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84E80092-9E60-4D22-A801-647DE69BA980}" xr6:coauthVersionLast="47" xr6:coauthVersionMax="47" xr10:uidLastSave="{00000000-0000-0000-0000-000000000000}"/>
  <bookViews>
    <workbookView xWindow="-28920" yWindow="-1575" windowWidth="29040" windowHeight="15720" activeTab="4" xr2:uid="{562B26D4-CC6B-4A7C-B951-5AF1C5B786DA}"/>
  </bookViews>
  <sheets>
    <sheet name="Referencia" sheetId="3" r:id="rId1"/>
    <sheet name="Variacion" sheetId="2" r:id="rId2"/>
    <sheet name="Intelipar" sheetId="1" r:id="rId3"/>
    <sheet name="Pivot" sheetId="5" r:id="rId4"/>
    <sheet name="Reporte" sheetId="4" r:id="rId5"/>
  </sheets>
  <definedNames>
    <definedName name="SegmentaciónDeDatos_Fecha">#N/A</definedName>
    <definedName name="SegmentaciónDeDatos_Fecha1">#N/A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4="http://schemas.microsoft.com/office/spreadsheetml/2009/9/main" uri="{876F7934-8845-4945-9796-88D515C7AA90}">
      <x14:pivotCaches>
        <pivotCache cacheId="5" r:id="rId11"/>
        <pivotCache cacheId="6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7" r:id="rId15"/>
        <pivotCache cacheId="8" r:id="rId16"/>
        <pivotCache cacheId="9" r:id="rId17"/>
      </x15:pivotCaches>
    </ext>
    <ext xmlns:x15="http://schemas.microsoft.com/office/spreadsheetml/2010/11/main" uri="{983426D0-5260-488c-9760-48F4B6AC55F4}">
      <x15:pivotTableReferences>
        <x15:pivotTableReference r:id="rId18"/>
        <x15:pivotTableReference r:id="rId19"/>
        <x15:pivotTableReference r:id="rId20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pVariacion_e627e793-fdf3-4426-97f2-ec75bd105e05" name="RepVariacion" connection="Consulta - RepVariacion"/>
          <x15:modelTable id="InteliPar_274c35d5-fd77-40c7-ab94-c1e36b875920" name="InteliPar" connection="Consulta - InteliPar"/>
          <x15:modelTable id="Consolidado_8abc03d7-4fce-4db1-ac76-161404e9f22c" name="Consolidado" connection="Consulta - Consolidado"/>
        </x15:modelTables>
        <x15:extLst>
          <ext xmlns:x16="http://schemas.microsoft.com/office/spreadsheetml/2014/11/main" uri="{9835A34E-60A6-4A7C-AAB8-D5F71C897F49}">
            <x16:modelTimeGroupings>
              <x16:modelTimeGrouping tableName="Consolidado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" i="3" l="1"/>
  <c r="C106" i="3"/>
  <c r="C105" i="3"/>
  <c r="C104" i="3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A1160" i="2"/>
  <c r="A1161" i="2"/>
  <c r="C1160" i="2"/>
  <c r="C1161" i="2"/>
  <c r="D1160" i="2"/>
  <c r="D1161" i="2"/>
  <c r="A1152" i="2"/>
  <c r="A1153" i="2"/>
  <c r="A1154" i="2"/>
  <c r="A1155" i="2"/>
  <c r="A1156" i="2"/>
  <c r="A1157" i="2"/>
  <c r="A1158" i="2"/>
  <c r="A1159" i="2"/>
  <c r="C1152" i="2"/>
  <c r="C1153" i="2"/>
  <c r="C1154" i="2"/>
  <c r="C1155" i="2"/>
  <c r="C1156" i="2"/>
  <c r="C1157" i="2"/>
  <c r="C1158" i="2"/>
  <c r="C1159" i="2"/>
  <c r="D1152" i="2"/>
  <c r="D1153" i="2"/>
  <c r="D1154" i="2"/>
  <c r="D1155" i="2"/>
  <c r="D1156" i="2"/>
  <c r="D1157" i="2"/>
  <c r="D1158" i="2"/>
  <c r="D1159" i="2"/>
  <c r="A1151" i="2"/>
  <c r="C1151" i="2"/>
  <c r="D1151" i="2"/>
  <c r="A1147" i="2"/>
  <c r="A1148" i="2"/>
  <c r="A1149" i="2"/>
  <c r="A1150" i="2"/>
  <c r="B1147" i="2"/>
  <c r="C1147" i="2"/>
  <c r="C1148" i="2"/>
  <c r="C1149" i="2"/>
  <c r="C1150" i="2"/>
  <c r="D1147" i="2"/>
  <c r="D1148" i="2"/>
  <c r="D1149" i="2"/>
  <c r="D1150" i="2"/>
  <c r="A1146" i="2"/>
  <c r="C1146" i="2"/>
  <c r="D1146" i="2"/>
  <c r="A1143" i="2"/>
  <c r="A1144" i="2"/>
  <c r="A1145" i="2"/>
  <c r="C1143" i="2"/>
  <c r="C1144" i="2"/>
  <c r="C1145" i="2"/>
  <c r="D1143" i="2"/>
  <c r="D1144" i="2"/>
  <c r="D1145" i="2"/>
  <c r="A1135" i="2"/>
  <c r="A1136" i="2"/>
  <c r="A1137" i="2"/>
  <c r="A1138" i="2"/>
  <c r="A1139" i="2"/>
  <c r="A1140" i="2"/>
  <c r="A1141" i="2"/>
  <c r="A1142" i="2"/>
  <c r="C1135" i="2"/>
  <c r="C1136" i="2"/>
  <c r="C1137" i="2"/>
  <c r="C1138" i="2"/>
  <c r="C1139" i="2"/>
  <c r="C1140" i="2"/>
  <c r="C1141" i="2"/>
  <c r="C1142" i="2"/>
  <c r="D1135" i="2"/>
  <c r="D1136" i="2"/>
  <c r="D1137" i="2"/>
  <c r="D1138" i="2"/>
  <c r="D1139" i="2"/>
  <c r="D1140" i="2"/>
  <c r="D1141" i="2"/>
  <c r="D1142" i="2"/>
  <c r="A1133" i="2"/>
  <c r="A1134" i="2"/>
  <c r="C1133" i="2"/>
  <c r="C1134" i="2"/>
  <c r="D1133" i="2"/>
  <c r="D1134" i="2"/>
  <c r="A1123" i="2"/>
  <c r="A1124" i="2"/>
  <c r="A1125" i="2"/>
  <c r="A1126" i="2"/>
  <c r="A1127" i="2"/>
  <c r="A1128" i="2"/>
  <c r="A1129" i="2"/>
  <c r="A1130" i="2"/>
  <c r="A1131" i="2"/>
  <c r="A1132" i="2"/>
  <c r="B1125" i="2"/>
  <c r="B1131" i="2"/>
  <c r="C1123" i="2"/>
  <c r="C1124" i="2"/>
  <c r="C1125" i="2"/>
  <c r="C1126" i="2"/>
  <c r="C1127" i="2"/>
  <c r="C1128" i="2"/>
  <c r="C1129" i="2"/>
  <c r="C1130" i="2"/>
  <c r="C1131" i="2"/>
  <c r="C1132" i="2"/>
  <c r="D1123" i="2"/>
  <c r="D1124" i="2"/>
  <c r="D1125" i="2"/>
  <c r="D1126" i="2"/>
  <c r="D1127" i="2"/>
  <c r="D1128" i="2"/>
  <c r="D1129" i="2"/>
  <c r="D1130" i="2"/>
  <c r="D1131" i="2"/>
  <c r="D1132" i="2"/>
  <c r="A1122" i="2"/>
  <c r="C1122" i="2"/>
  <c r="D1122" i="2"/>
  <c r="A1118" i="2"/>
  <c r="A1119" i="2"/>
  <c r="A1120" i="2"/>
  <c r="A1121" i="2"/>
  <c r="B1120" i="2"/>
  <c r="C1118" i="2"/>
  <c r="C1119" i="2"/>
  <c r="C1120" i="2"/>
  <c r="C1121" i="2"/>
  <c r="D1118" i="2"/>
  <c r="D1119" i="2"/>
  <c r="D1120" i="2"/>
  <c r="D1121" i="2"/>
  <c r="A1112" i="2"/>
  <c r="A1113" i="2"/>
  <c r="A1114" i="2"/>
  <c r="A1115" i="2"/>
  <c r="A1116" i="2"/>
  <c r="A1117" i="2"/>
  <c r="C1112" i="2"/>
  <c r="C1113" i="2"/>
  <c r="C1114" i="2"/>
  <c r="C1115" i="2"/>
  <c r="C1116" i="2"/>
  <c r="C1117" i="2"/>
  <c r="D1112" i="2"/>
  <c r="D1113" i="2"/>
  <c r="D1114" i="2"/>
  <c r="D1115" i="2"/>
  <c r="D1116" i="2"/>
  <c r="D1117" i="2"/>
  <c r="A1111" i="2"/>
  <c r="C1111" i="2"/>
  <c r="D1111" i="2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B631" i="2"/>
  <c r="B632" i="2"/>
  <c r="B634" i="2"/>
  <c r="B635" i="2"/>
  <c r="B637" i="2"/>
  <c r="B640" i="2"/>
  <c r="B641" i="2"/>
  <c r="B650" i="2"/>
  <c r="B651" i="2"/>
  <c r="B652" i="2"/>
  <c r="B653" i="2"/>
  <c r="B654" i="2"/>
  <c r="B655" i="2"/>
  <c r="B656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7" i="2"/>
  <c r="B678" i="2"/>
  <c r="B679" i="2"/>
  <c r="B680" i="2"/>
  <c r="B682" i="2"/>
  <c r="B683" i="2"/>
  <c r="B684" i="2"/>
  <c r="B685" i="2"/>
  <c r="B687" i="2"/>
  <c r="B689" i="2"/>
  <c r="B692" i="2"/>
  <c r="B693" i="2"/>
  <c r="B702" i="2"/>
  <c r="B703" i="2"/>
  <c r="B704" i="2"/>
  <c r="B705" i="2"/>
  <c r="B706" i="2"/>
  <c r="B707" i="2"/>
  <c r="B708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7" i="2"/>
  <c r="B728" i="2"/>
  <c r="B729" i="2"/>
  <c r="B730" i="2"/>
  <c r="B733" i="2"/>
  <c r="B734" i="2"/>
  <c r="B735" i="2"/>
  <c r="B736" i="2"/>
  <c r="B737" i="2"/>
  <c r="B739" i="2"/>
  <c r="B742" i="2"/>
  <c r="B743" i="2"/>
  <c r="B752" i="2"/>
  <c r="B753" i="2"/>
  <c r="B754" i="2"/>
  <c r="B755" i="2"/>
  <c r="B756" i="2"/>
  <c r="B757" i="2"/>
  <c r="B758" i="2"/>
  <c r="B762" i="2"/>
  <c r="B763" i="2"/>
  <c r="B764" i="2"/>
  <c r="B765" i="2"/>
  <c r="B767" i="2"/>
  <c r="B769" i="2"/>
  <c r="B770" i="2"/>
  <c r="B771" i="2"/>
  <c r="B772" i="2"/>
  <c r="B773" i="2"/>
  <c r="B774" i="2"/>
  <c r="B777" i="2"/>
  <c r="B778" i="2"/>
  <c r="B779" i="2"/>
  <c r="B780" i="2"/>
  <c r="B781" i="2"/>
  <c r="B784" i="2"/>
  <c r="B785" i="2"/>
  <c r="B786" i="2"/>
  <c r="B788" i="2"/>
  <c r="B791" i="2"/>
  <c r="B792" i="2"/>
  <c r="B801" i="2"/>
  <c r="B802" i="2"/>
  <c r="B803" i="2"/>
  <c r="B804" i="2"/>
  <c r="B805" i="2"/>
  <c r="B806" i="2"/>
  <c r="B807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5" i="2"/>
  <c r="B826" i="2"/>
  <c r="B827" i="2"/>
  <c r="B828" i="2"/>
  <c r="B829" i="2"/>
  <c r="B832" i="2"/>
  <c r="B833" i="2"/>
  <c r="B834" i="2"/>
  <c r="B836" i="2"/>
  <c r="B839" i="2"/>
  <c r="B840" i="2"/>
  <c r="B849" i="2"/>
  <c r="B850" i="2"/>
  <c r="B851" i="2"/>
  <c r="B852" i="2"/>
  <c r="B853" i="2"/>
  <c r="B854" i="2"/>
  <c r="B855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3" i="2"/>
  <c r="B874" i="2"/>
  <c r="B875" i="2"/>
  <c r="B876" i="2"/>
  <c r="B877" i="2"/>
  <c r="B880" i="2"/>
  <c r="B881" i="2"/>
  <c r="B882" i="2"/>
  <c r="B884" i="2"/>
  <c r="B887" i="2"/>
  <c r="B888" i="2"/>
  <c r="B908" i="2"/>
  <c r="B909" i="2"/>
  <c r="B912" i="2"/>
  <c r="B913" i="2"/>
  <c r="B922" i="2"/>
  <c r="B929" i="2"/>
  <c r="B930" i="2"/>
  <c r="B931" i="2"/>
  <c r="B946" i="2"/>
  <c r="B948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2" i="2"/>
  <c r="B973" i="2"/>
  <c r="B974" i="2"/>
  <c r="B975" i="2"/>
  <c r="B976" i="2"/>
  <c r="B979" i="2"/>
  <c r="B980" i="2"/>
  <c r="B981" i="2"/>
  <c r="B983" i="2"/>
  <c r="B986" i="2"/>
  <c r="B987" i="2"/>
  <c r="B996" i="2"/>
  <c r="B997" i="2"/>
  <c r="B998" i="2"/>
  <c r="B999" i="2"/>
  <c r="B1000" i="2"/>
  <c r="B1001" i="2"/>
  <c r="B1002" i="2"/>
  <c r="B1007" i="2"/>
  <c r="B1008" i="2"/>
  <c r="B1009" i="2"/>
  <c r="B1010" i="2"/>
  <c r="B1011" i="2"/>
  <c r="B1012" i="2"/>
  <c r="B1013" i="2"/>
  <c r="B1014" i="2"/>
  <c r="B1015" i="2"/>
  <c r="B1016" i="2"/>
  <c r="B1017" i="2"/>
  <c r="B1020" i="2"/>
  <c r="B1021" i="2"/>
  <c r="B1022" i="2"/>
  <c r="B1023" i="2"/>
  <c r="B1024" i="2"/>
  <c r="B1027" i="2"/>
  <c r="B1028" i="2"/>
  <c r="B1030" i="2"/>
  <c r="B1033" i="2"/>
  <c r="B1034" i="2"/>
  <c r="B1043" i="2"/>
  <c r="B1044" i="2"/>
  <c r="B1045" i="2"/>
  <c r="B1046" i="2"/>
  <c r="B1047" i="2"/>
  <c r="B1048" i="2"/>
  <c r="B1049" i="2"/>
  <c r="B1052" i="2"/>
  <c r="B1054" i="2"/>
  <c r="B1055" i="2"/>
  <c r="B1056" i="2"/>
  <c r="B1057" i="2"/>
  <c r="B1058" i="2"/>
  <c r="B1059" i="2"/>
  <c r="B1060" i="2"/>
  <c r="B1061" i="2"/>
  <c r="B1062" i="2"/>
  <c r="B1063" i="2"/>
  <c r="B1064" i="2"/>
  <c r="B1067" i="2"/>
  <c r="B1068" i="2"/>
  <c r="B1069" i="2"/>
  <c r="B1070" i="2"/>
  <c r="B1071" i="2"/>
  <c r="B1074" i="2"/>
  <c r="B1075" i="2"/>
  <c r="B1077" i="2"/>
  <c r="B1080" i="2"/>
  <c r="B1081" i="2"/>
  <c r="B1090" i="2"/>
  <c r="B1091" i="2"/>
  <c r="B1092" i="2"/>
  <c r="B1093" i="2"/>
  <c r="B1094" i="2"/>
  <c r="B1095" i="2"/>
  <c r="B1096" i="2"/>
  <c r="B1099" i="2"/>
  <c r="B1101" i="2"/>
  <c r="B1102" i="2"/>
  <c r="B1105" i="2"/>
  <c r="B1106" i="2"/>
  <c r="B1107" i="2"/>
  <c r="B1108" i="2"/>
  <c r="B1109" i="2"/>
  <c r="B1110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A3" i="1"/>
  <c r="C3" i="1"/>
  <c r="A4" i="1"/>
  <c r="C4" i="1"/>
  <c r="A5" i="1"/>
  <c r="C5" i="1"/>
  <c r="A6" i="1"/>
  <c r="C6" i="1"/>
  <c r="A7" i="1"/>
  <c r="C7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27" i="1"/>
  <c r="C27" i="1"/>
  <c r="A28" i="1"/>
  <c r="C28" i="1"/>
  <c r="A29" i="1"/>
  <c r="C29" i="1"/>
  <c r="A30" i="1"/>
  <c r="C30" i="1"/>
  <c r="A31" i="1"/>
  <c r="C31" i="1"/>
  <c r="A32" i="1"/>
  <c r="C32" i="1"/>
  <c r="A33" i="1"/>
  <c r="C33" i="1"/>
  <c r="A34" i="1"/>
  <c r="C34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A47" i="1"/>
  <c r="C47" i="1"/>
  <c r="A48" i="1"/>
  <c r="C48" i="1"/>
  <c r="A49" i="1"/>
  <c r="C49" i="1"/>
  <c r="A50" i="1"/>
  <c r="C50" i="1"/>
  <c r="A51" i="1"/>
  <c r="C51" i="1"/>
  <c r="A52" i="1"/>
  <c r="C52" i="1"/>
  <c r="A53" i="1"/>
  <c r="C53" i="1"/>
  <c r="A54" i="1"/>
  <c r="C54" i="1"/>
  <c r="A55" i="1"/>
  <c r="C55" i="1"/>
  <c r="A56" i="1"/>
  <c r="C56" i="1"/>
  <c r="A57" i="1"/>
  <c r="C57" i="1"/>
  <c r="A58" i="1"/>
  <c r="C58" i="1"/>
  <c r="A59" i="1"/>
  <c r="C59" i="1"/>
  <c r="A60" i="1"/>
  <c r="C60" i="1"/>
  <c r="A61" i="1"/>
  <c r="C61" i="1"/>
  <c r="A62" i="1"/>
  <c r="C62" i="1"/>
  <c r="A63" i="1"/>
  <c r="C63" i="1"/>
  <c r="A64" i="1"/>
  <c r="C64" i="1"/>
  <c r="A65" i="1"/>
  <c r="C65" i="1"/>
  <c r="A66" i="1"/>
  <c r="C66" i="1"/>
  <c r="A67" i="1"/>
  <c r="C67" i="1"/>
  <c r="A68" i="1"/>
  <c r="C68" i="1"/>
  <c r="A69" i="1"/>
  <c r="C69" i="1"/>
  <c r="A70" i="1"/>
  <c r="C70" i="1"/>
  <c r="A71" i="1"/>
  <c r="C71" i="1"/>
  <c r="A72" i="1"/>
  <c r="C72" i="1"/>
  <c r="A73" i="1"/>
  <c r="C73" i="1"/>
  <c r="A74" i="1"/>
  <c r="C74" i="1"/>
  <c r="A75" i="1"/>
  <c r="C75" i="1"/>
  <c r="A76" i="1"/>
  <c r="C76" i="1"/>
  <c r="A77" i="1"/>
  <c r="C77" i="1"/>
  <c r="A78" i="1"/>
  <c r="C78" i="1"/>
  <c r="A79" i="1"/>
  <c r="C79" i="1"/>
  <c r="A80" i="1"/>
  <c r="C80" i="1"/>
  <c r="A81" i="1"/>
  <c r="C81" i="1"/>
  <c r="A82" i="1"/>
  <c r="C82" i="1"/>
  <c r="A83" i="1"/>
  <c r="C83" i="1"/>
  <c r="A84" i="1"/>
  <c r="C84" i="1"/>
  <c r="A85" i="1"/>
  <c r="C85" i="1"/>
  <c r="A86" i="1"/>
  <c r="C86" i="1"/>
  <c r="A87" i="1"/>
  <c r="C87" i="1"/>
  <c r="A88" i="1"/>
  <c r="C88" i="1"/>
  <c r="A89" i="1"/>
  <c r="C89" i="1"/>
  <c r="A90" i="1"/>
  <c r="C90" i="1"/>
  <c r="A91" i="1"/>
  <c r="C91" i="1"/>
  <c r="A92" i="1"/>
  <c r="C92" i="1"/>
  <c r="A93" i="1"/>
  <c r="C93" i="1"/>
  <c r="A94" i="1"/>
  <c r="C94" i="1"/>
  <c r="A95" i="1"/>
  <c r="C95" i="1"/>
  <c r="A96" i="1"/>
  <c r="C96" i="1"/>
  <c r="A97" i="1"/>
  <c r="C97" i="1"/>
  <c r="A98" i="1"/>
  <c r="C98" i="1"/>
  <c r="A99" i="1"/>
  <c r="C99" i="1"/>
  <c r="A100" i="1"/>
  <c r="C100" i="1"/>
  <c r="A101" i="1"/>
  <c r="C101" i="1"/>
  <c r="A102" i="1"/>
  <c r="C102" i="1"/>
  <c r="A103" i="1"/>
  <c r="B103" i="1"/>
  <c r="C103" i="1"/>
  <c r="A104" i="1"/>
  <c r="C104" i="1"/>
  <c r="A105" i="1"/>
  <c r="B105" i="1"/>
  <c r="C105" i="1"/>
  <c r="A106" i="1"/>
  <c r="C106" i="1"/>
  <c r="A107" i="1"/>
  <c r="C107" i="1"/>
  <c r="A108" i="1"/>
  <c r="C108" i="1"/>
  <c r="A109" i="1"/>
  <c r="B109" i="1"/>
  <c r="C109" i="1"/>
  <c r="A110" i="1"/>
  <c r="B110" i="1"/>
  <c r="C110" i="1"/>
  <c r="A111" i="1"/>
  <c r="C111" i="1"/>
  <c r="A112" i="1"/>
  <c r="B112" i="1"/>
  <c r="C112" i="1"/>
  <c r="A113" i="1"/>
  <c r="C113" i="1"/>
  <c r="A114" i="1"/>
  <c r="B114" i="1"/>
  <c r="C114" i="1"/>
  <c r="A115" i="1"/>
  <c r="C115" i="1"/>
  <c r="A116" i="1"/>
  <c r="B116" i="1"/>
  <c r="C116" i="1"/>
  <c r="A117" i="1"/>
  <c r="C117" i="1"/>
  <c r="A118" i="1"/>
  <c r="B118" i="1"/>
  <c r="C118" i="1"/>
  <c r="A119" i="1"/>
  <c r="C119" i="1"/>
  <c r="A120" i="1"/>
  <c r="C120" i="1"/>
  <c r="A121" i="1"/>
  <c r="C121" i="1"/>
  <c r="A122" i="1"/>
  <c r="B122" i="1"/>
  <c r="C122" i="1"/>
  <c r="A123" i="1"/>
  <c r="C123" i="1"/>
  <c r="A124" i="1"/>
  <c r="C124" i="1"/>
  <c r="A125" i="1"/>
  <c r="C125" i="1"/>
  <c r="A126" i="1"/>
  <c r="C126" i="1"/>
  <c r="A127" i="1"/>
  <c r="B127" i="1"/>
  <c r="C127" i="1"/>
  <c r="A128" i="1"/>
  <c r="C128" i="1"/>
  <c r="A129" i="1"/>
  <c r="C129" i="1"/>
  <c r="A130" i="1"/>
  <c r="C130" i="1"/>
  <c r="A131" i="1"/>
  <c r="C131" i="1"/>
  <c r="A132" i="1"/>
  <c r="B132" i="1"/>
  <c r="C132" i="1"/>
  <c r="A133" i="1"/>
  <c r="B133" i="1"/>
  <c r="C133" i="1"/>
  <c r="A134" i="1"/>
  <c r="C134" i="1"/>
  <c r="A135" i="1"/>
  <c r="B135" i="1"/>
  <c r="C135" i="1"/>
  <c r="A136" i="1"/>
  <c r="C136" i="1"/>
  <c r="A137" i="1"/>
  <c r="B137" i="1"/>
  <c r="C137" i="1"/>
  <c r="A138" i="1"/>
  <c r="C138" i="1"/>
  <c r="A139" i="1"/>
  <c r="C139" i="1"/>
  <c r="A140" i="1"/>
  <c r="C140" i="1"/>
  <c r="A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C154" i="1"/>
  <c r="A155" i="1"/>
  <c r="C155" i="1"/>
  <c r="A156" i="1"/>
  <c r="C156" i="1"/>
  <c r="A157" i="1"/>
  <c r="C157" i="1"/>
  <c r="A158" i="1"/>
  <c r="B158" i="1"/>
  <c r="C158" i="1"/>
  <c r="A159" i="1"/>
  <c r="B159" i="1"/>
  <c r="C159" i="1"/>
  <c r="A160" i="1"/>
  <c r="C160" i="1"/>
  <c r="A161" i="1"/>
  <c r="B161" i="1"/>
  <c r="C161" i="1"/>
  <c r="A162" i="1"/>
  <c r="C162" i="1"/>
  <c r="A163" i="1"/>
  <c r="C163" i="1"/>
  <c r="A164" i="1"/>
  <c r="C164" i="1"/>
  <c r="A165" i="1"/>
  <c r="B165" i="1"/>
  <c r="C165" i="1"/>
  <c r="A166" i="1"/>
  <c r="C166" i="1"/>
  <c r="A167" i="1"/>
  <c r="B167" i="1"/>
  <c r="C167" i="1"/>
  <c r="A168" i="1"/>
  <c r="C168" i="1"/>
  <c r="A169" i="1"/>
  <c r="C169" i="1"/>
  <c r="A170" i="1"/>
  <c r="C170" i="1"/>
  <c r="A171" i="1"/>
  <c r="B171" i="1"/>
  <c r="C171" i="1"/>
  <c r="A172" i="1"/>
  <c r="C172" i="1"/>
  <c r="A173" i="1"/>
  <c r="C173" i="1"/>
  <c r="A174" i="1"/>
  <c r="C174" i="1"/>
  <c r="A175" i="1"/>
  <c r="C175" i="1"/>
  <c r="A176" i="1"/>
  <c r="B176" i="1"/>
  <c r="C176" i="1"/>
  <c r="A177" i="1"/>
  <c r="C177" i="1"/>
  <c r="A178" i="1"/>
  <c r="C178" i="1"/>
  <c r="A179" i="1"/>
  <c r="C179" i="1"/>
  <c r="A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C188" i="1"/>
  <c r="A189" i="1"/>
  <c r="C189" i="1"/>
  <c r="A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C197" i="1"/>
  <c r="A198" i="1"/>
  <c r="C198" i="1"/>
  <c r="A199" i="1"/>
  <c r="B199" i="1"/>
  <c r="C199" i="1"/>
  <c r="A200" i="1"/>
  <c r="B200" i="1"/>
  <c r="C200" i="1"/>
  <c r="A201" i="1"/>
  <c r="B201" i="1"/>
  <c r="C201" i="1"/>
  <c r="A202" i="1"/>
  <c r="C202" i="1"/>
  <c r="A203" i="1"/>
  <c r="B203" i="1"/>
  <c r="C203" i="1"/>
  <c r="A204" i="1"/>
  <c r="C204" i="1"/>
  <c r="A205" i="1"/>
  <c r="C205" i="1"/>
  <c r="A206" i="1"/>
  <c r="C206" i="1"/>
  <c r="A207" i="1"/>
  <c r="B207" i="1"/>
  <c r="C207" i="1"/>
  <c r="A208" i="1"/>
  <c r="B208" i="1"/>
  <c r="C208" i="1"/>
  <c r="A209" i="1"/>
  <c r="C209" i="1"/>
  <c r="A210" i="1"/>
  <c r="B210" i="1"/>
  <c r="C210" i="1"/>
  <c r="A211" i="1"/>
  <c r="C211" i="1"/>
  <c r="A212" i="1"/>
  <c r="B212" i="1"/>
  <c r="C212" i="1"/>
  <c r="A213" i="1"/>
  <c r="C213" i="1"/>
  <c r="A214" i="1"/>
  <c r="B214" i="1"/>
  <c r="C214" i="1"/>
  <c r="A215" i="1"/>
  <c r="C215" i="1"/>
  <c r="A216" i="1"/>
  <c r="B216" i="1"/>
  <c r="C216" i="1"/>
  <c r="A217" i="1"/>
  <c r="C217" i="1"/>
  <c r="A218" i="1"/>
  <c r="C218" i="1"/>
  <c r="A219" i="1"/>
  <c r="B219" i="1"/>
  <c r="C219" i="1"/>
  <c r="A220" i="1"/>
  <c r="B220" i="1"/>
  <c r="C220" i="1"/>
  <c r="A221" i="1"/>
  <c r="C221" i="1"/>
  <c r="A222" i="1"/>
  <c r="C222" i="1"/>
  <c r="A223" i="1"/>
  <c r="C223" i="1"/>
  <c r="A224" i="1"/>
  <c r="C224" i="1"/>
  <c r="A225" i="1"/>
  <c r="B225" i="1"/>
  <c r="C225" i="1"/>
  <c r="A226" i="1"/>
  <c r="C226" i="1"/>
  <c r="A227" i="1"/>
  <c r="C227" i="1"/>
  <c r="A228" i="1"/>
  <c r="C228" i="1"/>
  <c r="A229" i="1"/>
  <c r="C229" i="1"/>
  <c r="A230" i="1"/>
  <c r="B230" i="1"/>
  <c r="C230" i="1"/>
  <c r="A231" i="1"/>
  <c r="C231" i="1"/>
  <c r="A232" i="1"/>
  <c r="C232" i="1"/>
  <c r="A233" i="1"/>
  <c r="B233" i="1"/>
  <c r="C233" i="1"/>
  <c r="A234" i="1"/>
  <c r="B234" i="1"/>
  <c r="C234" i="1"/>
  <c r="A235" i="1"/>
  <c r="B235" i="1"/>
  <c r="C235" i="1"/>
  <c r="A236" i="1"/>
  <c r="C236" i="1"/>
  <c r="A237" i="1"/>
  <c r="C237" i="1"/>
  <c r="A238" i="1"/>
  <c r="C238" i="1"/>
  <c r="A239" i="1"/>
  <c r="C239" i="1"/>
  <c r="A240" i="1"/>
  <c r="C240" i="1"/>
  <c r="A241" i="1"/>
  <c r="B241" i="1"/>
  <c r="C241" i="1"/>
  <c r="A242" i="1"/>
  <c r="B242" i="1"/>
  <c r="C242" i="1"/>
  <c r="A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C253" i="1"/>
  <c r="A254" i="1"/>
  <c r="C254" i="1"/>
  <c r="A255" i="1"/>
  <c r="C255" i="1"/>
  <c r="A256" i="1"/>
  <c r="C256" i="1"/>
  <c r="A257" i="1"/>
  <c r="C257" i="1"/>
  <c r="A258" i="1"/>
  <c r="B258" i="1"/>
  <c r="C258" i="1"/>
  <c r="A259" i="1"/>
  <c r="C259" i="1"/>
  <c r="A260" i="1"/>
  <c r="B260" i="1"/>
  <c r="C260" i="1"/>
  <c r="A261" i="1"/>
  <c r="C261" i="1"/>
  <c r="A262" i="1"/>
  <c r="B262" i="1"/>
  <c r="C262" i="1"/>
  <c r="A263" i="1"/>
  <c r="C263" i="1"/>
  <c r="A264" i="1"/>
  <c r="B264" i="1"/>
  <c r="C264" i="1"/>
  <c r="A265" i="1"/>
  <c r="C265" i="1"/>
  <c r="A266" i="1"/>
  <c r="C266" i="1"/>
  <c r="A267" i="1"/>
  <c r="B267" i="1"/>
  <c r="C267" i="1"/>
  <c r="A268" i="1"/>
  <c r="B268" i="1"/>
  <c r="C268" i="1"/>
  <c r="A269" i="1"/>
  <c r="C269" i="1"/>
  <c r="A270" i="1"/>
  <c r="C270" i="1"/>
  <c r="A271" i="1"/>
  <c r="C271" i="1"/>
  <c r="A272" i="1"/>
  <c r="C272" i="1"/>
  <c r="A273" i="1"/>
  <c r="B273" i="1"/>
  <c r="C273" i="1"/>
  <c r="A274" i="1"/>
  <c r="C274" i="1"/>
  <c r="A275" i="1"/>
  <c r="C275" i="1"/>
  <c r="A276" i="1"/>
  <c r="C276" i="1"/>
  <c r="A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C285" i="1"/>
  <c r="A286" i="1"/>
  <c r="C286" i="1"/>
  <c r="A287" i="1"/>
  <c r="C287" i="1"/>
  <c r="A288" i="1"/>
  <c r="B288" i="1"/>
  <c r="C288" i="1"/>
  <c r="A289" i="1"/>
  <c r="B289" i="1"/>
  <c r="C289" i="1"/>
  <c r="A290" i="1"/>
  <c r="C290" i="1"/>
  <c r="A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299" i="1"/>
  <c r="C299" i="1"/>
  <c r="A300" i="1"/>
  <c r="C300" i="1"/>
  <c r="A301" i="1"/>
  <c r="B301" i="1"/>
  <c r="C301" i="1"/>
  <c r="A302" i="1"/>
  <c r="B302" i="1"/>
  <c r="C302" i="1"/>
  <c r="A303" i="1"/>
  <c r="B303" i="1"/>
  <c r="C303" i="1"/>
  <c r="A304" i="1"/>
  <c r="C304" i="1"/>
  <c r="A305" i="1"/>
  <c r="C305" i="1"/>
  <c r="A306" i="1"/>
  <c r="C306" i="1"/>
  <c r="A307" i="1"/>
  <c r="B307" i="1"/>
  <c r="C307" i="1"/>
  <c r="A308" i="1"/>
  <c r="C308" i="1"/>
  <c r="A309" i="1"/>
  <c r="B309" i="1"/>
  <c r="C309" i="1"/>
  <c r="A310" i="1"/>
  <c r="C310" i="1"/>
  <c r="A311" i="1"/>
  <c r="C311" i="1"/>
  <c r="A312" i="1"/>
  <c r="C312" i="1"/>
  <c r="A313" i="1"/>
  <c r="B313" i="1"/>
  <c r="C313" i="1"/>
  <c r="A314" i="1"/>
  <c r="C314" i="1"/>
  <c r="A315" i="1"/>
  <c r="B315" i="1"/>
  <c r="C315" i="1"/>
  <c r="A316" i="1"/>
  <c r="C316" i="1"/>
  <c r="A317" i="1"/>
  <c r="C317" i="1"/>
  <c r="A318" i="1"/>
  <c r="B318" i="1"/>
  <c r="C318" i="1"/>
  <c r="A319" i="1"/>
  <c r="B319" i="1"/>
  <c r="C319" i="1"/>
  <c r="A320" i="1"/>
  <c r="C320" i="1"/>
  <c r="A321" i="1"/>
  <c r="C321" i="1"/>
  <c r="A322" i="1"/>
  <c r="C322" i="1"/>
  <c r="A323" i="1"/>
  <c r="C323" i="1"/>
  <c r="A324" i="1"/>
  <c r="C324" i="1"/>
  <c r="A325" i="1"/>
  <c r="C325" i="1"/>
  <c r="A326" i="1"/>
  <c r="C326" i="1"/>
  <c r="A327" i="1"/>
  <c r="C327" i="1"/>
  <c r="A328" i="1"/>
  <c r="C328" i="1"/>
  <c r="A329" i="1"/>
  <c r="B329" i="1"/>
  <c r="C329" i="1"/>
  <c r="A330" i="1"/>
  <c r="B330" i="1"/>
  <c r="C330" i="1"/>
  <c r="A331" i="1"/>
  <c r="B331" i="1"/>
  <c r="C331" i="1"/>
  <c r="A332" i="1"/>
  <c r="B332" i="1"/>
  <c r="C332" i="1"/>
  <c r="A333" i="1"/>
  <c r="C333" i="1"/>
  <c r="A334" i="1"/>
  <c r="C334" i="1"/>
  <c r="A335" i="1"/>
  <c r="B335" i="1"/>
  <c r="C335" i="1"/>
  <c r="A336" i="1"/>
  <c r="C336" i="1"/>
  <c r="A337" i="1"/>
  <c r="C337" i="1"/>
  <c r="A338" i="1"/>
  <c r="C338" i="1"/>
  <c r="A339" i="1"/>
  <c r="B339" i="1"/>
  <c r="C339" i="1"/>
  <c r="A340" i="1"/>
  <c r="C340" i="1"/>
  <c r="A341" i="1"/>
  <c r="B341" i="1"/>
  <c r="C341" i="1"/>
  <c r="C2" i="1"/>
  <c r="C6" i="3"/>
  <c r="C7" i="3"/>
  <c r="C8" i="3"/>
  <c r="C9" i="3"/>
  <c r="C10" i="3"/>
  <c r="C4" i="3"/>
  <c r="C5" i="3"/>
  <c r="C15" i="3"/>
  <c r="C29" i="3"/>
  <c r="C31" i="3"/>
  <c r="C32" i="3"/>
  <c r="C33" i="3"/>
  <c r="C30" i="3"/>
  <c r="C20" i="3"/>
  <c r="C21" i="3"/>
  <c r="C22" i="3"/>
  <c r="C23" i="3"/>
  <c r="C24" i="3"/>
  <c r="C25" i="3"/>
  <c r="C26" i="3"/>
  <c r="C2" i="3"/>
  <c r="C3" i="3"/>
  <c r="C16" i="3"/>
  <c r="C17" i="3"/>
  <c r="C18" i="3"/>
  <c r="C19" i="3"/>
  <c r="C37" i="3"/>
  <c r="C34" i="3"/>
  <c r="C35" i="3"/>
  <c r="C11" i="3"/>
  <c r="C12" i="3"/>
  <c r="C13" i="3"/>
  <c r="C14" i="3"/>
  <c r="C28" i="3"/>
  <c r="C36" i="3"/>
  <c r="C27" i="3"/>
  <c r="M7" i="4"/>
  <c r="M6" i="4"/>
  <c r="B926" i="1" l="1"/>
  <c r="B535" i="2"/>
  <c r="B537" i="2"/>
  <c r="B539" i="2"/>
  <c r="B542" i="2"/>
  <c r="B543" i="2"/>
  <c r="B547" i="2"/>
  <c r="B553" i="2"/>
  <c r="B554" i="2"/>
  <c r="B555" i="2"/>
  <c r="B556" i="2"/>
  <c r="B557" i="2"/>
  <c r="B558" i="2"/>
  <c r="B559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8" i="2"/>
  <c r="B579" i="2"/>
  <c r="B580" i="2"/>
  <c r="B581" i="2"/>
  <c r="B583" i="2"/>
  <c r="B585" i="2"/>
  <c r="B587" i="2"/>
  <c r="B590" i="2"/>
  <c r="B591" i="2"/>
  <c r="B600" i="2"/>
  <c r="B601" i="2"/>
  <c r="B602" i="2"/>
  <c r="B603" i="2"/>
  <c r="B604" i="2"/>
  <c r="B605" i="2"/>
  <c r="B606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6" i="2"/>
  <c r="B627" i="2"/>
  <c r="B628" i="2"/>
  <c r="B629" i="2"/>
  <c r="B7" i="1"/>
  <c r="B8" i="1"/>
  <c r="B10" i="1"/>
  <c r="B12" i="1"/>
  <c r="B13" i="1"/>
  <c r="B15" i="1"/>
  <c r="B17" i="1"/>
  <c r="B21" i="1"/>
  <c r="B26" i="1"/>
  <c r="B31" i="1"/>
  <c r="B33" i="1"/>
  <c r="B35" i="1"/>
  <c r="B37" i="1"/>
  <c r="B41" i="1"/>
  <c r="B42" i="1"/>
  <c r="B44" i="1"/>
  <c r="B45" i="1"/>
  <c r="B46" i="1"/>
  <c r="B47" i="1"/>
  <c r="B48" i="1"/>
  <c r="B49" i="1"/>
  <c r="B50" i="1"/>
  <c r="B51" i="1"/>
  <c r="B57" i="1"/>
  <c r="B58" i="1"/>
  <c r="B59" i="1"/>
  <c r="B63" i="1"/>
  <c r="B64" i="1"/>
  <c r="B71" i="1"/>
  <c r="B72" i="1"/>
  <c r="B77" i="1"/>
  <c r="B82" i="1"/>
  <c r="B83" i="1"/>
  <c r="B84" i="1"/>
  <c r="B85" i="1"/>
  <c r="B88" i="1"/>
  <c r="B92" i="1"/>
  <c r="B93" i="1"/>
  <c r="B94" i="1"/>
  <c r="B97" i="1"/>
  <c r="B98" i="1"/>
  <c r="B99" i="1"/>
  <c r="B101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790" i="1"/>
  <c r="B807" i="1"/>
  <c r="B820" i="1"/>
  <c r="B836" i="1"/>
  <c r="B851" i="1"/>
  <c r="B868" i="1"/>
  <c r="B878" i="1"/>
  <c r="B890" i="1"/>
  <c r="B902" i="1"/>
  <c r="B918" i="1"/>
  <c r="B932" i="1"/>
  <c r="B944" i="1"/>
  <c r="B950" i="1"/>
  <c r="B961" i="1"/>
  <c r="B975" i="1"/>
  <c r="B995" i="1"/>
  <c r="B1005" i="1"/>
  <c r="B1017" i="1"/>
  <c r="B1025" i="1"/>
  <c r="B1035" i="1"/>
  <c r="B1045" i="1"/>
  <c r="B1056" i="1"/>
  <c r="B1067" i="1"/>
  <c r="B1077" i="1"/>
  <c r="B1085" i="1"/>
  <c r="B1095" i="1"/>
  <c r="B1106" i="1"/>
  <c r="B1118" i="1"/>
  <c r="B1132" i="1"/>
  <c r="B1143" i="1"/>
  <c r="B1150" i="1"/>
  <c r="B24" i="1"/>
  <c r="B65" i="1"/>
  <c r="B69" i="1"/>
  <c r="B227" i="1"/>
  <c r="B253" i="1"/>
  <c r="B312" i="1"/>
  <c r="B1161" i="2"/>
  <c r="B1157" i="2"/>
  <c r="B1141" i="2"/>
  <c r="B1133" i="2"/>
  <c r="B1130" i="2"/>
  <c r="B1121" i="2"/>
  <c r="B1116" i="2"/>
  <c r="B352" i="1"/>
  <c r="B366" i="1"/>
  <c r="B383" i="1"/>
  <c r="B397" i="1"/>
  <c r="B407" i="1"/>
  <c r="B422" i="1"/>
  <c r="B430" i="1"/>
  <c r="B439" i="1"/>
  <c r="B454" i="1"/>
  <c r="B464" i="1"/>
  <c r="B478" i="1"/>
  <c r="B490" i="1"/>
  <c r="B506" i="1"/>
  <c r="B515" i="1"/>
  <c r="B531" i="1"/>
  <c r="B548" i="1"/>
  <c r="B561" i="1"/>
  <c r="B569" i="1"/>
  <c r="B576" i="1"/>
  <c r="B592" i="1"/>
  <c r="B606" i="1"/>
  <c r="B618" i="1"/>
  <c r="B625" i="1"/>
  <c r="B642" i="1"/>
  <c r="B648" i="1"/>
  <c r="B662" i="1"/>
  <c r="B679" i="1"/>
  <c r="B691" i="1"/>
  <c r="B697" i="1"/>
  <c r="B706" i="1"/>
  <c r="B720" i="1"/>
  <c r="B735" i="1"/>
  <c r="B747" i="1"/>
  <c r="B756" i="1"/>
  <c r="B769" i="1"/>
  <c r="B787" i="1"/>
  <c r="B803" i="1"/>
  <c r="B821" i="1"/>
  <c r="B827" i="1"/>
  <c r="B839" i="1"/>
  <c r="B852" i="1"/>
  <c r="B864" i="1"/>
  <c r="B875" i="1"/>
  <c r="B884" i="1"/>
  <c r="B896" i="1"/>
  <c r="B905" i="1"/>
  <c r="B915" i="1"/>
  <c r="B934" i="1"/>
  <c r="B945" i="1"/>
  <c r="B953" i="1"/>
  <c r="B960" i="1"/>
  <c r="B973" i="1"/>
  <c r="B978" i="1"/>
  <c r="B988" i="1"/>
  <c r="B1002" i="1"/>
  <c r="B1009" i="1"/>
  <c r="B1022" i="1"/>
  <c r="B1027" i="1"/>
  <c r="B1042" i="1"/>
  <c r="B1049" i="1"/>
  <c r="B1059" i="1"/>
  <c r="B1070" i="1"/>
  <c r="B1082" i="1"/>
  <c r="B1093" i="1"/>
  <c r="B1101" i="1"/>
  <c r="B1111" i="1"/>
  <c r="B1129" i="1"/>
  <c r="B1137" i="1"/>
  <c r="B1154" i="1"/>
  <c r="B40" i="1"/>
  <c r="B55" i="1"/>
  <c r="B60" i="1"/>
  <c r="B91" i="1"/>
  <c r="B106" i="1"/>
  <c r="B211" i="1"/>
  <c r="B213" i="1"/>
  <c r="B221" i="1"/>
  <c r="B237" i="1"/>
  <c r="B310" i="1"/>
  <c r="B337" i="1"/>
  <c r="B1155" i="2"/>
  <c r="B1150" i="2"/>
  <c r="B1135" i="2"/>
  <c r="B1111" i="2"/>
  <c r="B347" i="1"/>
  <c r="B357" i="1"/>
  <c r="B361" i="1"/>
  <c r="B375" i="1"/>
  <c r="B384" i="1"/>
  <c r="B394" i="1"/>
  <c r="B409" i="1"/>
  <c r="B415" i="1"/>
  <c r="B420" i="1"/>
  <c r="B432" i="1"/>
  <c r="B442" i="1"/>
  <c r="B448" i="1"/>
  <c r="B459" i="1"/>
  <c r="B471" i="1"/>
  <c r="B477" i="1"/>
  <c r="B486" i="1"/>
  <c r="B495" i="1"/>
  <c r="B505" i="1"/>
  <c r="B518" i="1"/>
  <c r="B529" i="1"/>
  <c r="B538" i="1"/>
  <c r="B546" i="1"/>
  <c r="B557" i="1"/>
  <c r="B571" i="1"/>
  <c r="B578" i="1"/>
  <c r="B584" i="1"/>
  <c r="B593" i="1"/>
  <c r="B600" i="1"/>
  <c r="B609" i="1"/>
  <c r="B615" i="1"/>
  <c r="B631" i="1"/>
  <c r="B641" i="1"/>
  <c r="B654" i="1"/>
  <c r="B667" i="1"/>
  <c r="B674" i="1"/>
  <c r="B689" i="1"/>
  <c r="B703" i="1"/>
  <c r="B713" i="1"/>
  <c r="B730" i="1"/>
  <c r="B740" i="1"/>
  <c r="B745" i="1"/>
  <c r="B757" i="1"/>
  <c r="B764" i="1"/>
  <c r="B774" i="1"/>
  <c r="B789" i="1"/>
  <c r="B802" i="1"/>
  <c r="B813" i="1"/>
  <c r="B832" i="1"/>
  <c r="B843" i="1"/>
  <c r="B847" i="1"/>
  <c r="B862" i="1"/>
  <c r="B876" i="1"/>
  <c r="B892" i="1"/>
  <c r="B908" i="1"/>
  <c r="B920" i="1"/>
  <c r="B936" i="1"/>
  <c r="B952" i="1"/>
  <c r="B962" i="1"/>
  <c r="B980" i="1"/>
  <c r="B989" i="1"/>
  <c r="B1004" i="1"/>
  <c r="B1016" i="1"/>
  <c r="B1026" i="1"/>
  <c r="B1034" i="1"/>
  <c r="B1048" i="1"/>
  <c r="B1057" i="1"/>
  <c r="B1062" i="1"/>
  <c r="B1074" i="1"/>
  <c r="B1092" i="1"/>
  <c r="B1100" i="1"/>
  <c r="B1114" i="1"/>
  <c r="B1120" i="1"/>
  <c r="B1133" i="1"/>
  <c r="B1144" i="1"/>
  <c r="B1155" i="1"/>
  <c r="B67" i="1"/>
  <c r="B190" i="1"/>
  <c r="B228" i="1"/>
  <c r="B336" i="1"/>
  <c r="B1145" i="2"/>
  <c r="B1139" i="2"/>
  <c r="B1126" i="2"/>
  <c r="B1112" i="2"/>
  <c r="B343" i="1"/>
  <c r="B351" i="1"/>
  <c r="B363" i="1"/>
  <c r="B372" i="1"/>
  <c r="B387" i="1"/>
  <c r="B400" i="1"/>
  <c r="B411" i="1"/>
  <c r="B421" i="1"/>
  <c r="B429" i="1"/>
  <c r="B443" i="1"/>
  <c r="B453" i="1"/>
  <c r="B460" i="1"/>
  <c r="B465" i="1"/>
  <c r="B479" i="1"/>
  <c r="B491" i="1"/>
  <c r="B503" i="1"/>
  <c r="B512" i="1"/>
  <c r="B521" i="1"/>
  <c r="B527" i="1"/>
  <c r="B535" i="1"/>
  <c r="B544" i="1"/>
  <c r="B552" i="1"/>
  <c r="B566" i="1"/>
  <c r="B583" i="1"/>
  <c r="B594" i="1"/>
  <c r="B601" i="1"/>
  <c r="B610" i="1"/>
  <c r="B616" i="1"/>
  <c r="B623" i="1"/>
  <c r="B629" i="1"/>
  <c r="B640" i="1"/>
  <c r="B653" i="1"/>
  <c r="B664" i="1"/>
  <c r="B680" i="1"/>
  <c r="B692" i="1"/>
  <c r="B699" i="1"/>
  <c r="B712" i="1"/>
  <c r="B727" i="1"/>
  <c r="B733" i="1"/>
  <c r="B746" i="1"/>
  <c r="B759" i="1"/>
  <c r="B770" i="1"/>
  <c r="B777" i="1"/>
  <c r="B785" i="1"/>
  <c r="B800" i="1"/>
  <c r="B815" i="1"/>
  <c r="B824" i="1"/>
  <c r="B830" i="1"/>
  <c r="B841" i="1"/>
  <c r="B857" i="1"/>
  <c r="B872" i="1"/>
  <c r="B877" i="1"/>
  <c r="B898" i="1"/>
  <c r="B909" i="1"/>
  <c r="B919" i="1"/>
  <c r="B929" i="1"/>
  <c r="B942" i="1"/>
  <c r="B948" i="1"/>
  <c r="B963" i="1"/>
  <c r="B979" i="1"/>
  <c r="B990" i="1"/>
  <c r="B1006" i="1"/>
  <c r="B1019" i="1"/>
  <c r="B1024" i="1"/>
  <c r="B1044" i="1"/>
  <c r="B1052" i="1"/>
  <c r="B1064" i="1"/>
  <c r="B1072" i="1"/>
  <c r="B1080" i="1"/>
  <c r="B1089" i="1"/>
  <c r="B1104" i="1"/>
  <c r="B1113" i="1"/>
  <c r="B1131" i="1"/>
  <c r="B1141" i="1"/>
  <c r="B1147" i="1"/>
  <c r="B23" i="1"/>
  <c r="B74" i="1"/>
  <c r="B108" i="1"/>
  <c r="B263" i="1"/>
  <c r="B285" i="1"/>
  <c r="B321" i="1"/>
  <c r="B1154" i="2"/>
  <c r="B1144" i="2"/>
  <c r="B1142" i="2"/>
  <c r="B344" i="1"/>
  <c r="B353" i="1"/>
  <c r="B369" i="1"/>
  <c r="B374" i="1"/>
  <c r="B381" i="1"/>
  <c r="B391" i="1"/>
  <c r="B401" i="1"/>
  <c r="B408" i="1"/>
  <c r="B416" i="1"/>
  <c r="B427" i="1"/>
  <c r="B437" i="1"/>
  <c r="B449" i="1"/>
  <c r="B461" i="1"/>
  <c r="B467" i="1"/>
  <c r="B474" i="1"/>
  <c r="B482" i="1"/>
  <c r="B489" i="1"/>
  <c r="B500" i="1"/>
  <c r="B510" i="1"/>
  <c r="B520" i="1"/>
  <c r="B534" i="1"/>
  <c r="B545" i="1"/>
  <c r="B553" i="1"/>
  <c r="B560" i="1"/>
  <c r="B565" i="1"/>
  <c r="B580" i="1"/>
  <c r="B590" i="1"/>
  <c r="B604" i="1"/>
  <c r="B617" i="1"/>
  <c r="B627" i="1"/>
  <c r="B635" i="1"/>
  <c r="B647" i="1"/>
  <c r="B660" i="1"/>
  <c r="B668" i="1"/>
  <c r="B682" i="1"/>
  <c r="B694" i="1"/>
  <c r="B704" i="1"/>
  <c r="B716" i="1"/>
  <c r="B726" i="1"/>
  <c r="B734" i="1"/>
  <c r="B749" i="1"/>
  <c r="B761" i="1"/>
  <c r="B773" i="1"/>
  <c r="B780" i="1"/>
  <c r="B791" i="1"/>
  <c r="B797" i="1"/>
  <c r="B812" i="1"/>
  <c r="B825" i="1"/>
  <c r="B842" i="1"/>
  <c r="B848" i="1"/>
  <c r="B863" i="1"/>
  <c r="B882" i="1"/>
  <c r="B894" i="1"/>
  <c r="B901" i="1"/>
  <c r="B912" i="1"/>
  <c r="B927" i="1"/>
  <c r="B939" i="1"/>
  <c r="B955" i="1"/>
  <c r="B964" i="1"/>
  <c r="B983" i="1"/>
  <c r="B993" i="1"/>
  <c r="B1003" i="1"/>
  <c r="B1015" i="1"/>
  <c r="B1021" i="1"/>
  <c r="B1030" i="1"/>
  <c r="B1038" i="1"/>
  <c r="B1053" i="1"/>
  <c r="B1066" i="1"/>
  <c r="B1078" i="1"/>
  <c r="B1090" i="1"/>
  <c r="B1096" i="1"/>
  <c r="B1107" i="1"/>
  <c r="B1119" i="1"/>
  <c r="B1124" i="1"/>
  <c r="B1142" i="1"/>
  <c r="B1151" i="1"/>
  <c r="B90" i="1"/>
  <c r="B119" i="1"/>
  <c r="B140" i="1"/>
  <c r="B178" i="1"/>
  <c r="B229" i="1"/>
  <c r="B261" i="1"/>
  <c r="B317" i="1"/>
  <c r="B1140" i="2"/>
  <c r="B1123" i="2"/>
  <c r="B1114" i="2"/>
  <c r="B364" i="1"/>
  <c r="B390" i="1"/>
  <c r="B404" i="1"/>
  <c r="B431" i="1"/>
  <c r="B451" i="1"/>
  <c r="B483" i="1"/>
  <c r="B501" i="1"/>
  <c r="B525" i="1"/>
  <c r="B551" i="1"/>
  <c r="B577" i="1"/>
  <c r="B591" i="1"/>
  <c r="B622" i="1"/>
  <c r="B637" i="1"/>
  <c r="B657" i="1"/>
  <c r="B688" i="1"/>
  <c r="B719" i="1"/>
  <c r="B741" i="1"/>
  <c r="B754" i="1"/>
  <c r="B778" i="1"/>
  <c r="B795" i="1"/>
  <c r="B817" i="1"/>
  <c r="B844" i="1"/>
  <c r="B861" i="1"/>
  <c r="B886" i="1"/>
  <c r="B910" i="1"/>
  <c r="B11" i="1"/>
  <c r="B56" i="1"/>
  <c r="B124" i="1"/>
  <c r="B1160" i="2"/>
  <c r="B1158" i="2"/>
  <c r="B1151" i="2"/>
  <c r="B1137" i="2"/>
  <c r="B1134" i="2"/>
  <c r="B1119" i="2"/>
  <c r="B348" i="1"/>
  <c r="B356" i="1"/>
  <c r="B359" i="1"/>
  <c r="B371" i="1"/>
  <c r="B382" i="1"/>
  <c r="B395" i="1"/>
  <c r="B410" i="1"/>
  <c r="B418" i="1"/>
  <c r="B433" i="1"/>
  <c r="B441" i="1"/>
  <c r="B446" i="1"/>
  <c r="B462" i="1"/>
  <c r="B469" i="1"/>
  <c r="B475" i="1"/>
  <c r="B487" i="1"/>
  <c r="B499" i="1"/>
  <c r="B513" i="1"/>
  <c r="B526" i="1"/>
  <c r="B542" i="1"/>
  <c r="B556" i="1"/>
  <c r="B567" i="1"/>
  <c r="B574" i="1"/>
  <c r="B581" i="1"/>
  <c r="B598" i="1"/>
  <c r="B611" i="1"/>
  <c r="B619" i="1"/>
  <c r="B633" i="1"/>
  <c r="B644" i="1"/>
  <c r="B652" i="1"/>
  <c r="B661" i="1"/>
  <c r="B673" i="1"/>
  <c r="B685" i="1"/>
  <c r="B696" i="1"/>
  <c r="B709" i="1"/>
  <c r="B718" i="1"/>
  <c r="B731" i="1"/>
  <c r="B744" i="1"/>
  <c r="B755" i="1"/>
  <c r="B767" i="1"/>
  <c r="B776" i="1"/>
  <c r="B786" i="1"/>
  <c r="B798" i="1"/>
  <c r="B809" i="1"/>
  <c r="B819" i="1"/>
  <c r="B831" i="1"/>
  <c r="B840" i="1"/>
  <c r="B853" i="1"/>
  <c r="B867" i="1"/>
  <c r="B874" i="1"/>
  <c r="B879" i="1"/>
  <c r="B889" i="1"/>
  <c r="B904" i="1"/>
  <c r="B916" i="1"/>
  <c r="B923" i="1"/>
  <c r="B928" i="1"/>
  <c r="B938" i="1"/>
  <c r="B954" i="1"/>
  <c r="B966" i="1"/>
  <c r="B974" i="1"/>
  <c r="B987" i="1"/>
  <c r="B1001" i="1"/>
  <c r="B1018" i="1"/>
  <c r="B1033" i="1"/>
  <c r="B1043" i="1"/>
  <c r="B1050" i="1"/>
  <c r="B1063" i="1"/>
  <c r="B1081" i="1"/>
  <c r="B1091" i="1"/>
  <c r="B1099" i="1"/>
  <c r="B1108" i="1"/>
  <c r="B1115" i="1"/>
  <c r="B1122" i="1"/>
  <c r="B1127" i="1"/>
  <c r="B1135" i="1"/>
  <c r="B1146" i="1"/>
  <c r="B4" i="1"/>
  <c r="B117" i="1"/>
  <c r="B162" i="1"/>
  <c r="B217" i="1"/>
  <c r="B286" i="1"/>
  <c r="B320" i="1"/>
  <c r="B1159" i="2"/>
  <c r="B1143" i="2"/>
  <c r="B1113" i="2"/>
  <c r="B349" i="1"/>
  <c r="B367" i="1"/>
  <c r="B377" i="1"/>
  <c r="B392" i="1"/>
  <c r="B402" i="1"/>
  <c r="B413" i="1"/>
  <c r="B425" i="1"/>
  <c r="B434" i="1"/>
  <c r="B445" i="1"/>
  <c r="B456" i="1"/>
  <c r="B466" i="1"/>
  <c r="B484" i="1"/>
  <c r="B494" i="1"/>
  <c r="B502" i="1"/>
  <c r="B516" i="1"/>
  <c r="B533" i="1"/>
  <c r="B543" i="1"/>
  <c r="B550" i="1"/>
  <c r="B559" i="1"/>
  <c r="B573" i="1"/>
  <c r="B582" i="1"/>
  <c r="B589" i="1"/>
  <c r="B603" i="1"/>
  <c r="B612" i="1"/>
  <c r="B624" i="1"/>
  <c r="B634" i="1"/>
  <c r="B643" i="1"/>
  <c r="B650" i="1"/>
  <c r="B659" i="1"/>
  <c r="B666" i="1"/>
  <c r="B675" i="1"/>
  <c r="B687" i="1"/>
  <c r="B701" i="1"/>
  <c r="B711" i="1"/>
  <c r="B725" i="1"/>
  <c r="B732" i="1"/>
  <c r="B743" i="1"/>
  <c r="B753" i="1"/>
  <c r="B763" i="1"/>
  <c r="B771" i="1"/>
  <c r="B784" i="1"/>
  <c r="B796" i="1"/>
  <c r="B811" i="1"/>
  <c r="B828" i="1"/>
  <c r="B835" i="1"/>
  <c r="B849" i="1"/>
  <c r="B859" i="1"/>
  <c r="B865" i="1"/>
  <c r="B883" i="1"/>
  <c r="B895" i="1"/>
  <c r="B903" i="1"/>
  <c r="B911" i="1"/>
  <c r="B924" i="1"/>
  <c r="B931" i="1"/>
  <c r="B941" i="1"/>
  <c r="B956" i="1"/>
  <c r="B965" i="1"/>
  <c r="B972" i="1"/>
  <c r="B977" i="1"/>
  <c r="B984" i="1"/>
  <c r="B994" i="1"/>
  <c r="B999" i="1"/>
  <c r="B1008" i="1"/>
  <c r="B1014" i="1"/>
  <c r="B1020" i="1"/>
  <c r="B1032" i="1"/>
  <c r="B1040" i="1"/>
  <c r="B1046" i="1"/>
  <c r="B1058" i="1"/>
  <c r="B1065" i="1"/>
  <c r="B1071" i="1"/>
  <c r="B1076" i="1"/>
  <c r="B1086" i="1"/>
  <c r="B1097" i="1"/>
  <c r="B1110" i="1"/>
  <c r="B1123" i="1"/>
  <c r="B1134" i="1"/>
  <c r="B1148" i="1"/>
  <c r="B38" i="1"/>
  <c r="B78" i="1"/>
  <c r="B115" i="1"/>
  <c r="B131" i="1"/>
  <c r="B160" i="1"/>
  <c r="B177" i="1"/>
  <c r="B205" i="1"/>
  <c r="B322" i="1"/>
  <c r="B327" i="1"/>
  <c r="B1152" i="2"/>
  <c r="B1136" i="2"/>
  <c r="B1127" i="2"/>
  <c r="B1132" i="2"/>
  <c r="B1118" i="2"/>
  <c r="B342" i="1"/>
  <c r="B355" i="1"/>
  <c r="B368" i="1"/>
  <c r="B379" i="1"/>
  <c r="B389" i="1"/>
  <c r="B396" i="1"/>
  <c r="B406" i="1"/>
  <c r="B424" i="1"/>
  <c r="B440" i="1"/>
  <c r="B457" i="1"/>
  <c r="B470" i="1"/>
  <c r="B488" i="1"/>
  <c r="B497" i="1"/>
  <c r="B509" i="1"/>
  <c r="B522" i="1"/>
  <c r="B536" i="1"/>
  <c r="B547" i="1"/>
  <c r="B558" i="1"/>
  <c r="B572" i="1"/>
  <c r="B585" i="1"/>
  <c r="B596" i="1"/>
  <c r="B605" i="1"/>
  <c r="B621" i="1"/>
  <c r="B632" i="1"/>
  <c r="B645" i="1"/>
  <c r="B655" i="1"/>
  <c r="B669" i="1"/>
  <c r="B678" i="1"/>
  <c r="B690" i="1"/>
  <c r="B695" i="1"/>
  <c r="B710" i="1"/>
  <c r="B723" i="1"/>
  <c r="B736" i="1"/>
  <c r="B751" i="1"/>
  <c r="B766" i="1"/>
  <c r="B782" i="1"/>
  <c r="B794" i="1"/>
  <c r="B805" i="1"/>
  <c r="B818" i="1"/>
  <c r="B838" i="1"/>
  <c r="B854" i="1"/>
  <c r="B871" i="1"/>
  <c r="B888" i="1"/>
  <c r="B900" i="1"/>
  <c r="B914" i="1"/>
  <c r="B930" i="1"/>
  <c r="B943" i="1"/>
  <c r="B951" i="1"/>
  <c r="B968" i="1"/>
  <c r="B981" i="1"/>
  <c r="B992" i="1"/>
  <c r="B1000" i="1"/>
  <c r="B1010" i="1"/>
  <c r="B1028" i="1"/>
  <c r="B1037" i="1"/>
  <c r="B1054" i="1"/>
  <c r="B1068" i="1"/>
  <c r="B1084" i="1"/>
  <c r="B1098" i="1"/>
  <c r="B1109" i="1"/>
  <c r="B1121" i="1"/>
  <c r="B1128" i="1"/>
  <c r="B1139" i="1"/>
  <c r="B1153" i="1"/>
  <c r="B29" i="1"/>
  <c r="B76" i="1"/>
  <c r="B126" i="1"/>
  <c r="B173" i="1"/>
  <c r="B254" i="1"/>
  <c r="B259" i="1"/>
  <c r="B1138" i="2"/>
  <c r="B1117" i="2"/>
  <c r="B360" i="1"/>
  <c r="B393" i="1"/>
  <c r="B414" i="1"/>
  <c r="B452" i="1"/>
  <c r="B476" i="1"/>
  <c r="B508" i="1"/>
  <c r="B539" i="1"/>
  <c r="B568" i="1"/>
  <c r="B595" i="1"/>
  <c r="B608" i="1"/>
  <c r="B639" i="1"/>
  <c r="B671" i="1"/>
  <c r="B683" i="1"/>
  <c r="B705" i="1"/>
  <c r="B739" i="1"/>
  <c r="B768" i="1"/>
  <c r="B783" i="1"/>
  <c r="B806" i="1"/>
  <c r="B833" i="1"/>
  <c r="B856" i="1"/>
  <c r="B887" i="1"/>
  <c r="B921" i="1"/>
  <c r="B940" i="1"/>
  <c r="B971" i="1"/>
  <c r="B16" i="1"/>
  <c r="B30" i="1"/>
  <c r="B113" i="1"/>
  <c r="B180" i="1"/>
  <c r="B218" i="1"/>
  <c r="B305" i="1"/>
  <c r="B326" i="1"/>
  <c r="B1153" i="2"/>
  <c r="B1148" i="2"/>
  <c r="B1124" i="2"/>
  <c r="B1129" i="2"/>
  <c r="B1115" i="2"/>
  <c r="B350" i="1"/>
  <c r="B365" i="1"/>
  <c r="B373" i="1"/>
  <c r="B378" i="1"/>
  <c r="B386" i="1"/>
  <c r="B399" i="1"/>
  <c r="B412" i="1"/>
  <c r="B426" i="1"/>
  <c r="B435" i="1"/>
  <c r="B447" i="1"/>
  <c r="B463" i="1"/>
  <c r="B473" i="1"/>
  <c r="B481" i="1"/>
  <c r="B496" i="1"/>
  <c r="B507" i="1"/>
  <c r="B517" i="1"/>
  <c r="B523" i="1"/>
  <c r="B530" i="1"/>
  <c r="B540" i="1"/>
  <c r="B554" i="1"/>
  <c r="B563" i="1"/>
  <c r="B575" i="1"/>
  <c r="B587" i="1"/>
  <c r="B602" i="1"/>
  <c r="B614" i="1"/>
  <c r="B628" i="1"/>
  <c r="B638" i="1"/>
  <c r="B651" i="1"/>
  <c r="B663" i="1"/>
  <c r="B677" i="1"/>
  <c r="B686" i="1"/>
  <c r="B700" i="1"/>
  <c r="B708" i="1"/>
  <c r="B717" i="1"/>
  <c r="B722" i="1"/>
  <c r="B728" i="1"/>
  <c r="B737" i="1"/>
  <c r="B750" i="1"/>
  <c r="B760" i="1"/>
  <c r="B772" i="1"/>
  <c r="B781" i="1"/>
  <c r="B792" i="1"/>
  <c r="B799" i="1"/>
  <c r="B808" i="1"/>
  <c r="B816" i="1"/>
  <c r="B826" i="1"/>
  <c r="B845" i="1"/>
  <c r="B855" i="1"/>
  <c r="B870" i="1"/>
  <c r="B880" i="1"/>
  <c r="B891" i="1"/>
  <c r="B907" i="1"/>
  <c r="B922" i="1"/>
  <c r="B935" i="1"/>
  <c r="B947" i="1"/>
  <c r="B959" i="1"/>
  <c r="B970" i="1"/>
  <c r="B976" i="1"/>
  <c r="B986" i="1"/>
  <c r="B996" i="1"/>
  <c r="B1007" i="1"/>
  <c r="B1011" i="1"/>
  <c r="B1029" i="1"/>
  <c r="B1039" i="1"/>
  <c r="B1055" i="1"/>
  <c r="B1069" i="1"/>
  <c r="B1075" i="1"/>
  <c r="B1083" i="1"/>
  <c r="B1094" i="1"/>
  <c r="B1105" i="1"/>
  <c r="B1117" i="1"/>
  <c r="B1126" i="1"/>
  <c r="B1138" i="1"/>
  <c r="B1152" i="1"/>
  <c r="B54" i="1"/>
  <c r="B226" i="1"/>
  <c r="B239" i="1"/>
  <c r="B1156" i="2"/>
  <c r="B1149" i="2"/>
  <c r="B1146" i="2"/>
  <c r="B1128" i="2"/>
  <c r="B1122" i="2"/>
  <c r="B346" i="1"/>
  <c r="B358" i="1"/>
  <c r="B362" i="1"/>
  <c r="B380" i="1"/>
  <c r="B388" i="1"/>
  <c r="B403" i="1"/>
  <c r="B417" i="1"/>
  <c r="B423" i="1"/>
  <c r="B436" i="1"/>
  <c r="B444" i="1"/>
  <c r="B455" i="1"/>
  <c r="B468" i="1"/>
  <c r="B480" i="1"/>
  <c r="B492" i="1"/>
  <c r="B504" i="1"/>
  <c r="B514" i="1"/>
  <c r="B528" i="1"/>
  <c r="B537" i="1"/>
  <c r="B549" i="1"/>
  <c r="B562" i="1"/>
  <c r="B570" i="1"/>
  <c r="B586" i="1"/>
  <c r="B597" i="1"/>
  <c r="B607" i="1"/>
  <c r="B620" i="1"/>
  <c r="B626" i="1"/>
  <c r="B636" i="1"/>
  <c r="B649" i="1"/>
  <c r="B658" i="1"/>
  <c r="B665" i="1"/>
  <c r="B672" i="1"/>
  <c r="B676" i="1"/>
  <c r="B684" i="1"/>
  <c r="B698" i="1"/>
  <c r="B707" i="1"/>
  <c r="B715" i="1"/>
  <c r="B724" i="1"/>
  <c r="B742" i="1"/>
  <c r="B748" i="1"/>
  <c r="B758" i="1"/>
  <c r="B762" i="1"/>
  <c r="B779" i="1"/>
  <c r="B788" i="1"/>
  <c r="B804" i="1"/>
  <c r="B814" i="1"/>
  <c r="B822" i="1"/>
  <c r="B834" i="1"/>
  <c r="B846" i="1"/>
  <c r="B858" i="1"/>
  <c r="B869" i="1"/>
  <c r="B881" i="1"/>
  <c r="B893" i="1"/>
  <c r="B899" i="1"/>
  <c r="B913" i="1"/>
  <c r="B933" i="1"/>
  <c r="B946" i="1"/>
  <c r="B957" i="1"/>
  <c r="B969" i="1"/>
  <c r="B985" i="1"/>
  <c r="B998" i="1"/>
  <c r="B1012" i="1"/>
  <c r="B1023" i="1"/>
  <c r="B1036" i="1"/>
  <c r="B1051" i="1"/>
  <c r="B1060" i="1"/>
  <c r="B1073" i="1"/>
  <c r="B1087" i="1"/>
  <c r="B1103" i="1"/>
  <c r="B1116" i="1"/>
  <c r="B1130" i="1"/>
  <c r="B1140" i="1"/>
  <c r="B1145" i="1"/>
  <c r="B14" i="1"/>
  <c r="B22" i="1"/>
  <c r="B80" i="1"/>
  <c r="B89" i="1"/>
  <c r="B111" i="1"/>
  <c r="B125" i="1"/>
  <c r="B139" i="1"/>
  <c r="B166" i="1"/>
  <c r="B215" i="1"/>
  <c r="B224" i="1"/>
  <c r="B255" i="1"/>
  <c r="B271" i="1"/>
  <c r="B276" i="1"/>
  <c r="B287" i="1"/>
  <c r="B345" i="1"/>
  <c r="B354" i="1"/>
  <c r="B370" i="1"/>
  <c r="B376" i="1"/>
  <c r="B385" i="1"/>
  <c r="B398" i="1"/>
  <c r="B405" i="1"/>
  <c r="B419" i="1"/>
  <c r="B428" i="1"/>
  <c r="B438" i="1"/>
  <c r="B450" i="1"/>
  <c r="B458" i="1"/>
  <c r="B472" i="1"/>
  <c r="B485" i="1"/>
  <c r="B493" i="1"/>
  <c r="B498" i="1"/>
  <c r="B511" i="1"/>
  <c r="B519" i="1"/>
  <c r="B524" i="1"/>
  <c r="B532" i="1"/>
  <c r="B541" i="1"/>
  <c r="B555" i="1"/>
  <c r="B564" i="1"/>
  <c r="B579" i="1"/>
  <c r="B588" i="1"/>
  <c r="B599" i="1"/>
  <c r="B613" i="1"/>
  <c r="B630" i="1"/>
  <c r="B646" i="1"/>
  <c r="B656" i="1"/>
  <c r="B670" i="1"/>
  <c r="B681" i="1"/>
  <c r="B693" i="1"/>
  <c r="B702" i="1"/>
  <c r="B714" i="1"/>
  <c r="B721" i="1"/>
  <c r="B729" i="1"/>
  <c r="B738" i="1"/>
  <c r="B752" i="1"/>
  <c r="B765" i="1"/>
  <c r="B775" i="1"/>
  <c r="B793" i="1"/>
  <c r="B801" i="1"/>
  <c r="B810" i="1"/>
  <c r="B823" i="1"/>
  <c r="B829" i="1"/>
  <c r="B837" i="1"/>
  <c r="B850" i="1"/>
  <c r="B860" i="1"/>
  <c r="B866" i="1"/>
  <c r="B873" i="1"/>
  <c r="B885" i="1"/>
  <c r="B897" i="1"/>
  <c r="B906" i="1"/>
  <c r="B917" i="1"/>
  <c r="B925" i="1"/>
  <c r="B937" i="1"/>
  <c r="B949" i="1"/>
  <c r="B958" i="1"/>
  <c r="B967" i="1"/>
  <c r="B982" i="1"/>
  <c r="B991" i="1"/>
  <c r="B997" i="1"/>
  <c r="B1013" i="1"/>
  <c r="B1031" i="1"/>
  <c r="B1041" i="1"/>
  <c r="B1047" i="1"/>
  <c r="B1061" i="1"/>
  <c r="B1079" i="1"/>
  <c r="B1088" i="1"/>
  <c r="B1102" i="1"/>
  <c r="B1112" i="1"/>
  <c r="B1125" i="1"/>
  <c r="B1136" i="1"/>
  <c r="B1149" i="1"/>
  <c r="B3" i="1"/>
  <c r="B25" i="1"/>
  <c r="B123" i="1"/>
  <c r="B128" i="1"/>
  <c r="B169" i="1"/>
  <c r="B174" i="1"/>
  <c r="B269" i="1"/>
  <c r="B314" i="1"/>
  <c r="B323" i="1"/>
  <c r="B75" i="1"/>
  <c r="B79" i="1"/>
  <c r="B308" i="2"/>
  <c r="B309" i="2"/>
  <c r="B310" i="2"/>
  <c r="B311" i="2"/>
  <c r="B312" i="2"/>
  <c r="B313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5" i="2"/>
  <c r="B336" i="2"/>
  <c r="B337" i="2"/>
  <c r="B338" i="2"/>
  <c r="B340" i="2"/>
  <c r="B342" i="2"/>
  <c r="B344" i="2"/>
  <c r="B347" i="2"/>
  <c r="B348" i="2"/>
  <c r="B353" i="2"/>
  <c r="B358" i="2"/>
  <c r="B359" i="2"/>
  <c r="B360" i="2"/>
  <c r="B361" i="2"/>
  <c r="B362" i="2"/>
  <c r="B363" i="2"/>
  <c r="B364" i="2"/>
  <c r="B368" i="2"/>
  <c r="B369" i="2"/>
  <c r="B370" i="2"/>
  <c r="B371" i="2"/>
  <c r="B372" i="2"/>
  <c r="B373" i="2"/>
  <c r="B374" i="2"/>
  <c r="B375" i="2"/>
  <c r="B390" i="2"/>
  <c r="B408" i="2"/>
  <c r="B410" i="2"/>
  <c r="B418" i="2"/>
  <c r="B419" i="2"/>
  <c r="B421" i="2"/>
  <c r="B422" i="2"/>
  <c r="B423" i="2"/>
  <c r="B424" i="2"/>
  <c r="B425" i="2"/>
  <c r="B429" i="2"/>
  <c r="B430" i="2"/>
  <c r="B434" i="2"/>
  <c r="B439" i="2"/>
  <c r="B441" i="2"/>
  <c r="B443" i="2"/>
  <c r="B446" i="2"/>
  <c r="B447" i="2"/>
  <c r="B452" i="2"/>
  <c r="B457" i="2"/>
  <c r="B458" i="2"/>
  <c r="B459" i="2"/>
  <c r="B460" i="2"/>
  <c r="B461" i="2"/>
  <c r="B462" i="2"/>
  <c r="B463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82" i="2"/>
  <c r="B483" i="2"/>
  <c r="B484" i="2"/>
  <c r="B485" i="2"/>
  <c r="B487" i="2"/>
  <c r="B489" i="2"/>
  <c r="B491" i="2"/>
  <c r="B494" i="2"/>
  <c r="B495" i="2"/>
  <c r="B504" i="2"/>
  <c r="B505" i="2"/>
  <c r="B506" i="2"/>
  <c r="B507" i="2"/>
  <c r="B508" i="2"/>
  <c r="B509" i="2"/>
  <c r="B510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30" i="2"/>
  <c r="B531" i="2"/>
  <c r="B532" i="2"/>
  <c r="B533" i="2"/>
  <c r="B81" i="1"/>
  <c r="B179" i="1"/>
  <c r="B275" i="1"/>
  <c r="B316" i="1"/>
  <c r="B328" i="1"/>
  <c r="B376" i="2"/>
  <c r="B377" i="2"/>
  <c r="B378" i="2"/>
  <c r="B420" i="2"/>
  <c r="B933" i="2"/>
  <c r="B936" i="2"/>
  <c r="B937" i="2"/>
  <c r="B947" i="2"/>
  <c r="B949" i="2"/>
  <c r="B950" i="2"/>
  <c r="B951" i="2"/>
  <c r="B952" i="2"/>
  <c r="B156" i="1"/>
  <c r="B157" i="1"/>
  <c r="B379" i="2"/>
  <c r="B380" i="2"/>
  <c r="B381" i="2"/>
  <c r="B397" i="2"/>
  <c r="B409" i="2"/>
  <c r="B411" i="2"/>
  <c r="B412" i="2"/>
  <c r="B413" i="2"/>
  <c r="B414" i="2"/>
  <c r="B914" i="2"/>
  <c r="B915" i="2"/>
  <c r="B916" i="2"/>
  <c r="B917" i="2"/>
  <c r="B918" i="2"/>
  <c r="B919" i="2"/>
  <c r="B923" i="2"/>
  <c r="B924" i="2"/>
  <c r="B925" i="2"/>
  <c r="B926" i="2"/>
  <c r="B385" i="2"/>
  <c r="B386" i="2"/>
  <c r="B387" i="2"/>
  <c r="B388" i="2"/>
  <c r="B392" i="2"/>
  <c r="B394" i="2"/>
  <c r="B398" i="2"/>
  <c r="B403" i="2"/>
  <c r="B897" i="2"/>
  <c r="B898" i="2"/>
  <c r="B899" i="2"/>
  <c r="B900" i="2"/>
  <c r="B901" i="2"/>
  <c r="B902" i="2"/>
  <c r="B903" i="2"/>
  <c r="B910" i="2"/>
  <c r="B911" i="2"/>
  <c r="B43" i="1"/>
  <c r="B332" i="2"/>
  <c r="B396" i="2"/>
  <c r="B402" i="2"/>
  <c r="B593" i="2"/>
  <c r="B710" i="2"/>
  <c r="B725" i="2"/>
  <c r="B731" i="2"/>
  <c r="B745" i="2"/>
  <c r="B938" i="2"/>
  <c r="B971" i="2"/>
  <c r="B977" i="2"/>
  <c r="B984" i="2"/>
  <c r="B989" i="2"/>
  <c r="B1025" i="2"/>
  <c r="B1041" i="2"/>
  <c r="B1051" i="2"/>
  <c r="B1083" i="2"/>
  <c r="B333" i="2"/>
  <c r="B346" i="2"/>
  <c r="B349" i="2"/>
  <c r="B350" i="2"/>
  <c r="B401" i="2"/>
  <c r="B608" i="2"/>
  <c r="B644" i="2"/>
  <c r="B686" i="2"/>
  <c r="B688" i="2"/>
  <c r="B699" i="2"/>
  <c r="B726" i="2"/>
  <c r="B750" i="2"/>
  <c r="B761" i="2"/>
  <c r="B787" i="2"/>
  <c r="B932" i="2"/>
  <c r="B942" i="2"/>
  <c r="B954" i="2"/>
  <c r="B978" i="2"/>
  <c r="B988" i="2"/>
  <c r="B991" i="2"/>
  <c r="B1004" i="2"/>
  <c r="B1019" i="2"/>
  <c r="B1031" i="2"/>
  <c r="B1035" i="2"/>
  <c r="B1038" i="2"/>
  <c r="B1042" i="2"/>
  <c r="B1053" i="2"/>
  <c r="B1065" i="2"/>
  <c r="B1078" i="2"/>
  <c r="B1087" i="2"/>
  <c r="B314" i="2"/>
  <c r="B315" i="2"/>
  <c r="B355" i="2"/>
  <c r="B382" i="2"/>
  <c r="B400" i="2"/>
  <c r="B407" i="2"/>
  <c r="B538" i="2"/>
  <c r="B544" i="2"/>
  <c r="B575" i="2"/>
  <c r="B595" i="2"/>
  <c r="B643" i="2"/>
  <c r="B649" i="2"/>
  <c r="B658" i="2"/>
  <c r="B696" i="2"/>
  <c r="B701" i="2"/>
  <c r="B711" i="2"/>
  <c r="B934" i="2"/>
  <c r="B939" i="2"/>
  <c r="B941" i="2"/>
  <c r="B953" i="2"/>
  <c r="B955" i="2"/>
  <c r="B970" i="2"/>
  <c r="B992" i="2"/>
  <c r="B1005" i="2"/>
  <c r="B1018" i="2"/>
  <c r="B1036" i="2"/>
  <c r="B1039" i="2"/>
  <c r="B1050" i="2"/>
  <c r="B1084" i="2"/>
  <c r="B1088" i="2"/>
  <c r="B426" i="2"/>
  <c r="B427" i="2"/>
  <c r="B428" i="2"/>
  <c r="B431" i="2"/>
  <c r="B432" i="2"/>
  <c r="B442" i="2"/>
  <c r="B445" i="2"/>
  <c r="B448" i="2"/>
  <c r="B449" i="2"/>
  <c r="B450" i="2"/>
  <c r="B451" i="2"/>
  <c r="B454" i="2"/>
  <c r="B456" i="2"/>
  <c r="B464" i="2"/>
  <c r="B465" i="2"/>
  <c r="B479" i="2"/>
  <c r="B480" i="2"/>
  <c r="B490" i="2"/>
  <c r="B493" i="2"/>
  <c r="B496" i="2"/>
  <c r="B497" i="2"/>
  <c r="B498" i="2"/>
  <c r="B499" i="2"/>
  <c r="B501" i="2"/>
  <c r="B503" i="2"/>
  <c r="B511" i="2"/>
  <c r="B512" i="2"/>
  <c r="B527" i="2"/>
  <c r="B528" i="2"/>
  <c r="B545" i="2"/>
  <c r="B552" i="2"/>
  <c r="B576" i="2"/>
  <c r="B599" i="2"/>
  <c r="B691" i="2"/>
  <c r="B700" i="2"/>
  <c r="B709" i="2"/>
  <c r="B738" i="2"/>
  <c r="B744" i="2"/>
  <c r="B751" i="2"/>
  <c r="B775" i="2"/>
  <c r="B794" i="2"/>
  <c r="B935" i="2"/>
  <c r="B943" i="2"/>
  <c r="B995" i="2"/>
  <c r="B1076" i="2"/>
  <c r="B1086" i="2"/>
  <c r="B795" i="2"/>
  <c r="B796" i="2"/>
  <c r="B798" i="2"/>
  <c r="B800" i="2"/>
  <c r="B808" i="2"/>
  <c r="B809" i="2"/>
  <c r="B823" i="2"/>
  <c r="B835" i="2"/>
  <c r="B838" i="2"/>
  <c r="B841" i="2"/>
  <c r="B842" i="2"/>
  <c r="B843" i="2"/>
  <c r="B844" i="2"/>
  <c r="B846" i="2"/>
  <c r="B848" i="2"/>
  <c r="B856" i="2"/>
  <c r="B857" i="2"/>
  <c r="B871" i="2"/>
  <c r="B883" i="2"/>
  <c r="B886" i="2"/>
  <c r="B889" i="2"/>
  <c r="B890" i="2"/>
  <c r="B891" i="2"/>
  <c r="B892" i="2"/>
  <c r="B894" i="2"/>
  <c r="B896" i="2"/>
  <c r="B904" i="2"/>
  <c r="B905" i="2"/>
  <c r="B906" i="2"/>
  <c r="B920" i="2"/>
  <c r="B921" i="2"/>
  <c r="B927" i="2"/>
  <c r="B994" i="2"/>
  <c r="B1003" i="2"/>
  <c r="B1037" i="2"/>
  <c r="B1072" i="2"/>
  <c r="B324" i="1"/>
  <c r="B87" i="1"/>
  <c r="B100" i="1"/>
  <c r="B121" i="1"/>
  <c r="B154" i="1"/>
  <c r="B189" i="1"/>
  <c r="B202" i="1"/>
  <c r="B222" i="1"/>
  <c r="B236" i="1"/>
  <c r="B290" i="1"/>
  <c r="B304" i="1"/>
  <c r="B52" i="1"/>
  <c r="B120" i="1"/>
  <c r="B18" i="1"/>
  <c r="B34" i="1"/>
  <c r="B66" i="1"/>
  <c r="B86" i="1"/>
  <c r="B102" i="1"/>
  <c r="B155" i="1"/>
  <c r="B168" i="1"/>
  <c r="B223" i="1"/>
  <c r="B238" i="1"/>
  <c r="B325" i="1"/>
  <c r="B19" i="1"/>
  <c r="B20" i="1"/>
  <c r="B32" i="1"/>
  <c r="B53" i="1"/>
  <c r="B68" i="1"/>
  <c r="B170" i="1"/>
  <c r="B188" i="1"/>
  <c r="B291" i="1"/>
  <c r="B134" i="1"/>
  <c r="B136" i="1"/>
  <c r="B204" i="1"/>
  <c r="B306" i="1"/>
  <c r="B256" i="1"/>
  <c r="B257" i="1"/>
  <c r="B270" i="1"/>
  <c r="B272" i="1"/>
  <c r="B343" i="2"/>
  <c r="B352" i="2"/>
  <c r="B366" i="2"/>
  <c r="B399" i="2"/>
  <c r="B416" i="2"/>
  <c r="B541" i="2"/>
  <c r="B550" i="2"/>
  <c r="B561" i="2"/>
  <c r="B586" i="2"/>
  <c r="B592" i="2"/>
  <c r="B594" i="2"/>
  <c r="B607" i="2"/>
  <c r="B624" i="2"/>
  <c r="B636" i="2"/>
  <c r="B647" i="2"/>
  <c r="B675" i="2"/>
  <c r="B690" i="2"/>
  <c r="B695" i="2"/>
  <c r="B698" i="2"/>
  <c r="B746" i="2"/>
  <c r="B748" i="2"/>
  <c r="B759" i="2"/>
  <c r="B945" i="2"/>
  <c r="B956" i="2"/>
  <c r="B990" i="2"/>
  <c r="B993" i="2"/>
  <c r="B1006" i="2"/>
  <c r="B1032" i="2"/>
  <c r="B1066" i="2"/>
  <c r="B1073" i="2"/>
  <c r="B1082" i="2"/>
  <c r="B1085" i="2"/>
  <c r="B1089" i="2"/>
  <c r="B338" i="1"/>
  <c r="B340" i="1"/>
  <c r="B351" i="2"/>
  <c r="B357" i="2"/>
  <c r="B365" i="2"/>
  <c r="B383" i="2"/>
  <c r="B393" i="2"/>
  <c r="B405" i="2"/>
  <c r="B415" i="2"/>
  <c r="B546" i="2"/>
  <c r="B548" i="2"/>
  <c r="B560" i="2"/>
  <c r="B589" i="2"/>
  <c r="B597" i="2"/>
  <c r="B639" i="2"/>
  <c r="B642" i="2"/>
  <c r="B645" i="2"/>
  <c r="B657" i="2"/>
  <c r="B681" i="2"/>
  <c r="B694" i="2"/>
  <c r="B697" i="2"/>
  <c r="B732" i="2"/>
  <c r="B740" i="2"/>
  <c r="B741" i="2"/>
  <c r="B747" i="2"/>
  <c r="B749" i="2"/>
  <c r="B760" i="2"/>
  <c r="B790" i="2"/>
  <c r="B793" i="2"/>
  <c r="B928" i="2"/>
  <c r="B940" i="2"/>
  <c r="B944" i="2"/>
  <c r="B982" i="2"/>
  <c r="B985" i="2"/>
  <c r="B1026" i="2"/>
  <c r="B1029" i="2"/>
  <c r="B1040" i="2"/>
  <c r="B1079" i="2"/>
  <c r="B638" i="2"/>
  <c r="B646" i="2"/>
  <c r="B354" i="2"/>
  <c r="B367" i="2"/>
  <c r="B486" i="2"/>
  <c r="B534" i="2"/>
  <c r="B549" i="2"/>
  <c r="B435" i="2"/>
  <c r="B436" i="2"/>
  <c r="B437" i="2"/>
  <c r="B438" i="2"/>
  <c r="B440" i="2"/>
  <c r="B444" i="2"/>
  <c r="B453" i="2"/>
  <c r="B455" i="2"/>
  <c r="B466" i="2"/>
  <c r="B584" i="2"/>
  <c r="B588" i="2"/>
  <c r="B766" i="2"/>
  <c r="B768" i="2"/>
  <c r="B776" i="2"/>
  <c r="B782" i="2"/>
  <c r="B783" i="2"/>
  <c r="B789" i="2"/>
  <c r="B797" i="2"/>
  <c r="B799" i="2"/>
  <c r="B810" i="2"/>
  <c r="B824" i="2"/>
  <c r="B830" i="2"/>
  <c r="B831" i="2"/>
  <c r="B837" i="2"/>
  <c r="B845" i="2"/>
  <c r="B847" i="2"/>
  <c r="B858" i="2"/>
  <c r="B872" i="2"/>
  <c r="B878" i="2"/>
  <c r="B879" i="2"/>
  <c r="B885" i="2"/>
  <c r="B893" i="2"/>
  <c r="B895" i="2"/>
  <c r="B907" i="2"/>
  <c r="B1097" i="2"/>
  <c r="B1098" i="2"/>
  <c r="B1100" i="2"/>
  <c r="B1103" i="2"/>
  <c r="B1104" i="2"/>
  <c r="B2" i="1"/>
  <c r="B95" i="1"/>
  <c r="B96" i="1"/>
  <c r="B175" i="1"/>
  <c r="B206" i="1"/>
  <c r="B274" i="1"/>
  <c r="B311" i="1"/>
  <c r="B5" i="1"/>
  <c r="B36" i="1"/>
  <c r="B73" i="1"/>
  <c r="B104" i="1"/>
  <c r="B107" i="1"/>
  <c r="B163" i="1"/>
  <c r="B164" i="1"/>
  <c r="B172" i="1"/>
  <c r="B197" i="1"/>
  <c r="B209" i="1"/>
  <c r="B231" i="1"/>
  <c r="B277" i="1"/>
  <c r="B299" i="1"/>
  <c r="B6" i="1"/>
  <c r="B9" i="1"/>
  <c r="B27" i="1"/>
  <c r="B28" i="1"/>
  <c r="B39" i="1"/>
  <c r="B61" i="1"/>
  <c r="B62" i="1"/>
  <c r="B70" i="1"/>
  <c r="B334" i="1"/>
  <c r="B129" i="1"/>
  <c r="B130" i="1"/>
  <c r="B138" i="1"/>
  <c r="B141" i="1"/>
  <c r="B198" i="1"/>
  <c r="B232" i="1"/>
  <c r="B300" i="1"/>
  <c r="B333" i="1"/>
  <c r="B240" i="1"/>
  <c r="B243" i="1"/>
  <c r="B265" i="1"/>
  <c r="B266" i="1"/>
  <c r="B308" i="1"/>
  <c r="B316" i="2"/>
  <c r="B334" i="2"/>
  <c r="B339" i="2"/>
  <c r="B345" i="2"/>
  <c r="B356" i="2"/>
  <c r="B391" i="2"/>
  <c r="B395" i="2"/>
  <c r="B492" i="2"/>
  <c r="B500" i="2"/>
  <c r="B502" i="2"/>
  <c r="B513" i="2"/>
  <c r="B536" i="2"/>
  <c r="B540" i="2"/>
  <c r="B551" i="2"/>
  <c r="B562" i="2"/>
  <c r="B577" i="2"/>
  <c r="B609" i="2"/>
  <c r="B630" i="2"/>
  <c r="B633" i="2"/>
  <c r="B659" i="2"/>
  <c r="B341" i="2"/>
  <c r="B384" i="2"/>
  <c r="B389" i="2"/>
  <c r="B404" i="2"/>
  <c r="B406" i="2"/>
  <c r="B417" i="2"/>
  <c r="B433" i="2"/>
  <c r="B481" i="2"/>
  <c r="B488" i="2"/>
  <c r="B529" i="2"/>
  <c r="B582" i="2"/>
  <c r="B596" i="2"/>
  <c r="B598" i="2"/>
  <c r="B625" i="2"/>
  <c r="B648" i="2"/>
  <c r="B676" i="2"/>
  <c r="D303" i="2"/>
  <c r="D304" i="2"/>
  <c r="D305" i="2"/>
  <c r="D306" i="2"/>
  <c r="D307" i="2"/>
  <c r="C303" i="2"/>
  <c r="C304" i="2"/>
  <c r="C305" i="2"/>
  <c r="C306" i="2"/>
  <c r="C307" i="2"/>
  <c r="A303" i="2"/>
  <c r="A304" i="2"/>
  <c r="A305" i="2"/>
  <c r="A306" i="2"/>
  <c r="A307" i="2"/>
  <c r="D301" i="2"/>
  <c r="D302" i="2"/>
  <c r="C301" i="2"/>
  <c r="C302" i="2"/>
  <c r="A301" i="2"/>
  <c r="A302" i="2"/>
  <c r="D299" i="2"/>
  <c r="D300" i="2"/>
  <c r="C299" i="2"/>
  <c r="C300" i="2"/>
  <c r="A299" i="2"/>
  <c r="A300" i="2"/>
  <c r="D295" i="2"/>
  <c r="D296" i="2"/>
  <c r="D297" i="2"/>
  <c r="D298" i="2"/>
  <c r="C295" i="2"/>
  <c r="C296" i="2"/>
  <c r="C297" i="2"/>
  <c r="C298" i="2"/>
  <c r="A295" i="2"/>
  <c r="A296" i="2"/>
  <c r="A297" i="2"/>
  <c r="A298" i="2"/>
  <c r="D293" i="2"/>
  <c r="D294" i="2"/>
  <c r="C293" i="2"/>
  <c r="C294" i="2"/>
  <c r="A293" i="2"/>
  <c r="A294" i="2"/>
  <c r="D286" i="2"/>
  <c r="D287" i="2"/>
  <c r="D288" i="2"/>
  <c r="D289" i="2"/>
  <c r="D290" i="2"/>
  <c r="D291" i="2"/>
  <c r="D292" i="2"/>
  <c r="C286" i="2"/>
  <c r="C287" i="2"/>
  <c r="C288" i="2"/>
  <c r="C289" i="2"/>
  <c r="C290" i="2"/>
  <c r="C291" i="2"/>
  <c r="C292" i="2"/>
  <c r="A286" i="2"/>
  <c r="A287" i="2"/>
  <c r="A288" i="2"/>
  <c r="A289" i="2"/>
  <c r="A290" i="2"/>
  <c r="A291" i="2"/>
  <c r="A292" i="2"/>
  <c r="D285" i="2"/>
  <c r="C285" i="2"/>
  <c r="A285" i="2"/>
  <c r="D281" i="2"/>
  <c r="D282" i="2"/>
  <c r="D283" i="2"/>
  <c r="D284" i="2"/>
  <c r="C281" i="2"/>
  <c r="C282" i="2"/>
  <c r="C283" i="2"/>
  <c r="C284" i="2"/>
  <c r="A281" i="2"/>
  <c r="A282" i="2"/>
  <c r="A283" i="2"/>
  <c r="A284" i="2"/>
  <c r="D279" i="2"/>
  <c r="D280" i="2"/>
  <c r="C279" i="2"/>
  <c r="C280" i="2"/>
  <c r="A279" i="2"/>
  <c r="A280" i="2"/>
  <c r="D274" i="2"/>
  <c r="D275" i="2"/>
  <c r="D276" i="2"/>
  <c r="D277" i="2"/>
  <c r="D278" i="2"/>
  <c r="C274" i="2"/>
  <c r="C275" i="2"/>
  <c r="C276" i="2"/>
  <c r="C277" i="2"/>
  <c r="C278" i="2"/>
  <c r="A274" i="2"/>
  <c r="A275" i="2"/>
  <c r="A276" i="2"/>
  <c r="A277" i="2"/>
  <c r="A278" i="2"/>
  <c r="D269" i="2" l="1"/>
  <c r="D270" i="2"/>
  <c r="D271" i="2"/>
  <c r="D272" i="2"/>
  <c r="D273" i="2"/>
  <c r="C269" i="2"/>
  <c r="C270" i="2"/>
  <c r="C271" i="2"/>
  <c r="C272" i="2"/>
  <c r="C273" i="2"/>
  <c r="A269" i="2"/>
  <c r="A270" i="2"/>
  <c r="A271" i="2"/>
  <c r="A272" i="2"/>
  <c r="A273" i="2"/>
  <c r="D267" i="2"/>
  <c r="D268" i="2"/>
  <c r="C267" i="2"/>
  <c r="C268" i="2"/>
  <c r="A267" i="2"/>
  <c r="A268" i="2"/>
  <c r="D265" i="2"/>
  <c r="D266" i="2"/>
  <c r="C265" i="2"/>
  <c r="C266" i="2"/>
  <c r="A265" i="2"/>
  <c r="A266" i="2"/>
  <c r="D261" i="2"/>
  <c r="D262" i="2"/>
  <c r="D263" i="2"/>
  <c r="D264" i="2"/>
  <c r="C261" i="2"/>
  <c r="C262" i="2"/>
  <c r="C263" i="2"/>
  <c r="C264" i="2"/>
  <c r="A261" i="2"/>
  <c r="A262" i="2"/>
  <c r="A263" i="2"/>
  <c r="A264" i="2"/>
  <c r="D259" i="2"/>
  <c r="D260" i="2"/>
  <c r="C259" i="2"/>
  <c r="C260" i="2"/>
  <c r="A259" i="2"/>
  <c r="A260" i="2"/>
  <c r="D252" i="2"/>
  <c r="D253" i="2"/>
  <c r="D254" i="2"/>
  <c r="D255" i="2"/>
  <c r="D256" i="2"/>
  <c r="D257" i="2"/>
  <c r="D258" i="2"/>
  <c r="C252" i="2"/>
  <c r="C253" i="2"/>
  <c r="C254" i="2"/>
  <c r="C255" i="2"/>
  <c r="C256" i="2"/>
  <c r="C257" i="2"/>
  <c r="C258" i="2"/>
  <c r="A252" i="2"/>
  <c r="A253" i="2"/>
  <c r="A254" i="2"/>
  <c r="A255" i="2"/>
  <c r="A256" i="2"/>
  <c r="A257" i="2"/>
  <c r="A258" i="2"/>
  <c r="D251" i="2"/>
  <c r="C251" i="2"/>
  <c r="A251" i="2"/>
  <c r="D247" i="2"/>
  <c r="D248" i="2"/>
  <c r="D249" i="2"/>
  <c r="D250" i="2"/>
  <c r="C247" i="2"/>
  <c r="C248" i="2"/>
  <c r="C249" i="2"/>
  <c r="C250" i="2"/>
  <c r="A247" i="2"/>
  <c r="A248" i="2"/>
  <c r="A249" i="2"/>
  <c r="A250" i="2"/>
  <c r="D245" i="2"/>
  <c r="D246" i="2"/>
  <c r="C245" i="2"/>
  <c r="C246" i="2"/>
  <c r="A245" i="2"/>
  <c r="A246" i="2"/>
  <c r="D240" i="2"/>
  <c r="D241" i="2"/>
  <c r="D242" i="2"/>
  <c r="D243" i="2"/>
  <c r="D244" i="2"/>
  <c r="C240" i="2"/>
  <c r="C241" i="2"/>
  <c r="C242" i="2"/>
  <c r="C243" i="2"/>
  <c r="C244" i="2"/>
  <c r="A240" i="2"/>
  <c r="A241" i="2"/>
  <c r="A242" i="2"/>
  <c r="A243" i="2"/>
  <c r="A244" i="2"/>
  <c r="D235" i="2" l="1"/>
  <c r="D236" i="2"/>
  <c r="D237" i="2"/>
  <c r="D238" i="2"/>
  <c r="D239" i="2"/>
  <c r="C235" i="2"/>
  <c r="C236" i="2"/>
  <c r="C237" i="2"/>
  <c r="C238" i="2"/>
  <c r="C239" i="2"/>
  <c r="A235" i="2"/>
  <c r="A236" i="2"/>
  <c r="A237" i="2"/>
  <c r="A238" i="2"/>
  <c r="A239" i="2"/>
  <c r="D233" i="2"/>
  <c r="D234" i="2"/>
  <c r="C233" i="2"/>
  <c r="C234" i="2"/>
  <c r="A233" i="2"/>
  <c r="A234" i="2"/>
  <c r="D231" i="2"/>
  <c r="D232" i="2"/>
  <c r="C231" i="2"/>
  <c r="C232" i="2"/>
  <c r="A231" i="2"/>
  <c r="A232" i="2"/>
  <c r="D227" i="2"/>
  <c r="D228" i="2"/>
  <c r="D229" i="2"/>
  <c r="D230" i="2"/>
  <c r="C227" i="2"/>
  <c r="C228" i="2"/>
  <c r="C229" i="2"/>
  <c r="C230" i="2"/>
  <c r="A227" i="2"/>
  <c r="A228" i="2"/>
  <c r="A229" i="2"/>
  <c r="A230" i="2"/>
  <c r="D225" i="2"/>
  <c r="D226" i="2"/>
  <c r="C225" i="2"/>
  <c r="C226" i="2"/>
  <c r="A225" i="2"/>
  <c r="A226" i="2"/>
  <c r="D218" i="2"/>
  <c r="D219" i="2"/>
  <c r="D220" i="2"/>
  <c r="D221" i="2"/>
  <c r="D222" i="2"/>
  <c r="D223" i="2"/>
  <c r="D224" i="2"/>
  <c r="C218" i="2"/>
  <c r="C219" i="2"/>
  <c r="C220" i="2"/>
  <c r="C221" i="2"/>
  <c r="C222" i="2"/>
  <c r="C223" i="2"/>
  <c r="C224" i="2"/>
  <c r="A218" i="2"/>
  <c r="A219" i="2"/>
  <c r="A220" i="2"/>
  <c r="A221" i="2"/>
  <c r="A222" i="2"/>
  <c r="A223" i="2"/>
  <c r="A224" i="2"/>
  <c r="D217" i="2"/>
  <c r="C217" i="2"/>
  <c r="A217" i="2"/>
  <c r="D213" i="2"/>
  <c r="D214" i="2"/>
  <c r="D215" i="2"/>
  <c r="D216" i="2"/>
  <c r="C213" i="2"/>
  <c r="C214" i="2"/>
  <c r="C215" i="2"/>
  <c r="C216" i="2"/>
  <c r="A213" i="2"/>
  <c r="A214" i="2"/>
  <c r="A215" i="2"/>
  <c r="A216" i="2"/>
  <c r="D211" i="2"/>
  <c r="D212" i="2"/>
  <c r="C211" i="2"/>
  <c r="C212" i="2"/>
  <c r="A211" i="2"/>
  <c r="A212" i="2"/>
  <c r="D206" i="2"/>
  <c r="D207" i="2"/>
  <c r="D208" i="2"/>
  <c r="D209" i="2"/>
  <c r="D210" i="2"/>
  <c r="C206" i="2"/>
  <c r="C207" i="2"/>
  <c r="C208" i="2"/>
  <c r="C209" i="2"/>
  <c r="C210" i="2"/>
  <c r="A206" i="2"/>
  <c r="A207" i="2"/>
  <c r="A208" i="2"/>
  <c r="A209" i="2"/>
  <c r="A210" i="2"/>
  <c r="D201" i="2"/>
  <c r="D202" i="2"/>
  <c r="D203" i="2"/>
  <c r="D204" i="2"/>
  <c r="D205" i="2"/>
  <c r="C201" i="2"/>
  <c r="C202" i="2"/>
  <c r="C203" i="2"/>
  <c r="C204" i="2"/>
  <c r="C205" i="2"/>
  <c r="A201" i="2"/>
  <c r="A202" i="2"/>
  <c r="A203" i="2"/>
  <c r="A204" i="2"/>
  <c r="A205" i="2"/>
  <c r="D199" i="2"/>
  <c r="D200" i="2"/>
  <c r="C199" i="2"/>
  <c r="C200" i="2"/>
  <c r="A199" i="2"/>
  <c r="A200" i="2"/>
  <c r="D197" i="2"/>
  <c r="D198" i="2"/>
  <c r="C197" i="2"/>
  <c r="C198" i="2"/>
  <c r="A197" i="2"/>
  <c r="A198" i="2"/>
  <c r="D193" i="2"/>
  <c r="D194" i="2"/>
  <c r="D195" i="2"/>
  <c r="D196" i="2"/>
  <c r="C193" i="2"/>
  <c r="C194" i="2"/>
  <c r="C195" i="2"/>
  <c r="C196" i="2"/>
  <c r="A193" i="2"/>
  <c r="A194" i="2"/>
  <c r="A195" i="2"/>
  <c r="A196" i="2"/>
  <c r="D191" i="2"/>
  <c r="D192" i="2"/>
  <c r="C191" i="2"/>
  <c r="C192" i="2"/>
  <c r="A191" i="2"/>
  <c r="A192" i="2"/>
  <c r="D184" i="2"/>
  <c r="D185" i="2"/>
  <c r="D186" i="2"/>
  <c r="D187" i="2"/>
  <c r="D188" i="2"/>
  <c r="D189" i="2"/>
  <c r="D190" i="2"/>
  <c r="C184" i="2"/>
  <c r="C185" i="2"/>
  <c r="C186" i="2"/>
  <c r="C187" i="2"/>
  <c r="C188" i="2"/>
  <c r="C189" i="2"/>
  <c r="C190" i="2"/>
  <c r="A184" i="2"/>
  <c r="A185" i="2"/>
  <c r="A186" i="2"/>
  <c r="A187" i="2"/>
  <c r="A188" i="2"/>
  <c r="A189" i="2"/>
  <c r="A190" i="2"/>
  <c r="D183" i="2"/>
  <c r="C183" i="2"/>
  <c r="A183" i="2"/>
  <c r="D179" i="2"/>
  <c r="D180" i="2"/>
  <c r="D181" i="2"/>
  <c r="D182" i="2"/>
  <c r="C179" i="2"/>
  <c r="C180" i="2"/>
  <c r="C181" i="2"/>
  <c r="C182" i="2"/>
  <c r="A179" i="2"/>
  <c r="A180" i="2"/>
  <c r="A181" i="2"/>
  <c r="A182" i="2"/>
  <c r="D177" i="2"/>
  <c r="D178" i="2"/>
  <c r="C177" i="2"/>
  <c r="C178" i="2"/>
  <c r="A177" i="2"/>
  <c r="A178" i="2"/>
  <c r="D172" i="2"/>
  <c r="D173" i="2"/>
  <c r="D174" i="2"/>
  <c r="D175" i="2"/>
  <c r="D176" i="2"/>
  <c r="C172" i="2"/>
  <c r="C173" i="2"/>
  <c r="C174" i="2"/>
  <c r="C175" i="2"/>
  <c r="C176" i="2"/>
  <c r="A172" i="2"/>
  <c r="A173" i="2"/>
  <c r="A174" i="2"/>
  <c r="A175" i="2"/>
  <c r="A176" i="2"/>
  <c r="D167" i="2" l="1"/>
  <c r="D168" i="2"/>
  <c r="D169" i="2"/>
  <c r="D170" i="2"/>
  <c r="D171" i="2"/>
  <c r="C167" i="2"/>
  <c r="C168" i="2"/>
  <c r="C169" i="2"/>
  <c r="C170" i="2"/>
  <c r="C171" i="2"/>
  <c r="A167" i="2"/>
  <c r="A168" i="2"/>
  <c r="A169" i="2"/>
  <c r="A170" i="2"/>
  <c r="A171" i="2"/>
  <c r="D165" i="2"/>
  <c r="D166" i="2"/>
  <c r="C165" i="2"/>
  <c r="C166" i="2"/>
  <c r="A165" i="2"/>
  <c r="A166" i="2"/>
  <c r="D163" i="2"/>
  <c r="D164" i="2"/>
  <c r="C163" i="2"/>
  <c r="C164" i="2"/>
  <c r="A163" i="2"/>
  <c r="A164" i="2"/>
  <c r="D159" i="2"/>
  <c r="D160" i="2"/>
  <c r="D161" i="2"/>
  <c r="D162" i="2"/>
  <c r="C159" i="2"/>
  <c r="C160" i="2"/>
  <c r="C161" i="2"/>
  <c r="C162" i="2"/>
  <c r="A159" i="2"/>
  <c r="A160" i="2"/>
  <c r="A161" i="2"/>
  <c r="A162" i="2"/>
  <c r="D157" i="2"/>
  <c r="D158" i="2"/>
  <c r="C157" i="2"/>
  <c r="C158" i="2"/>
  <c r="A157" i="2"/>
  <c r="A158" i="2"/>
  <c r="D150" i="2"/>
  <c r="D151" i="2"/>
  <c r="D152" i="2"/>
  <c r="D153" i="2"/>
  <c r="D154" i="2"/>
  <c r="D155" i="2"/>
  <c r="D156" i="2"/>
  <c r="C150" i="2"/>
  <c r="C151" i="2"/>
  <c r="C152" i="2"/>
  <c r="C153" i="2"/>
  <c r="C154" i="2"/>
  <c r="C155" i="2"/>
  <c r="C156" i="2"/>
  <c r="A150" i="2"/>
  <c r="A151" i="2"/>
  <c r="A152" i="2"/>
  <c r="A153" i="2"/>
  <c r="A154" i="2"/>
  <c r="A155" i="2"/>
  <c r="A156" i="2"/>
  <c r="D149" i="2"/>
  <c r="C149" i="2"/>
  <c r="A149" i="2"/>
  <c r="D145" i="2"/>
  <c r="D146" i="2"/>
  <c r="D147" i="2"/>
  <c r="D148" i="2"/>
  <c r="C145" i="2"/>
  <c r="C146" i="2"/>
  <c r="C147" i="2"/>
  <c r="C148" i="2"/>
  <c r="A145" i="2"/>
  <c r="A146" i="2"/>
  <c r="A147" i="2"/>
  <c r="A148" i="2"/>
  <c r="D143" i="2"/>
  <c r="D144" i="2"/>
  <c r="C143" i="2"/>
  <c r="C144" i="2"/>
  <c r="A143" i="2"/>
  <c r="A144" i="2"/>
  <c r="D138" i="2"/>
  <c r="D139" i="2"/>
  <c r="D140" i="2"/>
  <c r="D141" i="2"/>
  <c r="D142" i="2"/>
  <c r="C138" i="2"/>
  <c r="C139" i="2"/>
  <c r="C140" i="2"/>
  <c r="C141" i="2"/>
  <c r="C142" i="2"/>
  <c r="A138" i="2"/>
  <c r="A139" i="2"/>
  <c r="A140" i="2"/>
  <c r="A141" i="2"/>
  <c r="A142" i="2"/>
  <c r="D133" i="2" l="1"/>
  <c r="D134" i="2"/>
  <c r="D135" i="2"/>
  <c r="D136" i="2"/>
  <c r="D137" i="2"/>
  <c r="C133" i="2"/>
  <c r="C134" i="2"/>
  <c r="C135" i="2"/>
  <c r="C136" i="2"/>
  <c r="C137" i="2"/>
  <c r="A133" i="2"/>
  <c r="A134" i="2"/>
  <c r="A135" i="2"/>
  <c r="A136" i="2"/>
  <c r="A137" i="2"/>
  <c r="D131" i="2"/>
  <c r="D132" i="2"/>
  <c r="C131" i="2"/>
  <c r="C132" i="2"/>
  <c r="A131" i="2"/>
  <c r="A132" i="2"/>
  <c r="D129" i="2"/>
  <c r="D130" i="2"/>
  <c r="C129" i="2"/>
  <c r="C130" i="2"/>
  <c r="A129" i="2"/>
  <c r="A130" i="2"/>
  <c r="D125" i="2"/>
  <c r="D126" i="2"/>
  <c r="D127" i="2"/>
  <c r="D128" i="2"/>
  <c r="C125" i="2"/>
  <c r="C126" i="2"/>
  <c r="C127" i="2"/>
  <c r="C128" i="2"/>
  <c r="A125" i="2"/>
  <c r="A126" i="2"/>
  <c r="A127" i="2"/>
  <c r="A128" i="2"/>
  <c r="D123" i="2"/>
  <c r="D124" i="2"/>
  <c r="C123" i="2"/>
  <c r="C124" i="2"/>
  <c r="A123" i="2"/>
  <c r="A124" i="2"/>
  <c r="D116" i="2"/>
  <c r="D117" i="2"/>
  <c r="D118" i="2"/>
  <c r="D119" i="2"/>
  <c r="D120" i="2"/>
  <c r="D121" i="2"/>
  <c r="D122" i="2"/>
  <c r="C116" i="2"/>
  <c r="C117" i="2"/>
  <c r="C118" i="2"/>
  <c r="C119" i="2"/>
  <c r="C120" i="2"/>
  <c r="C121" i="2"/>
  <c r="C122" i="2"/>
  <c r="A116" i="2"/>
  <c r="A117" i="2"/>
  <c r="A118" i="2"/>
  <c r="A119" i="2"/>
  <c r="A120" i="2"/>
  <c r="A121" i="2"/>
  <c r="A122" i="2"/>
  <c r="D115" i="2"/>
  <c r="C115" i="2"/>
  <c r="A115" i="2"/>
  <c r="D111" i="2"/>
  <c r="D112" i="2"/>
  <c r="D113" i="2"/>
  <c r="D114" i="2"/>
  <c r="C111" i="2"/>
  <c r="C112" i="2"/>
  <c r="C113" i="2"/>
  <c r="C114" i="2"/>
  <c r="A111" i="2"/>
  <c r="A112" i="2"/>
  <c r="A113" i="2"/>
  <c r="A114" i="2"/>
  <c r="D109" i="2"/>
  <c r="D110" i="2"/>
  <c r="C109" i="2"/>
  <c r="C110" i="2"/>
  <c r="A109" i="2"/>
  <c r="A110" i="2"/>
  <c r="D104" i="2"/>
  <c r="D105" i="2"/>
  <c r="D106" i="2"/>
  <c r="D107" i="2"/>
  <c r="D108" i="2"/>
  <c r="C104" i="2"/>
  <c r="C105" i="2"/>
  <c r="C106" i="2"/>
  <c r="C107" i="2"/>
  <c r="C108" i="2"/>
  <c r="A104" i="2"/>
  <c r="A105" i="2"/>
  <c r="A106" i="2"/>
  <c r="A107" i="2"/>
  <c r="A108" i="2"/>
  <c r="D99" i="2"/>
  <c r="D100" i="2"/>
  <c r="D101" i="2"/>
  <c r="D102" i="2"/>
  <c r="D103" i="2"/>
  <c r="C99" i="2"/>
  <c r="C100" i="2"/>
  <c r="C101" i="2"/>
  <c r="C102" i="2"/>
  <c r="C103" i="2"/>
  <c r="A99" i="2"/>
  <c r="A100" i="2"/>
  <c r="A101" i="2"/>
  <c r="A102" i="2"/>
  <c r="A103" i="2"/>
  <c r="D97" i="2"/>
  <c r="D98" i="2"/>
  <c r="C97" i="2"/>
  <c r="C98" i="2"/>
  <c r="A97" i="2"/>
  <c r="A98" i="2"/>
  <c r="D95" i="2"/>
  <c r="D96" i="2"/>
  <c r="B95" i="2"/>
  <c r="C95" i="2"/>
  <c r="C96" i="2"/>
  <c r="A95" i="2"/>
  <c r="A96" i="2"/>
  <c r="D91" i="2"/>
  <c r="D92" i="2"/>
  <c r="D93" i="2"/>
  <c r="D94" i="2"/>
  <c r="C91" i="2"/>
  <c r="C92" i="2"/>
  <c r="C93" i="2"/>
  <c r="C94" i="2"/>
  <c r="A91" i="2"/>
  <c r="A92" i="2"/>
  <c r="A93" i="2"/>
  <c r="A94" i="2"/>
  <c r="D89" i="2"/>
  <c r="D90" i="2"/>
  <c r="C89" i="2"/>
  <c r="C90" i="2"/>
  <c r="A89" i="2"/>
  <c r="A90" i="2"/>
  <c r="D82" i="2"/>
  <c r="D83" i="2"/>
  <c r="D84" i="2"/>
  <c r="D85" i="2"/>
  <c r="D86" i="2"/>
  <c r="D87" i="2"/>
  <c r="D88" i="2"/>
  <c r="C82" i="2"/>
  <c r="C83" i="2"/>
  <c r="C84" i="2"/>
  <c r="C85" i="2"/>
  <c r="C86" i="2"/>
  <c r="C87" i="2"/>
  <c r="C88" i="2"/>
  <c r="A82" i="2"/>
  <c r="A83" i="2"/>
  <c r="A84" i="2"/>
  <c r="A85" i="2"/>
  <c r="A86" i="2"/>
  <c r="A87" i="2"/>
  <c r="A88" i="2"/>
  <c r="D81" i="2"/>
  <c r="C81" i="2"/>
  <c r="A81" i="2"/>
  <c r="D77" i="2"/>
  <c r="D78" i="2"/>
  <c r="D79" i="2"/>
  <c r="D80" i="2"/>
  <c r="C77" i="2"/>
  <c r="C78" i="2"/>
  <c r="C79" i="2"/>
  <c r="C80" i="2"/>
  <c r="A77" i="2"/>
  <c r="A78" i="2"/>
  <c r="A79" i="2"/>
  <c r="A80" i="2"/>
  <c r="D75" i="2"/>
  <c r="D76" i="2"/>
  <c r="C75" i="2"/>
  <c r="C76" i="2"/>
  <c r="A75" i="2"/>
  <c r="A76" i="2"/>
  <c r="D70" i="2"/>
  <c r="D71" i="2"/>
  <c r="D72" i="2"/>
  <c r="D73" i="2"/>
  <c r="D74" i="2"/>
  <c r="C70" i="2"/>
  <c r="C71" i="2"/>
  <c r="C72" i="2"/>
  <c r="C73" i="2"/>
  <c r="C74" i="2"/>
  <c r="A70" i="2"/>
  <c r="A71" i="2"/>
  <c r="A72" i="2"/>
  <c r="A73" i="2"/>
  <c r="A74" i="2"/>
  <c r="B197" i="2" l="1"/>
  <c r="D65" i="2"/>
  <c r="D66" i="2"/>
  <c r="D67" i="2"/>
  <c r="D68" i="2"/>
  <c r="D69" i="2"/>
  <c r="C65" i="2"/>
  <c r="C66" i="2"/>
  <c r="C67" i="2"/>
  <c r="C68" i="2"/>
  <c r="C69" i="2"/>
  <c r="A65" i="2"/>
  <c r="A66" i="2"/>
  <c r="A67" i="2"/>
  <c r="A68" i="2"/>
  <c r="A69" i="2"/>
  <c r="D63" i="2"/>
  <c r="D64" i="2"/>
  <c r="C63" i="2"/>
  <c r="C64" i="2"/>
  <c r="A63" i="2"/>
  <c r="A64" i="2"/>
  <c r="D61" i="2"/>
  <c r="D62" i="2"/>
  <c r="C61" i="2"/>
  <c r="C62" i="2"/>
  <c r="A61" i="2"/>
  <c r="A62" i="2"/>
  <c r="D57" i="2"/>
  <c r="D58" i="2"/>
  <c r="D59" i="2"/>
  <c r="D60" i="2"/>
  <c r="C57" i="2"/>
  <c r="C58" i="2"/>
  <c r="C59" i="2"/>
  <c r="C60" i="2"/>
  <c r="A57" i="2"/>
  <c r="A58" i="2"/>
  <c r="A59" i="2"/>
  <c r="A60" i="2"/>
  <c r="D55" i="2"/>
  <c r="D56" i="2"/>
  <c r="C55" i="2"/>
  <c r="C56" i="2"/>
  <c r="A55" i="2"/>
  <c r="A56" i="2"/>
  <c r="D48" i="2"/>
  <c r="D49" i="2"/>
  <c r="D50" i="2"/>
  <c r="D51" i="2"/>
  <c r="D52" i="2"/>
  <c r="D53" i="2"/>
  <c r="D54" i="2"/>
  <c r="C48" i="2"/>
  <c r="C49" i="2"/>
  <c r="C50" i="2"/>
  <c r="C51" i="2"/>
  <c r="C52" i="2"/>
  <c r="C53" i="2"/>
  <c r="C54" i="2"/>
  <c r="A48" i="2"/>
  <c r="A49" i="2"/>
  <c r="A50" i="2"/>
  <c r="A51" i="2"/>
  <c r="A52" i="2"/>
  <c r="A53" i="2"/>
  <c r="A54" i="2"/>
  <c r="D47" i="2"/>
  <c r="C47" i="2"/>
  <c r="A47" i="2"/>
  <c r="D43" i="2"/>
  <c r="D44" i="2"/>
  <c r="D45" i="2"/>
  <c r="D46" i="2"/>
  <c r="C43" i="2"/>
  <c r="C44" i="2"/>
  <c r="C45" i="2"/>
  <c r="C46" i="2"/>
  <c r="A43" i="2"/>
  <c r="A44" i="2"/>
  <c r="A45" i="2"/>
  <c r="A46" i="2"/>
  <c r="D41" i="2"/>
  <c r="D42" i="2"/>
  <c r="C41" i="2"/>
  <c r="C42" i="2"/>
  <c r="A41" i="2"/>
  <c r="A42" i="2"/>
  <c r="D36" i="2"/>
  <c r="D37" i="2"/>
  <c r="D38" i="2"/>
  <c r="D39" i="2"/>
  <c r="D40" i="2"/>
  <c r="C36" i="2"/>
  <c r="C37" i="2"/>
  <c r="C38" i="2"/>
  <c r="C39" i="2"/>
  <c r="C40" i="2"/>
  <c r="A36" i="2"/>
  <c r="A37" i="2"/>
  <c r="A38" i="2"/>
  <c r="A39" i="2"/>
  <c r="A40" i="2"/>
  <c r="D31" i="2" l="1"/>
  <c r="D32" i="2"/>
  <c r="D33" i="2"/>
  <c r="D34" i="2"/>
  <c r="D35" i="2"/>
  <c r="C31" i="2"/>
  <c r="C32" i="2"/>
  <c r="C33" i="2"/>
  <c r="C34" i="2"/>
  <c r="C35" i="2"/>
  <c r="A31" i="2"/>
  <c r="A32" i="2"/>
  <c r="A33" i="2"/>
  <c r="A34" i="2"/>
  <c r="A35" i="2"/>
  <c r="D29" i="2"/>
  <c r="D30" i="2"/>
  <c r="C29" i="2"/>
  <c r="C30" i="2"/>
  <c r="A29" i="2"/>
  <c r="A30" i="2"/>
  <c r="D27" i="2"/>
  <c r="D28" i="2"/>
  <c r="C27" i="2"/>
  <c r="C28" i="2"/>
  <c r="A27" i="2"/>
  <c r="A28" i="2"/>
  <c r="D23" i="2"/>
  <c r="D24" i="2"/>
  <c r="D25" i="2"/>
  <c r="D26" i="2"/>
  <c r="C23" i="2"/>
  <c r="C24" i="2"/>
  <c r="C25" i="2"/>
  <c r="C26" i="2"/>
  <c r="A23" i="2"/>
  <c r="A24" i="2"/>
  <c r="A25" i="2"/>
  <c r="A26" i="2"/>
  <c r="D21" i="2"/>
  <c r="D22" i="2"/>
  <c r="C21" i="2"/>
  <c r="C22" i="2"/>
  <c r="A21" i="2"/>
  <c r="A22" i="2"/>
  <c r="D14" i="2"/>
  <c r="D15" i="2"/>
  <c r="D16" i="2"/>
  <c r="D17" i="2"/>
  <c r="D18" i="2"/>
  <c r="D19" i="2"/>
  <c r="D20" i="2"/>
  <c r="C14" i="2"/>
  <c r="C15" i="2"/>
  <c r="C16" i="2"/>
  <c r="C17" i="2"/>
  <c r="C18" i="2"/>
  <c r="C19" i="2"/>
  <c r="C20" i="2"/>
  <c r="A14" i="2"/>
  <c r="A15" i="2"/>
  <c r="A16" i="2"/>
  <c r="A17" i="2"/>
  <c r="A18" i="2"/>
  <c r="A19" i="2"/>
  <c r="A20" i="2"/>
  <c r="D13" i="2"/>
  <c r="C13" i="2"/>
  <c r="A13" i="2"/>
  <c r="D9" i="2"/>
  <c r="D10" i="2"/>
  <c r="D11" i="2"/>
  <c r="D12" i="2"/>
  <c r="C9" i="2"/>
  <c r="C10" i="2"/>
  <c r="C11" i="2"/>
  <c r="C12" i="2"/>
  <c r="A9" i="2"/>
  <c r="A10" i="2"/>
  <c r="A11" i="2"/>
  <c r="A12" i="2"/>
  <c r="D7" i="2"/>
  <c r="D8" i="2"/>
  <c r="C7" i="2"/>
  <c r="C8" i="2"/>
  <c r="A7" i="2"/>
  <c r="A8" i="2"/>
  <c r="D2" i="2"/>
  <c r="D3" i="2"/>
  <c r="D4" i="2"/>
  <c r="D5" i="2"/>
  <c r="D6" i="2"/>
  <c r="C2" i="2"/>
  <c r="C3" i="2"/>
  <c r="C4" i="2"/>
  <c r="C5" i="2"/>
  <c r="C6" i="2"/>
  <c r="A2" i="2"/>
  <c r="A3" i="2"/>
  <c r="A4" i="2"/>
  <c r="A5" i="2"/>
  <c r="A6" i="2"/>
  <c r="A2" i="1"/>
  <c r="B8" i="5" l="1"/>
  <c r="B7" i="5"/>
  <c r="B285" i="2" l="1"/>
  <c r="B251" i="2"/>
  <c r="B183" i="2"/>
  <c r="B217" i="2"/>
  <c r="B149" i="2"/>
  <c r="B115" i="2"/>
  <c r="B303" i="2"/>
  <c r="B269" i="2"/>
  <c r="B235" i="2"/>
  <c r="B201" i="2"/>
  <c r="B167" i="2"/>
  <c r="B133" i="2"/>
  <c r="B300" i="2"/>
  <c r="B266" i="2"/>
  <c r="B198" i="2"/>
  <c r="B232" i="2"/>
  <c r="B164" i="2"/>
  <c r="B130" i="2"/>
  <c r="B298" i="2"/>
  <c r="B264" i="2"/>
  <c r="B230" i="2"/>
  <c r="B196" i="2"/>
  <c r="B162" i="2"/>
  <c r="B128" i="2"/>
  <c r="B299" i="2"/>
  <c r="B265" i="2"/>
  <c r="B231" i="2"/>
  <c r="B163" i="2"/>
  <c r="B129" i="2"/>
  <c r="B305" i="2"/>
  <c r="B271" i="2"/>
  <c r="B203" i="2"/>
  <c r="B237" i="2"/>
  <c r="B169" i="2"/>
  <c r="B135" i="2"/>
  <c r="B301" i="2"/>
  <c r="B267" i="2"/>
  <c r="B233" i="2"/>
  <c r="B199" i="2"/>
  <c r="B165" i="2"/>
  <c r="B131" i="2"/>
  <c r="B296" i="2"/>
  <c r="B262" i="2"/>
  <c r="B194" i="2"/>
  <c r="B228" i="2"/>
  <c r="B160" i="2"/>
  <c r="B126" i="2"/>
  <c r="B306" i="2"/>
  <c r="B272" i="2"/>
  <c r="B204" i="2"/>
  <c r="B238" i="2"/>
  <c r="B170" i="2"/>
  <c r="B136" i="2"/>
  <c r="B302" i="2"/>
  <c r="B268" i="2"/>
  <c r="B234" i="2"/>
  <c r="B200" i="2"/>
  <c r="B166" i="2"/>
  <c r="B132" i="2"/>
  <c r="B297" i="2"/>
  <c r="B263" i="2"/>
  <c r="B195" i="2"/>
  <c r="B229" i="2"/>
  <c r="B161" i="2"/>
  <c r="B127" i="2"/>
  <c r="B295" i="2"/>
  <c r="B261" i="2"/>
  <c r="B193" i="2"/>
  <c r="B227" i="2"/>
  <c r="B159" i="2"/>
  <c r="B125" i="2"/>
  <c r="B304" i="2"/>
  <c r="B270" i="2"/>
  <c r="B236" i="2"/>
  <c r="B202" i="2"/>
  <c r="B168" i="2"/>
  <c r="B134" i="2"/>
  <c r="B294" i="2"/>
  <c r="B260" i="2"/>
  <c r="B192" i="2"/>
  <c r="B226" i="2"/>
  <c r="B158" i="2"/>
  <c r="B124" i="2"/>
  <c r="B99" i="2"/>
  <c r="B65" i="2"/>
  <c r="B31" i="2"/>
  <c r="B98" i="2"/>
  <c r="B64" i="2"/>
  <c r="B30" i="2"/>
  <c r="B97" i="2"/>
  <c r="B63" i="2"/>
  <c r="B29" i="2"/>
  <c r="B96" i="2"/>
  <c r="B62" i="2"/>
  <c r="B28" i="2"/>
  <c r="B100" i="2"/>
  <c r="B66" i="2"/>
  <c r="B32" i="2"/>
  <c r="B61" i="2"/>
  <c r="B27" i="2"/>
  <c r="B94" i="2"/>
  <c r="B60" i="2"/>
  <c r="B26" i="2"/>
  <c r="B93" i="2"/>
  <c r="B59" i="2"/>
  <c r="B25" i="2"/>
  <c r="B92" i="2"/>
  <c r="B58" i="2"/>
  <c r="B24" i="2"/>
  <c r="B91" i="2"/>
  <c r="B57" i="2"/>
  <c r="B23" i="2"/>
  <c r="B90" i="2"/>
  <c r="B56" i="2"/>
  <c r="B22" i="2"/>
  <c r="B101" i="2"/>
  <c r="B67" i="2"/>
  <c r="B33" i="2"/>
  <c r="B81" i="2"/>
  <c r="B47" i="2"/>
  <c r="B13" i="2"/>
  <c r="B102" i="2"/>
  <c r="B68" i="2"/>
  <c r="B34" i="2"/>
  <c r="B293" i="2" l="1"/>
  <c r="B259" i="2"/>
  <c r="B225" i="2"/>
  <c r="B191" i="2"/>
  <c r="B157" i="2"/>
  <c r="B123" i="2"/>
  <c r="B89" i="2"/>
  <c r="B55" i="2"/>
  <c r="B21" i="2"/>
  <c r="B291" i="2" l="1"/>
  <c r="B257" i="2"/>
  <c r="B189" i="2"/>
  <c r="B223" i="2"/>
  <c r="B155" i="2"/>
  <c r="B121" i="2"/>
  <c r="B290" i="2"/>
  <c r="B256" i="2"/>
  <c r="B188" i="2"/>
  <c r="B222" i="2"/>
  <c r="B154" i="2"/>
  <c r="B120" i="2"/>
  <c r="B292" i="2"/>
  <c r="B258" i="2"/>
  <c r="B190" i="2"/>
  <c r="B224" i="2"/>
  <c r="B156" i="2"/>
  <c r="B122" i="2"/>
  <c r="B288" i="2"/>
  <c r="B254" i="2"/>
  <c r="B220" i="2"/>
  <c r="B186" i="2"/>
  <c r="B152" i="2"/>
  <c r="B118" i="2"/>
  <c r="B289" i="2"/>
  <c r="B255" i="2"/>
  <c r="B221" i="2"/>
  <c r="B187" i="2"/>
  <c r="B153" i="2"/>
  <c r="B119" i="2"/>
  <c r="B88" i="2"/>
  <c r="B54" i="2"/>
  <c r="B20" i="2"/>
  <c r="B84" i="2"/>
  <c r="B50" i="2"/>
  <c r="B16" i="2"/>
  <c r="B85" i="2"/>
  <c r="B51" i="2"/>
  <c r="B17" i="2"/>
  <c r="B86" i="2"/>
  <c r="B52" i="2"/>
  <c r="B18" i="2"/>
  <c r="B87" i="2"/>
  <c r="B53" i="2"/>
  <c r="B19" i="2"/>
  <c r="B286" i="2" l="1"/>
  <c r="B252" i="2"/>
  <c r="B218" i="2"/>
  <c r="B184" i="2"/>
  <c r="B150" i="2"/>
  <c r="B116" i="2"/>
  <c r="B284" i="2"/>
  <c r="B250" i="2"/>
  <c r="B216" i="2"/>
  <c r="B182" i="2"/>
  <c r="B148" i="2"/>
  <c r="B114" i="2"/>
  <c r="B283" i="2"/>
  <c r="B249" i="2"/>
  <c r="B215" i="2"/>
  <c r="B181" i="2"/>
  <c r="B147" i="2"/>
  <c r="B113" i="2"/>
  <c r="B287" i="2"/>
  <c r="B253" i="2"/>
  <c r="B185" i="2"/>
  <c r="B219" i="2"/>
  <c r="B151" i="2"/>
  <c r="B117" i="2"/>
  <c r="B282" i="2"/>
  <c r="B248" i="2"/>
  <c r="B214" i="2"/>
  <c r="B180" i="2"/>
  <c r="B146" i="2"/>
  <c r="B112" i="2"/>
  <c r="B80" i="2"/>
  <c r="B46" i="2"/>
  <c r="B12" i="2"/>
  <c r="B83" i="2"/>
  <c r="B49" i="2"/>
  <c r="B15" i="2"/>
  <c r="B79" i="2"/>
  <c r="B45" i="2"/>
  <c r="B11" i="2"/>
  <c r="B82" i="2"/>
  <c r="B48" i="2"/>
  <c r="B14" i="2"/>
  <c r="B78" i="2"/>
  <c r="B44" i="2"/>
  <c r="B10" i="2"/>
  <c r="B307" i="2" l="1"/>
  <c r="B273" i="2"/>
  <c r="B205" i="2"/>
  <c r="B239" i="2"/>
  <c r="B171" i="2"/>
  <c r="B137" i="2"/>
  <c r="B279" i="2"/>
  <c r="B245" i="2"/>
  <c r="B177" i="2"/>
  <c r="B211" i="2"/>
  <c r="B143" i="2"/>
  <c r="B109" i="2"/>
  <c r="B278" i="2"/>
  <c r="B244" i="2"/>
  <c r="B176" i="2"/>
  <c r="B210" i="2"/>
  <c r="B142" i="2"/>
  <c r="B108" i="2"/>
  <c r="B281" i="2"/>
  <c r="B247" i="2"/>
  <c r="B213" i="2"/>
  <c r="B179" i="2"/>
  <c r="B145" i="2"/>
  <c r="B111" i="2"/>
  <c r="B280" i="2"/>
  <c r="B246" i="2"/>
  <c r="B178" i="2"/>
  <c r="B212" i="2"/>
  <c r="B144" i="2"/>
  <c r="B110" i="2"/>
  <c r="B276" i="2"/>
  <c r="B242" i="2"/>
  <c r="B174" i="2"/>
  <c r="B208" i="2"/>
  <c r="B140" i="2"/>
  <c r="B106" i="2"/>
  <c r="B277" i="2"/>
  <c r="B243" i="2"/>
  <c r="B209" i="2"/>
  <c r="B175" i="2"/>
  <c r="B141" i="2"/>
  <c r="B107" i="2"/>
  <c r="B275" i="2"/>
  <c r="B241" i="2"/>
  <c r="B207" i="2"/>
  <c r="B173" i="2"/>
  <c r="B139" i="2"/>
  <c r="B105" i="2"/>
  <c r="B274" i="2"/>
  <c r="B240" i="2"/>
  <c r="B172" i="2"/>
  <c r="B206" i="2"/>
  <c r="B138" i="2"/>
  <c r="B104" i="2"/>
  <c r="B77" i="2"/>
  <c r="B43" i="2"/>
  <c r="B9" i="2"/>
  <c r="B76" i="2"/>
  <c r="B42" i="2"/>
  <c r="B8" i="2"/>
  <c r="B73" i="2"/>
  <c r="B39" i="2"/>
  <c r="B5" i="2"/>
  <c r="B75" i="2"/>
  <c r="B41" i="2"/>
  <c r="B7" i="2"/>
  <c r="B71" i="2"/>
  <c r="B37" i="2"/>
  <c r="B3" i="2"/>
  <c r="B103" i="2"/>
  <c r="B69" i="2"/>
  <c r="B35" i="2"/>
  <c r="B74" i="2"/>
  <c r="B40" i="2"/>
  <c r="B6" i="2"/>
  <c r="B72" i="2"/>
  <c r="B38" i="2"/>
  <c r="B4" i="2"/>
  <c r="B70" i="2"/>
  <c r="B36" i="2"/>
  <c r="B2" i="2"/>
  <c r="H66" i="4"/>
  <c r="AA7" i="4"/>
  <c r="S5" i="4"/>
  <c r="AA6" i="4"/>
  <c r="B63" i="4"/>
  <c r="B64" i="4"/>
  <c r="B65" i="4"/>
  <c r="B66" i="4"/>
  <c r="B67" i="4"/>
  <c r="B68" i="4"/>
  <c r="B69" i="4"/>
  <c r="B70" i="4"/>
  <c r="B71" i="4"/>
  <c r="B62" i="4"/>
  <c r="F62" i="4"/>
  <c r="H62" i="4"/>
  <c r="J62" i="4"/>
  <c r="L62" i="4"/>
  <c r="F63" i="4"/>
  <c r="H63" i="4"/>
  <c r="J63" i="4"/>
  <c r="L63" i="4"/>
  <c r="F64" i="4"/>
  <c r="H64" i="4"/>
  <c r="J64" i="4"/>
  <c r="L64" i="4"/>
  <c r="F65" i="4"/>
  <c r="H65" i="4"/>
  <c r="J65" i="4"/>
  <c r="L65" i="4"/>
  <c r="F66" i="4"/>
  <c r="J66" i="4"/>
  <c r="L66" i="4"/>
  <c r="F67" i="4"/>
  <c r="H67" i="4"/>
  <c r="J67" i="4"/>
  <c r="L67" i="4"/>
  <c r="F68" i="4"/>
  <c r="H68" i="4"/>
  <c r="J68" i="4"/>
  <c r="L68" i="4"/>
  <c r="F69" i="4"/>
  <c r="H69" i="4"/>
  <c r="J69" i="4"/>
  <c r="L69" i="4"/>
  <c r="F70" i="4"/>
  <c r="H70" i="4"/>
  <c r="J70" i="4"/>
  <c r="L70" i="4"/>
  <c r="F71" i="4"/>
  <c r="H71" i="4"/>
  <c r="J71" i="4"/>
  <c r="L7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Alberto Garcia Briceño</author>
  </authors>
  <commentList>
    <comment ref="A1" authorId="0" shapeId="0" xr:uid="{E25844EA-FB96-4E05-9AE6-EC53C2424888}">
      <text>
        <r>
          <rPr>
            <sz val="9"/>
            <color indexed="81"/>
            <rFont val="Tahoma"/>
            <family val="2"/>
          </rPr>
          <t>Ingresa nombre de producto</t>
        </r>
      </text>
    </comment>
    <comment ref="B1" authorId="0" shapeId="0" xr:uid="{946BA70A-ED9B-4105-8594-2C09B8517688}">
      <text>
        <r>
          <rPr>
            <sz val="9"/>
            <color indexed="81"/>
            <rFont val="Tahoma"/>
            <family val="2"/>
          </rPr>
          <t>Seleccionar Categoría de producto. Si no está, ingresa la categoría en la columna F</t>
        </r>
      </text>
    </comment>
    <comment ref="C1" authorId="0" shapeId="0" xr:uid="{9919FC8B-4D2A-4C6D-A94D-1DA80B1FD5D6}">
      <text>
        <r>
          <rPr>
            <sz val="9"/>
            <color indexed="81"/>
            <rFont val="Tahoma"/>
            <family val="2"/>
          </rPr>
          <t>FORMULA, NO BORRAR</t>
        </r>
      </text>
    </comment>
    <comment ref="F1" authorId="0" shapeId="0" xr:uid="{FA1DBFB2-5520-4EDF-953C-BEAADAE2492B}">
      <text>
        <r>
          <rPr>
            <sz val="9"/>
            <color indexed="81"/>
            <rFont val="Tahoma"/>
            <family val="2"/>
          </rPr>
          <t>Ingresar Nombre de Categoría</t>
        </r>
      </text>
    </comment>
    <comment ref="G1" authorId="0" shapeId="0" xr:uid="{5FDE6AC9-7EA1-4DB5-84B5-1972FB84437B}">
      <text>
        <r>
          <rPr>
            <sz val="9"/>
            <color indexed="81"/>
            <rFont val="Tahoma"/>
            <family val="2"/>
          </rPr>
          <t>Seleccionar Clase. Si no esta clase disponible ingresarla en la columna I</t>
        </r>
      </text>
    </comment>
    <comment ref="I1" authorId="0" shapeId="0" xr:uid="{480FF6B2-7F29-48A2-963C-7054E6A45346}">
      <text>
        <r>
          <rPr>
            <sz val="9"/>
            <color indexed="81"/>
            <rFont val="Tahoma"/>
            <family val="2"/>
          </rPr>
          <t>Ingresar nombre de la clase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Alberto Garcia Briceño</author>
  </authors>
  <commentList>
    <comment ref="B1" authorId="0" shapeId="0" xr:uid="{F0DFE146-56C5-41F8-86D4-72461EC48F14}">
      <text>
        <r>
          <rPr>
            <sz val="9"/>
            <color indexed="81"/>
            <rFont val="Tahoma"/>
            <family val="2"/>
          </rPr>
          <t>FORMULA, NO BORRAR
Si aparece error "00Falta info" completar el mapeo en pestaña Referencia</t>
        </r>
      </text>
    </comment>
    <comment ref="C1" authorId="0" shapeId="0" xr:uid="{959C93E5-9AE5-4141-9414-83D2F5882627}">
      <text>
        <r>
          <rPr>
            <sz val="9"/>
            <color indexed="81"/>
            <rFont val="Tahoma"/>
            <family val="2"/>
          </rPr>
          <t>FORMULA, NO BORRAR
Si aparece error "00Falta info" completar el mapeo en pestaña Referencia</t>
        </r>
      </text>
    </comment>
    <comment ref="D1" authorId="0" shapeId="0" xr:uid="{5AC600DD-634A-4BCE-B96E-89E9A8E121C6}">
      <text>
        <r>
          <rPr>
            <sz val="9"/>
            <color indexed="81"/>
            <rFont val="Tahoma"/>
            <family val="2"/>
          </rPr>
          <t>FORMULA, NO BORRAR</t>
        </r>
      </text>
    </comment>
    <comment ref="E1" authorId="0" shapeId="0" xr:uid="{9C8573B3-945C-44A6-B11B-4BC75A237EE7}">
      <text>
        <r>
          <rPr>
            <sz val="9"/>
            <color indexed="81"/>
            <rFont val="Tahoma"/>
            <family val="2"/>
          </rPr>
          <t xml:space="preserve">INGRESA FECHA INICIAL DEL PERIODO
</t>
        </r>
      </text>
    </comment>
    <comment ref="F1" authorId="0" shapeId="0" xr:uid="{9A695483-1D57-4329-9F9A-692DA6A45176}">
      <text>
        <r>
          <rPr>
            <sz val="9"/>
            <color indexed="81"/>
            <rFont val="Tahoma"/>
            <family val="2"/>
          </rPr>
          <t xml:space="preserve">INGRESA FECHA FINAL DEL PERIODO
</t>
        </r>
      </text>
    </comment>
    <comment ref="G1" authorId="0" shapeId="0" xr:uid="{D39FB6B5-BE63-4B3D-983E-0D02F24DA8A0}">
      <text>
        <r>
          <rPr>
            <sz val="9"/>
            <color indexed="81"/>
            <rFont val="Tahoma"/>
            <family val="2"/>
          </rPr>
          <t xml:space="preserve">Pegar Informacion de Sugerencia de compra desde acá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Alberto Garcia Briceño</author>
  </authors>
  <commentList>
    <comment ref="B1" authorId="0" shapeId="0" xr:uid="{3C76375F-1C2E-4D98-88EB-CF8E4AD4F3F2}">
      <text>
        <r>
          <rPr>
            <sz val="9"/>
            <color indexed="81"/>
            <rFont val="Tahoma"/>
            <family val="2"/>
          </rPr>
          <t xml:space="preserve">FORMULA, NO TOCAR
</t>
        </r>
      </text>
    </comment>
    <comment ref="C1" authorId="0" shapeId="0" xr:uid="{4E954872-8671-4ACC-AC5C-48DF60E21C66}">
      <text>
        <r>
          <rPr>
            <sz val="9"/>
            <color indexed="81"/>
            <rFont val="Tahoma"/>
            <family val="2"/>
          </rPr>
          <t>FORMULA, NO TOCAR</t>
        </r>
      </text>
    </comment>
    <comment ref="D1" authorId="0" shapeId="0" xr:uid="{E01BC200-DC17-448F-BE5F-D7E9C3D6343F}">
      <text>
        <r>
          <rPr>
            <sz val="9"/>
            <color indexed="81"/>
            <rFont val="Tahoma"/>
            <family val="2"/>
          </rPr>
          <t xml:space="preserve">Ingresar fecha de cierre del periodo. Recuerda que la sugerencia de compra corrsepondiente a la auditoria de esta semana es la que fue enviada el periodo pasado
</t>
        </r>
      </text>
    </comment>
    <comment ref="E1" authorId="0" shapeId="0" xr:uid="{20255B31-3324-49A1-8906-E47FC6DD7703}">
      <text>
        <r>
          <rPr>
            <sz val="9"/>
            <color indexed="81"/>
            <rFont val="Tahoma"/>
            <family val="2"/>
          </rPr>
          <t xml:space="preserve">Pegar InteliPar desde esta columna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954758-DF11-4530-84B8-B5A83E814243}" name="Consulta - Consolidado" description="Conexión a la consulta 'Consolidado' en el libro." type="100" refreshedVersion="8" minRefreshableVersion="5">
    <extLst>
      <ext xmlns:x15="http://schemas.microsoft.com/office/spreadsheetml/2010/11/main" uri="{DE250136-89BD-433C-8126-D09CA5730AF9}">
        <x15:connection id="4be781c3-fa65-49f9-9092-6ac9e0af101d"/>
      </ext>
    </extLst>
  </connection>
  <connection id="2" xr16:uid="{532DA14A-F806-4774-B7F0-B30A5762D5AE}" name="Consulta - InteliPar" description="Conexión a la consulta 'InteliPar' en el libro." type="100" refreshedVersion="8" minRefreshableVersion="5">
    <extLst>
      <ext xmlns:x15="http://schemas.microsoft.com/office/spreadsheetml/2010/11/main" uri="{DE250136-89BD-433C-8126-D09CA5730AF9}">
        <x15:connection id="91d4afb6-823d-4bb1-a0e8-f5215f00626c"/>
      </ext>
    </extLst>
  </connection>
  <connection id="3" xr16:uid="{169D40C4-3836-457A-9294-1AD5CD67EC76}" name="Consulta - RepVariacion" description="Conexión a la consulta 'RepVariacion' en el libro." type="100" refreshedVersion="8" minRefreshableVersion="5">
    <extLst>
      <ext xmlns:x15="http://schemas.microsoft.com/office/spreadsheetml/2010/11/main" uri="{DE250136-89BD-433C-8126-D09CA5730AF9}">
        <x15:connection id="7bc6148d-67f2-4ba6-b72e-f869e0cf39cd"/>
      </ext>
    </extLst>
  </connection>
  <connection id="4" xr16:uid="{2B918A1D-786D-40B4-863F-1FB1AAB2372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<sst xmlns="http://schemas.openxmlformats.org/spreadsheetml/2006/main" count="6371" uniqueCount="471">
  <si>
    <t>Clasificacion</t>
  </si>
  <si>
    <t>Categoria</t>
  </si>
  <si>
    <t>Fecha de cierre</t>
  </si>
  <si>
    <t>Nombre de Articulo</t>
  </si>
  <si>
    <t>Tamaño de Articulo</t>
  </si>
  <si>
    <t>Existencia</t>
  </si>
  <si>
    <t>Costo Unitario</t>
  </si>
  <si>
    <t>Proveedor</t>
  </si>
  <si>
    <t>Existencia (Costo)</t>
  </si>
  <si>
    <t>Exceso de Inventario</t>
  </si>
  <si>
    <t>Fecha</t>
  </si>
  <si>
    <t>Nombre Artículo</t>
  </si>
  <si>
    <t>Existencia Previa</t>
  </si>
  <si>
    <t>Compras</t>
  </si>
  <si>
    <t>Usado</t>
  </si>
  <si>
    <t>Vendido</t>
  </si>
  <si>
    <t>Diferencia</t>
  </si>
  <si>
    <t>% Diferencia</t>
  </si>
  <si>
    <t>Diferencia (Costo)</t>
  </si>
  <si>
    <t>Porcentaje de Costo</t>
  </si>
  <si>
    <t>Porcentaje de Costo Ideal</t>
  </si>
  <si>
    <t>Ingresos</t>
  </si>
  <si>
    <t>Compras (Costo)</t>
  </si>
  <si>
    <t>Usado (Costo)</t>
  </si>
  <si>
    <t>Vendido (Costo)</t>
  </si>
  <si>
    <t>Producto</t>
  </si>
  <si>
    <t>Calsificacion</t>
  </si>
  <si>
    <t>Agrupacion Personalizada</t>
  </si>
  <si>
    <t>Suma de Diferencia (Costo)</t>
  </si>
  <si>
    <t>Compra Realizada</t>
  </si>
  <si>
    <t>Compra Sugerida</t>
  </si>
  <si>
    <t>Suma de % Diferencia</t>
  </si>
  <si>
    <t>% Costo Real</t>
  </si>
  <si>
    <t>del:</t>
  </si>
  <si>
    <t>al:</t>
  </si>
  <si>
    <t>Periodo</t>
  </si>
  <si>
    <t>Productos</t>
  </si>
  <si>
    <t>Costo Real</t>
  </si>
  <si>
    <t>Ahorro / Faltante al costo</t>
  </si>
  <si>
    <t>% de Ahorro / Faltante</t>
  </si>
  <si>
    <t>Suma de Ahorro</t>
  </si>
  <si>
    <t>Suma de Faltante</t>
  </si>
  <si>
    <t>Aves</t>
  </si>
  <si>
    <t>Carnes</t>
  </si>
  <si>
    <t>Pescado</t>
  </si>
  <si>
    <t>Mariscos</t>
  </si>
  <si>
    <t>Embutidos</t>
  </si>
  <si>
    <t>Lacteos</t>
  </si>
  <si>
    <t>Abarrotes</t>
  </si>
  <si>
    <t>Verduras</t>
  </si>
  <si>
    <t>Postres</t>
  </si>
  <si>
    <t>Consumo Historico</t>
  </si>
  <si>
    <t>Orden UDM</t>
  </si>
  <si>
    <t>Dias Restantes</t>
  </si>
  <si>
    <t>Compras Realizadas</t>
  </si>
  <si>
    <t>% de cob</t>
  </si>
  <si>
    <t>Par2</t>
  </si>
  <si>
    <t>Compra sugerida</t>
  </si>
  <si>
    <t>$ Compra sugerida</t>
  </si>
  <si>
    <t>Pollo</t>
  </si>
  <si>
    <t>Vacuno</t>
  </si>
  <si>
    <t>Cerdo</t>
  </si>
  <si>
    <t>Quesos</t>
  </si>
  <si>
    <t>Papas</t>
  </si>
  <si>
    <t>Palta</t>
  </si>
  <si>
    <t>Desempeño de los 10 productos con mayor uso ($)</t>
  </si>
  <si>
    <t>Usado ($)</t>
  </si>
  <si>
    <t>Suma de Usado (Costo)</t>
  </si>
  <si>
    <t>Harina</t>
  </si>
  <si>
    <t>Champiñon</t>
  </si>
  <si>
    <t>categoria</t>
  </si>
  <si>
    <t>Pechuga Deshuesada</t>
  </si>
  <si>
    <t>Sobrecostilla</t>
  </si>
  <si>
    <t>1 kg</t>
  </si>
  <si>
    <t>KG</t>
  </si>
  <si>
    <t>Desperdicio</t>
  </si>
  <si>
    <t>% Desperdicio</t>
  </si>
  <si>
    <t>Desperdicio
(Costo)</t>
  </si>
  <si>
    <t>Fecha de cierre del periodo</t>
  </si>
  <si>
    <t>Fecha de envio de sugerencia</t>
  </si>
  <si>
    <t>Rango de periodo</t>
  </si>
  <si>
    <t>Dias de sugerencia</t>
  </si>
  <si>
    <t>Dias de despacho</t>
  </si>
  <si>
    <t>Suma de Desperdicio (Costo)</t>
  </si>
  <si>
    <t>Filete</t>
  </si>
  <si>
    <t>Plateada</t>
  </si>
  <si>
    <t>Atun Lomo</t>
  </si>
  <si>
    <t>Reineta</t>
  </si>
  <si>
    <t>Parmesano</t>
  </si>
  <si>
    <t>Queso Azul</t>
  </si>
  <si>
    <t>Queso de Cabra</t>
  </si>
  <si>
    <t>Bastien</t>
  </si>
  <si>
    <t>Palta Hass</t>
  </si>
  <si>
    <t>Jamon Serrano</t>
  </si>
  <si>
    <t>Pepperoni</t>
  </si>
  <si>
    <t>Inicio del periodo</t>
  </si>
  <si>
    <t>Champiñon Ostra</t>
  </si>
  <si>
    <t>Fecha Inicial</t>
  </si>
  <si>
    <t>N° de dias en periodo</t>
  </si>
  <si>
    <t>Ahorro/faltantes inventario ($)</t>
  </si>
  <si>
    <t>Fecha del periodo</t>
  </si>
  <si>
    <t>Compra Realizada vs Sugerida por familia</t>
  </si>
  <si>
    <t>Asado de Tira</t>
  </si>
  <si>
    <t>EntraÃ±a</t>
  </si>
  <si>
    <t>Filete Medallon</t>
  </si>
  <si>
    <t>Mechada EntraÃ±a</t>
  </si>
  <si>
    <t>Plateada al jugo 200 gr</t>
  </si>
  <si>
    <t>Atun Steak</t>
  </si>
  <si>
    <t>Corvina</t>
  </si>
  <si>
    <t>Salmon</t>
  </si>
  <si>
    <t>Almejas</t>
  </si>
  <si>
    <t>Camaron 36/40 Sin cascara</t>
  </si>
  <si>
    <t>Langostino</t>
  </si>
  <si>
    <t>Locos</t>
  </si>
  <si>
    <t>Ostion</t>
  </si>
  <si>
    <t>Ostion sin concha</t>
  </si>
  <si>
    <t>Ostras</t>
  </si>
  <si>
    <t>Pulpo</t>
  </si>
  <si>
    <t>Burrata</t>
  </si>
  <si>
    <t>Mascarpone</t>
  </si>
  <si>
    <t>Mozzarella Fior Di Latte</t>
  </si>
  <si>
    <t>Provoleta</t>
  </si>
  <si>
    <t>Queso Brie</t>
  </si>
  <si>
    <t>Queso Crema</t>
  </si>
  <si>
    <t>Belcolade Bitter</t>
  </si>
  <si>
    <t>Belcolade Blanco</t>
  </si>
  <si>
    <t>Belcolade De Leche</t>
  </si>
  <si>
    <t>Aceite Vegetal 900ml</t>
  </si>
  <si>
    <t>ChampiÃ±on Ostra</t>
  </si>
  <si>
    <t>ChampiÃ±on Portobello</t>
  </si>
  <si>
    <t>Cheesecake clasico</t>
  </si>
  <si>
    <t>Galleta new york</t>
  </si>
  <si>
    <t>Mini Brownie</t>
  </si>
  <si>
    <t>Mini Galleta New York</t>
  </si>
  <si>
    <t>Mousse manjar y chocolate</t>
  </si>
  <si>
    <t>Pavlova</t>
  </si>
  <si>
    <t>Tartaleta de mango maracuya</t>
  </si>
  <si>
    <t>Carne Molida ColaciÃ³n</t>
  </si>
  <si>
    <t>Huachalomo Colacion</t>
  </si>
  <si>
    <t>Pulpa de Cerdo ColaciÃ³n</t>
  </si>
  <si>
    <t>Truto Colacion</t>
  </si>
  <si>
    <t>Hamburguesas Colacion</t>
  </si>
  <si>
    <t>Tapapecho Colacion</t>
  </si>
  <si>
    <t>Gateau Chocolatoso</t>
  </si>
  <si>
    <t>Mini Cheesecake</t>
  </si>
  <si>
    <t>Pastel de la Pasion</t>
  </si>
  <si>
    <t>Entra��a</t>
  </si>
  <si>
    <t>Mechada Entra��a</t>
  </si>
  <si>
    <t>Champi��on Ostra</t>
  </si>
  <si>
    <t>Champi��on Portobello</t>
  </si>
  <si>
    <t>Carne Molida Colaci��n</t>
  </si>
  <si>
    <t>(Unknown Meat)</t>
  </si>
  <si>
    <t>(Unknown Quesos)</t>
  </si>
  <si>
    <t>Sobrecostilla Colaci��n</t>
  </si>
  <si>
    <t>Palometa</t>
  </si>
  <si>
    <t>(Unknown Fruits)</t>
  </si>
  <si>
    <t>(Unknown Postres)</t>
  </si>
  <si>
    <t>Sobrecostilla ColaciÃ³n</t>
  </si>
  <si>
    <t>Bonito</t>
  </si>
  <si>
    <t>Lisa</t>
  </si>
  <si>
    <t>Ojo de Bife</t>
  </si>
  <si>
    <t>Cabrilla</t>
  </si>
  <si>
    <t>ChampiÃ±on Shitake</t>
  </si>
  <si>
    <t>-$3,424.36</t>
  </si>
  <si>
    <t>$119,168.25</t>
  </si>
  <si>
    <t>$103,888.71</t>
  </si>
  <si>
    <t>$20,699.73</t>
  </si>
  <si>
    <t>$17,275.37</t>
  </si>
  <si>
    <t>+$19,260.00</t>
  </si>
  <si>
    <t>$2,197,580.43</t>
  </si>
  <si>
    <t>$1,679,899.97</t>
  </si>
  <si>
    <t>$642,000.00</t>
  </si>
  <si>
    <t>$888,100.00</t>
  </si>
  <si>
    <t>$907,359.98</t>
  </si>
  <si>
    <t>+$46,650.53</t>
  </si>
  <si>
    <t>$741,749.53</t>
  </si>
  <si>
    <t>$558,385.81</t>
  </si>
  <si>
    <t>$252,177.00</t>
  </si>
  <si>
    <t>$158,345.90</t>
  </si>
  <si>
    <t>$204,509.81</t>
  </si>
  <si>
    <t>$445,277.90</t>
  </si>
  <si>
    <t>$110,500.00</t>
  </si>
  <si>
    <t>$187,000.00</t>
  </si>
  <si>
    <t>+$8,114.19</t>
  </si>
  <si>
    <t>$365,532.38</t>
  </si>
  <si>
    <t>$76,293.22</t>
  </si>
  <si>
    <t>$45,000.00</t>
  </si>
  <si>
    <t>$55,268.76</t>
  </si>
  <si>
    <t>$63,420.26</t>
  </si>
  <si>
    <t>-$6,950.01</t>
  </si>
  <si>
    <t>$6,950.01</t>
  </si>
  <si>
    <t>$678,330.02</t>
  </si>
  <si>
    <t>$743,651.08</t>
  </si>
  <si>
    <t>$215,450.31</t>
  </si>
  <si>
    <t>$208,500.30</t>
  </si>
  <si>
    <t>$344,487.05</t>
  </si>
  <si>
    <t>$75,000.00</t>
  </si>
  <si>
    <t>$60,000.00</t>
  </si>
  <si>
    <t>$69,000.00</t>
  </si>
  <si>
    <t>-$3,891.87</t>
  </si>
  <si>
    <t>$632,742.96</t>
  </si>
  <si>
    <t>$253,424.06</t>
  </si>
  <si>
    <t>$181,450.00</t>
  </si>
  <si>
    <t>$98,686.65</t>
  </si>
  <si>
    <t>$95,666.45</t>
  </si>
  <si>
    <t>+$5,023.29</t>
  </si>
  <si>
    <t>$336,705.87</t>
  </si>
  <si>
    <t>$174,945.95</t>
  </si>
  <si>
    <t>$95,500.00</t>
  </si>
  <si>
    <t>$58,674.81</t>
  </si>
  <si>
    <t>$63,698.32</t>
  </si>
  <si>
    <t>-$221,305.46</t>
  </si>
  <si>
    <t>$52,464.28</t>
  </si>
  <si>
    <t>$682,656.31</t>
  </si>
  <si>
    <t>$343,218.06</t>
  </si>
  <si>
    <t>$398,551.00</t>
  </si>
  <si>
    <t>$400,732.82</t>
  </si>
  <si>
    <t>$178,546.19</t>
  </si>
  <si>
    <t>-$2,615.27</t>
  </si>
  <si>
    <t>$2,615.27</t>
  </si>
  <si>
    <t>+$10,633.95</t>
  </si>
  <si>
    <t>$2,630.00</t>
  </si>
  <si>
    <t>$581,613.39</t>
  </si>
  <si>
    <t>$15,937.80</t>
  </si>
  <si>
    <t>$148,726.00</t>
  </si>
  <si>
    <t>$373,811.70</t>
  </si>
  <si>
    <t>$384,961.85</t>
  </si>
  <si>
    <t>+$11,728.78</t>
  </si>
  <si>
    <t>$124,759.19</t>
  </si>
  <si>
    <t>$8,162.24</t>
  </si>
  <si>
    <t>$7,922.70</t>
  </si>
  <si>
    <t>$19,651.48</t>
  </si>
  <si>
    <t>-$3,187.75</t>
  </si>
  <si>
    <t>$388,083.35</t>
  </si>
  <si>
    <t>$177,158.59</t>
  </si>
  <si>
    <t>$64,000.00</t>
  </si>
  <si>
    <t>$45,264.92</t>
  </si>
  <si>
    <t>$41,445.72</t>
  </si>
  <si>
    <t>+$77,491.35</t>
  </si>
  <si>
    <t>$121,591.60</t>
  </si>
  <si>
    <t>$361,862.80</t>
  </si>
  <si>
    <t>-$7,384.81</t>
  </si>
  <si>
    <t>$70,106.55</t>
  </si>
  <si>
    <t>+$47,741.74</t>
  </si>
  <si>
    <t>$210,614.79</t>
  </si>
  <si>
    <t>$964,772.81</t>
  </si>
  <si>
    <t>$51,083.58</t>
  </si>
  <si>
    <t>$98,825.32</t>
  </si>
  <si>
    <t>+$3,373.47</t>
  </si>
  <si>
    <t>$33,377.09</t>
  </si>
  <si>
    <t>$81,269.23</t>
  </si>
  <si>
    <t>$7,373.10</t>
  </si>
  <si>
    <t>$10,746.57</t>
  </si>
  <si>
    <t>-$15,868.51</t>
  </si>
  <si>
    <t>$93,770.66</t>
  </si>
  <si>
    <t>$15,868.51</t>
  </si>
  <si>
    <t>+$15,976.15</t>
  </si>
  <si>
    <t>$86,285.31</t>
  </si>
  <si>
    <t>$36,863.07</t>
  </si>
  <si>
    <t>$16,800.00</t>
  </si>
  <si>
    <t>$8,190.00</t>
  </si>
  <si>
    <t>$24,166.15</t>
  </si>
  <si>
    <t>-$67,630.79</t>
  </si>
  <si>
    <t>$11,369.64</t>
  </si>
  <si>
    <t>$407,484.38</t>
  </si>
  <si>
    <t>$741,769.54</t>
  </si>
  <si>
    <t>$204,440.00</t>
  </si>
  <si>
    <t>$148,044.07</t>
  </si>
  <si>
    <t>$81,280.41</t>
  </si>
  <si>
    <t>+$8,740.43</t>
  </si>
  <si>
    <t>$315,182.73</t>
  </si>
  <si>
    <t>$131,765.51</t>
  </si>
  <si>
    <t>$41,600.00</t>
  </si>
  <si>
    <t>$59,867.32</t>
  </si>
  <si>
    <t>$68,621.94</t>
  </si>
  <si>
    <t>+$1,811.39</t>
  </si>
  <si>
    <t>$103,967.39</t>
  </si>
  <si>
    <t>$51,554.85</t>
  </si>
  <si>
    <t>$39,800.00</t>
  </si>
  <si>
    <t>$12,133.40</t>
  </si>
  <si>
    <t>$13,933.74</t>
  </si>
  <si>
    <t>-$9,709.99</t>
  </si>
  <si>
    <t>$4,854.99</t>
  </si>
  <si>
    <t>$383,871.86</t>
  </si>
  <si>
    <t>$456,369.42</t>
  </si>
  <si>
    <t>$165,069.79</t>
  </si>
  <si>
    <t>$155,359.80</t>
  </si>
  <si>
    <t>-$22,650.76</t>
  </si>
  <si>
    <t>$11,151.00</t>
  </si>
  <si>
    <t>$2,455,743.64</t>
  </si>
  <si>
    <t>$604,410.11</t>
  </si>
  <si>
    <t>$371,700.00</t>
  </si>
  <si>
    <t>$448,643.74</t>
  </si>
  <si>
    <t>$425,992.99</t>
  </si>
  <si>
    <t>-$1,156.11</t>
  </si>
  <si>
    <t>$477,100.19</t>
  </si>
  <si>
    <t>$32,708.82</t>
  </si>
  <si>
    <t>$39,151.86</t>
  </si>
  <si>
    <t>$37,995.75</t>
  </si>
  <si>
    <t>+$2,137.32</t>
  </si>
  <si>
    <t>$338,234.67</t>
  </si>
  <si>
    <t>$116,448.82</t>
  </si>
  <si>
    <t>$47,915.00</t>
  </si>
  <si>
    <t>$53,181.45</t>
  </si>
  <si>
    <t>$55,318.77</t>
  </si>
  <si>
    <t>-$182.00</t>
  </si>
  <si>
    <t>$113,264.31</t>
  </si>
  <si>
    <t>$64,399.50</t>
  </si>
  <si>
    <t>$27,980.00</t>
  </si>
  <si>
    <t>$18,672.13</t>
  </si>
  <si>
    <t>$18,479.86</t>
  </si>
  <si>
    <t>-$1,058.84</t>
  </si>
  <si>
    <t>$8,319.33</t>
  </si>
  <si>
    <t>$60,408.04</t>
  </si>
  <si>
    <t>$2,416.32</t>
  </si>
  <si>
    <t>$1,357.48</t>
  </si>
  <si>
    <t>+$2,527.60</t>
  </si>
  <si>
    <t>$2,310.72</t>
  </si>
  <si>
    <t>$39,508.35</t>
  </si>
  <si>
    <t>$121,818.84</t>
  </si>
  <si>
    <t>$41,029.64</t>
  </si>
  <si>
    <t>$43,557.24</t>
  </si>
  <si>
    <t>+$17,139.02</t>
  </si>
  <si>
    <t>$62,434.33</t>
  </si>
  <si>
    <t>$10,172.58</t>
  </si>
  <si>
    <t>$1,662.45</t>
  </si>
  <si>
    <t>$18,801.47</t>
  </si>
  <si>
    <t>-$996.49</t>
  </si>
  <si>
    <t>$788.10</t>
  </si>
  <si>
    <t>$144,296.76</t>
  </si>
  <si>
    <t>$4,937.02</t>
  </si>
  <si>
    <t>$3,940.52</t>
  </si>
  <si>
    <t>-$5,287.15</t>
  </si>
  <si>
    <t>$167.49</t>
  </si>
  <si>
    <t>$12,348.25</t>
  </si>
  <si>
    <t>$157,080.75</t>
  </si>
  <si>
    <t>$17,219.95</t>
  </si>
  <si>
    <t>$11,932.80</t>
  </si>
  <si>
    <t>-$1,464.07</t>
  </si>
  <si>
    <t>$159.45</t>
  </si>
  <si>
    <t>$11,779.92</t>
  </si>
  <si>
    <t>$99,469.27</t>
  </si>
  <si>
    <t>$6,425.52</t>
  </si>
  <si>
    <t>$4,961.45</t>
  </si>
  <si>
    <t>-$209,441.06</t>
  </si>
  <si>
    <t>$1,240,165.65</t>
  </si>
  <si>
    <t>$196,300.64</t>
  </si>
  <si>
    <t>$301,500.00</t>
  </si>
  <si>
    <t>$140,754.90</t>
  </si>
  <si>
    <t>$15,715.60</t>
  </si>
  <si>
    <t>-$41,279.11</t>
  </si>
  <si>
    <t>$198,210.53</t>
  </si>
  <si>
    <t>$20,672.17</t>
  </si>
  <si>
    <t>$65,667.12</t>
  </si>
  <si>
    <t>$24,388.00</t>
  </si>
  <si>
    <t>+$8,266.92</t>
  </si>
  <si>
    <t>$86,631.65</t>
  </si>
  <si>
    <t>$21,265.83</t>
  </si>
  <si>
    <t>$313.08</t>
  </si>
  <si>
    <t>$8,580.00</t>
  </si>
  <si>
    <t>+$9,914.66</t>
  </si>
  <si>
    <t>$72,599.02</t>
  </si>
  <si>
    <t>-$9,914.66</t>
  </si>
  <si>
    <t>+$6,471.13</t>
  </si>
  <si>
    <t>$331,334.89</t>
  </si>
  <si>
    <t>$47,219.22</t>
  </si>
  <si>
    <t>$40,000.00</t>
  </si>
  <si>
    <t>$48,354.21</t>
  </si>
  <si>
    <t>$53,354.59</t>
  </si>
  <si>
    <t>+$1,206.00</t>
  </si>
  <si>
    <t>$26,425.25</t>
  </si>
  <si>
    <t>$66,330.00</t>
  </si>
  <si>
    <t>$38,592.00</t>
  </si>
  <si>
    <t>$32,562.00</t>
  </si>
  <si>
    <t>$33,768.00</t>
  </si>
  <si>
    <t>-$1,057.00</t>
  </si>
  <si>
    <t>$1,057.00</t>
  </si>
  <si>
    <t>$29,629.87</t>
  </si>
  <si>
    <t>$77,161.00</t>
  </si>
  <si>
    <t>$10,570.00</t>
  </si>
  <si>
    <t>$9,513.00</t>
  </si>
  <si>
    <t>$40,377.18</t>
  </si>
  <si>
    <t>$91,214.00</t>
  </si>
  <si>
    <t>$17,006.00</t>
  </si>
  <si>
    <t>-$4,560.00</t>
  </si>
  <si>
    <t>$3,360.00</t>
  </si>
  <si>
    <t>$132,720.00</t>
  </si>
  <si>
    <t>$103,680.00</t>
  </si>
  <si>
    <t>$21,360.00</t>
  </si>
  <si>
    <t>$62,937.00</t>
  </si>
  <si>
    <t>$23,310.00</t>
  </si>
  <si>
    <t>$6,580.00</t>
  </si>
  <si>
    <t>-$1,140.00</t>
  </si>
  <si>
    <t>$25,947.79</t>
  </si>
  <si>
    <t>$7,980.00</t>
  </si>
  <si>
    <t>$6,840.00</t>
  </si>
  <si>
    <t>$15,647.41</t>
  </si>
  <si>
    <t>$3,808.00</t>
  </si>
  <si>
    <t>$1,088.00</t>
  </si>
  <si>
    <t>-$19,960.00</t>
  </si>
  <si>
    <t>$19,960.00</t>
  </si>
  <si>
    <t>-$40,658.50</t>
  </si>
  <si>
    <t>$38,739.00</t>
  </si>
  <si>
    <t>$40,658.50</t>
  </si>
  <si>
    <t>Champi��on Shitake</t>
  </si>
  <si>
    <t>Pulpa de Cerdo Colaci��n</t>
  </si>
  <si>
    <t>Flat Iron</t>
  </si>
  <si>
    <t>Camaron 20/30 con cascara</t>
  </si>
  <si>
    <t>ChampiÃ±on Paris</t>
  </si>
  <si>
    <t>Tiramisu</t>
  </si>
  <si>
    <t>Tortas</t>
  </si>
  <si>
    <t>Camaron 36/40 Con Cascara</t>
  </si>
  <si>
    <t>Chipiron</t>
  </si>
  <si>
    <t>Creme Brule</t>
  </si>
  <si>
    <t>Golden pie</t>
  </si>
  <si>
    <t>Entraña</t>
  </si>
  <si>
    <t>Champiñon Portobello</t>
  </si>
  <si>
    <t>Champiñon Shitake</t>
  </si>
  <si>
    <t>Bilagay</t>
  </si>
  <si>
    <t>Vieja Roja</t>
  </si>
  <si>
    <t>Rollizo</t>
  </si>
  <si>
    <t>Cojinova</t>
  </si>
  <si>
    <t>(Unknown Vacuno)</t>
  </si>
  <si>
    <t>(Unknown Pescado)</t>
  </si>
  <si>
    <t>(Unknown Mariscos)</t>
  </si>
  <si>
    <t>Asiento Colacion</t>
  </si>
  <si>
    <t>Colacion</t>
  </si>
  <si>
    <t>Carne molida</t>
  </si>
  <si>
    <t>Pulpa de Cerdo</t>
  </si>
  <si>
    <t>Filete Baston</t>
  </si>
  <si>
    <t>(Unknown Embutidos)</t>
  </si>
  <si>
    <t>Chocolate</t>
  </si>
  <si>
    <t>(Unknown Tortas)</t>
  </si>
  <si>
    <t>Aceite</t>
  </si>
  <si>
    <t>(Unknown Vegetables)</t>
  </si>
  <si>
    <t>ApaÃ±ado</t>
  </si>
  <si>
    <t>Colación</t>
  </si>
  <si>
    <t>Sociedad bravo y hermanos limitada</t>
  </si>
  <si>
    <t>Frigorifico de Osorno S.A.</t>
  </si>
  <si>
    <t>200 g</t>
  </si>
  <si>
    <t>UNI</t>
  </si>
  <si>
    <t>Natural Food Services SPA</t>
  </si>
  <si>
    <t>Alimentos San Martin SPA</t>
  </si>
  <si>
    <t>EACH</t>
  </si>
  <si>
    <t>South Wind</t>
  </si>
  <si>
    <t>Delicias del Mar de Matias SPA</t>
  </si>
  <si>
    <t>Comercial Valenzuela CompaÃ±ia Limitada</t>
  </si>
  <si>
    <t>Aldo Luis ZuÃ±iga Ayala</t>
  </si>
  <si>
    <t>Delicasei SpA</t>
  </si>
  <si>
    <t>Importadora y Alimentos ICB Food Service Ltda</t>
  </si>
  <si>
    <t>125 g</t>
  </si>
  <si>
    <t>PIECE</t>
  </si>
  <si>
    <t>Qifood Spa</t>
  </si>
  <si>
    <t>BOTTLE</t>
  </si>
  <si>
    <t>Transyver SPA</t>
  </si>
  <si>
    <t>Pasteleria Bardot</t>
  </si>
  <si>
    <t>Servicios y Rentas G.V. SpA</t>
  </si>
  <si>
    <t>(no vendor)</t>
  </si>
  <si>
    <t>250 g</t>
  </si>
  <si>
    <t>G Alimentos SPA</t>
  </si>
  <si>
    <t>Vivalvos Limitada</t>
  </si>
  <si>
    <t>Gazpacho</t>
  </si>
  <si>
    <t>300 g</t>
  </si>
  <si>
    <t>Congrio</t>
  </si>
  <si>
    <t>Camaron Apanado Mariposa</t>
  </si>
  <si>
    <t>Ostras Japonesas</t>
  </si>
  <si>
    <t>Champi��on Engiri</t>
  </si>
  <si>
    <t>Bardot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</si>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</sst>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(&quot;$&quot;* #,##0_);_(&quot;$&quot;* \(#,##0\);_(&quot;$&quot;* &quot;-&quot;_);_(@_)"/>
    <numFmt numFmtId="164" formatCode="_ &quot;$&quot;* #,##0_ ;_ &quot;$&quot;* \-#,##0_ ;_ &quot;$&quot;* &quot;-&quot;_ ;_ @_ "/>
    <numFmt numFmtId="165" formatCode="0.0%"/>
    <numFmt numFmtId="166" formatCode="[&gt;999999]#,,&quot; M&quot;;#,&quot; K&quot;"/>
    <numFmt numFmtId="167" formatCode="[&gt;999999]0.0,,&quot;M&quot;;0.0,&quot;K&quot;\ "/>
    <numFmt numFmtId="168" formatCode="dd/mm"/>
    <numFmt numFmtId="169" formatCode="0.0"/>
    <numFmt numFmtId="170" formatCode="\$#,##0;\(\$#,##0\);\$#,##0"/>
    <numFmt numFmtId="171" formatCode="[&gt;999999]#.0,,&quot;M&quot;;#.0,&quot;K&quot;\ "/>
    <numFmt numFmtId="172" formatCode="#\ &quot;días&quot;"/>
    <numFmt numFmtId="173" formatCode="\-&quot;$&quot;#,##0"/>
    <numFmt numFmtId="174" formatCode="dd/mm/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5"/>
        <bgColor theme="5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5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/>
      <top style="medium">
        <color theme="5" tint="-0.249977111117893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42" fontId="0" fillId="0" borderId="0" xfId="1" applyFont="1"/>
    <xf numFmtId="1" fontId="0" fillId="0" borderId="0" xfId="0" applyNumberFormat="1"/>
    <xf numFmtId="49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5" fontId="0" fillId="0" borderId="0" xfId="0" applyNumberFormat="1"/>
    <xf numFmtId="0" fontId="6" fillId="0" borderId="0" xfId="0" applyFont="1"/>
    <xf numFmtId="164" fontId="0" fillId="0" borderId="0" xfId="1" applyNumberFormat="1" applyFont="1"/>
    <xf numFmtId="0" fontId="3" fillId="0" borderId="3" xfId="0" applyFont="1" applyBorder="1" applyAlignment="1">
      <alignment horizontal="right"/>
    </xf>
    <xf numFmtId="168" fontId="0" fillId="0" borderId="4" xfId="0" applyNumberFormat="1" applyBorder="1"/>
    <xf numFmtId="0" fontId="3" fillId="0" borderId="5" xfId="0" applyFont="1" applyBorder="1" applyAlignment="1">
      <alignment horizontal="right"/>
    </xf>
    <xf numFmtId="168" fontId="0" fillId="0" borderId="6" xfId="0" applyNumberFormat="1" applyBorder="1"/>
    <xf numFmtId="170" fontId="0" fillId="0" borderId="0" xfId="0" applyNumberFormat="1"/>
    <xf numFmtId="17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73" fontId="0" fillId="0" borderId="0" xfId="0" applyNumberFormat="1"/>
    <xf numFmtId="1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5" fontId="0" fillId="0" borderId="0" xfId="2" applyNumberFormat="1" applyFont="1" applyAlignment="1">
      <alignment vertical="center" wrapText="1"/>
    </xf>
    <xf numFmtId="0" fontId="3" fillId="0" borderId="0" xfId="0" applyFont="1"/>
    <xf numFmtId="0" fontId="8" fillId="0" borderId="0" xfId="0" applyFont="1" applyAlignment="1">
      <alignment vertical="top" textRotation="180" wrapText="1"/>
    </xf>
    <xf numFmtId="0" fontId="3" fillId="7" borderId="0" xfId="0" applyFont="1" applyFill="1"/>
    <xf numFmtId="0" fontId="3" fillId="8" borderId="0" xfId="0" applyFont="1" applyFill="1"/>
    <xf numFmtId="0" fontId="3" fillId="0" borderId="1" xfId="0" applyFont="1" applyBorder="1"/>
    <xf numFmtId="1" fontId="0" fillId="0" borderId="1" xfId="0" applyNumberFormat="1" applyBorder="1"/>
    <xf numFmtId="1" fontId="0" fillId="0" borderId="1" xfId="1" applyNumberFormat="1" applyFont="1" applyBorder="1"/>
    <xf numFmtId="165" fontId="0" fillId="0" borderId="1" xfId="2" applyNumberFormat="1" applyFont="1" applyBorder="1"/>
    <xf numFmtId="42" fontId="0" fillId="0" borderId="1" xfId="1" applyFont="1" applyBorder="1"/>
    <xf numFmtId="0" fontId="3" fillId="8" borderId="1" xfId="0" applyFont="1" applyFill="1" applyBorder="1"/>
    <xf numFmtId="1" fontId="3" fillId="8" borderId="1" xfId="1" applyNumberFormat="1" applyFont="1" applyFill="1" applyBorder="1" applyAlignment="1">
      <alignment horizontal="center" vertical="center"/>
    </xf>
    <xf numFmtId="14" fontId="3" fillId="7" borderId="1" xfId="1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0" fontId="0" fillId="6" borderId="1" xfId="0" applyFill="1" applyBorder="1"/>
    <xf numFmtId="49" fontId="3" fillId="0" borderId="1" xfId="0" applyNumberFormat="1" applyFont="1" applyBorder="1"/>
    <xf numFmtId="169" fontId="0" fillId="0" borderId="1" xfId="0" applyNumberFormat="1" applyBorder="1"/>
    <xf numFmtId="164" fontId="0" fillId="0" borderId="1" xfId="1" applyNumberFormat="1" applyFont="1" applyBorder="1"/>
    <xf numFmtId="2" fontId="0" fillId="0" borderId="1" xfId="0" applyNumberFormat="1" applyBorder="1"/>
    <xf numFmtId="49" fontId="0" fillId="0" borderId="1" xfId="0" applyNumberFormat="1" applyBorder="1" applyAlignment="1">
      <alignment horizontal="center"/>
    </xf>
    <xf numFmtId="169" fontId="0" fillId="0" borderId="1" xfId="1" applyNumberFormat="1" applyFont="1" applyBorder="1"/>
    <xf numFmtId="0" fontId="0" fillId="0" borderId="1" xfId="0" applyBorder="1" applyAlignment="1">
      <alignment horizontal="center"/>
    </xf>
    <xf numFmtId="49" fontId="0" fillId="0" borderId="1" xfId="0" applyNumberFormat="1" applyBorder="1"/>
    <xf numFmtId="14" fontId="0" fillId="0" borderId="1" xfId="1" applyNumberFormat="1" applyFont="1" applyFill="1" applyBorder="1"/>
    <xf numFmtId="14" fontId="0" fillId="0" borderId="1" xfId="1" applyNumberFormat="1" applyFont="1" applyBorder="1"/>
    <xf numFmtId="172" fontId="0" fillId="0" borderId="1" xfId="0" applyNumberFormat="1" applyBorder="1"/>
    <xf numFmtId="14" fontId="0" fillId="0" borderId="1" xfId="2" applyNumberFormat="1" applyFont="1" applyBorder="1"/>
    <xf numFmtId="169" fontId="0" fillId="0" borderId="1" xfId="1" applyNumberFormat="1" applyFont="1" applyFill="1" applyBorder="1"/>
    <xf numFmtId="164" fontId="0" fillId="0" borderId="1" xfId="1" applyNumberFormat="1" applyFont="1" applyFill="1" applyBorder="1"/>
    <xf numFmtId="14" fontId="3" fillId="6" borderId="1" xfId="0" applyNumberFormat="1" applyFont="1" applyFill="1" applyBorder="1" applyAlignment="1">
      <alignment horizontal="center"/>
    </xf>
    <xf numFmtId="0" fontId="2" fillId="9" borderId="9" xfId="0" applyFont="1" applyFill="1" applyBorder="1"/>
    <xf numFmtId="174" fontId="3" fillId="6" borderId="1" xfId="0" applyNumberFormat="1" applyFont="1" applyFill="1" applyBorder="1" applyAlignment="1">
      <alignment horizontal="center"/>
    </xf>
    <xf numFmtId="164" fontId="0" fillId="0" borderId="1" xfId="0" applyNumberFormat="1" applyBorder="1"/>
    <xf numFmtId="17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3" fillId="0" borderId="10" xfId="0" applyFont="1" applyBorder="1"/>
    <xf numFmtId="1" fontId="3" fillId="8" borderId="1" xfId="0" applyNumberFormat="1" applyFont="1" applyFill="1" applyBorder="1" applyAlignment="1">
      <alignment horizontal="center" vertical="center"/>
    </xf>
    <xf numFmtId="174" fontId="3" fillId="7" borderId="1" xfId="0" applyNumberFormat="1" applyFont="1" applyFill="1" applyBorder="1" applyAlignment="1">
      <alignment horizontal="center"/>
    </xf>
    <xf numFmtId="0" fontId="3" fillId="8" borderId="11" xfId="0" applyFont="1" applyFill="1" applyBorder="1"/>
    <xf numFmtId="1" fontId="3" fillId="8" borderId="11" xfId="0" applyNumberFormat="1" applyFont="1" applyFill="1" applyBorder="1" applyAlignment="1">
      <alignment horizontal="center" vertical="center"/>
    </xf>
    <xf numFmtId="174" fontId="3" fillId="7" borderId="11" xfId="0" applyNumberFormat="1" applyFont="1" applyFill="1" applyBorder="1" applyAlignment="1">
      <alignment horizontal="center"/>
    </xf>
    <xf numFmtId="0" fontId="3" fillId="0" borderId="11" xfId="0" applyFont="1" applyBorder="1"/>
    <xf numFmtId="1" fontId="0" fillId="0" borderId="11" xfId="0" applyNumberFormat="1" applyBorder="1"/>
    <xf numFmtId="165" fontId="0" fillId="0" borderId="11" xfId="0" applyNumberFormat="1" applyBorder="1"/>
    <xf numFmtId="0" fontId="0" fillId="0" borderId="11" xfId="0" applyBorder="1"/>
    <xf numFmtId="165" fontId="0" fillId="0" borderId="11" xfId="2" applyNumberFormat="1" applyFont="1" applyBorder="1"/>
    <xf numFmtId="0" fontId="0" fillId="6" borderId="11" xfId="0" applyFill="1" applyBorder="1"/>
    <xf numFmtId="174" fontId="3" fillId="6" borderId="11" xfId="0" applyNumberFormat="1" applyFont="1" applyFill="1" applyBorder="1" applyAlignment="1">
      <alignment horizontal="center"/>
    </xf>
    <xf numFmtId="49" fontId="3" fillId="0" borderId="11" xfId="0" applyNumberFormat="1" applyFont="1" applyBorder="1"/>
    <xf numFmtId="169" fontId="0" fillId="0" borderId="11" xfId="0" applyNumberFormat="1" applyBorder="1"/>
    <xf numFmtId="164" fontId="0" fillId="0" borderId="11" xfId="0" applyNumberFormat="1" applyBorder="1"/>
    <xf numFmtId="2" fontId="0" fillId="0" borderId="11" xfId="0" applyNumberFormat="1" applyBorder="1"/>
    <xf numFmtId="49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11" xfId="0" applyNumberFormat="1" applyBorder="1"/>
    <xf numFmtId="174" fontId="0" fillId="0" borderId="11" xfId="0" applyNumberFormat="1" applyBorder="1"/>
    <xf numFmtId="172" fontId="0" fillId="0" borderId="11" xfId="0" applyNumberFormat="1" applyBorder="1"/>
    <xf numFmtId="165" fontId="0" fillId="0" borderId="1" xfId="2" applyNumberFormat="1" applyFont="1" applyBorder="1" applyAlignment="1">
      <alignment horizontal="right"/>
    </xf>
    <xf numFmtId="165" fontId="0" fillId="5" borderId="1" xfId="2" applyNumberFormat="1" applyFont="1" applyFill="1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166" fontId="2" fillId="4" borderId="1" xfId="0" applyNumberFormat="1" applyFont="1" applyFill="1" applyBorder="1" applyAlignment="1">
      <alignment horizontal="right" wrapText="1"/>
    </xf>
    <xf numFmtId="164" fontId="0" fillId="5" borderId="1" xfId="2" applyNumberFormat="1" applyFont="1" applyFill="1" applyBorder="1" applyAlignment="1">
      <alignment horizontal="right"/>
    </xf>
    <xf numFmtId="164" fontId="0" fillId="0" borderId="1" xfId="2" applyNumberFormat="1" applyFont="1" applyBorder="1" applyAlignment="1">
      <alignment horizontal="right"/>
    </xf>
    <xf numFmtId="164" fontId="0" fillId="5" borderId="1" xfId="1" applyNumberFormat="1" applyFont="1" applyFill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</cellXfs>
  <cellStyles count="3">
    <cellStyle name="Moneda [0]" xfId="1" builtinId="7"/>
    <cellStyle name="Normal" xfId="0" builtinId="0"/>
    <cellStyle name="Porcentaje" xfId="2" builtinId="5"/>
  </cellStyles>
  <dxfs count="68">
    <dxf>
      <font>
        <color rgb="FFFF0000"/>
      </font>
    </dxf>
    <dxf>
      <numFmt numFmtId="171" formatCode="[&gt;999999]#.0,,&quot;M&quot;;#.0,&quot;K&quot;\ "/>
    </dxf>
    <dxf>
      <numFmt numFmtId="171" formatCode="[&gt;999999]#.0,,&quot;M&quot;;#.0,&quot;K&quot;\ "/>
    </dxf>
    <dxf>
      <numFmt numFmtId="0" formatCode="General"/>
    </dxf>
    <dxf>
      <numFmt numFmtId="164" formatCode="_ &quot;$&quot;* #,##0_ ;_ &quot;$&quot;* \-#,##0_ ;_ &quot;$&quot;* &quot;-&quot;_ ;_ @_ 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#\ &quot;días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#\ &quot;días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#\ &quot;días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64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64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74" formatCode="dd/mm/yyyy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solid">
          <fgColor indexed="64"/>
          <bgColor rgb="FFFF9393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solid">
          <fgColor indexed="64"/>
          <bgColor rgb="FFFF9393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74" formatCode="dd/mm/yyyy"/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74" formatCode="dd/mm/yyyy"/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fill>
        <patternFill patternType="solid">
          <fgColor indexed="64"/>
          <bgColor rgb="FFFF93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solid">
          <fgColor indexed="64"/>
          <bgColor rgb="FFFF9393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solid">
          <fgColor indexed="64"/>
          <bgColor rgb="FFFF9393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indexed="65"/>
        </patternFill>
      </fill>
      <border outline="0">
        <right style="thin">
          <color auto="1"/>
        </right>
      </border>
    </dxf>
    <dxf>
      <alignment horizontal="general" vertical="center" textRotation="0" wrapText="1" indent="0" justifyLastLine="0" shrinkToFit="0" readingOrder="0"/>
    </dxf>
    <dxf>
      <font>
        <b/>
      </font>
      <numFmt numFmtId="0" formatCode="General"/>
      <fill>
        <patternFill patternType="solid">
          <fgColor indexed="64"/>
          <bgColor rgb="FFFF9393"/>
        </patternFill>
      </fill>
    </dxf>
    <dxf>
      <font>
        <b/>
      </font>
      <fill>
        <patternFill patternType="solid">
          <fgColor indexed="64"/>
          <bgColor theme="5" tint="0.3999755851924192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  <fill>
        <patternFill patternType="solid">
          <fgColor indexed="64"/>
          <bgColor theme="5" tint="0.3999755851924192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438882"/>
      <color rgb="FFFF9393"/>
      <color rgb="FFFFFF66"/>
      <color rgb="FF90C2FF"/>
      <color rgb="FF90BF4F"/>
      <color rgb="FF032844"/>
      <color rgb="FF57772B"/>
      <color rgb="FFB75B58"/>
      <color rgb="FFA3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pivotTable" Target="pivotTables/pivotTable1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6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10" Type="http://schemas.openxmlformats.org/officeDocument/2006/relationships/pivotCacheDefinition" Target="pivotCache/pivotCacheDefinition5.xml"/><Relationship Id="rId19" Type="http://schemas.openxmlformats.org/officeDocument/2006/relationships/pivotTable" Target="pivotTables/pivotTable2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2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0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pivotTable" Target="pivotTables/pivotTable3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Costo real vs Costo Ideal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7229888888888891E-2"/>
              <c:y val="-1.036766854808562E-2"/>
            </c:manualLayout>
          </c:layout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9444444444444443E-2"/>
              <c:y val="-1.0458872747636556E-2"/>
            </c:manualLayout>
          </c:layout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944444444444416E-2"/>
              <c:y val="-3.1376618242909375E-2"/>
            </c:manualLayout>
          </c:layout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000000000000001E-2"/>
              <c:y val="-1.0575991832336387E-2"/>
            </c:manualLayout>
          </c:layout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777777777777778E-2"/>
              <c:y val="3.7015971413177355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000000000000102E-2"/>
              <c:y val="5.2879959161681936E-3"/>
            </c:manualLayout>
          </c:layout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0555555555555555E-2"/>
              <c:y val="0"/>
            </c:manualLayout>
          </c:layout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888888888888886E-2"/>
              <c:y val="-5.2287108098861432E-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357700635308948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0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1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1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5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26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27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28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1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299409448818898"/>
          <c:y val="0.24458100659782239"/>
          <c:w val="0.81080560824857728"/>
          <c:h val="0.50957230158764877"/>
        </c:manualLayout>
      </c:layout>
      <c:barChart>
        <c:barDir val="col"/>
        <c:grouping val="clustered"/>
        <c:varyColors val="0"/>
        <c:ser>
          <c:idx val="2"/>
          <c:order val="2"/>
          <c:tx>
            <c:v>Suma de Ingresos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14814164.990000002</c:v>
              </c:pt>
              <c:pt idx="1">
                <c:v>6556618.0000000009</c:v>
              </c:pt>
              <c:pt idx="2">
                <c:v>15038151.200000001</c:v>
              </c:pt>
              <c:pt idx="3">
                <c:v>13589384.720000001</c:v>
              </c:pt>
            </c:numLit>
          </c:val>
          <c:extLst>
            <c:ext xmlns:c16="http://schemas.microsoft.com/office/drawing/2014/chart" uri="{C3380CC4-5D6E-409C-BE32-E72D297353CC}">
              <c16:uniqueId val="{0000000E-D156-426E-8866-A1FA4A9F0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6510976"/>
        <c:axId val="1656503296"/>
      </c:barChart>
      <c:lineChart>
        <c:grouping val="standard"/>
        <c:varyColors val="0"/>
        <c:ser>
          <c:idx val="0"/>
          <c:order val="0"/>
          <c:tx>
            <c:v>% Costo Real</c:v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D156-426E-8866-A1FA4A9F0E27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D156-426E-8866-A1FA4A9F0E27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D156-426E-8866-A1FA4A9F0E27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D156-426E-8866-A1FA4A9F0E27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D156-426E-8866-A1FA4A9F0E27}"/>
              </c:ext>
            </c:extLst>
          </c:dPt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0.0%</c:formatCode>
              <c:ptCount val="4"/>
              <c:pt idx="0">
                <c:v>0.27641299815171017</c:v>
              </c:pt>
              <c:pt idx="1">
                <c:v>0.56952112506783215</c:v>
              </c:pt>
              <c:pt idx="2">
                <c:v>0.25985560578749861</c:v>
              </c:pt>
              <c:pt idx="3">
                <c:v>0.28042091518621748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D156-426E-8866-A1FA4A9F0E27}"/>
            </c:ext>
          </c:extLst>
        </c:ser>
        <c:ser>
          <c:idx val="1"/>
          <c:order val="1"/>
          <c:tx>
            <c:v>% Costo Ideal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D156-426E-8866-A1FA4A9F0E27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D156-426E-8866-A1FA4A9F0E27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D156-426E-8866-A1FA4A9F0E27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D156-426E-8866-A1FA4A9F0E27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D156-426E-8866-A1FA4A9F0E27}"/>
              </c:ext>
            </c:extLst>
          </c:dPt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0.0%</c:formatCode>
              <c:ptCount val="4"/>
              <c:pt idx="0">
                <c:v>0.25629373863210897</c:v>
              </c:pt>
              <c:pt idx="1">
                <c:v>0.24630888210964857</c:v>
              </c:pt>
              <c:pt idx="2">
                <c:v>0.25435779033795058</c:v>
              </c:pt>
              <c:pt idx="3">
                <c:v>0.2735366756177906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D156-426E-8866-A1FA4A9F0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901856"/>
        <c:axId val="1649903776"/>
      </c:lineChart>
      <c:valAx>
        <c:axId val="16565032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#,,&quot;M&quot;;#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656510976"/>
        <c:crosses val="max"/>
        <c:crossBetween val="between"/>
      </c:valAx>
      <c:catAx>
        <c:axId val="1656510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5650329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49903776"/>
        <c:scaling>
          <c:orientation val="minMax"/>
        </c:scaling>
        <c:delete val="0"/>
        <c:axPos val="l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9901856"/>
        <c:crosses val="autoZero"/>
        <c:crossBetween val="between"/>
        <c:extLst>
          <c:ext xmlns:c15="http://schemas.microsoft.com/office/drawing/2012/chart" uri="{F40574EE-89B7-4290-83BB-5DA773EAF853}">
            <c15:numFmt c:formatCode="0.0%" c:sourceLinked="1"/>
          </c:ext>
        </c:extLst>
      </c:valAx>
      <c:catAx>
        <c:axId val="164990185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64990377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extLst>
    <c:ext xmlns:c15="http://schemas.microsoft.com/office/drawing/2012/chart" uri="{723BEF56-08C2-4564-9609-F4CBC75E7E54}">
      <c15:pivotSource>
        <c15:name>[Bardot Cocina - Reporte Bevinco Plantilla.xlsx]PivotChartTable1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[Bardot Cocina - Reporte Bevinco Plantilla.xlsx]Pivot!TablaDinámica4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Ahorro</a:t>
            </a:r>
            <a:r>
              <a:rPr lang="es-VE" sz="1600" b="1" baseline="0"/>
              <a:t>/faltantes inventario ($)</a:t>
            </a:r>
            <a:endParaRPr lang="es-V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&gt;999999]#,,&quot;M&quot;;#,&quot;K&quot;" sourceLinked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4388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388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90C2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90C2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57772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7772B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1.3719378827646035E-3"/>
              <c:y val="-1.592939223724342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388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l"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Pivot!$B$2:$B$3</c:f>
              <c:strCache>
                <c:ptCount val="1"/>
                <c:pt idx="0">
                  <c:v>Postres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Pivot!$B$4</c:f>
              <c:numCache>
                <c:formatCode>[&gt;999999]#.0,,"M";#.0,"K"\ </c:formatCode>
                <c:ptCount val="1"/>
                <c:pt idx="0">
                  <c:v>15646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D-4957-A759-D981E748F0AD}"/>
            </c:ext>
          </c:extLst>
        </c:ser>
        <c:ser>
          <c:idx val="1"/>
          <c:order val="1"/>
          <c:tx>
            <c:strRef>
              <c:f>Pivot!$C$2:$C$3</c:f>
              <c:strCache>
                <c:ptCount val="1"/>
                <c:pt idx="0">
                  <c:v>Verduras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Pivot!$C$4</c:f>
              <c:numCache>
                <c:formatCode>[&gt;999999]#.0,,"M";#.0,"K"\ </c:formatCode>
                <c:ptCount val="1"/>
                <c:pt idx="0">
                  <c:v>-35011.69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9-4D3E-8FF3-4F7B9AF3EC6C}"/>
            </c:ext>
          </c:extLst>
        </c:ser>
        <c:ser>
          <c:idx val="2"/>
          <c:order val="2"/>
          <c:tx>
            <c:strRef>
              <c:f>Pivot!$D$2:$D$3</c:f>
              <c:strCache>
                <c:ptCount val="1"/>
                <c:pt idx="0">
                  <c:v>Lacteos</c:v>
                </c:pt>
              </c:strCache>
            </c:strRef>
          </c:tx>
          <c:spPr>
            <a:solidFill>
              <a:srgbClr val="43888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4388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Pivot!$D$4</c:f>
              <c:numCache>
                <c:formatCode>[&gt;999999]#.0,,"M";#.0,"K"\ </c:formatCode>
                <c:ptCount val="1"/>
                <c:pt idx="0">
                  <c:v>34824.43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9-4D3E-8FF3-4F7B9AF3EC6C}"/>
            </c:ext>
          </c:extLst>
        </c:ser>
        <c:ser>
          <c:idx val="3"/>
          <c:order val="3"/>
          <c:tx>
            <c:strRef>
              <c:f>Pivot!$E$2:$E$3</c:f>
              <c:strCache>
                <c:ptCount val="1"/>
                <c:pt idx="0">
                  <c:v>Embutidos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Pivot!$E$4</c:f>
              <c:numCache>
                <c:formatCode>[&gt;999999]#.0,,"M";#.0,"K"\ </c:formatCode>
                <c:ptCount val="1"/>
                <c:pt idx="0">
                  <c:v>9292.24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9-4D3E-8FF3-4F7B9AF3EC6C}"/>
            </c:ext>
          </c:extLst>
        </c:ser>
        <c:ser>
          <c:idx val="4"/>
          <c:order val="4"/>
          <c:tx>
            <c:strRef>
              <c:f>Pivot!$F$2:$F$3</c:f>
              <c:strCache>
                <c:ptCount val="1"/>
                <c:pt idx="0">
                  <c:v>Mariscos</c:v>
                </c:pt>
              </c:strCache>
            </c:strRef>
          </c:tx>
          <c:spPr>
            <a:solidFill>
              <a:srgbClr val="90C2FF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90C2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Pivot!$F$4</c:f>
              <c:numCache>
                <c:formatCode>[&gt;999999]#.0,,"M";#.0,"K"\ </c:formatCode>
                <c:ptCount val="1"/>
                <c:pt idx="0">
                  <c:v>8935.68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E9-4D3E-8FF3-4F7B9AF3EC6C}"/>
            </c:ext>
          </c:extLst>
        </c:ser>
        <c:ser>
          <c:idx val="5"/>
          <c:order val="5"/>
          <c:tx>
            <c:strRef>
              <c:f>Pivot!$G$2:$G$3</c:f>
              <c:strCache>
                <c:ptCount val="1"/>
                <c:pt idx="0">
                  <c:v>Pescado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Pivot!$G$4</c:f>
              <c:numCache>
                <c:formatCode>[&gt;999999]#.0,,"M";#.0,"K"\ </c:formatCode>
                <c:ptCount val="1"/>
                <c:pt idx="0">
                  <c:v>-40215.08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E9-4D3E-8FF3-4F7B9AF3EC6C}"/>
            </c:ext>
          </c:extLst>
        </c:ser>
        <c:ser>
          <c:idx val="6"/>
          <c:order val="6"/>
          <c:tx>
            <c:strRef>
              <c:f>Pivot!$H$2:$H$3</c:f>
              <c:strCache>
                <c:ptCount val="1"/>
                <c:pt idx="0">
                  <c:v>Carnes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Pivot!$H$4</c:f>
              <c:numCache>
                <c:formatCode>[&gt;999999]#.0,,"M";#.0,"K"\ </c:formatCode>
                <c:ptCount val="1"/>
                <c:pt idx="0">
                  <c:v>-3654.8799999999992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E9-4D3E-8FF3-4F7B9AF3EC6C}"/>
            </c:ext>
          </c:extLst>
        </c:ser>
        <c:ser>
          <c:idx val="7"/>
          <c:order val="7"/>
          <c:tx>
            <c:strRef>
              <c:f>Pivot!$I$2:$I$3</c:f>
              <c:strCache>
                <c:ptCount val="1"/>
                <c:pt idx="0">
                  <c:v>Aves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Pivot!$I$4</c:f>
              <c:numCache>
                <c:formatCode>[&gt;999999]#.0,,"M";#.0,"K"\ </c:formatCode>
                <c:ptCount val="1"/>
                <c:pt idx="0">
                  <c:v>20030.2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E9-4D3E-8FF3-4F7B9AF3EC6C}"/>
            </c:ext>
          </c:extLst>
        </c:ser>
        <c:ser>
          <c:idx val="8"/>
          <c:order val="8"/>
          <c:tx>
            <c:strRef>
              <c:f>Pivot!$J$2:$J$3</c:f>
              <c:strCache>
                <c:ptCount val="1"/>
                <c:pt idx="0">
                  <c:v>Abarrotes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4388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Pivot!$J$4</c:f>
              <c:numCache>
                <c:formatCode>[&gt;999999]#.0,,"M";#.0,"K"\ </c:formatCode>
                <c:ptCount val="1"/>
                <c:pt idx="0">
                  <c:v>-55563.9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E9-4D3E-8FF3-4F7B9AF3EC6C}"/>
            </c:ext>
          </c:extLst>
        </c:ser>
        <c:ser>
          <c:idx val="9"/>
          <c:order val="9"/>
          <c:tx>
            <c:strRef>
              <c:f>Pivot!$K$2:$K$3</c:f>
              <c:strCache>
                <c:ptCount val="1"/>
                <c:pt idx="0">
                  <c:v>Colación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Pivot!$K$4</c:f>
              <c:numCache>
                <c:formatCode>[&gt;999999]#.0,,"M";#.0,"K"\ </c:formatCode>
                <c:ptCount val="1"/>
                <c:pt idx="0">
                  <c:v>-47296.130000000005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121-8E8A-F1F9C64E17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40"/>
        <c:axId val="24072031"/>
        <c:axId val="24055231"/>
      </c:barChart>
      <c:catAx>
        <c:axId val="240720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055231"/>
        <c:crosses val="autoZero"/>
        <c:auto val="1"/>
        <c:lblAlgn val="ctr"/>
        <c:lblOffset val="100"/>
        <c:noMultiLvlLbl val="0"/>
      </c:catAx>
      <c:valAx>
        <c:axId val="24055231"/>
        <c:scaling>
          <c:orientation val="minMax"/>
          <c:max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#,,&quot;M&quot;;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2407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1493919987836356E-2"/>
          <c:y val="0.14699860548791954"/>
          <c:w val="0.11861873858880655"/>
          <c:h val="0.76015772508266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Compra Realizada vs Sugerida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solidFill>
            <a:schemeClr val="tx2">
              <a:alpha val="50000"/>
            </a:schemeClr>
          </a:solidFill>
          <a:ln w="38100"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50000"/>
            </a:schemeClr>
          </a:solidFill>
          <a:ln w="3810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74814814814814"/>
          <c:y val="0.17893767482769815"/>
          <c:w val="0.79653773148148144"/>
          <c:h val="0.60742728824933345"/>
        </c:manualLayout>
      </c:layout>
      <c:areaChart>
        <c:grouping val="standard"/>
        <c:varyColors val="0"/>
        <c:ser>
          <c:idx val="0"/>
          <c:order val="0"/>
          <c:tx>
            <c:v>Compra Sugerida</c:v>
          </c:tx>
          <c:spPr>
            <a:solidFill>
              <a:schemeClr val="accent2">
                <a:alpha val="50000"/>
              </a:schemeClr>
            </a:solidFill>
            <a:ln w="38100">
              <a:solidFill>
                <a:schemeClr val="accent2"/>
              </a:solidFill>
            </a:ln>
            <a:effectLst/>
          </c:spPr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2256141.0599999996</c:v>
              </c:pt>
              <c:pt idx="1">
                <c:v>2595778.33</c:v>
              </c:pt>
              <c:pt idx="2">
                <c:v>3342968.37</c:v>
              </c:pt>
              <c:pt idx="3">
                <c:v>2150909.23</c:v>
              </c:pt>
            </c:numLit>
          </c:val>
          <c:extLst>
            <c:ext xmlns:c16="http://schemas.microsoft.com/office/drawing/2014/chart" uri="{C3380CC4-5D6E-409C-BE32-E72D297353CC}">
              <c16:uniqueId val="{00000000-B22D-4968-9B71-4EEE4BC470D6}"/>
            </c:ext>
          </c:extLst>
        </c:ser>
        <c:ser>
          <c:idx val="1"/>
          <c:order val="1"/>
          <c:tx>
            <c:v>Compra Realizada</c:v>
          </c:tx>
          <c:spPr>
            <a:solidFill>
              <a:schemeClr val="tx2">
                <a:alpha val="50000"/>
              </a:schemeClr>
            </a:solidFill>
            <a:ln w="38100">
              <a:solidFill>
                <a:schemeClr val="tx2"/>
              </a:solidFill>
            </a:ln>
            <a:effectLst/>
          </c:spPr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3121411</c:v>
              </c:pt>
              <c:pt idx="1">
                <c:v>4234258.7</c:v>
              </c:pt>
              <c:pt idx="2">
                <c:v>2119408.4</c:v>
              </c:pt>
              <c:pt idx="3">
                <c:v>3618730.7</c:v>
              </c:pt>
            </c:numLit>
          </c:val>
          <c:extLst>
            <c:ext xmlns:c16="http://schemas.microsoft.com/office/drawing/2014/chart" uri="{C3380CC4-5D6E-409C-BE32-E72D297353CC}">
              <c16:uniqueId val="{00000001-9CB0-4AC1-8B06-320E8B3CC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57487"/>
        <c:axId val="1131852687"/>
      </c:areaChart>
      <c:catAx>
        <c:axId val="1131857487"/>
        <c:scaling>
          <c:orientation val="minMax"/>
        </c:scaling>
        <c:delete val="0"/>
        <c:axPos val="b"/>
        <c:numFmt formatCode="d/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31852687"/>
        <c:crosses val="autoZero"/>
        <c:auto val="1"/>
        <c:lblAlgn val="ctr"/>
        <c:lblOffset val="100"/>
        <c:noMultiLvlLbl val="0"/>
        <c:extLst/>
      </c:catAx>
      <c:valAx>
        <c:axId val="11318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.0,,&quot;M&quot;;0.0,&quot;K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31857487"/>
        <c:crosses val="autoZero"/>
        <c:crossBetween val="midCat"/>
        <c:extLst>
          <c:ext xmlns:c15="http://schemas.microsoft.com/office/drawing/2012/chart" uri="{F40574EE-89B7-4290-83BB-5DA773EAF853}">
            <c15:numFmt c:formatCode="[&gt;999999]0.0,,&quot;M&quot;;0.0,&quot;K&quot;\ " c:sourceLinked="1"/>
          </c:ext>
        </c:extLst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extLst>
    <c:ext xmlns:c15="http://schemas.microsoft.com/office/drawing/2012/chart" uri="{723BEF56-08C2-4564-9609-F4CBC75E7E54}">
      <c15:pivotSource>
        <c15:name>[Bardot Cocina - Reporte Bevinco Plantilla.xlsx]PivotChartTable2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[Bardot Cocina - Reporte Bevinco Plantilla.xlsx]Pivot!TablaDinámica3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Compra</a:t>
            </a:r>
            <a:r>
              <a:rPr lang="es-VE" sz="1600" b="1" baseline="0"/>
              <a:t> Realizada vs Sugerida por familia</a:t>
            </a:r>
            <a:endParaRPr lang="es-V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Compra Sugerida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Pivot!$A$29:$A$39</c:f>
              <c:strCache>
                <c:ptCount val="10"/>
                <c:pt idx="0">
                  <c:v>Postres</c:v>
                </c:pt>
                <c:pt idx="1">
                  <c:v>Verduras</c:v>
                </c:pt>
                <c:pt idx="2">
                  <c:v>Lacteos</c:v>
                </c:pt>
                <c:pt idx="3">
                  <c:v>Embutidos</c:v>
                </c:pt>
                <c:pt idx="4">
                  <c:v>Mariscos</c:v>
                </c:pt>
                <c:pt idx="5">
                  <c:v>Pescado</c:v>
                </c:pt>
                <c:pt idx="6">
                  <c:v>Carnes</c:v>
                </c:pt>
                <c:pt idx="7">
                  <c:v>Aves</c:v>
                </c:pt>
                <c:pt idx="8">
                  <c:v>Abarrotes</c:v>
                </c:pt>
                <c:pt idx="9">
                  <c:v>Colación</c:v>
                </c:pt>
              </c:strCache>
            </c:strRef>
          </c:cat>
          <c:val>
            <c:numRef>
              <c:f>Pivot!$B$29:$B$39</c:f>
              <c:numCache>
                <c:formatCode>[&gt;999999]0.0,,"M";0.0,"K"\ </c:formatCode>
                <c:ptCount val="10"/>
                <c:pt idx="0">
                  <c:v>237482</c:v>
                </c:pt>
                <c:pt idx="1">
                  <c:v>60016.800000000003</c:v>
                </c:pt>
                <c:pt idx="2">
                  <c:v>393802</c:v>
                </c:pt>
                <c:pt idx="3">
                  <c:v>9952.67</c:v>
                </c:pt>
                <c:pt idx="4">
                  <c:v>102688</c:v>
                </c:pt>
                <c:pt idx="5">
                  <c:v>860783</c:v>
                </c:pt>
                <c:pt idx="6">
                  <c:v>410332.76</c:v>
                </c:pt>
                <c:pt idx="7">
                  <c:v>0</c:v>
                </c:pt>
                <c:pt idx="8">
                  <c:v>75852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2-4A5F-BBAA-DB6D22358330}"/>
            </c:ext>
          </c:extLst>
        </c:ser>
        <c:ser>
          <c:idx val="1"/>
          <c:order val="1"/>
          <c:tx>
            <c:strRef>
              <c:f>Pivot!$C$28</c:f>
              <c:strCache>
                <c:ptCount val="1"/>
                <c:pt idx="0">
                  <c:v>Compra Realizada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Pivot!$A$29:$A$39</c:f>
              <c:strCache>
                <c:ptCount val="10"/>
                <c:pt idx="0">
                  <c:v>Postres</c:v>
                </c:pt>
                <c:pt idx="1">
                  <c:v>Verduras</c:v>
                </c:pt>
                <c:pt idx="2">
                  <c:v>Lacteos</c:v>
                </c:pt>
                <c:pt idx="3">
                  <c:v>Embutidos</c:v>
                </c:pt>
                <c:pt idx="4">
                  <c:v>Mariscos</c:v>
                </c:pt>
                <c:pt idx="5">
                  <c:v>Pescado</c:v>
                </c:pt>
                <c:pt idx="6">
                  <c:v>Carnes</c:v>
                </c:pt>
                <c:pt idx="7">
                  <c:v>Aves</c:v>
                </c:pt>
                <c:pt idx="8">
                  <c:v>Abarrotes</c:v>
                </c:pt>
                <c:pt idx="9">
                  <c:v>Colación</c:v>
                </c:pt>
              </c:strCache>
            </c:strRef>
          </c:cat>
          <c:val>
            <c:numRef>
              <c:f>Pivot!$C$29:$C$39</c:f>
              <c:numCache>
                <c:formatCode>[&gt;999999]0.0,,"M";0.0,"K"\ </c:formatCode>
                <c:ptCount val="10"/>
                <c:pt idx="0">
                  <c:v>114174</c:v>
                </c:pt>
                <c:pt idx="1">
                  <c:v>318762</c:v>
                </c:pt>
                <c:pt idx="2">
                  <c:v>519750.2</c:v>
                </c:pt>
                <c:pt idx="3">
                  <c:v>115500</c:v>
                </c:pt>
                <c:pt idx="4">
                  <c:v>767376</c:v>
                </c:pt>
                <c:pt idx="5">
                  <c:v>388493</c:v>
                </c:pt>
                <c:pt idx="6">
                  <c:v>1217000</c:v>
                </c:pt>
                <c:pt idx="7">
                  <c:v>0</c:v>
                </c:pt>
                <c:pt idx="8">
                  <c:v>84672</c:v>
                </c:pt>
                <c:pt idx="9">
                  <c:v>93003.5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2-4A5F-BBAA-DB6D223583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362171360"/>
        <c:axId val="329724112"/>
      </c:barChart>
      <c:catAx>
        <c:axId val="36217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29724112"/>
        <c:crosses val="autoZero"/>
        <c:auto val="1"/>
        <c:lblAlgn val="ctr"/>
        <c:lblOffset val="100"/>
        <c:noMultiLvlLbl val="0"/>
      </c:catAx>
      <c:valAx>
        <c:axId val="32972411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.0,,&quot;M&quot;;0.0,&quot;K&quot;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621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600" b="1"/>
              <a:t>Cobertura de</a:t>
            </a:r>
            <a:r>
              <a:rPr lang="es-VE" sz="1600" b="1" baseline="0"/>
              <a:t> inventario</a:t>
            </a:r>
            <a:endParaRPr lang="es-V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\ &quot;días&quot;" sourceLinked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74074074074074"/>
          <c:y val="0.1612364046535274"/>
          <c:w val="0.79962731481481486"/>
          <c:h val="0.65399615182934057"/>
        </c:manualLayout>
      </c:layout>
      <c:barChart>
        <c:barDir val="col"/>
        <c:grouping val="clustered"/>
        <c:varyColors val="0"/>
        <c:ser>
          <c:idx val="0"/>
          <c:order val="0"/>
          <c:tx>
            <c:v>Consumo $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4094827.76</c:v>
              </c:pt>
              <c:pt idx="1">
                <c:v>3734132.46</c:v>
              </c:pt>
              <c:pt idx="2">
                <c:v>3907747.8899999997</c:v>
              </c:pt>
              <c:pt idx="3">
                <c:v>3810747.7</c:v>
              </c:pt>
            </c:numLit>
          </c:val>
          <c:extLst>
            <c:ext xmlns:c16="http://schemas.microsoft.com/office/drawing/2014/chart" uri="{C3380CC4-5D6E-409C-BE32-E72D297353CC}">
              <c16:uniqueId val="{00000000-4445-49FD-B861-263A17589ED9}"/>
            </c:ext>
          </c:extLst>
        </c:ser>
        <c:ser>
          <c:idx val="1"/>
          <c:order val="1"/>
          <c:tx>
            <c:v>Inventario $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[&gt;999999]0.0,,"M";0.0,"K"\ </c:formatCode>
              <c:ptCount val="4"/>
              <c:pt idx="0">
                <c:v>9517162.7499999981</c:v>
              </c:pt>
              <c:pt idx="1">
                <c:v>10204610.090000002</c:v>
              </c:pt>
              <c:pt idx="2">
                <c:v>8416270.6600000001</c:v>
              </c:pt>
              <c:pt idx="3">
                <c:v>8224253.6299999999</c:v>
              </c:pt>
            </c:numLit>
          </c:val>
          <c:extLst>
            <c:ext xmlns:c16="http://schemas.microsoft.com/office/drawing/2014/chart" uri="{C3380CC4-5D6E-409C-BE32-E72D297353CC}">
              <c16:uniqueId val="{00000001-4445-49FD-B861-263A17589E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90967296"/>
        <c:axId val="1142382703"/>
      </c:barChart>
      <c:lineChart>
        <c:grouping val="standard"/>
        <c:varyColors val="0"/>
        <c:ser>
          <c:idx val="2"/>
          <c:order val="2"/>
          <c:tx>
            <c:v>Cobertura de Inv en días de ventas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\ &quot;días&quot;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5/20/2026</c:v>
              </c:pt>
              <c:pt idx="1">
                <c:v>5/27/2026</c:v>
              </c:pt>
              <c:pt idx="2">
                <c:v>6/3/2026</c:v>
              </c:pt>
              <c:pt idx="3">
                <c:v>6/10/2026</c:v>
              </c:pt>
            </c:strLit>
          </c:cat>
          <c:val>
            <c:numLit>
              <c:formatCode>0.0</c:formatCode>
              <c:ptCount val="4"/>
              <c:pt idx="0">
                <c:v>16.269338578968704</c:v>
              </c:pt>
              <c:pt idx="1">
                <c:v>19.129549204582851</c:v>
              </c:pt>
              <c:pt idx="2">
                <c:v>15.076175914715934</c:v>
              </c:pt>
              <c:pt idx="3">
                <c:v>15.107212532070804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445-49FD-B861-263A17589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269696"/>
        <c:axId val="1847273536"/>
      </c:lineChart>
      <c:catAx>
        <c:axId val="1290967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4238270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423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.0,,&quot;M&quot;;0.0,&quot;K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90967296"/>
        <c:crosses val="autoZero"/>
        <c:crossBetween val="between"/>
        <c:extLst>
          <c:ext xmlns:c15="http://schemas.microsoft.com/office/drawing/2012/chart" uri="{F40574EE-89B7-4290-83BB-5DA773EAF853}">
            <c15:numFmt c:formatCode="[&gt;999999]0.0,,&quot;M&quot;;0.0,&quot;K&quot;\ " c:sourceLinked="1"/>
          </c:ext>
        </c:extLst>
      </c:valAx>
      <c:valAx>
        <c:axId val="1847273536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47269696"/>
        <c:crosses val="max"/>
        <c:crossBetween val="between"/>
        <c:extLst>
          <c:ext xmlns:c15="http://schemas.microsoft.com/office/drawing/2012/chart" uri="{F40574EE-89B7-4290-83BB-5DA773EAF853}">
            <c15:numFmt c:formatCode="0.0" c:sourceLinked="1"/>
          </c:ext>
        </c:extLst>
      </c:valAx>
      <c:catAx>
        <c:axId val="184726969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84727353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275462962962974E-3"/>
          <c:y val="0.89023158484109677"/>
          <c:w val="0.90000000000000013"/>
          <c:h val="6.1596317519035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extLst>
    <c:ext xmlns:c15="http://schemas.microsoft.com/office/drawing/2012/chart" uri="{723BEF56-08C2-4564-9609-F4CBC75E7E54}">
      <c15:pivotSource>
        <c15:name>[Bardot Cocina - Reporte Bevinco Plantilla.xlsx]PivotChartTable4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283623</xdr:colOff>
      <xdr:row>13</xdr:row>
      <xdr:rowOff>72392</xdr:rowOff>
    </xdr:from>
    <xdr:to>
      <xdr:col>8</xdr:col>
      <xdr:colOff>381712</xdr:colOff>
      <xdr:row>24</xdr:row>
      <xdr:rowOff>142335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7057CC93-8860-7E10-B9D2-E9F6CE861D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2677" y="2615108"/>
              <a:ext cx="1447686" cy="22214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349434</xdr:colOff>
      <xdr:row>13</xdr:row>
      <xdr:rowOff>72392</xdr:rowOff>
    </xdr:from>
    <xdr:to>
      <xdr:col>10</xdr:col>
      <xdr:colOff>685028</xdr:colOff>
      <xdr:row>24</xdr:row>
      <xdr:rowOff>142335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Fecha 1">
              <a:extLst>
                <a:ext uri="{FF2B5EF4-FFF2-40B4-BE49-F238E27FC236}">
                  <a16:creationId xmlns:a16="http://schemas.microsoft.com/office/drawing/2014/main" id="{3DB563BB-CD94-C82E-B76F-76F8937AF0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8085" y="2615108"/>
              <a:ext cx="1450477" cy="22214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21579</xdr:colOff>
      <xdr:row>7</xdr:row>
      <xdr:rowOff>182875</xdr:rowOff>
    </xdr:from>
    <xdr:to>
      <xdr:col>13</xdr:col>
      <xdr:colOff>21579</xdr:colOff>
      <xdr:row>20</xdr:row>
      <xdr:rowOff>137177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0E910-CD21-E645-E306-3620A09B2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21579</xdr:colOff>
      <xdr:row>21</xdr:row>
      <xdr:rowOff>119743</xdr:rowOff>
    </xdr:from>
    <xdr:to>
      <xdr:col>9</xdr:col>
      <xdr:colOff>555171</xdr:colOff>
      <xdr:row>34</xdr:row>
      <xdr:rowOff>141514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4DB54A98-F051-4C80-9EAF-97584C4F0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80582</xdr:colOff>
      <xdr:row>8</xdr:row>
      <xdr:rowOff>90352</xdr:rowOff>
    </xdr:from>
    <xdr:to>
      <xdr:col>20</xdr:col>
      <xdr:colOff>590582</xdr:colOff>
      <xdr:row>27</xdr:row>
      <xdr:rowOff>10885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62F723F-8BE7-5396-24EB-961D8E6A1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724984</xdr:colOff>
      <xdr:row>8</xdr:row>
      <xdr:rowOff>76200</xdr:rowOff>
    </xdr:from>
    <xdr:to>
      <xdr:col>26</xdr:col>
      <xdr:colOff>760984</xdr:colOff>
      <xdr:row>47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784935A-947C-489A-B1CC-0F7A92956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80582</xdr:colOff>
      <xdr:row>28</xdr:row>
      <xdr:rowOff>0</xdr:rowOff>
    </xdr:from>
    <xdr:to>
      <xdr:col>20</xdr:col>
      <xdr:colOff>590582</xdr:colOff>
      <xdr:row>47</xdr:row>
      <xdr:rowOff>108856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68F5A39-7BC6-0DFB-1954-595F1876E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15240</xdr:colOff>
      <xdr:row>35</xdr:row>
      <xdr:rowOff>119743</xdr:rowOff>
    </xdr:from>
    <xdr:to>
      <xdr:col>13</xdr:col>
      <xdr:colOff>15240</xdr:colOff>
      <xdr:row>57</xdr:row>
      <xdr:rowOff>116540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7A2E581-3319-46AF-9F5E-9047F6F0F336}"/>
            </a:ext>
          </a:extLst>
        </xdr:cNvPr>
        <xdr:cNvSpPr txBox="1"/>
      </xdr:nvSpPr>
      <xdr:spPr>
        <a:xfrm>
          <a:off x="396240" y="6977743"/>
          <a:ext cx="9144000" cy="4307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400" b="1" i="0" u="none" strike="noStrike" kern="0" cap="none" spc="0" normalizeH="0" baseline="0" noProof="0">
              <a:ln>
                <a:noFill/>
              </a:ln>
              <a:solidFill>
                <a:srgbClr val="59ADC4"/>
              </a:solidFill>
              <a:effectLst/>
              <a:uLnTx/>
              <a:uFillTx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Lo mejor de la semana:</a:t>
          </a:r>
          <a:endParaRPr kumimoji="0" lang="es-CL" sz="1400" b="0" i="0" u="none" strike="noStrike" kern="0" cap="none" spc="0" normalizeH="0" baseline="0" noProof="0">
            <a:ln>
              <a:noFill/>
            </a:ln>
            <a:solidFill>
              <a:srgbClr val="393939"/>
            </a:solidFill>
            <a:effectLst/>
            <a:uLnTx/>
            <a:uFillTx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marR="0" lvl="0" indent="-342900" algn="just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Char char=""/>
            <a:tabLst/>
            <a:defRPr/>
          </a:pPr>
          <a:r>
            <a:rPr lang="es-CL" sz="1200"/>
            <a:t>En </a:t>
          </a:r>
          <a:r>
            <a:rPr lang="es-CL" sz="1200" b="1"/>
            <a:t>vacuno (+1.26 kg / +2.2% / +$2,770)</a:t>
          </a:r>
          <a:r>
            <a:rPr lang="es-CL" sz="1200"/>
            <a:t> se observa un resultado estable y cercano al sistema, manteniendo un costo real alineado al ideal. Las diferencias internas son acotadas y no generan presión relevante sobre la categoría. Buen trabajo.</a:t>
          </a:r>
          <a:endParaRPr kumimoji="0" lang="es-CL" sz="1200" b="0" i="0" u="none" strike="noStrike" kern="0" cap="none" spc="0" normalizeH="0" baseline="0" noProof="0">
            <a:ln>
              <a:noFill/>
            </a:ln>
            <a:solidFill>
              <a:srgbClr val="393939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None/>
            <a:tabLst/>
            <a:defRPr/>
          </a:pPr>
          <a:r>
            <a:rPr kumimoji="0" lang="es-CL" sz="1400" b="1" i="0" u="none" strike="noStrike" kern="0" cap="none" spc="0" normalizeH="0" baseline="0" noProof="0">
              <a:ln>
                <a:noFill/>
              </a:ln>
              <a:solidFill>
                <a:srgbClr val="59ADC4"/>
              </a:solidFill>
              <a:effectLst/>
              <a:uLnTx/>
              <a:uFillTx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Los desafíos de la semana</a:t>
          </a:r>
        </a:p>
        <a:p>
          <a:pPr marL="342900" marR="0" lvl="0" indent="-342900" algn="l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Char char=""/>
            <a:tabLst/>
            <a:defRPr/>
          </a:pPr>
          <a:r>
            <a:rPr lang="es-CL" sz="1200"/>
            <a:t>En </a:t>
          </a:r>
          <a:r>
            <a:rPr lang="es-CL" sz="1200" b="1"/>
            <a:t>Total Pescados (-4.45 kg / -7.9% / -$40,215)</a:t>
          </a:r>
          <a:r>
            <a:rPr lang="es-CL" sz="1200"/>
            <a:t> se observa una diferencia moderada a nivel categoría. El principal impacto se concentra en </a:t>
          </a:r>
          <a:r>
            <a:rPr lang="es-CL" sz="1200" b="1"/>
            <a:t>corvina (-3.4 kg / -11.5% / -$27,279)</a:t>
          </a:r>
          <a:r>
            <a:rPr lang="es-CL" sz="1200"/>
            <a:t>, seguida por diferencias menores en salmón y congrio. </a:t>
          </a:r>
        </a:p>
        <a:p>
          <a:pPr marL="342900" marR="0" lvl="0" indent="-342900" algn="l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Char char=""/>
            <a:tabLst/>
            <a:defRPr/>
          </a:pPr>
          <a:r>
            <a:rPr lang="es-CL" sz="1200"/>
            <a:t>En </a:t>
          </a:r>
          <a:r>
            <a:rPr lang="es-CL" sz="1200" b="1"/>
            <a:t>mariscos (-2.55 kg / -6.1% / +$8,936)</a:t>
          </a:r>
          <a:r>
            <a:rPr lang="es-CL" sz="1200"/>
            <a:t> se observan diferencias importantes entre productos. Destaca </a:t>
          </a:r>
          <a:r>
            <a:rPr lang="es-CL" sz="1200" b="1"/>
            <a:t>langostino (+4.7 kg / +390.3% / +$63,231)</a:t>
          </a:r>
          <a:r>
            <a:rPr lang="es-CL" sz="1200"/>
            <a:t>, cuyo ahorro se explica por un mejor rendimiento informado durante la semana. Por otro lado, los principales faltantes se concentran en </a:t>
          </a:r>
          <a:r>
            <a:rPr lang="es-CL" sz="1200" b="1"/>
            <a:t>pulpo (-1.8 kg / -15.4% / -$16,852)</a:t>
          </a:r>
          <a:r>
            <a:rPr lang="es-CL" sz="1200" b="0" baseline="0"/>
            <a:t> y</a:t>
          </a:r>
          <a:r>
            <a:rPr lang="es-CL" sz="1200"/>
            <a:t> </a:t>
          </a:r>
          <a:r>
            <a:rPr lang="es-CL" sz="1200" b="1"/>
            <a:t>ostras (-2.2 kg / -60.6% / -$18,590), </a:t>
          </a:r>
          <a:r>
            <a:rPr lang="es-CL" sz="1200" b="0"/>
            <a:t>donde</a:t>
          </a:r>
          <a:r>
            <a:rPr lang="es-CL" sz="1200" b="0" baseline="0"/>
            <a:t> éste último no será más auditpado ya que sale de carta</a:t>
          </a:r>
        </a:p>
        <a:p>
          <a:pPr marL="342900" marR="0" lvl="0" indent="-342900" algn="l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Char char=""/>
            <a:tabLst/>
            <a:defRPr/>
          </a:pPr>
          <a:r>
            <a:rPr lang="es-CL" sz="1200"/>
            <a:t>En </a:t>
          </a:r>
          <a:r>
            <a:rPr lang="es-CL" sz="1200" b="1"/>
            <a:t>verduras (+0.25 kg / +1.7% / -$35,012)</a:t>
          </a:r>
          <a:r>
            <a:rPr lang="es-CL" sz="1200"/>
            <a:t> la categoría se mantiene cercana al sistema, aunque presenta diferencias relevantes entre productos. Por un lado, se observa un faltante en </a:t>
          </a:r>
          <a:r>
            <a:rPr lang="es-CL" sz="1200" b="1"/>
            <a:t>champiñones (-2.93 kg / -38.7% / -$48,760)</a:t>
          </a:r>
          <a:r>
            <a:rPr lang="es-CL" sz="1200"/>
            <a:t>, mientras que </a:t>
          </a:r>
          <a:r>
            <a:rPr lang="es-CL" sz="1200" b="1"/>
            <a:t>palta hass (+2.0 kg / +17.4% / +$8,084)</a:t>
          </a:r>
          <a:r>
            <a:rPr lang="es-CL" sz="1200"/>
            <a:t> genera un ahorro que compensa parcialmente el resultado de la categoría.</a:t>
          </a:r>
          <a:endParaRPr lang="es-VE" sz="1200">
            <a:solidFill>
              <a:schemeClr val="dk1"/>
            </a:solidFill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133032</xdr:colOff>
      <xdr:row>48</xdr:row>
      <xdr:rowOff>141514</xdr:rowOff>
    </xdr:from>
    <xdr:to>
      <xdr:col>26</xdr:col>
      <xdr:colOff>751032</xdr:colOff>
      <xdr:row>73</xdr:row>
      <xdr:rowOff>54428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D6AF5C4-E6A2-4430-9ADC-66CF51E1D781}"/>
            </a:ext>
          </a:extLst>
        </xdr:cNvPr>
        <xdr:cNvSpPr txBox="1"/>
      </xdr:nvSpPr>
      <xdr:spPr>
        <a:xfrm>
          <a:off x="10811918" y="9546771"/>
          <a:ext cx="9239485" cy="48114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400" b="1" i="0" u="none" strike="noStrike" kern="0" cap="none" spc="0" normalizeH="0" baseline="0" noProof="0">
              <a:ln>
                <a:noFill/>
              </a:ln>
              <a:solidFill>
                <a:srgbClr val="59ADC4"/>
              </a:solidFill>
              <a:effectLst/>
              <a:uLnTx/>
              <a:uFillTx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Eficiencia de stock y compra:</a:t>
          </a:r>
        </a:p>
        <a:p>
          <a:pPr marL="342900" marR="0" lvl="0" indent="-342900" algn="l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Char char=""/>
            <a:tabLst/>
            <a:defRPr/>
          </a:pPr>
          <a:r>
            <a:rPr lang="es-CL" sz="1200"/>
            <a:t>El inventario total cierra en </a:t>
          </a:r>
          <a:r>
            <a:rPr lang="es-CL" sz="1200" b="1"/>
            <a:t>$8.2 MM</a:t>
          </a:r>
          <a:r>
            <a:rPr lang="es-CL" sz="1200"/>
            <a:t>, mostrando una reducción respecto a semanas anteriores y manteniendo una cobertura cercana a </a:t>
          </a:r>
          <a:r>
            <a:rPr lang="es-CL" sz="1200" b="1"/>
            <a:t>15 días</a:t>
          </a:r>
          <a:r>
            <a:rPr lang="es-CL" sz="1200"/>
            <a:t>.</a:t>
          </a:r>
        </a:p>
        <a:p>
          <a:pPr marL="342900" marR="0" lvl="0" indent="-342900" algn="l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Char char=""/>
            <a:tabLst/>
            <a:defRPr/>
          </a:pPr>
          <a:r>
            <a:rPr lang="es-CL" sz="1200"/>
            <a:t>La compra realizada fue de </a:t>
          </a:r>
          <a:r>
            <a:rPr lang="es-CL" sz="1200" b="1"/>
            <a:t>$3.6 MM</a:t>
          </a:r>
          <a:r>
            <a:rPr lang="es-CL" sz="1200"/>
            <a:t>, levemente por debajo del costo utilizado de </a:t>
          </a:r>
          <a:r>
            <a:rPr lang="es-CL" sz="1200" b="1"/>
            <a:t>$3.8 MM</a:t>
          </a:r>
          <a:r>
            <a:rPr lang="es-CL" sz="1200"/>
            <a:t>, permitiendo una disminución gradual del inventario total.</a:t>
          </a:r>
        </a:p>
        <a:p>
          <a:pPr marL="342900" marR="0" lvl="0" indent="-342900" algn="l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Char char=""/>
            <a:tabLst/>
            <a:defRPr/>
          </a:pPr>
          <a:r>
            <a:rPr lang="es-CL" sz="1200"/>
            <a:t>Se mantiene foco en </a:t>
          </a:r>
          <a:r>
            <a:rPr lang="es-CL" sz="1200" b="1"/>
            <a:t>mariscos ($2.39 MM)</a:t>
          </a:r>
          <a:r>
            <a:rPr lang="es-CL" sz="1200"/>
            <a:t>, categoría que continúa concentrando una parte importante del stock total. Dentro de la categoría, el mayor nivel de cobertura sigue concentrado en </a:t>
          </a:r>
          <a:r>
            <a:rPr lang="es-CL" sz="1200" b="1"/>
            <a:t>locos</a:t>
          </a:r>
          <a:r>
            <a:rPr lang="es-CL" sz="1200"/>
            <a:t> y </a:t>
          </a:r>
          <a:r>
            <a:rPr lang="es-CL" sz="1200" b="1"/>
            <a:t>pulpo</a:t>
          </a:r>
          <a:r>
            <a:rPr lang="es-CL" sz="1200"/>
            <a:t>, productos que mantienen una rotación más lenta que el resto de los mariscos.</a:t>
          </a:r>
        </a:p>
        <a:p>
          <a:pPr marL="342900" marR="0" lvl="0" indent="-342900" algn="l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Symbol" panose="05050102010706020507" pitchFamily="18" charset="2"/>
            <a:buChar char=""/>
            <a:tabLst/>
            <a:defRPr/>
          </a:pPr>
          <a:endParaRPr lang="es-ES" sz="14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11268</xdr:colOff>
      <xdr:row>21</xdr:row>
      <xdr:rowOff>161047</xdr:rowOff>
    </xdr:from>
    <xdr:to>
      <xdr:col>12</xdr:col>
      <xdr:colOff>287268</xdr:colOff>
      <xdr:row>24</xdr:row>
      <xdr:rowOff>113217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8A81BFD9-FA5A-FC35-512B-604F1417F52F}"/>
            </a:ext>
          </a:extLst>
        </xdr:cNvPr>
        <xdr:cNvGrpSpPr/>
      </xdr:nvGrpSpPr>
      <xdr:grpSpPr>
        <a:xfrm>
          <a:off x="7002618" y="4161547"/>
          <a:ext cx="1742850" cy="523670"/>
          <a:chOff x="2987040" y="5669281"/>
          <a:chExt cx="1368000" cy="761994"/>
        </a:xfrm>
      </xdr:grpSpPr>
      <xdr:sp macro="" textlink="Pivot!B7">
        <xdr:nvSpPr>
          <xdr:cNvPr id="12" name="Rectángulo 11">
            <a:extLst>
              <a:ext uri="{FF2B5EF4-FFF2-40B4-BE49-F238E27FC236}">
                <a16:creationId xmlns:a16="http://schemas.microsoft.com/office/drawing/2014/main" id="{12ECF966-C508-04D2-8645-0531A98796FF}"/>
              </a:ext>
            </a:extLst>
          </xdr:cNvPr>
          <xdr:cNvSpPr/>
        </xdr:nvSpPr>
        <xdr:spPr>
          <a:xfrm>
            <a:off x="2987040" y="5943595"/>
            <a:ext cx="1368000" cy="48768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054C589-E748-422D-B672-E3EEB823B770}" type="TxLink">
              <a:rPr lang="en-US" sz="1800" b="1" i="0" u="none" strike="noStrike">
                <a:solidFill>
                  <a:srgbClr val="393939"/>
                </a:solidFill>
                <a:latin typeface="Aptos Narrow"/>
              </a:rPr>
              <a:pPr algn="ctr"/>
              <a:t> $88,729 </a:t>
            </a:fld>
            <a:endParaRPr lang="es-VE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Rectángulo 13">
            <a:extLst>
              <a:ext uri="{FF2B5EF4-FFF2-40B4-BE49-F238E27FC236}">
                <a16:creationId xmlns:a16="http://schemas.microsoft.com/office/drawing/2014/main" id="{7399E38A-4C09-4E0A-87E7-479DFFE7175D}"/>
              </a:ext>
            </a:extLst>
          </xdr:cNvPr>
          <xdr:cNvSpPr/>
        </xdr:nvSpPr>
        <xdr:spPr>
          <a:xfrm>
            <a:off x="2987040" y="5669281"/>
            <a:ext cx="1368000" cy="280380"/>
          </a:xfrm>
          <a:prstGeom prst="rect">
            <a:avLst/>
          </a:prstGeom>
          <a:solidFill>
            <a:schemeClr val="tx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 u="none" strike="noStrike">
                <a:solidFill>
                  <a:schemeClr val="bg1"/>
                </a:solidFill>
                <a:latin typeface="Aptos Narrow"/>
              </a:rPr>
              <a:t>Suma de ahorros</a:t>
            </a:r>
          </a:p>
        </xdr:txBody>
      </xdr:sp>
    </xdr:grpSp>
    <xdr:clientData/>
  </xdr:twoCellAnchor>
  <xdr:twoCellAnchor>
    <xdr:from>
      <xdr:col>10</xdr:col>
      <xdr:colOff>11268</xdr:colOff>
      <xdr:row>26</xdr:row>
      <xdr:rowOff>144238</xdr:rowOff>
    </xdr:from>
    <xdr:to>
      <xdr:col>12</xdr:col>
      <xdr:colOff>287268</xdr:colOff>
      <xdr:row>29</xdr:row>
      <xdr:rowOff>96409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48C6AA41-F8DD-3A2E-89AC-0A6AE11263E7}"/>
            </a:ext>
          </a:extLst>
        </xdr:cNvPr>
        <xdr:cNvGrpSpPr/>
      </xdr:nvGrpSpPr>
      <xdr:grpSpPr>
        <a:xfrm>
          <a:off x="7002618" y="5097238"/>
          <a:ext cx="1742850" cy="523671"/>
          <a:chOff x="5349240" y="5715000"/>
          <a:chExt cx="1368000" cy="777240"/>
        </a:xfrm>
      </xdr:grpSpPr>
      <xdr:sp macro="" textlink="Pivot!B8">
        <xdr:nvSpPr>
          <xdr:cNvPr id="13" name="Rectángulo 12">
            <a:extLst>
              <a:ext uri="{FF2B5EF4-FFF2-40B4-BE49-F238E27FC236}">
                <a16:creationId xmlns:a16="http://schemas.microsoft.com/office/drawing/2014/main" id="{84E7BE76-366C-49DF-93F3-9D9DC113E0C6}"/>
              </a:ext>
            </a:extLst>
          </xdr:cNvPr>
          <xdr:cNvSpPr/>
        </xdr:nvSpPr>
        <xdr:spPr>
          <a:xfrm>
            <a:off x="5349240" y="6004560"/>
            <a:ext cx="1368000" cy="48768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B390B49-D631-4F58-A13E-8FF6E2EE73F9}" type="TxLink">
              <a:rPr lang="en-US" sz="1800" b="1" i="0" u="none" strike="noStrike">
                <a:solidFill>
                  <a:srgbClr val="393939"/>
                </a:solidFill>
                <a:latin typeface="Aptos Narrow"/>
              </a:rPr>
              <a:pPr algn="ctr"/>
              <a:t> $-134,446 </a:t>
            </a:fld>
            <a:endParaRPr lang="es-VE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Rectángulo 14">
            <a:extLst>
              <a:ext uri="{FF2B5EF4-FFF2-40B4-BE49-F238E27FC236}">
                <a16:creationId xmlns:a16="http://schemas.microsoft.com/office/drawing/2014/main" id="{69E57FE1-AF5C-41BD-B529-E9C22179ECED}"/>
              </a:ext>
            </a:extLst>
          </xdr:cNvPr>
          <xdr:cNvSpPr/>
        </xdr:nvSpPr>
        <xdr:spPr>
          <a:xfrm>
            <a:off x="5349240" y="5715000"/>
            <a:ext cx="1368000" cy="280380"/>
          </a:xfrm>
          <a:prstGeom prst="rect">
            <a:avLst/>
          </a:prstGeom>
          <a:solidFill>
            <a:schemeClr val="tx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 u="none" strike="noStrike">
                <a:solidFill>
                  <a:schemeClr val="bg1"/>
                </a:solidFill>
                <a:latin typeface="Aptos Narrow"/>
              </a:rPr>
              <a:t>Suma de faltantes</a:t>
            </a:r>
          </a:p>
        </xdr:txBody>
      </xdr:sp>
    </xdr:grpSp>
    <xdr:clientData/>
  </xdr:twoCellAnchor>
  <xdr:twoCellAnchor>
    <xdr:from>
      <xdr:col>10</xdr:col>
      <xdr:colOff>11268</xdr:colOff>
      <xdr:row>31</xdr:row>
      <xdr:rowOff>127430</xdr:rowOff>
    </xdr:from>
    <xdr:to>
      <xdr:col>12</xdr:col>
      <xdr:colOff>287268</xdr:colOff>
      <xdr:row>34</xdr:row>
      <xdr:rowOff>79602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1A87F26E-7945-49F9-A52F-357B8BAB5113}"/>
            </a:ext>
          </a:extLst>
        </xdr:cNvPr>
        <xdr:cNvGrpSpPr/>
      </xdr:nvGrpSpPr>
      <xdr:grpSpPr>
        <a:xfrm>
          <a:off x="7002618" y="6032930"/>
          <a:ext cx="1742850" cy="523672"/>
          <a:chOff x="5349240" y="5715000"/>
          <a:chExt cx="1368000" cy="777240"/>
        </a:xfrm>
      </xdr:grpSpPr>
      <xdr:sp macro="" textlink="Pivot!A11">
        <xdr:nvSpPr>
          <xdr:cNvPr id="19" name="Rectángulo 18">
            <a:extLst>
              <a:ext uri="{FF2B5EF4-FFF2-40B4-BE49-F238E27FC236}">
                <a16:creationId xmlns:a16="http://schemas.microsoft.com/office/drawing/2014/main" id="{D67982E4-DD80-973D-45F5-E216EF795E4B}"/>
              </a:ext>
            </a:extLst>
          </xdr:cNvPr>
          <xdr:cNvSpPr/>
        </xdr:nvSpPr>
        <xdr:spPr>
          <a:xfrm>
            <a:off x="5349240" y="6004560"/>
            <a:ext cx="1368000" cy="48768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5236BB5-FA9A-4A3C-8DA2-A0522ED989D1}" type="TxLink">
              <a:rPr lang="en-US" sz="1800" b="1" i="0" u="none" strike="noStrike">
                <a:solidFill>
                  <a:schemeClr val="tx1"/>
                </a:solidFill>
                <a:latin typeface="Aptos Narrow"/>
              </a:rPr>
              <a:pPr algn="ctr"/>
              <a:t>-$22,975</a:t>
            </a:fld>
            <a:endParaRPr lang="es-VE" sz="6600" b="1">
              <a:solidFill>
                <a:schemeClr val="tx1"/>
              </a:solidFill>
            </a:endParaRPr>
          </a:p>
        </xdr:txBody>
      </xdr:sp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24E60D41-63C4-0CAE-BB2F-27F114FED398}"/>
              </a:ext>
            </a:extLst>
          </xdr:cNvPr>
          <xdr:cNvSpPr/>
        </xdr:nvSpPr>
        <xdr:spPr>
          <a:xfrm>
            <a:off x="5349240" y="5715000"/>
            <a:ext cx="1368000" cy="280380"/>
          </a:xfrm>
          <a:prstGeom prst="rect">
            <a:avLst/>
          </a:prstGeom>
          <a:solidFill>
            <a:schemeClr val="tx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 u="none" strike="noStrike">
                <a:solidFill>
                  <a:schemeClr val="bg1"/>
                </a:solidFill>
                <a:latin typeface="Aptos Narrow"/>
              </a:rPr>
              <a:t>Mermas</a:t>
            </a:r>
            <a:r>
              <a:rPr lang="en-US" sz="1200" b="1" i="0" u="none" strike="noStrike" baseline="0">
                <a:solidFill>
                  <a:schemeClr val="bg1"/>
                </a:solidFill>
                <a:latin typeface="Aptos Narrow"/>
              </a:rPr>
              <a:t> reportadas al $</a:t>
            </a:r>
            <a:endParaRPr lang="en-US" sz="1200" b="1" i="0" u="none" strike="noStrike">
              <a:solidFill>
                <a:schemeClr val="bg1"/>
              </a:solidFill>
              <a:latin typeface="Aptos Narrow"/>
            </a:endParaRPr>
          </a:p>
        </xdr:txBody>
      </xdr:sp>
    </xdr:grpSp>
    <xdr:clientData/>
  </xdr:twoCellAnchor>
  <xdr:twoCellAnchor editAs="oneCell">
    <xdr:from>
      <xdr:col>12</xdr:col>
      <xdr:colOff>13215</xdr:colOff>
      <xdr:row>28</xdr:row>
      <xdr:rowOff>98130</xdr:rowOff>
    </xdr:from>
    <xdr:to>
      <xdr:col>12</xdr:col>
      <xdr:colOff>746292</xdr:colOff>
      <xdr:row>33</xdr:row>
      <xdr:rowOff>133236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F7CEDB-059E-484F-BA96-998ED856B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alphaModFix/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398535" flipH="1">
          <a:off x="8658083" y="5491991"/>
          <a:ext cx="984020" cy="738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6574076" backgroundQuery="1" createdVersion="8" refreshedVersion="8" minRefreshableVersion="3" recordCount="0" supportSubquery="1" supportAdvancedDrill="1" xr:uid="{28687B16-32A7-4B0E-AECA-6DDCC704056E}">
  <cacheSource type="external" connectionId="4"/>
  <cacheFields count="3">
    <cacheField name="[Consolidado].[Clasificacion].[Clasificacion]" caption="Clasificacion" numFmtId="0" hierarchy="4" level="1">
      <sharedItems count="10">
        <s v="Abarrotes"/>
        <s v="Aves"/>
        <s v="Carnes"/>
        <s v="Colación"/>
        <s v="Embutidos"/>
        <s v="Lacteos"/>
        <s v="Mariscos"/>
        <s v="Pescado"/>
        <s v="Postres"/>
        <s v="Verduras"/>
      </sharedItems>
    </cacheField>
    <cacheField name="[Measures].[Suma de Diferencia (Costo)]" caption="Suma de Diferencia (Costo)" numFmtId="0" hierarchy="111" level="32767"/>
    <cacheField name="[Consolidado].[Fecha].[Fecha]" caption="Fecha" numFmtId="0" hierarchy="14" level="1">
      <sharedItems containsSemiMixedTypes="0" containsNonDate="0" containsString="0"/>
    </cacheField>
  </cacheFields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2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7615739" backgroundQuery="1" createdVersion="8" refreshedVersion="8" minRefreshableVersion="3" recordCount="0" supportSubquery="1" supportAdvancedDrill="1" xr:uid="{2741C3D4-F51C-4A84-8355-0CDA42E20270}">
  <cacheSource type="external" connectionId="4"/>
  <cacheFields count="6">
    <cacheField name="[Consolidado].[Nombre Artículo].[Nombre Artículo]" caption="Nombre Artículo" numFmtId="0" hierarchy="29" level="1">
      <sharedItems count="10">
        <s v="Burrata"/>
        <s v="Corvina"/>
        <s v="Entra��a"/>
        <s v="Filete"/>
        <s v="Filete Medallon"/>
        <s v="Locos"/>
        <s v="Mozzarella Fior Di Latte"/>
        <s v="Ojo de Bife"/>
        <s v="Pulpo"/>
        <s v="Salmon"/>
      </sharedItems>
    </cacheField>
    <cacheField name="[Measures].[Suma de Diferencia (Costo)]" caption="Suma de Diferencia (Costo)" numFmtId="0" hierarchy="111" level="32767"/>
    <cacheField name="[Measures].[Suma de % Diferencia]" caption="Suma de % Diferencia" numFmtId="0" hierarchy="114" level="32767"/>
    <cacheField name="[Measures].[% Costo Real]" caption="% Costo Real" numFmtId="0" hierarchy="118" level="32767"/>
    <cacheField name="[Consolidado].[Fecha].[Fecha]" caption="Fecha" numFmtId="0" hierarchy="14" level="1">
      <sharedItems containsSemiMixedTypes="0" containsNonDate="0" containsString="0"/>
    </cacheField>
    <cacheField name="[Measures].[Suma de Usado (Costo)]" caption="Suma de Usado (Costo)" numFmtId="0" hierarchy="113" level="32767"/>
  </cacheFields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4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 oneField="1">
      <fieldsUsage count="1">
        <fieldUsage x="3"/>
      </fieldsUsage>
    </cacheHierarchy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8657409" backgroundQuery="1" createdVersion="8" refreshedVersion="8" minRefreshableVersion="3" recordCount="0" supportSubquery="1" supportAdvancedDrill="1" xr:uid="{7C53C728-9A0B-415D-8EBD-836EDB4B0D39}">
  <cacheSource type="external" connectionId="4"/>
  <cacheFields count="2">
    <cacheField name="[Measures].[Suma de Desperdicio (Costo)]" caption="Suma de Desperdicio (Costo)" numFmtId="0" hierarchy="116" level="32767"/>
    <cacheField name="[Consolidado].[Fecha].[Fecha]" caption="Fecha" numFmtId="0" hierarchy="14" level="1">
      <sharedItems containsSemiMixedTypes="0" containsNonDate="0" containsString="0"/>
    </cacheField>
  </cacheFields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1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9814817" backgroundQuery="1" createdVersion="8" refreshedVersion="8" minRefreshableVersion="3" recordCount="0" supportSubquery="1" supportAdvancedDrill="1" xr:uid="{C087461B-FCCD-4C1E-937A-8B23E7499ECB}">
  <cacheSource type="external" connectionId="4"/>
  <cacheFields count="2">
    <cacheField name="[Consolidado].[Fecha].[Fecha]" caption="Fecha" numFmtId="0" hierarchy="14" level="1">
      <sharedItems containsSemiMixedTypes="0" containsNonDate="0" containsDate="1" containsString="0" minDate="2026-06-10T00:00:00" maxDate="2026-06-11T00:00:00" count="1">
        <d v="2026-06-10T00:00:00"/>
      </sharedItems>
    </cacheField>
    <cacheField name="[Consolidado].[Fecha Inicial].[Fecha Inicial]" caption="Fecha Inicial" numFmtId="0" hierarchy="15" level="1">
      <sharedItems containsSemiMixedTypes="0" containsNonDate="0" containsDate="1" containsString="0" minDate="2026-06-04T00:00:00" maxDate="2026-06-05T00:00:00" count="1">
        <d v="2026-06-04T00:00:00"/>
      </sharedItems>
    </cacheField>
  </cacheFields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0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2" memberValueDatatype="7" unbalanced="0">
      <fieldsUsage count="2">
        <fieldUsage x="-1"/>
        <fieldUsage x="1"/>
      </fieldsUsage>
    </cacheHierarchy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91087964" backgroundQuery="1" createdVersion="8" refreshedVersion="8" minRefreshableVersion="3" recordCount="0" supportSubquery="1" supportAdvancedDrill="1" xr:uid="{693F74B1-B0DC-4840-B80C-046497D68102}">
  <cacheSource type="external" connectionId="4"/>
  <cacheFields count="4">
    <cacheField name="[Consolidado].[Clasificacion].[Clasificacion]" caption="Clasificacion" numFmtId="0" hierarchy="4" level="1">
      <sharedItems count="10">
        <s v="Abarrotes"/>
        <s v="Aves"/>
        <s v="Carnes"/>
        <s v="Colación"/>
        <s v="Embutidos"/>
        <s v="Lacteos"/>
        <s v="Mariscos"/>
        <s v="Pescado"/>
        <s v="Postres"/>
        <s v="Verduras"/>
      </sharedItems>
    </cacheField>
    <cacheField name="[Measures].[Compra Realizada]" caption="Compra Realizada" numFmtId="0" hierarchy="120" level="32767"/>
    <cacheField name="[Measures].[Compra Sugerida]" caption="Compra Sugerida" numFmtId="0" hierarchy="121" level="32767"/>
    <cacheField name="[Consolidado].[Fecha].[Fecha]" caption="Fecha" numFmtId="0" hierarchy="14" level="1">
      <sharedItems containsSemiMixedTypes="0" containsNonDate="0" containsString="0"/>
    </cacheField>
  </cacheFields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3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 oneField="1">
      <fieldsUsage count="1">
        <fieldUsage x="1"/>
      </fieldsUsage>
    </cacheHierarchy>
    <cacheHierarchy uniqueName="[Measures].[Compra Sugerida]" caption="Compra Sugerida" measure="1" displayFolder="" measureGroup="Consolidado" count="0" oneField="1">
      <fieldsUsage count="1">
        <fieldUsage x="2"/>
      </fieldsUsage>
    </cacheHierarchy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0208334" backgroundQuery="1" createdVersion="3" refreshedVersion="8" minRefreshableVersion="3" recordCount="0" supportSubquery="1" supportAdvancedDrill="1" xr:uid="{550568E4-8A87-43A0-B6D9-AC8FF736227A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/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785870650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5416668" backgroundQuery="1" createdVersion="3" refreshedVersion="8" minRefreshableVersion="3" recordCount="0" supportSubquery="1" supportAdvancedDrill="1" xr:uid="{16B7E0C3-1398-4A41-B544-AF5B35221F9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/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661912181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1365742" backgroundQuery="1" createdVersion="8" refreshedVersion="8" minRefreshableVersion="3" recordCount="0" supportSubquery="1" supportAdvancedDrill="1" xr:uid="{FED82B35-D42C-4F72-BCE5-26C25FD4EBD1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Compra Realizada]" caption="Compra Realizada" numFmtId="0" hierarchy="120" level="32767"/>
    <cacheField name="[Consolidado].[Fecha].[Fecha]" caption="Fecha" numFmtId="0" hierarchy="14" level="1">
      <sharedItems containsSemiMixedTypes="0" containsNonDate="0" containsDate="1" containsString="0" minDate="2026-05-20T00:00:00" maxDate="2026-06-11T00:00:00" count="4">
        <d v="2026-05-20T00:00:00"/>
        <d v="2026-05-27T00:00:00"/>
        <d v="2026-06-03T00:00:00"/>
        <d v="2026-06-10T00:00:00"/>
      </sharedItems>
    </cacheField>
    <cacheField name="[Measures].[Compra Sugerida]" caption="Compra Sugerida" numFmtId="0" hierarchy="121" level="32767"/>
  </cacheFields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1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 oneField="1">
      <fieldsUsage count="1">
        <fieldUsage x="0"/>
      </fieldsUsage>
    </cacheHierarchy>
    <cacheHierarchy uniqueName="[Measures].[Compra Sugerida]" caption="Compra Sugerida" measure="1" displayFolder="" measureGroup="Consolidado" count="0" oneField="1">
      <fieldsUsage count="1">
        <fieldUsage x="2"/>
      </fieldsUsage>
    </cacheHierarchy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76213830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2407405" backgroundQuery="1" createdVersion="8" refreshedVersion="8" minRefreshableVersion="3" recordCount="0" supportSubquery="1" supportAdvancedDrill="1" xr:uid="{2BA86809-9954-4633-A2EB-9C50363BB4F9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Cobertura de Inventario]" caption="Cobertura de Inventario" numFmtId="0" hierarchy="123" level="32767"/>
    <cacheField name="[Measures].[Suma de Existencia (Costo)]" caption="Suma de Existencia (Costo)" numFmtId="0" hierarchy="112" level="32767"/>
    <cacheField name="[Measures].[Suma de Usado (Costo)]" caption="Suma de Usado (Costo)" numFmtId="0" hierarchy="113" level="32767"/>
    <cacheField name="[Consolidado].[Fecha].[Fecha]" caption="Fecha" numFmtId="0" hierarchy="14" level="1">
      <sharedItems containsSemiMixedTypes="0" containsNonDate="0" containsDate="1" containsString="0" minDate="2026-05-20T00:00:00" maxDate="2026-06-11T00:00:00" count="4">
        <d v="2026-05-20T00:00:00"/>
        <d v="2026-05-27T00:00:00"/>
        <d v="2026-06-03T00:00:00"/>
        <d v="2026-06-10T00:00:00"/>
      </sharedItems>
    </cacheField>
  </cacheFields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3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/>
    <cacheHierarchy uniqueName="[Measures].[% Costo Ideal]" caption="% Costo Ideal" measure="1" displayFolder="" measureGroup="Consolidado" count="0"/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 oneField="1">
      <fieldsUsage count="1">
        <fieldUsage x="0"/>
      </fieldsUsage>
    </cacheHierarchy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77276454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nzalo Alberto Garcia Briceño" refreshedDate="46185.511183449074" backgroundQuery="1" createdVersion="8" refreshedVersion="8" minRefreshableVersion="3" recordCount="0" supportSubquery="1" supportAdvancedDrill="1" xr:uid="{04489657-D9B0-440A-A6BB-D87E01D595B3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% Costo Real]" caption="% Costo Real" numFmtId="0" hierarchy="118" level="32767"/>
    <cacheField name="[Measures].[% Costo Ideal]" caption="% Costo Ideal" numFmtId="0" hierarchy="119" level="32767"/>
    <cacheField name="[Consolidado].[Fecha].[Fecha]" caption="Fecha" numFmtId="0" hierarchy="14" level="1">
      <sharedItems containsSemiMixedTypes="0" containsNonDate="0" containsDate="1" containsString="0" minDate="2026-05-20T00:00:00" maxDate="2026-06-11T00:00:00" count="4">
        <d v="2026-05-20T00:00:00"/>
        <d v="2026-05-27T00:00:00"/>
        <d v="2026-06-03T00:00:00"/>
        <d v="2026-06-10T00:00:00"/>
      </sharedItems>
    </cacheField>
    <cacheField name="[Measures].[Suma de Ingresos]" caption="Suma de Ingresos" numFmtId="0" hierarchy="110" level="32767"/>
  </cacheFields>
  <cacheHierarchies count="128">
    <cacheHierarchy uniqueName="[Consolidado].[% Desperdicio]" caption="% Desperdicio" attribute="1" defaultMemberUniqueName="[Consolidado].[% Desperdicio].[All]" allUniqueName="[Consolidado].[% Desperdicio].[All]" dimensionUniqueName="[Consolidado]" displayFolder="" count="0" memberValueDatatype="5" unbalanced="0"/>
    <cacheHierarchy uniqueName="[Consolidado].[% Diferencia]" caption="% Diferencia" attribute="1" defaultMemberUniqueName="[Consolidado].[% Diferencia].[All]" allUniqueName="[Consolidado].[% Diferencia].[All]" dimensionUniqueName="[Consolidado]" displayFolder="" count="0" memberValueDatatype="5" unbalanced="0"/>
    <cacheHierarchy uniqueName="[Consolidado].[Agrupacion Personalizada]" caption="Agrupacion Personalizada" attribute="1" defaultMemberUniqueName="[Consolidado].[Agrupacion Personalizada].[All]" allUniqueName="[Consolidado].[Agrupacion Personalizada].[All]" dimensionUniqueName="[Consolidado]" displayFolder="" count="0" memberValueDatatype="130" unbalanced="0"/>
    <cacheHierarchy uniqueName="[Consolidado].[Categoria]" caption="Categoria" attribute="1" defaultMemberUniqueName="[Consolidado].[Categoria].[All]" allUniqueName="[Consolidado].[Categoria].[All]" dimensionUniqueName="[Consolidado]" displayFolder="" count="0" memberValueDatatype="130" unbalanced="0"/>
    <cacheHierarchy uniqueName="[Consolidado].[Clasificacion]" caption="Clasificacion" attribute="1" defaultMemberUniqueName="[Consolidado].[Clasificacion].[All]" allUniqueName="[Consolidado].[Clasificacion].[All]" dimensionUniqueName="[Consolidado]" displayFolder="" count="0" memberValueDatatype="130" unbalanced="0"/>
    <cacheHierarchy uniqueName="[Consolidado].[Compras]" caption="Compras" attribute="1" defaultMemberUniqueName="[Consolidado].[Compras].[All]" allUniqueName="[Consolidado].[Compras].[All]" dimensionUniqueName="[Consolidado]" displayFolder="" count="0" memberValueDatatype="5" unbalanced="0"/>
    <cacheHierarchy uniqueName="[Consolidado].[Compras (Costo)]" caption="Compras (Costo)" attribute="1" defaultMemberUniqueName="[Consolidado].[Compras (Costo)].[All]" allUniqueName="[Consolidado].[Compras (Costo)].[All]" dimensionUniqueName="[Consolidado]" displayFolder="" count="0" memberValueDatatype="5" unbalanced="0"/>
    <cacheHierarchy uniqueName="[Consolidado].[Desperdicio]" caption="Desperdicio" attribute="1" defaultMemberUniqueName="[Consolidado].[Desperdicio].[All]" allUniqueName="[Consolidado].[Desperdicio].[All]" dimensionUniqueName="[Consolidado]" displayFolder="" count="0" memberValueDatatype="5" unbalanced="0"/>
    <cacheHierarchy uniqueName="[Consolidado].[Desperdicio (Costo)]" caption="Desperdicio (Costo)" attribute="1" defaultMemberUniqueName="[Consolidado].[Desperdicio (Costo)].[All]" allUniqueName="[Consolidado].[Desperdicio (Costo)].[All]" dimensionUniqueName="[Consolidado]" displayFolder="" count="0" memberValueDatatype="5" unbalanced="0"/>
    <cacheHierarchy uniqueName="[Consolidado].[Diferencia]" caption="Diferencia" attribute="1" defaultMemberUniqueName="[Consolidado].[Diferencia].[All]" allUniqueName="[Consolidado].[Diferencia].[All]" dimensionUniqueName="[Consolidado]" displayFolder="" count="0" memberValueDatatype="5" unbalanced="0"/>
    <cacheHierarchy uniqueName="[Consolidado].[Diferencia (Costo)]" caption="Diferencia (Costo)" attribute="1" defaultMemberUniqueName="[Consolidado].[Diferencia (Costo)].[All]" allUniqueName="[Consolidado].[Diferencia (Costo)].[All]" dimensionUniqueName="[Consolidado]" displayFolder="" count="0" memberValueDatatype="5" unbalanced="0"/>
    <cacheHierarchy uniqueName="[Consolidado].[Existencia]" caption="Existencia" attribute="1" defaultMemberUniqueName="[Consolidado].[Existencia].[All]" allUniqueName="[Consolidado].[Existencia].[All]" dimensionUniqueName="[Consolidado]" displayFolder="" count="0" memberValueDatatype="5" unbalanced="0"/>
    <cacheHierarchy uniqueName="[Consolidado].[Existencia (Costo)]" caption="Existencia (Costo)" attribute="1" defaultMemberUniqueName="[Consolidado].[Existencia (Costo)].[All]" allUniqueName="[Consolidado].[Existencia (Costo)].[All]" dimensionUniqueName="[Consolidado]" displayFolder="" count="0" memberValueDatatype="5" unbalanced="0"/>
    <cacheHierarchy uniqueName="[Consolidado].[Existencia Previa]" caption="Existencia Previa" attribute="1" defaultMemberUniqueName="[Consolidado].[Existencia Previa].[All]" allUniqueName="[Consolidado].[Existencia Previa].[All]" dimensionUniqueName="[Consolidado]" displayFolder="" count="0" memberValueDatatype="20" unbalanced="0"/>
    <cacheHierarchy uniqueName="[Consolidado].[Fecha]" caption="Fecha" attribute="1" time="1" defaultMemberUniqueName="[Consolidado].[Fecha].[All]" allUniqueName="[Consolidado].[Fecha].[All]" dimensionUniqueName="[Consolidado]" displayFolder="" count="2" memberValueDatatype="7" unbalanced="0">
      <fieldsUsage count="2">
        <fieldUsage x="-1"/>
        <fieldUsage x="2"/>
      </fieldsUsage>
    </cacheHierarchy>
    <cacheHierarchy uniqueName="[Consolidado].[Fecha Inicial]" caption="Fecha Inicial" attribute="1" time="1" defaultMemberUniqueName="[Consolidado].[Fecha Inicial].[All]" allUniqueName="[Consolidado].[Fecha Inicial].[All]" dimensionUniqueName="[Consolidado]" displayFolder="" count="0" memberValueDatatype="7" unbalanced="0"/>
    <cacheHierarchy uniqueName="[Consolidado].[Ingresos]" caption="Ingresos" attribute="1" defaultMemberUniqueName="[Consolidado].[Ingresos].[All]" allUniqueName="[Consolidado].[Ingresos].[All]" dimensionUniqueName="[Consolidado]" displayFolder="" count="0" memberValueDatatype="5" unbalanced="0"/>
    <cacheHierarchy uniqueName="[Consolidado].[InteliPar.$ Compra sugerida]" caption="InteliPar.$ Compra sugerida" attribute="1" defaultMemberUniqueName="[Consolidado].[InteliPar.$ Compra sugerida].[All]" allUniqueName="[Consolidado].[InteliPar.$ Compra sugerida].[All]" dimensionUniqueName="[Consolidado]" displayFolder="" count="0" memberValueDatatype="5" unbalanced="0"/>
    <cacheHierarchy uniqueName="[Consolidado].[InteliPar.Compra sugerida]" caption="InteliPar.Compra sugerida" attribute="1" defaultMemberUniqueName="[Consolidado].[InteliPar.Compra sugerida].[All]" allUniqueName="[Consolidado].[InteliPar.Compra sugerida].[All]" dimensionUniqueName="[Consolidado]" displayFolder="" count="0" memberValueDatatype="20" unbalanced="0"/>
    <cacheHierarchy uniqueName="[Consolidado].[InteliPar.Compras Realizadas]" caption="InteliPar.Compras Realizadas" attribute="1" defaultMemberUniqueName="[Consolidado].[InteliPar.Compras Realizadas].[All]" allUniqueName="[Consolidado].[InteliPar.Compras Realizadas].[All]" dimensionUniqueName="[Consolidado]" displayFolder="" count="0" memberValueDatatype="5" unbalanced="0"/>
    <cacheHierarchy uniqueName="[Consolidado].[InteliPar.Consumo Historico]" caption="InteliPar.Consumo Historico" attribute="1" defaultMemberUniqueName="[Consolidado].[InteliPar.Consumo Historico].[All]" allUniqueName="[Consolidado].[InteliPar.Consumo Historico].[All]" dimensionUniqueName="[Consolidado]" displayFolder="" count="0" memberValueDatatype="5" unbalanced="0"/>
    <cacheHierarchy uniqueName="[Consolidado].[InteliPar.Costo Unitario]" caption="InteliPar.Costo Unitario" attribute="1" defaultMemberUniqueName="[Consolidado].[InteliPar.Costo Unitario].[All]" allUniqueName="[Consolidado].[InteliPar.Costo Unitario].[All]" dimensionUniqueName="[Consolidado]" displayFolder="" count="0" memberValueDatatype="5" unbalanced="0"/>
    <cacheHierarchy uniqueName="[Consolidado].[InteliPar.Dias Restantes]" caption="InteliPar.Dias Restantes" attribute="1" defaultMemberUniqueName="[Consolidado].[InteliPar.Dias Restantes].[All]" allUniqueName="[Consolidado].[InteliPar.Dias Restantes].[All]" dimensionUniqueName="[Consolidado]" displayFolder="" count="0" memberValueDatatype="20" unbalanced="0"/>
    <cacheHierarchy uniqueName="[Consolidado].[InteliPar.Exceso de Inventario]" caption="InteliPar.Exceso de Inventario" attribute="1" defaultMemberUniqueName="[Consolidado].[InteliPar.Exceso de Inventario].[All]" allUniqueName="[Consolidado].[InteliPar.Exceso de Inventario].[All]" dimensionUniqueName="[Consolidado]" displayFolder="" count="0" memberValueDatatype="5" unbalanced="0"/>
    <cacheHierarchy uniqueName="[Consolidado].[InteliPar.Orden UDM]" caption="InteliPar.Orden UDM" attribute="1" defaultMemberUniqueName="[Consolidado].[InteliPar.Orden UDM].[All]" allUniqueName="[Consolidado].[InteliPar.Orden UDM].[All]" dimensionUniqueName="[Consolidado]" displayFolder="" count="0" memberValueDatatype="130" unbalanced="0"/>
    <cacheHierarchy uniqueName="[Consolidado].[InteliPar.Par2]" caption="InteliPar.Par2" attribute="1" defaultMemberUniqueName="[Consolidado].[InteliPar.Par2].[All]" allUniqueName="[Consolidado].[InteliPar.Par2].[All]" dimensionUniqueName="[Consolidado]" displayFolder="" count="0" memberValueDatatype="5" unbalanced="0"/>
    <cacheHierarchy uniqueName="[Consolidado].[InteliPar.Proveedor]" caption="InteliPar.Proveedor" attribute="1" defaultMemberUniqueName="[Consolidado].[InteliPar.Proveedor].[All]" allUniqueName="[Consolidado].[InteliPar.Proveedor].[All]" dimensionUniqueName="[Consolidado]" displayFolder="" count="0" memberValueDatatype="130" unbalanced="0"/>
    <cacheHierarchy uniqueName="[Consolidado].[InteliPar.Usado]" caption="InteliPar.Usado" attribute="1" defaultMemberUniqueName="[Consolidado].[InteliPar.Usado].[All]" allUniqueName="[Consolidado].[InteliPar.Usado].[All]" dimensionUniqueName="[Consolidado]" displayFolder="" count="0" memberValueDatatype="5" unbalanced="0"/>
    <cacheHierarchy uniqueName="[Consolidado].[N° de dias en periodo]" caption="N° de dias en periodo" attribute="1" defaultMemberUniqueName="[Consolidado].[N° de dias en periodo].[All]" allUniqueName="[Consolidado].[N° de dias en periodo].[All]" dimensionUniqueName="[Consolidado]" displayFolder="" count="0" memberValueDatatype="20" unbalanced="0"/>
    <cacheHierarchy uniqueName="[Consolidado].[Nombre Artículo]" caption="Nombre Artículo" attribute="1" defaultMemberUniqueName="[Consolidado].[Nombre Artículo].[All]" allUniqueName="[Consolidado].[Nombre Artículo].[All]" dimensionUniqueName="[Consolidado]" displayFolder="" count="0" memberValueDatatype="130" unbalanced="0"/>
    <cacheHierarchy uniqueName="[Consolidado].[Usado]" caption="Usado" attribute="1" defaultMemberUniqueName="[Consolidado].[Usado].[All]" allUniqueName="[Consolidado].[Usado].[All]" dimensionUniqueName="[Consolidado]" displayFolder="" count="0" memberValueDatatype="5" unbalanced="0"/>
    <cacheHierarchy uniqueName="[Consolidado].[Usado (Costo)]" caption="Usado (Costo)" attribute="1" defaultMemberUniqueName="[Consolidado].[Usado (Costo)].[All]" allUniqueName="[Consolidado].[Usado (Costo)].[All]" dimensionUniqueName="[Consolidado]" displayFolder="" count="0" memberValueDatatype="5" unbalanced="0"/>
    <cacheHierarchy uniqueName="[Consolidado].[Vendido]" caption="Vendido" attribute="1" defaultMemberUniqueName="[Consolidado].[Vendido].[All]" allUniqueName="[Consolidado].[Vendido].[All]" dimensionUniqueName="[Consolidado]" displayFolder="" count="0" memberValueDatatype="5" unbalanced="0"/>
    <cacheHierarchy uniqueName="[Consolidado].[Vendido (Costo)]" caption="Vendido (Costo)" attribute="1" defaultMemberUniqueName="[Consolidado].[Vendido (Costo)].[All]" allUniqueName="[Consolidado].[Vendido (Costo)].[All]" dimensionUniqueName="[Consolidado]" displayFolder="" count="0" memberValueDatatype="5" unbalanced="0"/>
    <cacheHierarchy uniqueName="[Consolidado].[Año]" caption="Año" attribute="1" defaultMemberUniqueName="[Consolidado].[Año].[All]" allUniqueName="[Consolidado].[Año].[All]" dimensionUniqueName="[Consolidado]" displayFolder="" count="0" memberValueDatatype="20" unbalanced="0" hidden="1"/>
    <cacheHierarchy uniqueName="[Consolidado].[Clave]" caption="Clave" attribute="1" defaultMemberUniqueName="[Consolidado].[Clave].[All]" allUniqueName="[Consolidado].[Clave].[All]" dimensionUniqueName="[Consolidado]" displayFolder="" count="0" memberValueDatatype="130" unbalanced="0" hidden="1"/>
    <cacheHierarchy uniqueName="[Consolidado].[Día]" caption="Día" attribute="1" defaultMemberUniqueName="[Consolidado].[Día].[All]" allUniqueName="[Consolidado].[Día].[All]" dimensionUniqueName="[Consolidado]" displayFolder="" count="0" memberValueDatatype="20" unbalanced="0" hidden="1"/>
    <cacheHierarchy uniqueName="[Consolidado].[Fecha (índice de meses)]" caption="Fecha (índice de meses)" attribute="1" defaultMemberUniqueName="[Consolidado].[Fecha (índice de meses)].[All]" allUniqueName="[Consolidado].[Fecha (índice de meses)].[All]" dimensionUniqueName="[Consolidado]" displayFolder="" count="0" memberValueDatatype="20" unbalanced="0" hidden="1"/>
    <cacheHierarchy uniqueName="[Consolidado].[Fecha (mes)]" caption="Fecha (mes)" attribute="1" defaultMemberUniqueName="[Consolidado].[Fecha (mes)].[All]" allUniqueName="[Consolidado].[Fecha (mes)].[All]" dimensionUniqueName="[Consolidado]" displayFolder="" count="0" memberValueDatatype="130" unbalanced="0" hidden="1"/>
    <cacheHierarchy uniqueName="[Consolidado].[InteliPar.Agrupacion Personalizada]" caption="InteliPar.Agrupacion Personalizada" attribute="1" defaultMemberUniqueName="[Consolidado].[InteliPar.Agrupacion Personalizada].[All]" allUniqueName="[Consolidado].[InteliPar.Agrupacion Personalizada].[All]" dimensionUniqueName="[Consolidado]" displayFolder="" count="0" memberValueDatatype="130" unbalanced="0" hidden="1"/>
    <cacheHierarchy uniqueName="[Consolidado].[InteliPar.Categoria]" caption="InteliPar.Categoria" attribute="1" defaultMemberUniqueName="[Consolidado].[InteliPar.Categoria].[All]" allUniqueName="[Consolidado].[InteliPar.Categoria].[All]" dimensionUniqueName="[Consolidado]" displayFolder="" count="0" memberValueDatatype="130" unbalanced="0" hidden="1"/>
    <cacheHierarchy uniqueName="[Consolidado].[InteliPar.Clasificacion]" caption="InteliPar.Clasificacion" attribute="1" defaultMemberUniqueName="[Consolidado].[InteliPar.Clasificacion].[All]" allUniqueName="[Consolidado].[InteliPar.Clasificacion].[All]" dimensionUniqueName="[Consolidado]" displayFolder="" count="0" memberValueDatatype="130" unbalanced="0" hidden="1"/>
    <cacheHierarchy uniqueName="[Consolidado].[InteliPar.Clave]" caption="InteliPar.Clave" attribute="1" defaultMemberUniqueName="[Consolidado].[InteliPar.Clave].[All]" allUniqueName="[Consolidado].[InteliPar.Clave].[All]" dimensionUniqueName="[Consolidado]" displayFolder="" count="0" memberValueDatatype="130" unbalanced="0" hidden="1"/>
    <cacheHierarchy uniqueName="[Consolidado].[InteliPar.Existencia]" caption="InteliPar.Existencia" attribute="1" defaultMemberUniqueName="[Consolidado].[InteliPar.Existencia].[All]" allUniqueName="[Consolidado].[InteliPar.Existencia].[All]" dimensionUniqueName="[Consolidado]" displayFolder="" count="0" memberValueDatatype="5" unbalanced="0" hidden="1"/>
    <cacheHierarchy uniqueName="[Consolidado].[InteliPar.Existencia (Costo)]" caption="InteliPar.Existencia (Costo)" attribute="1" defaultMemberUniqueName="[Consolidado].[InteliPar.Existencia (Costo)].[All]" allUniqueName="[Consolidado].[InteliPar.Existencia (Costo)].[All]" dimensionUniqueName="[Consolidado]" displayFolder="" count="0" memberValueDatatype="5" unbalanced="0" hidden="1"/>
    <cacheHierarchy uniqueName="[Consolidado].[InteliPar.Fecha de cierre]" caption="InteliPar.Fecha de cierre" attribute="1" time="1" defaultMemberUniqueName="[Consolidado].[InteliPar.Fecha de cierre].[All]" allUniqueName="[Consolidado].[InteliPar.Fecha de cierre].[All]" dimensionUniqueName="[Consolidado]" displayFolder="" count="0" memberValueDatatype="7" unbalanced="0" hidden="1"/>
    <cacheHierarchy uniqueName="[Consolidado].[InteliPar.Nombre de Articulo]" caption="InteliPar.Nombre de Articulo" attribute="1" defaultMemberUniqueName="[Consolidado].[InteliPar.Nombre de Articulo].[All]" allUniqueName="[Consolidado].[InteliPar.Nombre de Articulo].[All]" dimensionUniqueName="[Consolidado]" displayFolder="" count="0" memberValueDatatype="130" unbalanced="0" hidden="1"/>
    <cacheHierarchy uniqueName="[Consolidado].[InteliPar.Tamaño de Articulo]" caption="InteliPar.Tamaño de Articulo" attribute="1" defaultMemberUniqueName="[Consolidado].[InteliPar.Tamaño de Articulo].[All]" allUniqueName="[Consolidado].[InteliPar.Tamaño de Articulo].[All]" dimensionUniqueName="[Consolidado]" displayFolder="" count="0" memberValueDatatype="130" unbalanced="0" hidden="1"/>
    <cacheHierarchy uniqueName="[Consolidado].[Mes]" caption="Mes" attribute="1" defaultMemberUniqueName="[Consolidado].[Mes].[All]" allUniqueName="[Consolidado].[Mes].[All]" dimensionUniqueName="[Consolidado]" displayFolder="" count="0" memberValueDatatype="20" unbalanced="0" hidden="1"/>
    <cacheHierarchy uniqueName="[Consolidado].[Porcentaje de Costo]" caption="Porcentaje de Costo" attribute="1" defaultMemberUniqueName="[Consolidado].[Porcentaje de Costo].[All]" allUniqueName="[Consolidado].[Porcentaje de Costo].[All]" dimensionUniqueName="[Consolidado]" displayFolder="" count="0" memberValueDatatype="5" unbalanced="0" hidden="1"/>
    <cacheHierarchy uniqueName="[Consolidado].[Porcentaje de Costo Ideal]" caption="Porcentaje de Costo Ideal" attribute="1" defaultMemberUniqueName="[Consolidado].[Porcentaje de Costo Ideal].[All]" allUniqueName="[Consolidado].[Porcentaje de Costo Ideal].[All]" dimensionUniqueName="[Consolidado]" displayFolder="" count="0" memberValueDatatype="5" unbalanced="0" hidden="1"/>
    <cacheHierarchy uniqueName="[InteliPar].[$ Compra sugerida]" caption="$ Compra sugerida" attribute="1" defaultMemberUniqueName="[InteliPar].[$ Compra sugerida].[All]" allUniqueName="[InteliPar].[$ Compra sugerida].[All]" dimensionUniqueName="[InteliPar]" displayFolder="" count="0" memberValueDatatype="5" unbalanced="0" hidden="1"/>
    <cacheHierarchy uniqueName="[InteliPar].[% de cob]" caption="% de cob" attribute="1" defaultMemberUniqueName="[InteliPar].[% de cob].[All]" allUniqueName="[InteliPar].[% de cob].[All]" dimensionUniqueName="[InteliPar]" displayFolder="" count="0" memberValueDatatype="5" unbalanced="0" hidden="1"/>
    <cacheHierarchy uniqueName="[InteliPar].[Agrupacion Personalizada]" caption="Agrupacion Personalizada" attribute="1" defaultMemberUniqueName="[InteliPar].[Agrupacion Personalizada].[All]" allUniqueName="[InteliPar].[Agrupacion Personalizada].[All]" dimensionUniqueName="[InteliPar]" displayFolder="" count="0" memberValueDatatype="130" unbalanced="0" hidden="1"/>
    <cacheHierarchy uniqueName="[InteliPar].[Año]" caption="Año" attribute="1" defaultMemberUniqueName="[InteliPar].[Año].[All]" allUniqueName="[InteliPar].[Año].[All]" dimensionUniqueName="[InteliPar]" displayFolder="" count="0" memberValueDatatype="20" unbalanced="0" hidden="1"/>
    <cacheHierarchy uniqueName="[InteliPar].[Categoria]" caption="Categoria" attribute="1" defaultMemberUniqueName="[InteliPar].[Categoria].[All]" allUniqueName="[InteliPar].[Categoria].[All]" dimensionUniqueName="[InteliPar]" displayFolder="" count="0" memberValueDatatype="130" unbalanced="0" hidden="1"/>
    <cacheHierarchy uniqueName="[InteliPar].[Clasificacion]" caption="Clasificacion" attribute="1" defaultMemberUniqueName="[InteliPar].[Clasificacion].[All]" allUniqueName="[InteliPar].[Clasificacion].[All]" dimensionUniqueName="[InteliPar]" displayFolder="" count="0" memberValueDatatype="130" unbalanced="0" hidden="1"/>
    <cacheHierarchy uniqueName="[InteliPar].[Clave]" caption="Clave" attribute="1" defaultMemberUniqueName="[InteliPar].[Clave].[All]" allUniqueName="[InteliPar].[Clave].[All]" dimensionUniqueName="[InteliPar]" displayFolder="" count="0" memberValueDatatype="130" unbalanced="0" hidden="1"/>
    <cacheHierarchy uniqueName="[InteliPar].[Compra sugerida]" caption="Compra sugerida" attribute="1" defaultMemberUniqueName="[InteliPar].[Compra sugerida].[All]" allUniqueName="[InteliPar].[Compra sugerida].[All]" dimensionUniqueName="[InteliPar]" displayFolder="" count="0" memberValueDatatype="20" unbalanced="0" hidden="1"/>
    <cacheHierarchy uniqueName="[InteliPar].[Compras Realizadas]" caption="Compras Realizadas" attribute="1" defaultMemberUniqueName="[InteliPar].[Compras Realizadas].[All]" allUniqueName="[InteliPar].[Compras Realizadas].[All]" dimensionUniqueName="[InteliPar]" displayFolder="" count="0" memberValueDatatype="5" unbalanced="0" hidden="1"/>
    <cacheHierarchy uniqueName="[InteliPar].[Consumo Historico]" caption="Consumo Historico" attribute="1" defaultMemberUniqueName="[InteliPar].[Consumo Historico].[All]" allUniqueName="[InteliPar].[Consumo Historico].[All]" dimensionUniqueName="[InteliPar]" displayFolder="" count="0" memberValueDatatype="5" unbalanced="0" hidden="1"/>
    <cacheHierarchy uniqueName="[InteliPar].[Costo Unitario]" caption="Costo Unitario" attribute="1" defaultMemberUniqueName="[InteliPar].[Costo Unitario].[All]" allUniqueName="[InteliPar].[Costo Unitario].[All]" dimensionUniqueName="[InteliPar]" displayFolder="" count="0" memberValueDatatype="5" unbalanced="0" hidden="1"/>
    <cacheHierarchy uniqueName="[InteliPar].[Día]" caption="Día" attribute="1" defaultMemberUniqueName="[InteliPar].[Día].[All]" allUniqueName="[InteliPar].[Día].[All]" dimensionUniqueName="[InteliPar]" displayFolder="" count="0" memberValueDatatype="20" unbalanced="0" hidden="1"/>
    <cacheHierarchy uniqueName="[InteliPar].[Dias de despacho]" caption="Dias de despacho" attribute="1" defaultMemberUniqueName="[InteliPar].[Dias de despacho].[All]" allUniqueName="[InteliPar].[Dias de despacho].[All]" dimensionUniqueName="[InteliPar]" displayFolder="" count="0" memberValueDatatype="20" unbalanced="0" hidden="1"/>
    <cacheHierarchy uniqueName="[InteliPar].[Dias de sugerencia]" caption="Dias de sugerencia" attribute="1" defaultMemberUniqueName="[InteliPar].[Dias de sugerencia].[All]" allUniqueName="[InteliPar].[Dias de sugerencia].[All]" dimensionUniqueName="[InteliPar]" displayFolder="" count="0" memberValueDatatype="20" unbalanced="0" hidden="1"/>
    <cacheHierarchy uniqueName="[InteliPar].[Dias Restantes]" caption="Dias Restantes" attribute="1" defaultMemberUniqueName="[InteliPar].[Dias Restantes].[All]" allUniqueName="[InteliPar].[Dias Restantes].[All]" dimensionUniqueName="[InteliPar]" displayFolder="" count="0" memberValueDatatype="20" unbalanced="0" hidden="1"/>
    <cacheHierarchy uniqueName="[InteliPar].[Exceso de Inventario]" caption="Exceso de Inventario" attribute="1" defaultMemberUniqueName="[InteliPar].[Exceso de Inventario].[All]" allUniqueName="[InteliPar].[Exceso de Inventario].[All]" dimensionUniqueName="[InteliPar]" displayFolder="" count="0" memberValueDatatype="5" unbalanced="0" hidden="1"/>
    <cacheHierarchy uniqueName="[InteliPar].[Existencia]" caption="Existencia" attribute="1" defaultMemberUniqueName="[InteliPar].[Existencia].[All]" allUniqueName="[InteliPar].[Existencia].[All]" dimensionUniqueName="[InteliPar]" displayFolder="" count="0" memberValueDatatype="5" unbalanced="0" hidden="1"/>
    <cacheHierarchy uniqueName="[InteliPar].[Existencia (Costo)]" caption="Existencia (Costo)" attribute="1" defaultMemberUniqueName="[InteliPar].[Existencia (Costo)].[All]" allUniqueName="[InteliPar].[Existencia (Costo)].[All]" dimensionUniqueName="[InteliPar]" displayFolder="" count="0" memberValueDatatype="5" unbalanced="0" hidden="1"/>
    <cacheHierarchy uniqueName="[InteliPar].[Fecha de cierre]" caption="Fecha de cierre" attribute="1" time="1" defaultMemberUniqueName="[InteliPar].[Fecha de cierre].[All]" allUniqueName="[InteliPar].[Fecha de cierre].[All]" dimensionUniqueName="[InteliPar]" displayFolder="" count="0" memberValueDatatype="7" unbalanced="0" hidden="1"/>
    <cacheHierarchy uniqueName="[InteliPar].[Fecha de cierre del periodo]" caption="Fecha de cierre del periodo" attribute="1" time="1" defaultMemberUniqueName="[InteliPar].[Fecha de cierre del periodo].[All]" allUniqueName="[InteliPar].[Fecha de cierre del periodo].[All]" dimensionUniqueName="[InteliPar]" displayFolder="" count="0" memberValueDatatype="7" unbalanced="0" hidden="1"/>
    <cacheHierarchy uniqueName="[InteliPar].[Fecha de envio de sugerencia]" caption="Fecha de envio de sugerencia" attribute="1" time="1" defaultMemberUniqueName="[InteliPar].[Fecha de envio de sugerencia].[All]" allUniqueName="[InteliPar].[Fecha de envio de sugerencia].[All]" dimensionUniqueName="[InteliPar]" displayFolder="" count="0" memberValueDatatype="7" unbalanced="0" hidden="1"/>
    <cacheHierarchy uniqueName="[InteliPar].[Inicio del periodo]" caption="Inicio del periodo" attribute="1" time="1" defaultMemberUniqueName="[InteliPar].[Inicio del periodo].[All]" allUniqueName="[InteliPar].[Inicio del periodo].[All]" dimensionUniqueName="[InteliPar]" displayFolder="" count="0" memberValueDatatype="7" unbalanced="0" hidden="1"/>
    <cacheHierarchy uniqueName="[InteliPar].[Mes]" caption="Mes" attribute="1" defaultMemberUniqueName="[InteliPar].[Mes].[All]" allUniqueName="[InteliPar].[Mes].[All]" dimensionUniqueName="[InteliPar]" displayFolder="" count="0" memberValueDatatype="20" unbalanced="0" hidden="1"/>
    <cacheHierarchy uniqueName="[InteliPar].[Nombre de Articulo]" caption="Nombre de Articulo" attribute="1" defaultMemberUniqueName="[InteliPar].[Nombre de Articulo].[All]" allUniqueName="[InteliPar].[Nombre de Articulo].[All]" dimensionUniqueName="[InteliPar]" displayFolder="" count="0" memberValueDatatype="130" unbalanced="0" hidden="1"/>
    <cacheHierarchy uniqueName="[InteliPar].[Orden UDM]" caption="Orden UDM" attribute="1" defaultMemberUniqueName="[InteliPar].[Orden UDM].[All]" allUniqueName="[InteliPar].[Orden UDM].[All]" dimensionUniqueName="[InteliPar]" displayFolder="" count="0" memberValueDatatype="130" unbalanced="0" hidden="1"/>
    <cacheHierarchy uniqueName="[InteliPar].[Par2]" caption="Par2" attribute="1" defaultMemberUniqueName="[InteliPar].[Par2].[All]" allUniqueName="[InteliPar].[Par2].[All]" dimensionUniqueName="[InteliPar]" displayFolder="" count="0" memberValueDatatype="5" unbalanced="0" hidden="1"/>
    <cacheHierarchy uniqueName="[InteliPar].[Proveedor]" caption="Proveedor" attribute="1" defaultMemberUniqueName="[InteliPar].[Proveedor].[All]" allUniqueName="[InteliPar].[Proveedor].[All]" dimensionUniqueName="[InteliPar]" displayFolder="" count="0" memberValueDatatype="130" unbalanced="0" hidden="1"/>
    <cacheHierarchy uniqueName="[InteliPar].[Rango de periodo]" caption="Rango de periodo" attribute="1" defaultMemberUniqueName="[InteliPar].[Rango de periodo].[All]" allUniqueName="[InteliPar].[Rango de periodo].[All]" dimensionUniqueName="[InteliPar]" displayFolder="" count="0" memberValueDatatype="20" unbalanced="0" hidden="1"/>
    <cacheHierarchy uniqueName="[InteliPar].[Tamaño de Articulo]" caption="Tamaño de Articulo" attribute="1" defaultMemberUniqueName="[InteliPar].[Tamaño de Articulo].[All]" allUniqueName="[InteliPar].[Tamaño de Articulo].[All]" dimensionUniqueName="[InteliPar]" displayFolder="" count="0" memberValueDatatype="130" unbalanced="0" hidden="1"/>
    <cacheHierarchy uniqueName="[InteliPar].[Usado]" caption="Usado" attribute="1" defaultMemberUniqueName="[InteliPar].[Usado].[All]" allUniqueName="[InteliPar].[Usado].[All]" dimensionUniqueName="[InteliPar]" displayFolder="" count="0" memberValueDatatype="5" unbalanced="0" hidden="1"/>
    <cacheHierarchy uniqueName="[RepVariacion].[% Desperdicio]" caption="% Desperdicio" attribute="1" defaultMemberUniqueName="[RepVariacion].[% Desperdicio].[All]" allUniqueName="[RepVariacion].[% Desperdicio].[All]" dimensionUniqueName="[RepVariacion]" displayFolder="" count="0" memberValueDatatype="5" unbalanced="0" hidden="1"/>
    <cacheHierarchy uniqueName="[RepVariacion].[% Diferencia]" caption="% Diferencia" attribute="1" defaultMemberUniqueName="[RepVariacion].[% Diferencia].[All]" allUniqueName="[RepVariacion].[% Diferencia].[All]" dimensionUniqueName="[RepVariacion]" displayFolder="" count="0" memberValueDatatype="5" unbalanced="0" hidden="1"/>
    <cacheHierarchy uniqueName="[RepVariacion].[Agrupacion Personalizada]" caption="Agrupacion Personalizada" attribute="1" defaultMemberUniqueName="[RepVariacion].[Agrupacion Personalizada].[All]" allUniqueName="[RepVariacion].[Agrupacion Personalizada].[All]" dimensionUniqueName="[RepVariacion]" displayFolder="" count="0" memberValueDatatype="130" unbalanced="0" hidden="1"/>
    <cacheHierarchy uniqueName="[RepVariacion].[Año]" caption="Año" attribute="1" defaultMemberUniqueName="[RepVariacion].[Año].[All]" allUniqueName="[RepVariacion].[Año].[All]" dimensionUniqueName="[RepVariacion]" displayFolder="" count="0" memberValueDatatype="20" unbalanced="0" hidden="1"/>
    <cacheHierarchy uniqueName="[RepVariacion].[Categoria]" caption="Categoria" attribute="1" defaultMemberUniqueName="[RepVariacion].[Categoria].[All]" allUniqueName="[RepVariacion].[Categoria].[All]" dimensionUniqueName="[RepVariacion]" displayFolder="" count="0" memberValueDatatype="130" unbalanced="0" hidden="1"/>
    <cacheHierarchy uniqueName="[RepVariacion].[Clasificacion]" caption="Clasificacion" attribute="1" defaultMemberUniqueName="[RepVariacion].[Clasificacion].[All]" allUniqueName="[RepVariacion].[Clasificacion].[All]" dimensionUniqueName="[RepVariacion]" displayFolder="" count="0" memberValueDatatype="130" unbalanced="0" hidden="1"/>
    <cacheHierarchy uniqueName="[RepVariacion].[Clave]" caption="Clave" attribute="1" defaultMemberUniqueName="[RepVariacion].[Clave].[All]" allUniqueName="[RepVariacion].[Clave].[All]" dimensionUniqueName="[RepVariacion]" displayFolder="" count="0" memberValueDatatype="130" unbalanced="0" hidden="1"/>
    <cacheHierarchy uniqueName="[RepVariacion].[Compras]" caption="Compras" attribute="1" defaultMemberUniqueName="[RepVariacion].[Compras].[All]" allUniqueName="[RepVariacion].[Compras].[All]" dimensionUniqueName="[RepVariacion]" displayFolder="" count="0" memberValueDatatype="5" unbalanced="0" hidden="1"/>
    <cacheHierarchy uniqueName="[RepVariacion].[Compras (Costo)]" caption="Compras (Costo)" attribute="1" defaultMemberUniqueName="[RepVariacion].[Compras (Costo)].[All]" allUniqueName="[RepVariacion].[Compras (Costo)].[All]" dimensionUniqueName="[RepVariacion]" displayFolder="" count="0" memberValueDatatype="5" unbalanced="0" hidden="1"/>
    <cacheHierarchy uniqueName="[RepVariacion].[Desperdicio]" caption="Desperdicio" attribute="1" defaultMemberUniqueName="[RepVariacion].[Desperdicio].[All]" allUniqueName="[RepVariacion].[Desperdicio].[All]" dimensionUniqueName="[RepVariacion]" displayFolder="" count="0" memberValueDatatype="5" unbalanced="0" hidden="1"/>
    <cacheHierarchy uniqueName="[RepVariacion].[Desperdicio (Costo)]" caption="Desperdicio (Costo)" attribute="1" defaultMemberUniqueName="[RepVariacion].[Desperdicio (Costo)].[All]" allUniqueName="[RepVariacion].[Desperdicio (Costo)].[All]" dimensionUniqueName="[RepVariacion]" displayFolder="" count="0" memberValueDatatype="5" unbalanced="0" hidden="1"/>
    <cacheHierarchy uniqueName="[RepVariacion].[Día]" caption="Día" attribute="1" defaultMemberUniqueName="[RepVariacion].[Día].[All]" allUniqueName="[RepVariacion].[Día].[All]" dimensionUniqueName="[RepVariacion]" displayFolder="" count="0" memberValueDatatype="20" unbalanced="0" hidden="1"/>
    <cacheHierarchy uniqueName="[RepVariacion].[Diferencia]" caption="Diferencia" attribute="1" defaultMemberUniqueName="[RepVariacion].[Diferencia].[All]" allUniqueName="[RepVariacion].[Diferencia].[All]" dimensionUniqueName="[RepVariacion]" displayFolder="" count="0" memberValueDatatype="5" unbalanced="0" hidden="1"/>
    <cacheHierarchy uniqueName="[RepVariacion].[Diferencia (Costo)]" caption="Diferencia (Costo)" attribute="1" defaultMemberUniqueName="[RepVariacion].[Diferencia (Costo)].[All]" allUniqueName="[RepVariacion].[Diferencia (Costo)].[All]" dimensionUniqueName="[RepVariacion]" displayFolder="" count="0" memberValueDatatype="5" unbalanced="0" hidden="1"/>
    <cacheHierarchy uniqueName="[RepVariacion].[Existencia]" caption="Existencia" attribute="1" defaultMemberUniqueName="[RepVariacion].[Existencia].[All]" allUniqueName="[RepVariacion].[Existencia].[All]" dimensionUniqueName="[RepVariacion]" displayFolder="" count="0" memberValueDatatype="5" unbalanced="0" hidden="1"/>
    <cacheHierarchy uniqueName="[RepVariacion].[Existencia (Costo)]" caption="Existencia (Costo)" attribute="1" defaultMemberUniqueName="[RepVariacion].[Existencia (Costo)].[All]" allUniqueName="[RepVariacion].[Existencia (Costo)].[All]" dimensionUniqueName="[RepVariacion]" displayFolder="" count="0" memberValueDatatype="5" unbalanced="0" hidden="1"/>
    <cacheHierarchy uniqueName="[RepVariacion].[Existencia Previa]" caption="Existencia Previa" attribute="1" defaultMemberUniqueName="[RepVariacion].[Existencia Previa].[All]" allUniqueName="[RepVariacion].[Existencia Previa].[All]" dimensionUniqueName="[RepVariacion]" displayFolder="" count="0" memberValueDatatype="20" unbalanced="0" hidden="1"/>
    <cacheHierarchy uniqueName="[RepVariacion].[Fecha]" caption="Fecha" attribute="1" time="1" defaultMemberUniqueName="[RepVariacion].[Fecha].[All]" allUniqueName="[RepVariacion].[Fecha].[All]" dimensionUniqueName="[RepVariacion]" displayFolder="" count="0" memberValueDatatype="7" unbalanced="0" hidden="1"/>
    <cacheHierarchy uniqueName="[RepVariacion].[Fecha Inicial]" caption="Fecha Inicial" attribute="1" defaultMemberUniqueName="[RepVariacion].[Fecha Inicial].[All]" allUniqueName="[RepVariacion].[Fecha Inicial].[All]" dimensionUniqueName="[RepVariacion]" displayFolder="" count="0" memberValueDatatype="130" unbalanced="0" hidden="1"/>
    <cacheHierarchy uniqueName="[RepVariacion].[Ingresos]" caption="Ingresos" attribute="1" defaultMemberUniqueName="[RepVariacion].[Ingresos].[All]" allUniqueName="[RepVariacion].[Ingresos].[All]" dimensionUniqueName="[RepVariacion]" displayFolder="" count="0" memberValueDatatype="5" unbalanced="0" hidden="1"/>
    <cacheHierarchy uniqueName="[RepVariacion].[Mes]" caption="Mes" attribute="1" defaultMemberUniqueName="[RepVariacion].[Mes].[All]" allUniqueName="[RepVariacion].[Mes].[All]" dimensionUniqueName="[RepVariacion]" displayFolder="" count="0" memberValueDatatype="20" unbalanced="0" hidden="1"/>
    <cacheHierarchy uniqueName="[RepVariacion].[N° de dias en periodo]" caption="N° de dias en periodo" attribute="1" defaultMemberUniqueName="[RepVariacion].[N° de dias en periodo].[All]" allUniqueName="[RepVariacion].[N° de dias en periodo].[All]" dimensionUniqueName="[RepVariacion]" displayFolder="" count="0" memberValueDatatype="130" unbalanced="0" hidden="1"/>
    <cacheHierarchy uniqueName="[RepVariacion].[Nombre Artículo]" caption="Nombre Artículo" attribute="1" defaultMemberUniqueName="[RepVariacion].[Nombre Artículo].[All]" allUniqueName="[RepVariacion].[Nombre Artículo].[All]" dimensionUniqueName="[RepVariacion]" displayFolder="" count="0" memberValueDatatype="130" unbalanced="0" hidden="1"/>
    <cacheHierarchy uniqueName="[RepVariacion].[Porcentaje de Costo]" caption="Porcentaje de Costo" attribute="1" defaultMemberUniqueName="[RepVariacion].[Porcentaje de Costo].[All]" allUniqueName="[RepVariacion].[Porcentaje de Costo].[All]" dimensionUniqueName="[RepVariacion]" displayFolder="" count="0" memberValueDatatype="5" unbalanced="0" hidden="1"/>
    <cacheHierarchy uniqueName="[RepVariacion].[Porcentaje de Costo Ideal]" caption="Porcentaje de Costo Ideal" attribute="1" defaultMemberUniqueName="[RepVariacion].[Porcentaje de Costo Ideal].[All]" allUniqueName="[RepVariacion].[Porcentaje de Costo Ideal].[All]" dimensionUniqueName="[RepVariacion]" displayFolder="" count="0" memberValueDatatype="5" unbalanced="0" hidden="1"/>
    <cacheHierarchy uniqueName="[RepVariacion].[Usado]" caption="Usado" attribute="1" defaultMemberUniqueName="[RepVariacion].[Usado].[All]" allUniqueName="[RepVariacion].[Usado].[All]" dimensionUniqueName="[RepVariacion]" displayFolder="" count="0" memberValueDatatype="5" unbalanced="0" hidden="1"/>
    <cacheHierarchy uniqueName="[RepVariacion].[Usado (Costo)]" caption="Usado (Costo)" attribute="1" defaultMemberUniqueName="[RepVariacion].[Usado (Costo)].[All]" allUniqueName="[RepVariacion].[Usado (Costo)].[All]" dimensionUniqueName="[RepVariacion]" displayFolder="" count="0" memberValueDatatype="5" unbalanced="0" hidden="1"/>
    <cacheHierarchy uniqueName="[RepVariacion].[Vendido]" caption="Vendido" attribute="1" defaultMemberUniqueName="[RepVariacion].[Vendido].[All]" allUniqueName="[RepVariacion].[Vendido].[All]" dimensionUniqueName="[RepVariacion]" displayFolder="" count="0" memberValueDatatype="5" unbalanced="0" hidden="1"/>
    <cacheHierarchy uniqueName="[RepVariacion].[Vendido (Costo)]" caption="Vendido (Costo)" attribute="1" defaultMemberUniqueName="[RepVariacion].[Vendido (Costo)].[All]" allUniqueName="[RepVariacion].[Vendido (Costo)].[All]" dimensionUniqueName="[RepVariacion]" displayFolder="" count="0" memberValueDatatype="5" unbalanced="0" hidden="1"/>
    <cacheHierarchy uniqueName="[Measures].[Suma de Ingresos]" caption="Suma de Ingresos" measure="1" displayFolder="" measureGroup="Consolidado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Diferencia (Costo)]" caption="Suma de Difer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Existencia (Costo)]" caption="Suma de Existencia (Costo)" measure="1" displayFolder="" measureGroup="Consolidado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ado (Costo)]" caption="Suma de Usado (Costo)" measure="1" displayFolder="" measureGroup="Consolidado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% Diferencia]" caption="Suma de % Diferencia" measure="1" displayFolder="" measureGroup="Consolidado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e Desperdicio (Costo)]" caption="Recuento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Desperdicio (Costo)]" caption="Suma de Desperdicio (Costo)" measure="1" displayFolder="" measureGroup="Consolidad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mpras (Costo)]" caption="Suma de Compras (Costo)" measure="1" displayFolder="" measureGroup="Consolidad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% Costo Real]" caption="% Costo Real" measure="1" displayFolder="" measureGroup="Consolidado" count="0" oneField="1">
      <fieldsUsage count="1">
        <fieldUsage x="0"/>
      </fieldsUsage>
    </cacheHierarchy>
    <cacheHierarchy uniqueName="[Measures].[% Costo Ideal]" caption="% Costo Ideal" measure="1" displayFolder="" measureGroup="Consolidado" count="0" oneField="1">
      <fieldsUsage count="1">
        <fieldUsage x="1"/>
      </fieldsUsage>
    </cacheHierarchy>
    <cacheHierarchy uniqueName="[Measures].[Compra Realizada]" caption="Compra Realizada" measure="1" displayFolder="" measureGroup="Consolidado" count="0"/>
    <cacheHierarchy uniqueName="[Measures].[Compra Sugerida]" caption="Compra Sugerida" measure="1" displayFolder="" measureGroup="Consolidado" count="0"/>
    <cacheHierarchy uniqueName="[Measures].[Delta de compra]" caption="Delta de compra" measure="1" displayFolder="" measureGroup="Consolidado" count="0"/>
    <cacheHierarchy uniqueName="[Measures].[Cobertura de Inventario]" caption="Cobertura de Inventario" measure="1" displayFolder="" measureGroup="Consolidado" count="0"/>
    <cacheHierarchy uniqueName="[Measures].[__XL_Count RepVariacion]" caption="__XL_Count RepVariacion" measure="1" displayFolder="" measureGroup="RepVariacion" count="0" hidden="1"/>
    <cacheHierarchy uniqueName="[Measures].[__XL_Count InteliPar]" caption="__XL_Count InteliPar" measure="1" displayFolder="" measureGroup="InteliPar" count="0" hidden="1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3">
    <measureGroup name="Consolidado" caption="Consolidado"/>
    <measureGroup name="InteliPar" caption="InteliPar"/>
    <measureGroup name="RepVariacion" caption="RepVariacion"/>
  </measureGroups>
  <maps count="1">
    <map measureGroup="0" dimension="0"/>
  </maps>
  <extLst>
    <ext xmlns:x14="http://schemas.microsoft.com/office/spreadsheetml/2009/9/main" uri="{725AE2AE-9491-48be-B2B4-4EB974FC3084}">
      <x14:pivotCacheDefinition pivotCacheId="16425064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E2EF4-A994-4B46-86E8-552A54599CAB}" name="PivotChartTable2" cacheId="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>
  <location ref="A1:C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 numFmtId="167"/>
    <dataField fld="0" subtotal="count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;(\$#,0);\$#,0"/>
      </x15:pivotTableServerFormats>
    </ext>
    <ext xmlns:x15="http://schemas.microsoft.com/office/spreadsheetml/2010/11/main" uri="{44433962-1CF7-4059-B4EE-95C3D5FFCF73}">
      <x15:pivotTableData rowCount="5" columnCount="2" cacheId="1762138308">
        <x15:pivotRow count="2">
          <x15:c>
            <x15:v>2256141.0599999996</x15:v>
            <x15:x in="0"/>
          </x15:c>
          <x15:c>
            <x15:v>3121411</x15:v>
            <x15:x in="0"/>
          </x15:c>
        </x15:pivotRow>
        <x15:pivotRow count="2">
          <x15:c>
            <x15:v>2595778.33</x15:v>
            <x15:x in="0"/>
          </x15:c>
          <x15:c>
            <x15:v>4234258.7</x15:v>
            <x15:x in="0"/>
          </x15:c>
        </x15:pivotRow>
        <x15:pivotRow count="2">
          <x15:c>
            <x15:v>3342968.37</x15:v>
            <x15:x in="0"/>
          </x15:c>
          <x15:c>
            <x15:v>2119408.4</x15:v>
            <x15:x in="0"/>
          </x15:c>
        </x15:pivotRow>
        <x15:pivotRow count="2">
          <x15:c>
            <x15:v>2150909.23</x15:v>
            <x15:x in="0"/>
          </x15:c>
          <x15:c>
            <x15:v>3618730.7</x15:v>
            <x15:x in="0"/>
          </x15:c>
        </x15:pivotRow>
        <x15:pivotRow count="2">
          <x15:c>
            <x15:v>10345796.990000002</x15:v>
            <x15:x in="0"/>
          </x15:c>
          <x15:c>
            <x15:v>13093808.799999999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6535B-F542-4B0D-8488-FB44CEA5ED76}" name="PivotChartTable1" cacheId="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3">
  <location ref="A1:D6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2" baseItem="3" numFmtId="165"/>
    <dataField fld="1" subtotal="count" baseField="2" baseItem="3" numFmtId="165"/>
    <dataField name="Suma de Ingresos" fld="3" baseField="0" baseItem="0" numFmtId="167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9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130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13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132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</chartFormats>
  <pivotHierarchies count="1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2">
        <x15:serverFormat format="0.00 %;-0.00 %;0.00 %"/>
        <x15:serverFormat format="\$#,0;(\$#,0);\$#,0"/>
      </x15:pivotTableServerFormats>
    </ext>
    <ext xmlns:x15="http://schemas.microsoft.com/office/spreadsheetml/2010/11/main" uri="{44433962-1CF7-4059-B4EE-95C3D5FFCF73}">
      <x15:pivotTableData rowCount="5" columnCount="3" cacheId="1642506466">
        <x15:pivotRow count="3">
          <x15:c>
            <x15:v>0.27641299815171017</x15:v>
            <x15:x in="0"/>
          </x15:c>
          <x15:c>
            <x15:v>0.25629373863210897</x15:v>
            <x15:x in="0"/>
          </x15:c>
          <x15:c>
            <x15:v>14814164.990000002</x15:v>
            <x15:x in="1"/>
          </x15:c>
        </x15:pivotRow>
        <x15:pivotRow count="3">
          <x15:c>
            <x15:v>0.56952112506783215</x15:v>
            <x15:x in="0"/>
          </x15:c>
          <x15:c>
            <x15:v>0.24630888210964857</x15:v>
            <x15:x in="0"/>
          </x15:c>
          <x15:c>
            <x15:v>6556618.0000000009</x15:v>
            <x15:x in="1"/>
          </x15:c>
        </x15:pivotRow>
        <x15:pivotRow count="3">
          <x15:c>
            <x15:v>0.25985560578749861</x15:v>
            <x15:x in="0"/>
          </x15:c>
          <x15:c>
            <x15:v>0.25435779033795058</x15:v>
            <x15:x in="0"/>
          </x15:c>
          <x15:c>
            <x15:v>15038151.200000001</x15:v>
            <x15:x in="1"/>
          </x15:c>
        </x15:pivotRow>
        <x15:pivotRow count="3">
          <x15:c>
            <x15:v>0.28042091518621748</x15:v>
            <x15:x in="0"/>
          </x15:c>
          <x15:c>
            <x15:v>0.2735366756177906</x15:v>
            <x15:x in="0"/>
          </x15:c>
          <x15:c>
            <x15:v>13589384.720000001</x15:v>
            <x15:x in="1"/>
          </x15:c>
        </x15:pivotRow>
        <x15:pivotRow count="3">
          <x15:c>
            <x15:v>0.31095957122051165</x15:v>
            <x15:x in="0"/>
          </x15:c>
          <x15:c>
            <x15:v>0.25908865122681385</x15:v>
            <x15:x in="0"/>
          </x15:c>
          <x15:c>
            <x15:v>49998318.910000004</x15:v>
            <x15:x in="1"/>
          </x15:c>
        </x15:pivotRow>
      </x15:pivotTableData>
    </ext>
    <ext xmlns:x15="http://schemas.microsoft.com/office/spreadsheetml/2010/11/main" uri="{E67621CE-5B39-4880-91FE-76760E9C1902}">
      <x15:pivotTableUISettings sourceDataName="Consulta - Consolidado"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98167-A0F9-4496-933E-4466BCDAD0DB}" name="PivotChartTable4" cacheId="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1">
  <location ref="A1:D6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sumo $" fld="2" baseField="0" baseItem="0" numFmtId="167"/>
    <dataField name="Inventario $" fld="1" baseField="0" baseItem="0" numFmtId="167"/>
    <dataField name="Cobertura de Inv en días de ventas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ventario $"/>
    <pivotHierarchy dragToData="1" caption="Consumo $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obertura de Inv en días de ven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2">
        <x15:serverFormat format="\$#,0;(\$#,0);\$#,0"/>
        <x15:serverFormat format="0.0"/>
      </x15:pivotTableServerFormats>
    </ext>
    <ext xmlns:x15="http://schemas.microsoft.com/office/spreadsheetml/2010/11/main" uri="{44433962-1CF7-4059-B4EE-95C3D5FFCF73}">
      <x15:pivotTableData rowCount="5" columnCount="3" cacheId="772764541">
        <x15:pivotRow count="3">
          <x15:c>
            <x15:v>4094827.76</x15:v>
            <x15:x in="0"/>
          </x15:c>
          <x15:c>
            <x15:v>9517162.7499999981</x15:v>
            <x15:x in="0"/>
          </x15:c>
          <x15:c>
            <x15:v>16.269338578968704</x15:v>
            <x15:x in="1"/>
          </x15:c>
        </x15:pivotRow>
        <x15:pivotRow count="3">
          <x15:c>
            <x15:v>3734132.46</x15:v>
            <x15:x in="0"/>
          </x15:c>
          <x15:c>
            <x15:v>10204610.090000002</x15:v>
            <x15:x in="0"/>
          </x15:c>
          <x15:c>
            <x15:v>19.129549204582851</x15:v>
            <x15:x in="1"/>
          </x15:c>
        </x15:pivotRow>
        <x15:pivotRow count="3">
          <x15:c>
            <x15:v>3907747.8899999997</x15:v>
            <x15:x in="0"/>
          </x15:c>
          <x15:c>
            <x15:v>8416270.6600000001</x15:v>
            <x15:x in="0"/>
          </x15:c>
          <x15:c>
            <x15:v>15.076175914715934</x15:v>
            <x15:x in="1"/>
          </x15:c>
        </x15:pivotRow>
        <x15:pivotRow count="3">
          <x15:c>
            <x15:v>3810747.7</x15:v>
            <x15:x in="0"/>
          </x15:c>
          <x15:c>
            <x15:v>8224253.6299999999</x15:v>
            <x15:x in="0"/>
          </x15:c>
          <x15:c>
            <x15:v>15.107212532070804</x15:v>
            <x15:x in="1"/>
          </x15:c>
        </x15:pivotRow>
        <x15:pivotRow count="3">
          <x15:c>
            <x15:v>15547455.810000001</x15:v>
            <x15:x in="0"/>
          </x15:c>
          <x15:c>
            <x15:v>36362297.129999995</x15:v>
            <x15:x in="0"/>
          </x15:c>
          <x15:c>
            <x15:v>16.371558345017739</x15:v>
            <x15:x in="1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44281-4840-4D70-A0EA-F41EA1B7A10D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7:L9" firstHeaderRow="1" firstDataRow="1" firstDataCol="2"/>
  <pivotFields count="2"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</pivotFields>
  <rowFields count="2">
    <field x="1"/>
    <field x="0"/>
  </rowFields>
  <rowItems count="2">
    <i>
      <x/>
      <x/>
    </i>
    <i t="grand">
      <x/>
    </i>
  </rowItems>
  <pivotHierarchies count="1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" showRowHeaders="1" showColHeaders="1" showRowStripes="0" showColStripes="0" showLastColumn="1"/>
  <rowHierarchiesUsage count="2">
    <rowHierarchyUsage hierarchyUsage="15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F969C-7849-4DAD-96A5-685DCB15D7B6}" name="TablaDinámica5" cacheId="1" applyNumberFormats="0" applyBorderFormats="0" applyFontFormats="0" applyPatternFormats="0" applyAlignmentFormats="0" applyWidthHeightFormats="1" dataCaption="Valores" errorCaption="0" showError="1" missingCaption="0" tag="2ada411e-ccf0-4dd9-a29b-b0abf4b2ebb7" updatedVersion="8" minRefreshableVersion="3" useAutoFormatting="1" subtotalHiddenItems="1" rowGrandTotals="0" colGrandTotals="0" itemPrintTitles="1" createdVersion="8" indent="0" outline="1" outlineData="1" multipleFieldFilters="0">
  <location ref="A14:E24" firstHeaderRow="0" firstDataRow="1" firstDataCol="1"/>
  <pivotFields count="6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0">
    <i>
      <x v="2"/>
    </i>
    <i>
      <x v="6"/>
    </i>
    <i>
      <x v="1"/>
    </i>
    <i>
      <x v="7"/>
    </i>
    <i>
      <x v="5"/>
    </i>
    <i>
      <x v="3"/>
    </i>
    <i>
      <x v="9"/>
    </i>
    <i>
      <x v="4"/>
    </i>
    <i>
      <x v="8"/>
    </i>
    <i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sado (Costo)" fld="5" baseField="0" baseItem="0"/>
    <dataField name="Suma de Diferencia (Costo)" fld="1" baseField="0" baseItem="2" numFmtId="167"/>
    <dataField name="Suma de % Diferencia" fld="2" baseField="0" baseItem="2" numFmtId="165"/>
    <dataField fld="3" subtotal="count" baseField="0" baseItem="2" numFmtId="165"/>
  </dataFields>
  <pivotHierarchies count="1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olidado].[Fecha].&amp;[2026-06-10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" showRowHeaders="1" showColHeaders="1" showRowStripes="0" showColStripes="0" showLastColumn="1"/>
  <filters count="1">
    <filter fld="0" type="count" id="1" iMeasureHier="113">
      <autoFilter ref="A1">
        <filterColumn colId="0">
          <top10 val="10" filterVal="10"/>
        </filterColumn>
      </autoFilter>
    </filter>
  </filters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09AC9-621E-4325-8791-87AD956DD0E4}" name="TablaDinámica3" cacheId="4" applyNumberFormats="0" applyBorderFormats="0" applyFontFormats="0" applyPatternFormats="0" applyAlignmentFormats="0" applyWidthHeightFormats="1" dataCaption="Valores" missingCaption="0" tag="e0aa1f20-bf14-44d6-800c-b50fbc1cb67a" updatedVersion="8" minRefreshableVersion="3" useAutoFormatting="1" subtotalHiddenItems="1" colGrandTotals="0" itemPrintTitles="1" createdVersion="8" indent="0" outline="1" outlineData="1" multipleFieldFilters="0" chartFormat="8">
  <location ref="A28:C39" firstHeaderRow="0" firstDataRow="1" firstDataCol="1"/>
  <pivotFields count="4">
    <pivotField axis="axisRow" allDrilled="1" subtotalTop="0" showAll="0" nonAutoSortDefault="1" defaultSubtotal="0" defaultAttributeDrillState="1">
      <items count="10">
        <item x="8"/>
        <item x="9"/>
        <item x="5"/>
        <item x="4"/>
        <item x="6"/>
        <item x="7"/>
        <item x="2"/>
        <item x="1"/>
        <item x="0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2" numFmtId="167"/>
    <dataField fld="1" subtotal="count" baseField="0" baseItem="2" numFmtId="167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olidado].[Fecha].&amp;[2026-06-10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4610E-37C3-4F24-A4A8-CA1E8773C23A}" name="TablaDinámica4" cacheId="0" applyNumberFormats="0" applyBorderFormats="0" applyFontFormats="0" applyPatternFormats="0" applyAlignmentFormats="0" applyWidthHeightFormats="1" dataCaption="Valores" missingCaption="0" tag="e4324450-f461-436b-8f29-6d9e6a965997" updatedVersion="8" minRefreshableVersion="3" subtotalHiddenItems="1" rowGrandTotals="0" colGrandTotals="0" itemPrintTitles="1" createdVersion="8" indent="0" showEmptyRow="1" showEmptyCol="1" outline="1" outlineData="1" multipleFieldFilters="0" chartFormat="31">
  <location ref="A2:K4" firstHeaderRow="1" firstDataRow="2" firstDataCol="1"/>
  <pivotFields count="3">
    <pivotField axis="axisCol" allDrilled="1" subtotalTop="0" showAll="0" defaultSubtotal="0" defaultAttributeDrillState="1">
      <items count="10">
        <item x="8"/>
        <item x="9"/>
        <item x="5"/>
        <item x="4"/>
        <item x="6"/>
        <item x="7"/>
        <item x="2"/>
        <item x="1"/>
        <item x="0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Suma de Diferencia (Costo)" fld="1" baseField="0" baseItem="0" numFmtId="171"/>
  </dataFields>
  <formats count="2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30"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8832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1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olidado].[Fecha].&amp;[2026-06-10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" showRowHeaders="1" showColHeaders="1" showRowStripes="0" showColStripes="0" showLastColumn="1"/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Consolidado"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B86EC-7CEB-49C9-BE03-FC00BB70FA73}" name="TablaDinámica1" cacheId="2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>
  <location ref="A10:A11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a de Desperdicio (Costo)" fld="0" baseField="0" baseItem="0" numFmtId="173"/>
  </dataFields>
  <pivotHierarchies count="1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onsolidado].[Fecha].&amp;[2026-06-10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olid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95D14555-14BC-4B7F-AB97-18690B01F819}" sourceName="[Consolidado].[Fecha]">
  <pivotTables>
    <pivotTable tabId="5" name="TablaDinámica3"/>
    <pivotTable tabId="5" name="TablaDinámica4"/>
    <pivotTable tabId="5" name="TablaDinámica5"/>
    <pivotTable tabId="5" name="TablaDinámica1"/>
    <pivotTable tabId="5" name="TablaDinámica2"/>
  </pivotTables>
  <data>
    <olap pivotCacheId="661912181">
      <levels count="2">
        <level uniqueName="[Consolidado].[Fecha].[(All)]" sourceCaption="(All)" count="0"/>
        <level uniqueName="[Consolidado].[Fecha].[Fecha]" sourceCaption="Fecha" count="25" sortOrder="descending">
          <ranges>
            <range startItem="0">
              <i n="[Consolidado].[Fecha].&amp;[2026-06-10T00:00:00]" c="2026-06-10"/>
              <i n="[Consolidado].[Fecha].&amp;[2026-06-03T00:00:00]" c="2026-06-03"/>
              <i n="[Consolidado].[Fecha].&amp;[2026-05-27T00:00:00]" c="2026-05-27"/>
              <i n="[Consolidado].[Fecha].&amp;[2026-05-20T00:00:00]" c="2026-05-20"/>
              <i n="[Consolidado].[Fecha].&amp;[2026-05-13T00:00:00]" c="2026-05-13"/>
              <i n="[Consolidado].[Fecha].&amp;[2026-05-06T00:00:00]" c="2026-05-06"/>
              <i n="[Consolidado].[Fecha].&amp;[2026-04-29T00:00:00]" c="2026-04-29"/>
              <i n="[Consolidado].[Fecha].&amp;[2026-04-22T00:00:00]" c="2026-04-22"/>
              <i n="[Consolidado].[Fecha].&amp;[2026-04-15T00:00:00]" c="2026-04-15"/>
              <i n="[Consolidado].[Fecha].&amp;[2026-04-08T00:00:00]" c="2026-04-08"/>
              <i n="[Consolidado].[Fecha].&amp;[2026-04-01T00:00:00]" c="2026-04-01"/>
              <i n="[Consolidado].[Fecha].&amp;[2026-03-25T00:00:00]" c="2026-03-25"/>
              <i n="[Consolidado].[Fecha].&amp;[2026-03-18T00:00:00]" c="2026-03-18"/>
              <i n="[Consolidado].[Fecha].&amp;[2026-03-11T00:00:00]" c="2026-03-11"/>
              <i n="[Consolidado].[Fecha].&amp;[2026-03-04T00:00:00]" c="2026-03-04"/>
              <i n="[Consolidado].[Fecha].&amp;[2026-02-25T00:00:00]" c="2026-02-25"/>
              <i n="[Consolidado].[Fecha].&amp;[2026-02-18T00:00:00]" c="2026-02-18"/>
              <i n="[Consolidado].[Fecha].&amp;[2026-02-11T00:00:00]" c="2026-02-11"/>
              <i n="[Consolidado].[Fecha].&amp;[2026-02-04T00:00:00]" c="2026-02-04"/>
              <i n="[Consolidado].[Fecha].&amp;[2026-01-28T00:00:00]" c="2026-01-28"/>
              <i n="[Consolidado].[Fecha].&amp;[2026-01-21T00:00:00]" c="2026-01-21"/>
              <i n="[Consolidado].[Fecha].&amp;[2026-01-14T00:00:00]" c="2026-01-14"/>
              <i n="[Consolidado].[Fecha].&amp;[2026-01-07T00:00:00]" c="2026-01-07"/>
              <i n="[Consolidado].[Fecha].&amp;[2026-01-02T00:00:00]" c="2026-01-02"/>
              <i n="[Consolidado].[Fecha].&amp;" c="(blank)"/>
            </range>
          </ranges>
        </level>
      </levels>
      <selections count="1">
        <selection n="[Consolidado].[Fecha].&amp;[2026-06-10T00:00:00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onsolidado].[Fecha].[Fecha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6D3B9DFD-5197-400D-98D3-4C07FA502453}" sourceName="[Consolidado].[Fecha]">
  <data>
    <olap pivotCacheId="785870650">
      <levels count="2">
        <level uniqueName="[Consolidado].[Fecha].[(All)]" sourceCaption="(All)" count="0"/>
        <level uniqueName="[Consolidado].[Fecha].[Fecha]" sourceCaption="Fecha" count="25" sortOrder="descending">
          <ranges>
            <range startItem="0">
              <i n="[Consolidado].[Fecha].&amp;[2026-06-10T00:00:00]" c="2026-06-10"/>
              <i n="[Consolidado].[Fecha].&amp;[2026-06-03T00:00:00]" c="2026-06-03"/>
              <i n="[Consolidado].[Fecha].&amp;[2026-05-27T00:00:00]" c="2026-05-27"/>
              <i n="[Consolidado].[Fecha].&amp;[2026-05-20T00:00:00]" c="2026-05-20"/>
              <i n="[Consolidado].[Fecha].&amp;[2026-05-13T00:00:00]" c="2026-05-13"/>
              <i n="[Consolidado].[Fecha].&amp;[2026-05-06T00:00:00]" c="2026-05-06"/>
              <i n="[Consolidado].[Fecha].&amp;[2026-04-29T00:00:00]" c="2026-04-29"/>
              <i n="[Consolidado].[Fecha].&amp;[2026-04-22T00:00:00]" c="2026-04-22"/>
              <i n="[Consolidado].[Fecha].&amp;[2026-04-15T00:00:00]" c="2026-04-15"/>
              <i n="[Consolidado].[Fecha].&amp;[2026-04-08T00:00:00]" c="2026-04-08"/>
              <i n="[Consolidado].[Fecha].&amp;[2026-04-01T00:00:00]" c="2026-04-01"/>
              <i n="[Consolidado].[Fecha].&amp;[2026-03-25T00:00:00]" c="2026-03-25"/>
              <i n="[Consolidado].[Fecha].&amp;[2026-03-18T00:00:00]" c="2026-03-18"/>
              <i n="[Consolidado].[Fecha].&amp;[2026-03-11T00:00:00]" c="2026-03-11"/>
              <i n="[Consolidado].[Fecha].&amp;[2026-03-04T00:00:00]" c="2026-03-04"/>
              <i n="[Consolidado].[Fecha].&amp;[2026-02-25T00:00:00]" c="2026-02-25"/>
              <i n="[Consolidado].[Fecha].&amp;[2026-02-18T00:00:00]" c="2026-02-18"/>
              <i n="[Consolidado].[Fecha].&amp;[2026-02-11T00:00:00]" c="2026-02-11"/>
              <i n="[Consolidado].[Fecha].&amp;[2026-02-04T00:00:00]" c="2026-02-04"/>
              <i n="[Consolidado].[Fecha].&amp;[2026-01-28T00:00:00]" c="2026-01-28"/>
              <i n="[Consolidado].[Fecha].&amp;[2026-01-21T00:00:00]" c="2026-01-21"/>
              <i n="[Consolidado].[Fecha].&amp;[2026-01-14T00:00:00]" c="2026-01-14"/>
              <i n="[Consolidado].[Fecha].&amp;[2026-01-07T00:00:00]" c="2026-01-07"/>
              <i n="[Consolidado].[Fecha].&amp;[2026-01-02T00:00:00]" c="2026-01-02"/>
              <i n="[Consolidado].[Fecha].&amp;" c="(blank)"/>
            </range>
          </ranges>
        </level>
      </levels>
      <selections count="4">
        <selection n="[Consolidado].[Fecha].&amp;[2026-05-20T00:00:00]"/>
        <selection n="[Consolidado].[Fecha].&amp;[2026-05-27T00:00:00]"/>
        <selection n="[Consolidado].[Fecha].&amp;[2026-06-03T00:00:00]"/>
        <selection n="[Consolidado].[Fecha].&amp;[2026-06-10T00:00:00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  <pivotTable tabId="4294967295" name="PivotChartTable2"/>
        <pivotTable tabId="4294967295" name="PivotChartTable1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Consolidado].[Fecha].[Fecha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7BF97772-D1FC-438C-B82F-573AE26DAA59}" cache="SegmentaciónDeDatos_Fecha" caption="1 Periodo" level="1" style="SlicerStyleDark2" rowHeight="247650"/>
  <slicer name="Fecha 1" xr10:uid="{4361C266-0B42-475C-9CA7-B365D60016EE}" cache="SegmentaciónDeDatos_Fecha1" caption="4 Periodos" level="1" style="SlicerStyleDark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299C03-B5B8-49EC-812F-3D83841ED000}" name="Categoria" displayName="Categoria" ref="F1:G16" totalsRowShown="0" dataDxfId="67">
  <autoFilter ref="F1:G16" xr:uid="{95299C03-B5B8-49EC-812F-3D83841ED000}"/>
  <sortState xmlns:xlrd2="http://schemas.microsoft.com/office/spreadsheetml/2017/richdata2" ref="F2:G16">
    <sortCondition ref="G1:G16"/>
  </sortState>
  <tableColumns count="2">
    <tableColumn id="1" xr3:uid="{188BCC30-61F6-4584-964E-8519CA1CADE5}" name="Categoria" dataDxfId="66"/>
    <tableColumn id="2" xr3:uid="{7221AF45-AAD9-4F35-AAC0-24DE98A58AFB}" name="Clasificacion" dataDxfId="6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3DA0E9-877D-4B54-8413-5B1753EA93D4}" name="Clasificacion" displayName="Clasificacion" ref="I1:I12" totalsRowShown="0" dataDxfId="64">
  <autoFilter ref="I1:I12" xr:uid="{5F3DA0E9-877D-4B54-8413-5B1753EA93D4}"/>
  <sortState xmlns:xlrd2="http://schemas.microsoft.com/office/spreadsheetml/2017/richdata2" ref="I2:I11">
    <sortCondition ref="I1:I11" customList="Aves,Carnes,Pescado,Mariscos,Embutidos,Lacteos,Verduras,Harina,Abarrotes,Postres"/>
  </sortState>
  <tableColumns count="1">
    <tableColumn id="1" xr3:uid="{EE419C2C-D67E-4560-AA55-9EBD80248273}" name="Clasificacion" dataDxfId="6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866848-648F-4AF9-AFFE-8190A7A00F9E}" name="Productos" displayName="Productos" ref="A1:D107" totalsRowShown="0">
  <autoFilter ref="A1:D107" xr:uid="{2D866848-648F-4AF9-AFFE-8190A7A00F9E}"/>
  <sortState xmlns:xlrd2="http://schemas.microsoft.com/office/spreadsheetml/2017/richdata2" ref="A2:D37">
    <sortCondition ref="C1:C37"/>
  </sortState>
  <tableColumns count="4">
    <tableColumn id="1" xr3:uid="{A08C51FB-1AD6-4529-80FF-56216D8DB09E}" name="Producto" dataDxfId="62"/>
    <tableColumn id="2" xr3:uid="{31838CAB-939E-4B25-9A64-B0FD607B302E}" name="categoria" dataDxfId="61"/>
    <tableColumn id="3" xr3:uid="{7F956334-FE3B-47D3-9A55-0388F8852536}" name="Calsificacion" dataDxfId="60">
      <calculatedColumnFormula>IFERROR(VLOOKUP(Productos[[#This Row],[categoria]],Categoria[],2,FALSE),"INGRESA CATEGORÍA")</calculatedColumnFormula>
    </tableColumn>
    <tableColumn id="4" xr3:uid="{F91B674E-3D03-4EF3-BC44-AFB2731817FE}" name="Agrupacion Personalizada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98A9C0-4068-4436-BAE8-D549AF06BD2D}" name="RepVariacion" displayName="RepVariacion" ref="A1:Y1161" totalsRowShown="0" headerRowDxfId="59">
  <autoFilter ref="A1:Y1161" xr:uid="{B798A9C0-4068-4436-BAE8-D549AF06BD2D}"/>
  <tableColumns count="25">
    <tableColumn id="22" xr3:uid="{170026D5-F6AE-41EA-A75B-65D60B240C49}" name="Agrupacion Personalizada" dataDxfId="58">
      <calculatedColumnFormula>IFERROR(VLOOKUP(RepVariacion[[#This Row],[Nombre Artículo]],Productos[],4,FALSE),"00 Falta Info")</calculatedColumnFormula>
    </tableColumn>
    <tableColumn id="1" xr3:uid="{A0F6B8C0-A926-409C-A05C-40259A7DA2ED}" name="Clasificacion" dataDxfId="57">
      <calculatedColumnFormula>IFERROR(VLOOKUP(RepVariacion[[#This Row],[Nombre Artículo]],Productos[],3,FALSE),"00 Falta Info")</calculatedColumnFormula>
    </tableColumn>
    <tableColumn id="2" xr3:uid="{BB0CCF43-B1DB-4F49-8F7F-222A6E031155}" name="Categoria" dataDxfId="56">
      <calculatedColumnFormula>IFERROR(VLOOKUP(RepVariacion[[#This Row],[Nombre Artículo]],Productos[],2,FALSE),"00 Falta Info")</calculatedColumnFormula>
    </tableColumn>
    <tableColumn id="25" xr3:uid="{0318B515-BA79-4196-AE6A-EE1AABEEB0DF}" name="N° de dias en periodo" dataDxfId="55">
      <calculatedColumnFormula>RepVariacion[[#This Row],[Fecha]]-RepVariacion[[#This Row],[Fecha Inicial]]+1</calculatedColumnFormula>
    </tableColumn>
    <tableColumn id="24" xr3:uid="{1A0DDB21-F684-4A32-9702-8C0EA5DF41EA}" name="Fecha Inicial" dataDxfId="54"/>
    <tableColumn id="3" xr3:uid="{EEB4D5F7-DD27-4C3F-B1C1-3310046E3A68}" name="Fecha" dataDxfId="53"/>
    <tableColumn id="4" xr3:uid="{2E35558F-F8E8-4B82-8B11-0D98647C9489}" name="Nombre Artículo" dataDxfId="52"/>
    <tableColumn id="5" xr3:uid="{2F911EB4-1461-40E3-AAF7-2D4055664497}" name="Existencia Previa" dataDxfId="51"/>
    <tableColumn id="6" xr3:uid="{B012CA68-A68A-4997-8B36-FD686931BB67}" name="Compras" dataDxfId="50"/>
    <tableColumn id="7" xr3:uid="{2D16E04D-0111-4EAB-ADCB-30FF3BC52760}" name="Existencia" dataDxfId="49"/>
    <tableColumn id="8" xr3:uid="{8741B433-51E3-4198-A7BD-CFF425BF251F}" name="Usado" dataDxfId="48"/>
    <tableColumn id="9" xr3:uid="{821B4357-1FFD-4A67-8EEC-241C68597B9D}" name="Vendido" dataDxfId="47"/>
    <tableColumn id="10" xr3:uid="{978BDEB5-78C1-4CB7-BF6B-3CAE2826D789}" name="Diferencia" dataDxfId="46"/>
    <tableColumn id="16" xr3:uid="{7975273C-4837-4C80-BC4C-843C2D0AC5BC}" name="Desperdicio" dataDxfId="45"/>
    <tableColumn id="11" xr3:uid="{D0346AA6-5945-4816-A2E9-468AF6168A02}" name="% Diferencia" dataDxfId="44"/>
    <tableColumn id="12" xr3:uid="{526F8DC9-76AE-4839-8BAC-836490D60DC3}" name="Diferencia (Costo)" dataDxfId="43"/>
    <tableColumn id="17" xr3:uid="{24734B9C-953C-4A86-9801-5598719603C4}" name="% Desperdicio" dataDxfId="42"/>
    <tableColumn id="23" xr3:uid="{443800E7-EEB4-4BD0-820D-1F4242989484}" name="Desperdicio_x000a_(Costo)" dataDxfId="41"/>
    <tableColumn id="13" xr3:uid="{02E7C0CE-0184-4DC7-8422-F3E4CE1971F1}" name="Porcentaje de Costo" dataDxfId="40"/>
    <tableColumn id="14" xr3:uid="{9E18173D-A9DB-44AE-AF3D-290CBC4585A3}" name="Porcentaje de Costo Ideal" dataDxfId="39"/>
    <tableColumn id="15" xr3:uid="{715B573D-D334-4D69-BDC7-6A0CD7A67691}" name="Ingresos" dataDxfId="38"/>
    <tableColumn id="18" xr3:uid="{E5ABFB35-A18A-465A-A2CD-0FCA7E6AAE10}" name="Existencia (Costo)" dataDxfId="37"/>
    <tableColumn id="19" xr3:uid="{8BFC755A-0857-4AB4-9B72-C4D9D3A4DADF}" name="Compras (Costo)" dataDxfId="36"/>
    <tableColumn id="20" xr3:uid="{DD274976-9765-43D5-9E47-4E316E85CA18}" name="Usado (Costo)" dataDxfId="35"/>
    <tableColumn id="21" xr3:uid="{50D66E38-E4A2-40F9-9B16-32DEBFD3B953}" name="Vendido (Costo)" dataDxfId="34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43016-D201-4E74-AD50-0E05E5A993BB}" name="InteliPar" displayName="InteliPar" ref="A1:Z1203" headerRowDxfId="33">
  <autoFilter ref="A1:Z1203" xr:uid="{F0043016-D201-4E74-AD50-0E05E5A993BB}"/>
  <tableColumns count="26">
    <tableColumn id="14" xr3:uid="{AF5BEC50-E2DC-424F-B611-F1CDC2F5D689}" name="Agrupacion Personalizada" dataDxfId="32">
      <calculatedColumnFormula>IFERROR(VLOOKUP(InteliPar[[#This Row],[Nombre de Articulo]],Productos[],4,FALSE),"00 Falta Info")</calculatedColumnFormula>
    </tableColumn>
    <tableColumn id="1" xr3:uid="{597B9E3F-3CF8-4156-BD1F-40FA7EA21B21}" name="Clasificacion" dataDxfId="31">
      <calculatedColumnFormula>IFERROR(VLOOKUP(InteliPar[[#This Row],[Nombre de Articulo]],Productos[],3,FALSE),"00 Falta Info")</calculatedColumnFormula>
    </tableColumn>
    <tableColumn id="2" xr3:uid="{CA87CBC6-9A93-4331-BC79-63BAB1FD779E}" name="Categoria" dataDxfId="30">
      <calculatedColumnFormula>IFERROR(VLOOKUP(InteliPar[[#This Row],[Nombre de Articulo]],Productos[],2,FALSE),"00 Falta Info")</calculatedColumnFormula>
    </tableColumn>
    <tableColumn id="3" xr3:uid="{A11ED7C9-AE15-43E8-9F37-5CE24BA1A14A}" name="Fecha de cierre" totalsRowLabel="Total" dataDxfId="29"/>
    <tableColumn id="4" xr3:uid="{BC00BE95-AB1B-407D-8526-2FFDF6B13019}" name="Nombre de Articulo" dataDxfId="28"/>
    <tableColumn id="15" xr3:uid="{FB6BB8B7-70DF-482D-A51A-16CB29511583}" name="Usado" dataDxfId="27"/>
    <tableColumn id="12" xr3:uid="{75B0F264-082F-4679-AAC5-F8A3C823827B}" name="Existencia (Costo)" dataDxfId="26" totalsRowDxfId="25"/>
    <tableColumn id="6" xr3:uid="{F86429FC-3337-4669-832A-DFB7F69BC1D4}" name="Existencia" dataDxfId="24"/>
    <tableColumn id="5" xr3:uid="{C2B9B9E3-8A26-46E4-99A5-8B0B674D46BB}" name="Tamaño de Articulo" dataDxfId="23"/>
    <tableColumn id="10" xr3:uid="{C8AD390A-1B8B-4766-B1F8-F603659E97B0}" name="Costo Unitario" dataDxfId="22" totalsRowDxfId="21"/>
    <tableColumn id="16" xr3:uid="{91101C3B-4115-488D-B8EA-EB03F5457E12}" name="Consumo Historico" dataDxfId="20" totalsRowDxfId="19"/>
    <tableColumn id="17" xr3:uid="{827119EB-D5C8-452D-9B1F-D21D80158420}" name="Orden UDM" dataDxfId="18"/>
    <tableColumn id="11" xr3:uid="{596EB281-4A44-493E-9C20-A69C8522BC71}" name="Proveedor" dataDxfId="17"/>
    <tableColumn id="19" xr3:uid="{F8178482-9FA8-43E0-8CC7-6CBD63650977}" name="Compras Realizadas" dataDxfId="16"/>
    <tableColumn id="29" xr3:uid="{677395C9-4A3B-427B-8F50-3DBC8B811DB9}" name="Inicio del periodo" dataDxfId="15"/>
    <tableColumn id="24" xr3:uid="{B7D85979-30DF-45B2-BCE2-7D99FFB7E177}" name="Fecha de cierre del periodo" dataDxfId="14"/>
    <tableColumn id="27" xr3:uid="{E07484DE-29C4-411D-A3FA-47570B372253}" name="Dias de sugerencia" dataDxfId="13"/>
    <tableColumn id="28" xr3:uid="{45A19B49-0B9C-4708-A552-4ECC16B0A231}" name="Dias de despacho" dataDxfId="12"/>
    <tableColumn id="20" xr3:uid="{44A11AAD-3D40-49FA-BB14-370D554309CB}" name="% de cob" dataDxfId="11"/>
    <tableColumn id="25" xr3:uid="{4D631380-C76F-4965-AC05-51D6797DA052}" name="Fecha de envio de sugerencia" dataDxfId="10"/>
    <tableColumn id="26" xr3:uid="{3C4A2319-1C1B-43A5-A824-6B18E803130D}" name="Rango de periodo" dataDxfId="9"/>
    <tableColumn id="21" xr3:uid="{BCAC8D8B-0017-4E9B-AFB1-BBAB98859E86}" name="Par2" dataDxfId="8"/>
    <tableColumn id="22" xr3:uid="{CFA00D8C-FA48-4978-B8F1-39F3A798F962}" name="Compra sugerida" dataDxfId="7"/>
    <tableColumn id="23" xr3:uid="{9F5574E2-5A49-4D8D-BB3D-68FAC305F5AF}" name="$ Compra sugerida" dataDxfId="6"/>
    <tableColumn id="18" xr3:uid="{BF45B2CD-E725-4CCC-B103-BBC45DEAFD7B}" name="Dias Restantes" dataDxfId="5"/>
    <tableColumn id="13" xr3:uid="{568DE8E3-4721-4017-95F9-56EC73C5423E}" name="Exceso de Inventario" totalsRowFunction="count" dataDxfId="4" totalsRow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Bevinco">
      <a:dk1>
        <a:srgbClr val="393939"/>
      </a:dk1>
      <a:lt1>
        <a:sysClr val="window" lastClr="FFFFFF"/>
      </a:lt1>
      <a:dk2>
        <a:srgbClr val="001E43"/>
      </a:dk2>
      <a:lt2>
        <a:srgbClr val="E8E8E8"/>
      </a:lt2>
      <a:accent1>
        <a:srgbClr val="054372"/>
      </a:accent1>
      <a:accent2>
        <a:srgbClr val="90BF4F"/>
      </a:accent2>
      <a:accent3>
        <a:srgbClr val="8BC6C1"/>
      </a:accent3>
      <a:accent4>
        <a:srgbClr val="9F674F"/>
      </a:accent4>
      <a:accent5>
        <a:srgbClr val="A5A5A5"/>
      </a:accent5>
      <a:accent6>
        <a:srgbClr val="D6D6D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754E-2028-43FF-A1B1-8667EB1868D4}">
  <sheetPr>
    <tabColor theme="5" tint="0.39997558519241921"/>
  </sheetPr>
  <dimension ref="A1:J107"/>
  <sheetViews>
    <sheetView topLeftCell="A73" workbookViewId="0">
      <selection activeCell="B108" sqref="B108"/>
    </sheetView>
  </sheetViews>
  <sheetFormatPr baseColWidth="10" defaultColWidth="11.42578125" defaultRowHeight="15" x14ac:dyDescent="0.25"/>
  <cols>
    <col min="1" max="1" width="33.28515625" bestFit="1" customWidth="1"/>
    <col min="2" max="2" width="23.28515625" customWidth="1"/>
    <col min="3" max="3" width="25" customWidth="1"/>
    <col min="4" max="4" width="24.85546875" hidden="1" customWidth="1"/>
    <col min="5" max="5" width="4.28515625" style="5" customWidth="1"/>
    <col min="6" max="6" width="22.42578125" bestFit="1" customWidth="1"/>
    <col min="7" max="7" width="28" bestFit="1" customWidth="1"/>
    <col min="8" max="8" width="4.28515625" style="5" customWidth="1"/>
    <col min="9" max="9" width="26.42578125" customWidth="1"/>
  </cols>
  <sheetData>
    <row r="1" spans="1:10" x14ac:dyDescent="0.25">
      <c r="A1" t="s">
        <v>25</v>
      </c>
      <c r="B1" t="s">
        <v>70</v>
      </c>
      <c r="C1" t="s">
        <v>26</v>
      </c>
      <c r="D1" t="s">
        <v>27</v>
      </c>
      <c r="F1" t="s">
        <v>1</v>
      </c>
      <c r="G1" t="s">
        <v>0</v>
      </c>
      <c r="I1" t="s">
        <v>0</v>
      </c>
    </row>
    <row r="2" spans="1:10" ht="15" customHeight="1" x14ac:dyDescent="0.25">
      <c r="A2" s="3" t="s">
        <v>102</v>
      </c>
      <c r="B2" s="27" t="s">
        <v>60</v>
      </c>
      <c r="C2" s="28" t="str">
        <f>IFERROR(VLOOKUP(Productos[[#This Row],[categoria]],Categoria[],2,FALSE),"INGRESA CATEGORÍA")</f>
        <v>Carnes</v>
      </c>
      <c r="F2" t="s">
        <v>59</v>
      </c>
      <c r="G2" s="27" t="s">
        <v>42</v>
      </c>
      <c r="I2" s="25" t="s">
        <v>42</v>
      </c>
      <c r="J2" s="26"/>
    </row>
    <row r="3" spans="1:10" x14ac:dyDescent="0.25">
      <c r="A3" t="s">
        <v>103</v>
      </c>
      <c r="B3" s="27" t="s">
        <v>60</v>
      </c>
      <c r="C3" s="28" t="str">
        <f>IFERROR(VLOOKUP(Productos[[#This Row],[categoria]],Categoria[],2,FALSE),"INGRESA CATEGORÍA")</f>
        <v>Carnes</v>
      </c>
      <c r="F3" t="s">
        <v>60</v>
      </c>
      <c r="G3" s="27" t="s">
        <v>43</v>
      </c>
      <c r="I3" s="25" t="s">
        <v>43</v>
      </c>
      <c r="J3" s="26"/>
    </row>
    <row r="4" spans="1:10" x14ac:dyDescent="0.25">
      <c r="A4" t="s">
        <v>84</v>
      </c>
      <c r="B4" s="27" t="s">
        <v>60</v>
      </c>
      <c r="C4" s="28" t="str">
        <f>IFERROR(VLOOKUP(Productos[[#This Row],[categoria]],Categoria[],2,FALSE),"INGRESA CATEGORÍA")</f>
        <v>Carnes</v>
      </c>
      <c r="F4" t="s">
        <v>61</v>
      </c>
      <c r="G4" s="27" t="s">
        <v>43</v>
      </c>
      <c r="I4" s="25" t="s">
        <v>44</v>
      </c>
      <c r="J4" s="26"/>
    </row>
    <row r="5" spans="1:10" x14ac:dyDescent="0.25">
      <c r="A5" t="s">
        <v>406</v>
      </c>
      <c r="B5" s="27" t="s">
        <v>60</v>
      </c>
      <c r="C5" s="28" t="str">
        <f>IFERROR(VLOOKUP(Productos[[#This Row],[categoria]],Categoria[],2,FALSE),"INGRESA CATEGORÍA")</f>
        <v>Carnes</v>
      </c>
      <c r="F5" t="s">
        <v>44</v>
      </c>
      <c r="G5" s="27" t="s">
        <v>44</v>
      </c>
      <c r="I5" s="25" t="s">
        <v>45</v>
      </c>
      <c r="J5" s="26"/>
    </row>
    <row r="6" spans="1:10" x14ac:dyDescent="0.25">
      <c r="A6" t="s">
        <v>85</v>
      </c>
      <c r="B6" s="27" t="s">
        <v>60</v>
      </c>
      <c r="C6" s="28" t="str">
        <f>IFERROR(VLOOKUP(Productos[[#This Row],[categoria]],Categoria[],2,FALSE),"INGRESA CATEGORÍA")</f>
        <v>Carnes</v>
      </c>
      <c r="F6" t="s">
        <v>45</v>
      </c>
      <c r="G6" s="27" t="s">
        <v>45</v>
      </c>
      <c r="I6" s="25" t="s">
        <v>46</v>
      </c>
      <c r="J6" s="26"/>
    </row>
    <row r="7" spans="1:10" x14ac:dyDescent="0.25">
      <c r="A7" t="s">
        <v>107</v>
      </c>
      <c r="B7" s="27" t="s">
        <v>44</v>
      </c>
      <c r="C7" s="28" t="str">
        <f>IFERROR(VLOOKUP(Productos[[#This Row],[categoria]],Categoria[],2,FALSE),"INGRESA CATEGORÍA")</f>
        <v>Pescado</v>
      </c>
      <c r="F7" t="s">
        <v>46</v>
      </c>
      <c r="G7" s="27" t="s">
        <v>46</v>
      </c>
      <c r="I7" s="25" t="s">
        <v>47</v>
      </c>
      <c r="J7" s="26"/>
    </row>
    <row r="8" spans="1:10" x14ac:dyDescent="0.25">
      <c r="A8" t="s">
        <v>109</v>
      </c>
      <c r="B8" s="27" t="s">
        <v>44</v>
      </c>
      <c r="C8" s="28" t="str">
        <f>IFERROR(VLOOKUP(Productos[[#This Row],[categoria]],Categoria[],2,FALSE),"INGRESA CATEGORÍA")</f>
        <v>Pescado</v>
      </c>
      <c r="F8" t="s">
        <v>62</v>
      </c>
      <c r="G8" s="27" t="s">
        <v>47</v>
      </c>
      <c r="I8" s="25" t="s">
        <v>49</v>
      </c>
      <c r="J8" s="26"/>
    </row>
    <row r="9" spans="1:10" x14ac:dyDescent="0.25">
      <c r="A9" t="s">
        <v>407</v>
      </c>
      <c r="B9" s="27" t="s">
        <v>45</v>
      </c>
      <c r="C9" s="28" t="str">
        <f>IFERROR(VLOOKUP(Productos[[#This Row],[categoria]],Categoria[],2,FALSE),"INGRESA CATEGORÍA")</f>
        <v>Mariscos</v>
      </c>
      <c r="F9" t="s">
        <v>63</v>
      </c>
      <c r="G9" s="27" t="s">
        <v>49</v>
      </c>
      <c r="I9" s="25" t="s">
        <v>68</v>
      </c>
      <c r="J9" s="26"/>
    </row>
    <row r="10" spans="1:10" x14ac:dyDescent="0.25">
      <c r="A10" t="s">
        <v>113</v>
      </c>
      <c r="B10" s="27" t="s">
        <v>45</v>
      </c>
      <c r="C10" s="28" t="str">
        <f>IFERROR(VLOOKUP(Productos[[#This Row],[categoria]],Categoria[],2,FALSE),"INGRESA CATEGORÍA")</f>
        <v>Mariscos</v>
      </c>
      <c r="F10" t="s">
        <v>64</v>
      </c>
      <c r="G10" s="27" t="s">
        <v>49</v>
      </c>
      <c r="I10" s="25" t="s">
        <v>48</v>
      </c>
      <c r="J10" s="26"/>
    </row>
    <row r="11" spans="1:10" x14ac:dyDescent="0.25">
      <c r="A11" t="s">
        <v>114</v>
      </c>
      <c r="B11" s="27" t="s">
        <v>45</v>
      </c>
      <c r="C11" s="28" t="str">
        <f>IFERROR(VLOOKUP(Productos[[#This Row],[categoria]],Categoria[],2,FALSE),"INGRESA CATEGORÍA")</f>
        <v>Mariscos</v>
      </c>
      <c r="F11" t="s">
        <v>69</v>
      </c>
      <c r="G11" s="27" t="s">
        <v>49</v>
      </c>
      <c r="I11" s="25" t="s">
        <v>50</v>
      </c>
      <c r="J11" s="26"/>
    </row>
    <row r="12" spans="1:10" x14ac:dyDescent="0.25">
      <c r="A12" t="s">
        <v>117</v>
      </c>
      <c r="B12" s="27" t="s">
        <v>45</v>
      </c>
      <c r="C12" s="28" t="str">
        <f>IFERROR(VLOOKUP(Productos[[#This Row],[categoria]],Categoria[],2,FALSE),"INGRESA CATEGORÍA")</f>
        <v>Mariscos</v>
      </c>
      <c r="F12" t="s">
        <v>410</v>
      </c>
      <c r="G12" s="27" t="s">
        <v>50</v>
      </c>
      <c r="I12" s="25" t="s">
        <v>436</v>
      </c>
      <c r="J12" s="26"/>
    </row>
    <row r="13" spans="1:10" x14ac:dyDescent="0.25">
      <c r="A13" t="s">
        <v>93</v>
      </c>
      <c r="B13" s="27" t="s">
        <v>46</v>
      </c>
      <c r="C13" s="28" t="str">
        <f>IFERROR(VLOOKUP(Productos[[#This Row],[categoria]],Categoria[],2,FALSE),"INGRESA CATEGORÍA")</f>
        <v>Embutidos</v>
      </c>
      <c r="F13" t="s">
        <v>426</v>
      </c>
      <c r="G13" s="27" t="s">
        <v>436</v>
      </c>
      <c r="J13" s="26"/>
    </row>
    <row r="14" spans="1:10" x14ac:dyDescent="0.25">
      <c r="A14" t="s">
        <v>94</v>
      </c>
      <c r="B14" s="27" t="s">
        <v>46</v>
      </c>
      <c r="C14" s="28" t="str">
        <f>IFERROR(VLOOKUP(Productos[[#This Row],[categoria]],Categoria[],2,FALSE),"INGRESA CATEGORÍA")</f>
        <v>Embutidos</v>
      </c>
      <c r="F14" t="s">
        <v>431</v>
      </c>
      <c r="G14" s="27" t="s">
        <v>48</v>
      </c>
      <c r="J14" s="26"/>
    </row>
    <row r="15" spans="1:10" x14ac:dyDescent="0.25">
      <c r="A15" t="s">
        <v>120</v>
      </c>
      <c r="B15" s="27" t="s">
        <v>62</v>
      </c>
      <c r="C15" s="28" t="str">
        <f>IFERROR(VLOOKUP(Productos[[#This Row],[categoria]],Categoria[],2,FALSE),"INGRESA CATEGORÍA")</f>
        <v>Lacteos</v>
      </c>
      <c r="F15" t="s">
        <v>433</v>
      </c>
      <c r="G15" s="27" t="s">
        <v>48</v>
      </c>
      <c r="J15" s="26"/>
    </row>
    <row r="16" spans="1:10" x14ac:dyDescent="0.25">
      <c r="A16" t="s">
        <v>128</v>
      </c>
      <c r="B16" s="27" t="s">
        <v>69</v>
      </c>
      <c r="C16" s="28" t="str">
        <f>IFERROR(VLOOKUP(Productos[[#This Row],[categoria]],Categoria[],2,FALSE),"INGRESA CATEGORÍA")</f>
        <v>Verduras</v>
      </c>
      <c r="F16" t="s">
        <v>50</v>
      </c>
      <c r="G16" s="27" t="s">
        <v>50</v>
      </c>
      <c r="J16" s="26"/>
    </row>
    <row r="17" spans="1:10" x14ac:dyDescent="0.25">
      <c r="A17" t="s">
        <v>408</v>
      </c>
      <c r="B17" s="27" t="s">
        <v>69</v>
      </c>
      <c r="C17" s="28" t="str">
        <f>IFERROR(VLOOKUP(Productos[[#This Row],[categoria]],Categoria[],2,FALSE),"INGRESA CATEGORÍA")</f>
        <v>Verduras</v>
      </c>
      <c r="J17" s="26"/>
    </row>
    <row r="18" spans="1:10" x14ac:dyDescent="0.25">
      <c r="A18" t="s">
        <v>129</v>
      </c>
      <c r="B18" s="27" t="s">
        <v>69</v>
      </c>
      <c r="C18" s="28" t="str">
        <f>IFERROR(VLOOKUP(Productos[[#This Row],[categoria]],Categoria[],2,FALSE),"INGRESA CATEGORÍA")</f>
        <v>Verduras</v>
      </c>
      <c r="J18" s="26"/>
    </row>
    <row r="19" spans="1:10" x14ac:dyDescent="0.25">
      <c r="A19" t="s">
        <v>162</v>
      </c>
      <c r="B19" s="27" t="s">
        <v>69</v>
      </c>
      <c r="C19" s="28" t="str">
        <f>IFERROR(VLOOKUP(Productos[[#This Row],[categoria]],Categoria[],2,FALSE),"INGRESA CATEGORÍA")</f>
        <v>Verduras</v>
      </c>
      <c r="J19" s="26"/>
    </row>
    <row r="20" spans="1:10" x14ac:dyDescent="0.25">
      <c r="A20" t="s">
        <v>92</v>
      </c>
      <c r="B20" s="27" t="s">
        <v>64</v>
      </c>
      <c r="C20" s="28" t="str">
        <f>IFERROR(VLOOKUP(Productos[[#This Row],[categoria]],Categoria[],2,FALSE),"INGRESA CATEGORÍA")</f>
        <v>Verduras</v>
      </c>
      <c r="J20" s="26"/>
    </row>
    <row r="21" spans="1:10" x14ac:dyDescent="0.25">
      <c r="A21" t="s">
        <v>409</v>
      </c>
      <c r="B21" s="27" t="s">
        <v>410</v>
      </c>
      <c r="C21" s="28" t="str">
        <f>IFERROR(VLOOKUP(Productos[[#This Row],[categoria]],Categoria[],2,FALSE),"INGRESA CATEGORÍA")</f>
        <v>Postres</v>
      </c>
      <c r="J21" s="26"/>
    </row>
    <row r="22" spans="1:10" x14ac:dyDescent="0.25">
      <c r="A22" t="s">
        <v>411</v>
      </c>
      <c r="B22" s="27" t="s">
        <v>45</v>
      </c>
      <c r="C22" s="28" t="str">
        <f>IFERROR(VLOOKUP(Productos[[#This Row],[categoria]],Categoria[],2,FALSE),"INGRESA CATEGORÍA")</f>
        <v>Mariscos</v>
      </c>
      <c r="J22" s="26"/>
    </row>
    <row r="23" spans="1:10" x14ac:dyDescent="0.25">
      <c r="A23" t="s">
        <v>111</v>
      </c>
      <c r="B23" s="27" t="s">
        <v>45</v>
      </c>
      <c r="C23" s="28" t="str">
        <f>IFERROR(VLOOKUP(Productos[[#This Row],[categoria]],Categoria[],2,FALSE),"INGRESA CATEGORÍA")</f>
        <v>Mariscos</v>
      </c>
      <c r="J23" s="26"/>
    </row>
    <row r="24" spans="1:10" x14ac:dyDescent="0.25">
      <c r="A24" t="s">
        <v>412</v>
      </c>
      <c r="B24" s="27" t="s">
        <v>45</v>
      </c>
      <c r="C24" s="28" t="str">
        <f>IFERROR(VLOOKUP(Productos[[#This Row],[categoria]],Categoria[],2,FALSE),"INGRESA CATEGORÍA")</f>
        <v>Mariscos</v>
      </c>
      <c r="J24" s="26"/>
    </row>
    <row r="25" spans="1:10" x14ac:dyDescent="0.25">
      <c r="A25" t="s">
        <v>118</v>
      </c>
      <c r="B25" s="27" t="s">
        <v>62</v>
      </c>
      <c r="C25" s="28" t="str">
        <f>IFERROR(VLOOKUP(Productos[[#This Row],[categoria]],Categoria[],2,FALSE),"INGRESA CATEGORÍA")</f>
        <v>Lacteos</v>
      </c>
      <c r="J25" s="26"/>
    </row>
    <row r="26" spans="1:10" x14ac:dyDescent="0.25">
      <c r="A26" t="s">
        <v>88</v>
      </c>
      <c r="B26" s="27" t="s">
        <v>62</v>
      </c>
      <c r="C26" s="28" t="str">
        <f>IFERROR(VLOOKUP(Productos[[#This Row],[categoria]],Categoria[],2,FALSE),"INGRESA CATEGORÍA")</f>
        <v>Lacteos</v>
      </c>
      <c r="J26" s="26"/>
    </row>
    <row r="27" spans="1:10" x14ac:dyDescent="0.25">
      <c r="A27" t="s">
        <v>89</v>
      </c>
      <c r="B27" s="27" t="s">
        <v>62</v>
      </c>
      <c r="C27" s="28" t="str">
        <f>IFERROR(VLOOKUP(Productos[[#This Row],[categoria]],Categoria[],2,FALSE),"INGRESA CATEGORÍA")</f>
        <v>Lacteos</v>
      </c>
      <c r="J27" s="26"/>
    </row>
    <row r="28" spans="1:10" x14ac:dyDescent="0.25">
      <c r="A28" t="s">
        <v>413</v>
      </c>
      <c r="B28" s="27" t="s">
        <v>410</v>
      </c>
      <c r="C28" s="28" t="str">
        <f>IFERROR(VLOOKUP(Productos[[#This Row],[categoria]],Categoria[],2,FALSE),"INGRESA CATEGORÍA")</f>
        <v>Postres</v>
      </c>
      <c r="J28" s="26"/>
    </row>
    <row r="29" spans="1:10" x14ac:dyDescent="0.25">
      <c r="A29" t="s">
        <v>414</v>
      </c>
      <c r="B29" s="27" t="s">
        <v>410</v>
      </c>
      <c r="C29" s="28" t="str">
        <f>IFERROR(VLOOKUP(Productos[[#This Row],[categoria]],Categoria[],2,FALSE),"INGRESA CATEGORÍA")</f>
        <v>Postres</v>
      </c>
      <c r="J29" s="26"/>
    </row>
    <row r="30" spans="1:10" x14ac:dyDescent="0.25">
      <c r="A30" t="s">
        <v>121</v>
      </c>
      <c r="B30" s="27" t="s">
        <v>62</v>
      </c>
      <c r="C30" s="28" t="str">
        <f>IFERROR(VLOOKUP(Productos[[#This Row],[categoria]],Categoria[],2,FALSE),"INGRESA CATEGORÍA")</f>
        <v>Lacteos</v>
      </c>
      <c r="J30" s="26"/>
    </row>
    <row r="31" spans="1:10" x14ac:dyDescent="0.25">
      <c r="A31" t="s">
        <v>415</v>
      </c>
      <c r="B31" s="27" t="s">
        <v>60</v>
      </c>
      <c r="C31" s="28" t="str">
        <f>IFERROR(VLOOKUP(Productos[[#This Row],[categoria]],Categoria[],2,FALSE),"INGRESA CATEGORÍA")</f>
        <v>Carnes</v>
      </c>
      <c r="J31" s="26"/>
    </row>
    <row r="32" spans="1:10" x14ac:dyDescent="0.25">
      <c r="A32" t="s">
        <v>96</v>
      </c>
      <c r="B32" s="27" t="s">
        <v>69</v>
      </c>
      <c r="C32" s="28" t="str">
        <f>IFERROR(VLOOKUP(Productos[[#This Row],[categoria]],Categoria[],2,FALSE),"INGRESA CATEGORÍA")</f>
        <v>Verduras</v>
      </c>
      <c r="J32" s="26"/>
    </row>
    <row r="33" spans="1:10" x14ac:dyDescent="0.25">
      <c r="A33" t="s">
        <v>416</v>
      </c>
      <c r="B33" s="27" t="s">
        <v>69</v>
      </c>
      <c r="C33" s="28" t="str">
        <f>IFERROR(VLOOKUP(Productos[[#This Row],[categoria]],Categoria[],2,FALSE),"INGRESA CATEGORÍA")</f>
        <v>Verduras</v>
      </c>
      <c r="J33" s="26"/>
    </row>
    <row r="34" spans="1:10" x14ac:dyDescent="0.25">
      <c r="A34" t="s">
        <v>417</v>
      </c>
      <c r="B34" s="27" t="s">
        <v>69</v>
      </c>
      <c r="C34" s="28" t="str">
        <f>IFERROR(VLOOKUP(Productos[[#This Row],[categoria]],Categoria[],2,FALSE),"INGRESA CATEGORÍA")</f>
        <v>Verduras</v>
      </c>
    </row>
    <row r="35" spans="1:10" x14ac:dyDescent="0.25">
      <c r="A35" t="s">
        <v>146</v>
      </c>
      <c r="B35" s="27" t="s">
        <v>60</v>
      </c>
      <c r="C35" s="28" t="str">
        <f>IFERROR(VLOOKUP(Productos[[#This Row],[categoria]],Categoria[],2,FALSE),"INGRESA CATEGORÍA")</f>
        <v>Carnes</v>
      </c>
    </row>
    <row r="36" spans="1:10" x14ac:dyDescent="0.25">
      <c r="A36" t="s">
        <v>148</v>
      </c>
      <c r="B36" s="27" t="s">
        <v>69</v>
      </c>
      <c r="C36" s="28" t="str">
        <f>IFERROR(VLOOKUP(Productos[[#This Row],[categoria]],Categoria[],2,FALSE),"INGRESA CATEGORÍA")</f>
        <v>Verduras</v>
      </c>
    </row>
    <row r="37" spans="1:10" x14ac:dyDescent="0.25">
      <c r="A37" t="s">
        <v>149</v>
      </c>
      <c r="B37" s="27" t="s">
        <v>69</v>
      </c>
      <c r="C37" s="28" t="str">
        <f>IFERROR(VLOOKUP(Productos[[#This Row],[categoria]],Categoria[],2,FALSE),"INGRESA CATEGORÍA")</f>
        <v>Verduras</v>
      </c>
    </row>
    <row r="38" spans="1:10" x14ac:dyDescent="0.25">
      <c r="A38" t="s">
        <v>404</v>
      </c>
      <c r="B38" s="27" t="s">
        <v>69</v>
      </c>
      <c r="C38" s="28" t="str">
        <f>IFERROR(VLOOKUP(Productos[[#This Row],[categoria]],Categoria[],2,FALSE),"INGRESA CATEGORÍA")</f>
        <v>Verduras</v>
      </c>
    </row>
    <row r="39" spans="1:10" x14ac:dyDescent="0.25">
      <c r="A39" t="s">
        <v>130</v>
      </c>
      <c r="B39" s="27" t="s">
        <v>410</v>
      </c>
      <c r="C39" s="28" t="str">
        <f>IFERROR(VLOOKUP(Productos[[#This Row],[categoria]],Categoria[],2,FALSE),"INGRESA CATEGORÍA")</f>
        <v>Postres</v>
      </c>
    </row>
    <row r="40" spans="1:10" x14ac:dyDescent="0.25">
      <c r="A40" t="s">
        <v>131</v>
      </c>
      <c r="B40" s="27" t="s">
        <v>410</v>
      </c>
      <c r="C40" s="28" t="str">
        <f>IFERROR(VLOOKUP(Productos[[#This Row],[categoria]],Categoria[],2,FALSE),"INGRESA CATEGORÍA")</f>
        <v>Postres</v>
      </c>
    </row>
    <row r="41" spans="1:10" x14ac:dyDescent="0.25">
      <c r="A41" t="s">
        <v>134</v>
      </c>
      <c r="B41" s="27" t="s">
        <v>410</v>
      </c>
      <c r="C41" s="28" t="str">
        <f>IFERROR(VLOOKUP(Productos[[#This Row],[categoria]],Categoria[],2,FALSE),"INGRESA CATEGORÍA")</f>
        <v>Postres</v>
      </c>
    </row>
    <row r="42" spans="1:10" x14ac:dyDescent="0.25">
      <c r="A42" t="s">
        <v>135</v>
      </c>
      <c r="B42" s="27" t="s">
        <v>410</v>
      </c>
      <c r="C42" s="28" t="str">
        <f>IFERROR(VLOOKUP(Productos[[#This Row],[categoria]],Categoria[],2,FALSE),"INGRESA CATEGORÍA")</f>
        <v>Postres</v>
      </c>
    </row>
    <row r="43" spans="1:10" x14ac:dyDescent="0.25">
      <c r="A43" t="s">
        <v>136</v>
      </c>
      <c r="B43" s="27" t="s">
        <v>410</v>
      </c>
      <c r="C43" s="28" t="str">
        <f>IFERROR(VLOOKUP(Productos[[#This Row],[categoria]],Categoria[],2,FALSE),"INGRESA CATEGORÍA")</f>
        <v>Postres</v>
      </c>
    </row>
    <row r="44" spans="1:10" x14ac:dyDescent="0.25">
      <c r="A44" t="s">
        <v>104</v>
      </c>
      <c r="B44" s="27" t="s">
        <v>60</v>
      </c>
      <c r="C44" s="28" t="str">
        <f>IFERROR(VLOOKUP(Productos[[#This Row],[categoria]],Categoria[],2,FALSE),"INGRESA CATEGORÍA")</f>
        <v>Carnes</v>
      </c>
    </row>
    <row r="45" spans="1:10" x14ac:dyDescent="0.25">
      <c r="A45" t="s">
        <v>418</v>
      </c>
      <c r="B45" s="27" t="s">
        <v>44</v>
      </c>
      <c r="C45" s="28" t="str">
        <f>IFERROR(VLOOKUP(Productos[[#This Row],[categoria]],Categoria[],2,FALSE),"INGRESA CATEGORÍA")</f>
        <v>Pescado</v>
      </c>
    </row>
    <row r="46" spans="1:10" x14ac:dyDescent="0.25">
      <c r="A46" t="s">
        <v>108</v>
      </c>
      <c r="B46" s="27" t="s">
        <v>44</v>
      </c>
      <c r="C46" s="28" t="str">
        <f>IFERROR(VLOOKUP(Productos[[#This Row],[categoria]],Categoria[],2,FALSE),"INGRESA CATEGORÍA")</f>
        <v>Pescado</v>
      </c>
    </row>
    <row r="47" spans="1:10" x14ac:dyDescent="0.25">
      <c r="A47" t="s">
        <v>419</v>
      </c>
      <c r="B47" s="27" t="s">
        <v>44</v>
      </c>
      <c r="C47" s="28" t="str">
        <f>IFERROR(VLOOKUP(Productos[[#This Row],[categoria]],Categoria[],2,FALSE),"INGRESA CATEGORÍA")</f>
        <v>Pescado</v>
      </c>
    </row>
    <row r="48" spans="1:10" x14ac:dyDescent="0.25">
      <c r="A48" t="s">
        <v>154</v>
      </c>
      <c r="B48" s="27" t="s">
        <v>44</v>
      </c>
      <c r="C48" s="28" t="str">
        <f>IFERROR(VLOOKUP(Productos[[#This Row],[categoria]],Categoria[],2,FALSE),"INGRESA CATEGORÍA")</f>
        <v>Pescado</v>
      </c>
    </row>
    <row r="49" spans="1:3" x14ac:dyDescent="0.25">
      <c r="A49" t="s">
        <v>158</v>
      </c>
      <c r="B49" s="27" t="s">
        <v>44</v>
      </c>
      <c r="C49" s="28" t="str">
        <f>IFERROR(VLOOKUP(Productos[[#This Row],[categoria]],Categoria[],2,FALSE),"INGRESA CATEGORÍA")</f>
        <v>Pescado</v>
      </c>
    </row>
    <row r="50" spans="1:3" x14ac:dyDescent="0.25">
      <c r="A50" t="s">
        <v>122</v>
      </c>
      <c r="B50" s="27" t="s">
        <v>62</v>
      </c>
      <c r="C50" s="28" t="str">
        <f>IFERROR(VLOOKUP(Productos[[#This Row],[categoria]],Categoria[],2,FALSE),"INGRESA CATEGORÍA")</f>
        <v>Lacteos</v>
      </c>
    </row>
    <row r="51" spans="1:3" x14ac:dyDescent="0.25">
      <c r="A51" t="s">
        <v>90</v>
      </c>
      <c r="B51" s="27" t="s">
        <v>62</v>
      </c>
      <c r="C51" s="28" t="str">
        <f>IFERROR(VLOOKUP(Productos[[#This Row],[categoria]],Categoria[],2,FALSE),"INGRESA CATEGORÍA")</f>
        <v>Lacteos</v>
      </c>
    </row>
    <row r="52" spans="1:3" x14ac:dyDescent="0.25">
      <c r="A52" t="s">
        <v>161</v>
      </c>
      <c r="B52" s="27" t="s">
        <v>44</v>
      </c>
      <c r="C52" s="28" t="str">
        <f>IFERROR(VLOOKUP(Productos[[#This Row],[categoria]],Categoria[],2,FALSE),"INGRESA CATEGORÍA")</f>
        <v>Pescado</v>
      </c>
    </row>
    <row r="53" spans="1:3" x14ac:dyDescent="0.25">
      <c r="A53" t="s">
        <v>420</v>
      </c>
      <c r="B53" s="27" t="s">
        <v>44</v>
      </c>
      <c r="C53" s="28" t="str">
        <f>IFERROR(VLOOKUP(Productos[[#This Row],[categoria]],Categoria[],2,FALSE),"INGRESA CATEGORÍA")</f>
        <v>Pescado</v>
      </c>
    </row>
    <row r="54" spans="1:3" x14ac:dyDescent="0.25">
      <c r="A54" t="s">
        <v>87</v>
      </c>
      <c r="B54" s="27" t="s">
        <v>44</v>
      </c>
      <c r="C54" s="28" t="str">
        <f>IFERROR(VLOOKUP(Productos[[#This Row],[categoria]],Categoria[],2,FALSE),"INGRESA CATEGORÍA")</f>
        <v>Pescado</v>
      </c>
    </row>
    <row r="55" spans="1:3" x14ac:dyDescent="0.25">
      <c r="A55" t="s">
        <v>144</v>
      </c>
      <c r="B55" s="27" t="s">
        <v>410</v>
      </c>
      <c r="C55" s="28" t="str">
        <f>IFERROR(VLOOKUP(Productos[[#This Row],[categoria]],Categoria[],2,FALSE),"INGRESA CATEGORÍA")</f>
        <v>Postres</v>
      </c>
    </row>
    <row r="56" spans="1:3" x14ac:dyDescent="0.25">
      <c r="A56" t="s">
        <v>133</v>
      </c>
      <c r="B56" s="27" t="s">
        <v>410</v>
      </c>
      <c r="C56" s="28" t="str">
        <f>IFERROR(VLOOKUP(Productos[[#This Row],[categoria]],Categoria[],2,FALSE),"INGRESA CATEGORÍA")</f>
        <v>Postres</v>
      </c>
    </row>
    <row r="57" spans="1:3" x14ac:dyDescent="0.25">
      <c r="A57" t="s">
        <v>421</v>
      </c>
      <c r="B57" s="27" t="s">
        <v>44</v>
      </c>
      <c r="C57" s="28" t="str">
        <f>IFERROR(VLOOKUP(Productos[[#This Row],[categoria]],Categoria[],2,FALSE),"INGRESA CATEGORÍA")</f>
        <v>Pescado</v>
      </c>
    </row>
    <row r="58" spans="1:3" x14ac:dyDescent="0.25">
      <c r="A58" t="s">
        <v>115</v>
      </c>
      <c r="B58" s="27" t="s">
        <v>45</v>
      </c>
      <c r="C58" s="28" t="str">
        <f>IFERROR(VLOOKUP(Productos[[#This Row],[categoria]],Categoria[],2,FALSE),"INGRESA CATEGORÍA")</f>
        <v>Mariscos</v>
      </c>
    </row>
    <row r="59" spans="1:3" x14ac:dyDescent="0.25">
      <c r="A59" t="s">
        <v>112</v>
      </c>
      <c r="B59" s="27" t="s">
        <v>45</v>
      </c>
      <c r="C59" s="28" t="str">
        <f>IFERROR(VLOOKUP(Productos[[#This Row],[categoria]],Categoria[],2,FALSE),"INGRESA CATEGORÍA")</f>
        <v>Mariscos</v>
      </c>
    </row>
    <row r="60" spans="1:3" x14ac:dyDescent="0.25">
      <c r="A60" t="s">
        <v>422</v>
      </c>
      <c r="B60" s="27" t="s">
        <v>60</v>
      </c>
      <c r="C60" s="28" t="str">
        <f>IFERROR(VLOOKUP(Productos[[#This Row],[categoria]],Categoria[],2,FALSE),"INGRESA CATEGORÍA")</f>
        <v>Carnes</v>
      </c>
    </row>
    <row r="61" spans="1:3" x14ac:dyDescent="0.25">
      <c r="A61" t="s">
        <v>423</v>
      </c>
      <c r="B61" s="27" t="s">
        <v>44</v>
      </c>
      <c r="C61" s="28" t="str">
        <f>IFERROR(VLOOKUP(Productos[[#This Row],[categoria]],Categoria[],2,FALSE),"INGRESA CATEGORÍA")</f>
        <v>Pescado</v>
      </c>
    </row>
    <row r="62" spans="1:3" x14ac:dyDescent="0.25">
      <c r="A62" t="s">
        <v>424</v>
      </c>
      <c r="B62" s="27" t="s">
        <v>45</v>
      </c>
      <c r="C62" s="28" t="str">
        <f>IFERROR(VLOOKUP(Productos[[#This Row],[categoria]],Categoria[],2,FALSE),"INGRESA CATEGORÍA")</f>
        <v>Mariscos</v>
      </c>
    </row>
    <row r="63" spans="1:3" x14ac:dyDescent="0.25">
      <c r="A63" t="s">
        <v>152</v>
      </c>
      <c r="B63" s="27" t="s">
        <v>62</v>
      </c>
      <c r="C63" s="28" t="str">
        <f>IFERROR(VLOOKUP(Productos[[#This Row],[categoria]],Categoria[],2,FALSE),"INGRESA CATEGORÍA")</f>
        <v>Lacteos</v>
      </c>
    </row>
    <row r="64" spans="1:3" x14ac:dyDescent="0.25">
      <c r="A64" t="s">
        <v>71</v>
      </c>
      <c r="B64" s="27" t="s">
        <v>59</v>
      </c>
      <c r="C64" s="28" t="str">
        <f>IFERROR(VLOOKUP(Productos[[#This Row],[categoria]],Categoria[],2,FALSE),"INGRESA CATEGORÍA")</f>
        <v>Aves</v>
      </c>
    </row>
    <row r="65" spans="1:3" x14ac:dyDescent="0.25">
      <c r="A65" t="s">
        <v>425</v>
      </c>
      <c r="B65" s="27" t="s">
        <v>426</v>
      </c>
      <c r="C65" s="28" t="str">
        <f>IFERROR(VLOOKUP(Productos[[#This Row],[categoria]],Categoria[],2,FALSE),"INGRESA CATEGORÍA")</f>
        <v>Colación</v>
      </c>
    </row>
    <row r="66" spans="1:3" x14ac:dyDescent="0.25">
      <c r="A66" t="s">
        <v>138</v>
      </c>
      <c r="B66" s="27" t="s">
        <v>426</v>
      </c>
      <c r="C66" s="28" t="str">
        <f>IFERROR(VLOOKUP(Productos[[#This Row],[categoria]],Categoria[],2,FALSE),"INGRESA CATEGORÍA")</f>
        <v>Colación</v>
      </c>
    </row>
    <row r="67" spans="1:3" x14ac:dyDescent="0.25">
      <c r="A67" t="s">
        <v>140</v>
      </c>
      <c r="B67" s="27" t="s">
        <v>426</v>
      </c>
      <c r="C67" s="28" t="str">
        <f>IFERROR(VLOOKUP(Productos[[#This Row],[categoria]],Categoria[],2,FALSE),"INGRESA CATEGORÍA")</f>
        <v>Colación</v>
      </c>
    </row>
    <row r="68" spans="1:3" x14ac:dyDescent="0.25">
      <c r="A68" t="s">
        <v>427</v>
      </c>
      <c r="B68" s="27" t="s">
        <v>60</v>
      </c>
      <c r="C68" s="28" t="str">
        <f>IFERROR(VLOOKUP(Productos[[#This Row],[categoria]],Categoria[],2,FALSE),"INGRESA CATEGORÍA")</f>
        <v>Carnes</v>
      </c>
    </row>
    <row r="69" spans="1:3" x14ac:dyDescent="0.25">
      <c r="A69" t="s">
        <v>72</v>
      </c>
      <c r="B69" s="27" t="s">
        <v>60</v>
      </c>
      <c r="C69" s="28" t="str">
        <f>IFERROR(VLOOKUP(Productos[[#This Row],[categoria]],Categoria[],2,FALSE),"INGRESA CATEGORÍA")</f>
        <v>Carnes</v>
      </c>
    </row>
    <row r="70" spans="1:3" x14ac:dyDescent="0.25">
      <c r="A70" t="s">
        <v>428</v>
      </c>
      <c r="B70" s="27" t="s">
        <v>61</v>
      </c>
      <c r="C70" s="28" t="str">
        <f>IFERROR(VLOOKUP(Productos[[#This Row],[categoria]],Categoria[],2,FALSE),"INGRESA CATEGORÍA")</f>
        <v>Carnes</v>
      </c>
    </row>
    <row r="71" spans="1:3" x14ac:dyDescent="0.25">
      <c r="A71" t="s">
        <v>123</v>
      </c>
      <c r="B71" s="27" t="s">
        <v>62</v>
      </c>
      <c r="C71" s="28" t="str">
        <f>IFERROR(VLOOKUP(Productos[[#This Row],[categoria]],Categoria[],2,FALSE),"INGRESA CATEGORÍA")</f>
        <v>Lacteos</v>
      </c>
    </row>
    <row r="72" spans="1:3" x14ac:dyDescent="0.25">
      <c r="A72" t="s">
        <v>137</v>
      </c>
      <c r="B72" s="27" t="s">
        <v>426</v>
      </c>
      <c r="C72" s="28" t="str">
        <f>IFERROR(VLOOKUP(Productos[[#This Row],[categoria]],Categoria[],2,FALSE),"INGRESA CATEGORÍA")</f>
        <v>Colación</v>
      </c>
    </row>
    <row r="73" spans="1:3" x14ac:dyDescent="0.25">
      <c r="A73" t="s">
        <v>139</v>
      </c>
      <c r="B73" s="27" t="s">
        <v>426</v>
      </c>
      <c r="C73" s="28" t="str">
        <f>IFERROR(VLOOKUP(Productos[[#This Row],[categoria]],Categoria[],2,FALSE),"INGRESA CATEGORÍA")</f>
        <v>Colación</v>
      </c>
    </row>
    <row r="74" spans="1:3" x14ac:dyDescent="0.25">
      <c r="A74" t="s">
        <v>157</v>
      </c>
      <c r="B74" s="27" t="s">
        <v>426</v>
      </c>
      <c r="C74" s="28" t="str">
        <f>IFERROR(VLOOKUP(Productos[[#This Row],[categoria]],Categoria[],2,FALSE),"INGRESA CATEGORÍA")</f>
        <v>Colación</v>
      </c>
    </row>
    <row r="75" spans="1:3" x14ac:dyDescent="0.25">
      <c r="A75" t="s">
        <v>429</v>
      </c>
      <c r="B75" s="27" t="s">
        <v>60</v>
      </c>
      <c r="C75" s="28" t="str">
        <f>IFERROR(VLOOKUP(Productos[[#This Row],[categoria]],Categoria[],2,FALSE),"INGRESA CATEGORÍA")</f>
        <v>Carnes</v>
      </c>
    </row>
    <row r="76" spans="1:3" x14ac:dyDescent="0.25">
      <c r="A76" t="s">
        <v>105</v>
      </c>
      <c r="B76" s="27" t="s">
        <v>60</v>
      </c>
      <c r="C76" s="28" t="str">
        <f>IFERROR(VLOOKUP(Productos[[#This Row],[categoria]],Categoria[],2,FALSE),"INGRESA CATEGORÍA")</f>
        <v>Carnes</v>
      </c>
    </row>
    <row r="77" spans="1:3" x14ac:dyDescent="0.25">
      <c r="A77" t="s">
        <v>106</v>
      </c>
      <c r="B77" s="27" t="s">
        <v>60</v>
      </c>
      <c r="C77" s="28" t="str">
        <f>IFERROR(VLOOKUP(Productos[[#This Row],[categoria]],Categoria[],2,FALSE),"INGRESA CATEGORÍA")</f>
        <v>Carnes</v>
      </c>
    </row>
    <row r="78" spans="1:3" x14ac:dyDescent="0.25">
      <c r="A78" t="s">
        <v>430</v>
      </c>
      <c r="B78" s="27" t="s">
        <v>46</v>
      </c>
      <c r="C78" s="28" t="str">
        <f>IFERROR(VLOOKUP(Productos[[#This Row],[categoria]],Categoria[],2,FALSE),"INGRESA CATEGORÍA")</f>
        <v>Embutidos</v>
      </c>
    </row>
    <row r="79" spans="1:3" x14ac:dyDescent="0.25">
      <c r="A79" t="s">
        <v>124</v>
      </c>
      <c r="B79" s="27" t="s">
        <v>431</v>
      </c>
      <c r="C79" s="28" t="str">
        <f>IFERROR(VLOOKUP(Productos[[#This Row],[categoria]],Categoria[],2,FALSE),"INGRESA CATEGORÍA")</f>
        <v>Abarrotes</v>
      </c>
    </row>
    <row r="80" spans="1:3" x14ac:dyDescent="0.25">
      <c r="A80" t="s">
        <v>125</v>
      </c>
      <c r="B80" s="27" t="s">
        <v>431</v>
      </c>
      <c r="C80" s="28" t="str">
        <f>IFERROR(VLOOKUP(Productos[[#This Row],[categoria]],Categoria[],2,FALSE),"INGRESA CATEGORÍA")</f>
        <v>Abarrotes</v>
      </c>
    </row>
    <row r="81" spans="1:3" x14ac:dyDescent="0.25">
      <c r="A81" t="s">
        <v>126</v>
      </c>
      <c r="B81" s="27" t="s">
        <v>431</v>
      </c>
      <c r="C81" s="28" t="str">
        <f>IFERROR(VLOOKUP(Productos[[#This Row],[categoria]],Categoria[],2,FALSE),"INGRESA CATEGORÍA")</f>
        <v>Abarrotes</v>
      </c>
    </row>
    <row r="82" spans="1:3" x14ac:dyDescent="0.25">
      <c r="A82" t="s">
        <v>432</v>
      </c>
      <c r="B82" s="27" t="s">
        <v>410</v>
      </c>
      <c r="C82" s="28" t="str">
        <f>IFERROR(VLOOKUP(Productos[[#This Row],[categoria]],Categoria[],2,FALSE),"INGRESA CATEGORÍA")</f>
        <v>Postres</v>
      </c>
    </row>
    <row r="83" spans="1:3" x14ac:dyDescent="0.25">
      <c r="A83" t="s">
        <v>110</v>
      </c>
      <c r="B83" s="27" t="s">
        <v>45</v>
      </c>
      <c r="C83" s="28" t="str">
        <f>IFERROR(VLOOKUP(Productos[[#This Row],[categoria]],Categoria[],2,FALSE),"INGRESA CATEGORÍA")</f>
        <v>Mariscos</v>
      </c>
    </row>
    <row r="84" spans="1:3" x14ac:dyDescent="0.25">
      <c r="A84" t="s">
        <v>116</v>
      </c>
      <c r="B84" s="27" t="s">
        <v>45</v>
      </c>
      <c r="C84" s="28" t="str">
        <f>IFERROR(VLOOKUP(Productos[[#This Row],[categoria]],Categoria[],2,FALSE),"INGRESA CATEGORÍA")</f>
        <v>Mariscos</v>
      </c>
    </row>
    <row r="85" spans="1:3" x14ac:dyDescent="0.25">
      <c r="A85" t="s">
        <v>119</v>
      </c>
      <c r="B85" s="27" t="s">
        <v>62</v>
      </c>
      <c r="C85" s="28" t="str">
        <f>IFERROR(VLOOKUP(Productos[[#This Row],[categoria]],Categoria[],2,FALSE),"INGRESA CATEGORÍA")</f>
        <v>Lacteos</v>
      </c>
    </row>
    <row r="86" spans="1:3" x14ac:dyDescent="0.25">
      <c r="A86" t="s">
        <v>127</v>
      </c>
      <c r="B86" s="27" t="s">
        <v>433</v>
      </c>
      <c r="C86" s="28" t="str">
        <f>IFERROR(VLOOKUP(Productos[[#This Row],[categoria]],Categoria[],2,FALSE),"INGRESA CATEGORÍA")</f>
        <v>Abarrotes</v>
      </c>
    </row>
    <row r="87" spans="1:3" x14ac:dyDescent="0.25">
      <c r="A87" t="s">
        <v>132</v>
      </c>
      <c r="B87" s="27" t="s">
        <v>410</v>
      </c>
      <c r="C87" s="28" t="str">
        <f>IFERROR(VLOOKUP(Productos[[#This Row],[categoria]],Categoria[],2,FALSE),"INGRESA CATEGORÍA")</f>
        <v>Postres</v>
      </c>
    </row>
    <row r="88" spans="1:3" x14ac:dyDescent="0.25">
      <c r="A88" t="s">
        <v>141</v>
      </c>
      <c r="B88" s="27" t="s">
        <v>426</v>
      </c>
      <c r="C88" s="28" t="str">
        <f>IFERROR(VLOOKUP(Productos[[#This Row],[categoria]],Categoria[],2,FALSE),"INGRESA CATEGORÍA")</f>
        <v>Colación</v>
      </c>
    </row>
    <row r="89" spans="1:3" x14ac:dyDescent="0.25">
      <c r="A89" t="s">
        <v>142</v>
      </c>
      <c r="B89" s="27" t="s">
        <v>426</v>
      </c>
      <c r="C89" s="28" t="str">
        <f>IFERROR(VLOOKUP(Productos[[#This Row],[categoria]],Categoria[],2,FALSE),"INGRESA CATEGORÍA")</f>
        <v>Colación</v>
      </c>
    </row>
    <row r="90" spans="1:3" x14ac:dyDescent="0.25">
      <c r="A90" t="s">
        <v>143</v>
      </c>
      <c r="B90" s="27" t="s">
        <v>410</v>
      </c>
      <c r="C90" s="28" t="str">
        <f>IFERROR(VLOOKUP(Productos[[#This Row],[categoria]],Categoria[],2,FALSE),"INGRESA CATEGORÍA")</f>
        <v>Postres</v>
      </c>
    </row>
    <row r="91" spans="1:3" x14ac:dyDescent="0.25">
      <c r="A91" t="s">
        <v>145</v>
      </c>
      <c r="B91" s="27" t="s">
        <v>410</v>
      </c>
      <c r="C91" s="28" t="str">
        <f>IFERROR(VLOOKUP(Productos[[#This Row],[categoria]],Categoria[],2,FALSE),"INGRESA CATEGORÍA")</f>
        <v>Postres</v>
      </c>
    </row>
    <row r="92" spans="1:3" x14ac:dyDescent="0.25">
      <c r="A92" t="s">
        <v>86</v>
      </c>
      <c r="B92" s="27" t="s">
        <v>44</v>
      </c>
      <c r="C92" s="28" t="str">
        <f>IFERROR(VLOOKUP(Productos[[#This Row],[categoria]],Categoria[],2,FALSE),"INGRESA CATEGORÍA")</f>
        <v>Pescado</v>
      </c>
    </row>
    <row r="93" spans="1:3" x14ac:dyDescent="0.25">
      <c r="A93" t="s">
        <v>147</v>
      </c>
      <c r="B93" s="27" t="s">
        <v>426</v>
      </c>
      <c r="C93" s="28" t="str">
        <f>IFERROR(VLOOKUP(Productos[[#This Row],[categoria]],Categoria[],2,FALSE),"INGRESA CATEGORÍA")</f>
        <v>Colación</v>
      </c>
    </row>
    <row r="94" spans="1:3" x14ac:dyDescent="0.25">
      <c r="A94" t="s">
        <v>150</v>
      </c>
      <c r="B94" s="27" t="s">
        <v>426</v>
      </c>
      <c r="C94" s="28" t="str">
        <f>IFERROR(VLOOKUP(Productos[[#This Row],[categoria]],Categoria[],2,FALSE),"INGRESA CATEGORÍA")</f>
        <v>Colación</v>
      </c>
    </row>
    <row r="95" spans="1:3" x14ac:dyDescent="0.25">
      <c r="A95" t="s">
        <v>151</v>
      </c>
      <c r="B95" s="27" t="s">
        <v>60</v>
      </c>
      <c r="C95" s="28" t="str">
        <f>IFERROR(VLOOKUP(Productos[[#This Row],[categoria]],Categoria[],2,FALSE),"INGRESA CATEGORÍA")</f>
        <v>Carnes</v>
      </c>
    </row>
    <row r="96" spans="1:3" x14ac:dyDescent="0.25">
      <c r="A96" t="s">
        <v>434</v>
      </c>
      <c r="B96" s="27" t="s">
        <v>59</v>
      </c>
      <c r="C96" s="28" t="str">
        <f>IFERROR(VLOOKUP(Productos[[#This Row],[categoria]],Categoria[],2,FALSE),"INGRESA CATEGORÍA")</f>
        <v>Aves</v>
      </c>
    </row>
    <row r="97" spans="1:3" x14ac:dyDescent="0.25">
      <c r="A97" t="s">
        <v>156</v>
      </c>
      <c r="B97" s="27" t="s">
        <v>50</v>
      </c>
      <c r="C97" s="28" t="str">
        <f>IFERROR(VLOOKUP(Productos[[#This Row],[categoria]],Categoria[],2,FALSE),"INGRESA CATEGORÍA")</f>
        <v>Postres</v>
      </c>
    </row>
    <row r="98" spans="1:3" x14ac:dyDescent="0.25">
      <c r="A98" t="s">
        <v>153</v>
      </c>
      <c r="B98" s="27" t="s">
        <v>60</v>
      </c>
      <c r="C98" s="28" t="str">
        <f>IFERROR(VLOOKUP(Productos[[#This Row],[categoria]],Categoria[],2,FALSE),"INGRESA CATEGORÍA")</f>
        <v>Carnes</v>
      </c>
    </row>
    <row r="99" spans="1:3" x14ac:dyDescent="0.25">
      <c r="A99" t="s">
        <v>155</v>
      </c>
      <c r="B99" s="27" t="s">
        <v>50</v>
      </c>
      <c r="C99" s="28" t="str">
        <f>IFERROR(VLOOKUP(Productos[[#This Row],[categoria]],Categoria[],2,FALSE),"INGRESA CATEGORÍA")</f>
        <v>Postres</v>
      </c>
    </row>
    <row r="100" spans="1:3" x14ac:dyDescent="0.25">
      <c r="A100" t="s">
        <v>159</v>
      </c>
      <c r="B100" s="27" t="s">
        <v>44</v>
      </c>
      <c r="C100" s="28" t="str">
        <f>IFERROR(VLOOKUP(Productos[[#This Row],[categoria]],Categoria[],2,FALSE),"INGRESA CATEGORÍA")</f>
        <v>Pescado</v>
      </c>
    </row>
    <row r="101" spans="1:3" x14ac:dyDescent="0.25">
      <c r="A101" t="s">
        <v>160</v>
      </c>
      <c r="B101" s="27" t="s">
        <v>60</v>
      </c>
      <c r="C101" s="28" t="str">
        <f>IFERROR(VLOOKUP(Productos[[#This Row],[categoria]],Categoria[],2,FALSE),"INGRESA CATEGORÍA")</f>
        <v>Carnes</v>
      </c>
    </row>
    <row r="102" spans="1:3" x14ac:dyDescent="0.25">
      <c r="A102" t="s">
        <v>435</v>
      </c>
      <c r="B102" s="27" t="s">
        <v>44</v>
      </c>
      <c r="C102" s="28" t="str">
        <f>IFERROR(VLOOKUP(Productos[[#This Row],[categoria]],Categoria[],2,FALSE),"INGRESA CATEGORÍA")</f>
        <v>Pescado</v>
      </c>
    </row>
    <row r="103" spans="1:3" x14ac:dyDescent="0.25">
      <c r="A103" t="s">
        <v>405</v>
      </c>
      <c r="B103" s="27" t="s">
        <v>426</v>
      </c>
      <c r="C103" s="28" t="str">
        <f>IFERROR(VLOOKUP(Productos[[#This Row],[categoria]],Categoria[],2,FALSE),"INGRESA CATEGORÍA")</f>
        <v>Colación</v>
      </c>
    </row>
    <row r="104" spans="1:3" x14ac:dyDescent="0.25">
      <c r="A104" t="s">
        <v>463</v>
      </c>
      <c r="B104" s="27" t="s">
        <v>44</v>
      </c>
      <c r="C104" s="28" t="str">
        <f>IFERROR(VLOOKUP(Productos[[#This Row],[categoria]],Categoria[],2,FALSE),"INGRESA CATEGORÍA")</f>
        <v>Pescado</v>
      </c>
    </row>
    <row r="105" spans="1:3" x14ac:dyDescent="0.25">
      <c r="A105" t="s">
        <v>464</v>
      </c>
      <c r="B105" s="27" t="s">
        <v>45</v>
      </c>
      <c r="C105" s="28" t="str">
        <f>IFERROR(VLOOKUP(Productos[[#This Row],[categoria]],Categoria[],2,FALSE),"INGRESA CATEGORÍA")</f>
        <v>Mariscos</v>
      </c>
    </row>
    <row r="106" spans="1:3" x14ac:dyDescent="0.25">
      <c r="A106" t="s">
        <v>465</v>
      </c>
      <c r="B106" s="27" t="s">
        <v>45</v>
      </c>
      <c r="C106" s="28" t="str">
        <f>IFERROR(VLOOKUP(Productos[[#This Row],[categoria]],Categoria[],2,FALSE),"INGRESA CATEGORÍA")</f>
        <v>Mariscos</v>
      </c>
    </row>
    <row r="107" spans="1:3" x14ac:dyDescent="0.25">
      <c r="A107" t="s">
        <v>466</v>
      </c>
      <c r="B107" s="27" t="s">
        <v>69</v>
      </c>
      <c r="C107" s="28" t="str">
        <f>IFERROR(VLOOKUP(Productos[[#This Row],[categoria]],Categoria[],2,FALSE),"INGRESA CATEGORÍA")</f>
        <v>Verduras</v>
      </c>
    </row>
  </sheetData>
  <dataValidations count="2">
    <dataValidation type="list" showInputMessage="1" sqref="G2:G16" xr:uid="{8320D71E-28E7-4FE7-A5A0-3727AB0257DE}">
      <formula1>INDIRECT("Clasificacion[Clasificacion]")</formula1>
    </dataValidation>
    <dataValidation type="list" allowBlank="1" showInputMessage="1" showErrorMessage="1" sqref="B2:B107" xr:uid="{4980D199-C2CF-42D3-8E05-50FDC0C678A6}">
      <formula1>INDIRECT("Categoria[Categoria]")</formula1>
    </dataValidation>
  </dataValidations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8496-7938-4A46-82CE-D7444153DB9D}">
  <sheetPr>
    <tabColor theme="5" tint="0.39997558519241921"/>
  </sheetPr>
  <dimension ref="A1:AA1161"/>
  <sheetViews>
    <sheetView zoomScale="85" zoomScaleNormal="85" workbookViewId="0">
      <pane xSplit="7" ySplit="1" topLeftCell="H1120" activePane="bottomRight" state="frozen"/>
      <selection pane="topRight"/>
      <selection pane="bottomLeft"/>
      <selection pane="bottomRight" activeCell="B1152" sqref="B1152"/>
    </sheetView>
  </sheetViews>
  <sheetFormatPr baseColWidth="10" defaultColWidth="12" defaultRowHeight="15" x14ac:dyDescent="0.25"/>
  <cols>
    <col min="1" max="1" width="10.42578125" style="20" hidden="1" customWidth="1"/>
    <col min="2" max="2" width="13.140625" bestFit="1" customWidth="1"/>
    <col min="3" max="3" width="10.5703125" bestFit="1" customWidth="1"/>
    <col min="4" max="4" width="13.140625" bestFit="1" customWidth="1"/>
    <col min="5" max="5" width="14.42578125" bestFit="1" customWidth="1"/>
    <col min="6" max="6" width="10.5703125" bestFit="1" customWidth="1"/>
    <col min="7" max="7" width="26.140625" bestFit="1" customWidth="1"/>
    <col min="8" max="8" width="12.5703125" bestFit="1" customWidth="1"/>
    <col min="9" max="9" width="11.5703125" bestFit="1" customWidth="1"/>
    <col min="10" max="10" width="12.5703125" bestFit="1" customWidth="1"/>
    <col min="11" max="11" width="9" bestFit="1" customWidth="1"/>
    <col min="12" max="12" width="10.7109375" bestFit="1" customWidth="1"/>
    <col min="13" max="13" width="12.7109375" bestFit="1" customWidth="1"/>
    <col min="14" max="14" width="14.28515625" bestFit="1" customWidth="1"/>
    <col min="15" max="15" width="14.7109375" bestFit="1" customWidth="1"/>
    <col min="16" max="16" width="12.7109375" bestFit="1" customWidth="1"/>
    <col min="17" max="17" width="16.42578125" bestFit="1" customWidth="1"/>
    <col min="18" max="18" width="14.28515625" bestFit="1" customWidth="1"/>
    <col min="19" max="19" width="13" style="4" bestFit="1" customWidth="1"/>
    <col min="20" max="20" width="15.85546875" style="4" bestFit="1" customWidth="1"/>
    <col min="21" max="22" width="12.7109375" bestFit="1" customWidth="1"/>
    <col min="23" max="25" width="11.5703125" bestFit="1" customWidth="1"/>
    <col min="27" max="27" width="12" style="2"/>
  </cols>
  <sheetData>
    <row r="1" spans="1:27" ht="38.25" customHeight="1" x14ac:dyDescent="0.25">
      <c r="A1" s="18" t="s">
        <v>27</v>
      </c>
      <c r="B1" s="18" t="s">
        <v>0</v>
      </c>
      <c r="C1" s="18" t="s">
        <v>1</v>
      </c>
      <c r="D1" s="23" t="s">
        <v>98</v>
      </c>
      <c r="E1" s="22" t="s">
        <v>97</v>
      </c>
      <c r="F1" s="18" t="s">
        <v>10</v>
      </c>
      <c r="G1" s="18" t="s">
        <v>11</v>
      </c>
      <c r="H1" s="18" t="s">
        <v>12</v>
      </c>
      <c r="I1" s="18" t="s">
        <v>13</v>
      </c>
      <c r="J1" s="18" t="s">
        <v>5</v>
      </c>
      <c r="K1" s="18" t="s">
        <v>14</v>
      </c>
      <c r="L1" s="18" t="s">
        <v>15</v>
      </c>
      <c r="M1" s="18" t="s">
        <v>16</v>
      </c>
      <c r="N1" s="18" t="s">
        <v>75</v>
      </c>
      <c r="O1" s="18" t="s">
        <v>17</v>
      </c>
      <c r="P1" s="18" t="s">
        <v>18</v>
      </c>
      <c r="Q1" s="18" t="s">
        <v>76</v>
      </c>
      <c r="R1" s="18" t="s">
        <v>77</v>
      </c>
      <c r="S1" s="24" t="s">
        <v>19</v>
      </c>
      <c r="T1" s="24" t="s">
        <v>20</v>
      </c>
      <c r="U1" s="18" t="s">
        <v>21</v>
      </c>
      <c r="V1" s="18" t="s">
        <v>8</v>
      </c>
      <c r="W1" s="18" t="s">
        <v>22</v>
      </c>
      <c r="X1" s="18" t="s">
        <v>23</v>
      </c>
      <c r="Y1" s="18" t="s">
        <v>24</v>
      </c>
      <c r="AA1"/>
    </row>
    <row r="2" spans="1:27" x14ac:dyDescent="0.25">
      <c r="A2" s="25">
        <f>IFERROR(VLOOKUP(RepVariacion[[#This Row],[Nombre Artículo]],Productos[],4,FALSE),"00 Falta Info")</f>
        <v>0</v>
      </c>
      <c r="B2" s="34" t="str">
        <f>IFERROR(VLOOKUP(RepVariacion[[#This Row],[Nombre Artículo]],Productos[],3,FALSE),"00 Falta Info")</f>
        <v>Aves</v>
      </c>
      <c r="C2" s="34" t="str">
        <f>IFERROR(VLOOKUP(RepVariacion[[#This Row],[Nombre Artículo]],Productos[],2,FALSE),"00 Falta Info")</f>
        <v>Pollo</v>
      </c>
      <c r="D2" s="35">
        <f>RepVariacion[[#This Row],[Fecha]]-RepVariacion[[#This Row],[Fecha Inicial]]+1</f>
        <v>7</v>
      </c>
      <c r="E2" s="36">
        <v>46018</v>
      </c>
      <c r="F2" s="37">
        <v>46024</v>
      </c>
      <c r="G2" s="29" t="s">
        <v>71</v>
      </c>
      <c r="H2" s="30">
        <v>21.7</v>
      </c>
      <c r="I2" s="30"/>
      <c r="J2" s="30">
        <v>17.600000000000001</v>
      </c>
      <c r="K2" s="30">
        <v>4.0999999999999996</v>
      </c>
      <c r="L2" s="30">
        <v>3.1</v>
      </c>
      <c r="M2" s="30">
        <v>-1.1000000000000001</v>
      </c>
      <c r="N2" s="31"/>
      <c r="O2" s="32">
        <v>-0.26200000000000001</v>
      </c>
      <c r="P2" s="33">
        <v>-5698.61</v>
      </c>
      <c r="Q2" s="33"/>
      <c r="R2" s="33"/>
      <c r="S2" s="32">
        <v>0.26700000000000002</v>
      </c>
      <c r="T2" s="32">
        <v>0.19700000000000001</v>
      </c>
      <c r="U2" s="33">
        <v>81580.56</v>
      </c>
      <c r="V2" s="33">
        <v>92749.86</v>
      </c>
      <c r="W2" s="33"/>
      <c r="X2" s="33">
        <v>21776.21</v>
      </c>
      <c r="Y2" s="33">
        <v>16077.59</v>
      </c>
      <c r="AA2"/>
    </row>
    <row r="3" spans="1:27" x14ac:dyDescent="0.25">
      <c r="A3" s="25">
        <f>IFERROR(VLOOKUP(RepVariacion[[#This Row],[Nombre Artículo]],Productos[],4,FALSE),"00 Falta Info")</f>
        <v>0</v>
      </c>
      <c r="B3" s="34" t="str">
        <f>IFERROR(VLOOKUP(RepVariacion[[#This Row],[Nombre Artículo]],Productos[],3,FALSE),"00 Falta Info")</f>
        <v>Carnes</v>
      </c>
      <c r="C3" s="34" t="str">
        <f>IFERROR(VLOOKUP(RepVariacion[[#This Row],[Nombre Artículo]],Productos[],2,FALSE),"00 Falta Info")</f>
        <v>Vacuno</v>
      </c>
      <c r="D3" s="35">
        <f>RepVariacion[[#This Row],[Fecha]]-RepVariacion[[#This Row],[Fecha Inicial]]+1</f>
        <v>7</v>
      </c>
      <c r="E3" s="36">
        <v>46018</v>
      </c>
      <c r="F3" s="37">
        <v>46024</v>
      </c>
      <c r="G3" s="29" t="s">
        <v>102</v>
      </c>
      <c r="H3" s="30">
        <v>16.3</v>
      </c>
      <c r="I3" s="30"/>
      <c r="J3" s="30">
        <v>15.6</v>
      </c>
      <c r="K3" s="30">
        <v>0.7</v>
      </c>
      <c r="L3" s="30"/>
      <c r="M3" s="30">
        <v>-0.7</v>
      </c>
      <c r="N3" s="31"/>
      <c r="O3" s="32">
        <v>-1</v>
      </c>
      <c r="P3" s="33">
        <v>-11192.98</v>
      </c>
      <c r="Q3" s="33"/>
      <c r="R3" s="33"/>
      <c r="S3" s="32"/>
      <c r="T3" s="32"/>
      <c r="U3" s="33"/>
      <c r="V3" s="33">
        <v>249444</v>
      </c>
      <c r="W3" s="33"/>
      <c r="X3" s="33">
        <v>11192.98</v>
      </c>
      <c r="Y3" s="33"/>
      <c r="AA3"/>
    </row>
    <row r="4" spans="1:27" x14ac:dyDescent="0.25">
      <c r="A4" s="25">
        <f>IFERROR(VLOOKUP(RepVariacion[[#This Row],[Nombre Artículo]],Productos[],4,FALSE),"00 Falta Info")</f>
        <v>0</v>
      </c>
      <c r="B4" s="34" t="str">
        <f>IFERROR(VLOOKUP(RepVariacion[[#This Row],[Nombre Artículo]],Productos[],3,FALSE),"00 Falta Info")</f>
        <v>Carnes</v>
      </c>
      <c r="C4" s="34" t="str">
        <f>IFERROR(VLOOKUP(RepVariacion[[#This Row],[Nombre Artículo]],Productos[],2,FALSE),"00 Falta Info")</f>
        <v>Vacuno</v>
      </c>
      <c r="D4" s="35">
        <f>RepVariacion[[#This Row],[Fecha]]-RepVariacion[[#This Row],[Fecha Inicial]]+1</f>
        <v>7</v>
      </c>
      <c r="E4" s="36">
        <v>46018</v>
      </c>
      <c r="F4" s="37">
        <v>46024</v>
      </c>
      <c r="G4" s="29" t="s">
        <v>103</v>
      </c>
      <c r="H4" s="30">
        <v>24.7</v>
      </c>
      <c r="I4" s="30"/>
      <c r="J4" s="30">
        <v>16.399999999999999</v>
      </c>
      <c r="K4" s="30">
        <v>8.4</v>
      </c>
      <c r="L4" s="30">
        <v>7.6</v>
      </c>
      <c r="M4" s="30">
        <v>-0.8</v>
      </c>
      <c r="N4" s="31"/>
      <c r="O4" s="32">
        <v>-0.09</v>
      </c>
      <c r="P4" s="33">
        <v>-26133.9</v>
      </c>
      <c r="Q4" s="33"/>
      <c r="R4" s="33"/>
      <c r="S4" s="32">
        <v>0.36699999999999999</v>
      </c>
      <c r="T4" s="32">
        <v>0.33400000000000002</v>
      </c>
      <c r="U4" s="33">
        <v>790940.99</v>
      </c>
      <c r="V4" s="33">
        <v>568377.55000000005</v>
      </c>
      <c r="W4" s="33"/>
      <c r="X4" s="33">
        <v>290253.09000000003</v>
      </c>
      <c r="Y4" s="33">
        <v>264119.19</v>
      </c>
      <c r="AA4"/>
    </row>
    <row r="5" spans="1:27" x14ac:dyDescent="0.25">
      <c r="A5" s="25">
        <f>IFERROR(VLOOKUP(RepVariacion[[#This Row],[Nombre Artículo]],Productos[],4,FALSE),"00 Falta Info")</f>
        <v>0</v>
      </c>
      <c r="B5" s="34" t="str">
        <f>IFERROR(VLOOKUP(RepVariacion[[#This Row],[Nombre Artículo]],Productos[],3,FALSE),"00 Falta Info")</f>
        <v>Carnes</v>
      </c>
      <c r="C5" s="34" t="str">
        <f>IFERROR(VLOOKUP(RepVariacion[[#This Row],[Nombre Artículo]],Productos[],2,FALSE),"00 Falta Info")</f>
        <v>Vacuno</v>
      </c>
      <c r="D5" s="35">
        <f>RepVariacion[[#This Row],[Fecha]]-RepVariacion[[#This Row],[Fecha Inicial]]+1</f>
        <v>7</v>
      </c>
      <c r="E5" s="36">
        <v>46018</v>
      </c>
      <c r="F5" s="37">
        <v>46024</v>
      </c>
      <c r="G5" s="29" t="s">
        <v>84</v>
      </c>
      <c r="H5" s="30">
        <v>36.5</v>
      </c>
      <c r="I5" s="30">
        <v>22.5</v>
      </c>
      <c r="J5" s="30">
        <v>50.9</v>
      </c>
      <c r="K5" s="30">
        <v>8.1</v>
      </c>
      <c r="L5" s="30">
        <v>5.4</v>
      </c>
      <c r="M5" s="30">
        <v>-2.8</v>
      </c>
      <c r="N5" s="31">
        <v>1.3</v>
      </c>
      <c r="O5" s="32">
        <v>-0.34100000000000003</v>
      </c>
      <c r="P5" s="33">
        <v>-38632.559999999998</v>
      </c>
      <c r="Q5" s="33">
        <v>0.16300000000000001</v>
      </c>
      <c r="R5" s="33">
        <v>18424.61</v>
      </c>
      <c r="S5" s="32">
        <v>0.30099999999999999</v>
      </c>
      <c r="T5" s="32">
        <v>0.2</v>
      </c>
      <c r="U5" s="33">
        <v>374432.16</v>
      </c>
      <c r="V5" s="33">
        <v>708086.05</v>
      </c>
      <c r="W5" s="33">
        <v>314481</v>
      </c>
      <c r="X5" s="33">
        <v>112867.47</v>
      </c>
      <c r="Y5" s="33">
        <v>74713.81</v>
      </c>
      <c r="AA5"/>
    </row>
    <row r="6" spans="1:27" x14ac:dyDescent="0.25">
      <c r="A6" s="25">
        <f>IFERROR(VLOOKUP(RepVariacion[[#This Row],[Nombre Artículo]],Productos[],4,FALSE),"00 Falta Info")</f>
        <v>0</v>
      </c>
      <c r="B6" s="34" t="str">
        <f>IFERROR(VLOOKUP(RepVariacion[[#This Row],[Nombre Artículo]],Productos[],3,FALSE),"00 Falta Info")</f>
        <v>Carnes</v>
      </c>
      <c r="C6" s="34" t="str">
        <f>IFERROR(VLOOKUP(RepVariacion[[#This Row],[Nombre Artículo]],Productos[],2,FALSE),"00 Falta Info")</f>
        <v>Vacuno</v>
      </c>
      <c r="D6" s="35">
        <f>RepVariacion[[#This Row],[Fecha]]-RepVariacion[[#This Row],[Fecha Inicial]]+1</f>
        <v>7</v>
      </c>
      <c r="E6" s="36">
        <v>46018</v>
      </c>
      <c r="F6" s="37">
        <v>46024</v>
      </c>
      <c r="G6" s="29" t="s">
        <v>104</v>
      </c>
      <c r="H6" s="30">
        <v>50.1</v>
      </c>
      <c r="I6" s="30"/>
      <c r="J6" s="30">
        <v>38.299999999999997</v>
      </c>
      <c r="K6" s="30">
        <v>11.8</v>
      </c>
      <c r="L6" s="30">
        <v>2.8</v>
      </c>
      <c r="M6" s="30">
        <v>-9</v>
      </c>
      <c r="N6" s="31">
        <v>2</v>
      </c>
      <c r="O6" s="32">
        <v>-0.76600000000000001</v>
      </c>
      <c r="P6" s="33">
        <v>-175961.48</v>
      </c>
      <c r="Q6" s="33">
        <v>0.17</v>
      </c>
      <c r="R6" s="33">
        <v>39020.699999999997</v>
      </c>
      <c r="S6" s="32">
        <v>1.373</v>
      </c>
      <c r="T6" s="32">
        <v>0.32100000000000001</v>
      </c>
      <c r="U6" s="33">
        <v>167227</v>
      </c>
      <c r="V6" s="33">
        <v>748048.66</v>
      </c>
      <c r="W6" s="33"/>
      <c r="X6" s="33">
        <v>229614.94</v>
      </c>
      <c r="Y6" s="33">
        <v>53653.46</v>
      </c>
      <c r="AA6"/>
    </row>
    <row r="7" spans="1:27" x14ac:dyDescent="0.25">
      <c r="A7" s="25">
        <f>IFERROR(VLOOKUP(RepVariacion[[#This Row],[Nombre Artículo]],Productos[],4,FALSE),"00 Falta Info")</f>
        <v>0</v>
      </c>
      <c r="B7" s="34" t="str">
        <f>IFERROR(VLOOKUP(RepVariacion[[#This Row],[Nombre Artículo]],Productos[],3,FALSE),"00 Falta Info")</f>
        <v>Carnes</v>
      </c>
      <c r="C7" s="34" t="str">
        <f>IFERROR(VLOOKUP(RepVariacion[[#This Row],[Nombre Artículo]],Productos[],2,FALSE),"00 Falta Info")</f>
        <v>Vacuno</v>
      </c>
      <c r="D7" s="35">
        <f>RepVariacion[[#This Row],[Fecha]]-RepVariacion[[#This Row],[Fecha Inicial]]+1</f>
        <v>7</v>
      </c>
      <c r="E7" s="36">
        <v>46018</v>
      </c>
      <c r="F7" s="37">
        <v>46024</v>
      </c>
      <c r="G7" s="29" t="s">
        <v>105</v>
      </c>
      <c r="H7" s="30">
        <v>20</v>
      </c>
      <c r="I7" s="30"/>
      <c r="J7" s="30">
        <v>20.2</v>
      </c>
      <c r="K7" s="30">
        <v>-0.2</v>
      </c>
      <c r="L7" s="30"/>
      <c r="M7" s="30">
        <v>0.2</v>
      </c>
      <c r="N7" s="31"/>
      <c r="O7" s="32">
        <v>1</v>
      </c>
      <c r="P7" s="33">
        <v>2050</v>
      </c>
      <c r="Q7" s="33"/>
      <c r="R7" s="33"/>
      <c r="S7" s="32"/>
      <c r="T7" s="32"/>
      <c r="U7" s="33"/>
      <c r="V7" s="33">
        <v>166050</v>
      </c>
      <c r="W7" s="33"/>
      <c r="X7" s="33">
        <v>-2050</v>
      </c>
      <c r="Y7" s="33"/>
      <c r="AA7"/>
    </row>
    <row r="8" spans="1:27" x14ac:dyDescent="0.25">
      <c r="A8" s="25">
        <f>IFERROR(VLOOKUP(RepVariacion[[#This Row],[Nombre Artículo]],Productos[],4,FALSE),"00 Falta Info")</f>
        <v>0</v>
      </c>
      <c r="B8" s="34" t="str">
        <f>IFERROR(VLOOKUP(RepVariacion[[#This Row],[Nombre Artículo]],Productos[],3,FALSE),"00 Falta Info")</f>
        <v>Carnes</v>
      </c>
      <c r="C8" s="34" t="str">
        <f>IFERROR(VLOOKUP(RepVariacion[[#This Row],[Nombre Artículo]],Productos[],2,FALSE),"00 Falta Info")</f>
        <v>Vacuno</v>
      </c>
      <c r="D8" s="35">
        <f>RepVariacion[[#This Row],[Fecha]]-RepVariacion[[#This Row],[Fecha Inicial]]+1</f>
        <v>7</v>
      </c>
      <c r="E8" s="36">
        <v>46018</v>
      </c>
      <c r="F8" s="37">
        <v>46024</v>
      </c>
      <c r="G8" s="29" t="s">
        <v>85</v>
      </c>
      <c r="H8" s="30">
        <v>14.6</v>
      </c>
      <c r="I8" s="30"/>
      <c r="J8" s="30">
        <v>9.4</v>
      </c>
      <c r="K8" s="30">
        <v>5.2</v>
      </c>
      <c r="L8" s="30">
        <v>4.9000000000000004</v>
      </c>
      <c r="M8" s="30">
        <v>-0.3</v>
      </c>
      <c r="N8" s="31"/>
      <c r="O8" s="32">
        <v>-5.8000000000000003E-2</v>
      </c>
      <c r="P8" s="33">
        <v>-3638.8</v>
      </c>
      <c r="Q8" s="33"/>
      <c r="R8" s="33"/>
      <c r="S8" s="32">
        <v>0.31900000000000001</v>
      </c>
      <c r="T8" s="32">
        <v>0.3</v>
      </c>
      <c r="U8" s="33">
        <v>195448.65</v>
      </c>
      <c r="V8" s="33">
        <v>112352.81</v>
      </c>
      <c r="W8" s="33"/>
      <c r="X8" s="33">
        <v>62329.11</v>
      </c>
      <c r="Y8" s="33">
        <v>58690.31</v>
      </c>
      <c r="AA8"/>
    </row>
    <row r="9" spans="1:27" x14ac:dyDescent="0.25">
      <c r="A9" s="25">
        <f>IFERROR(VLOOKUP(RepVariacion[[#This Row],[Nombre Artículo]],Productos[],4,FALSE),"00 Falta Info")</f>
        <v>0</v>
      </c>
      <c r="B9" s="34" t="str">
        <f>IFERROR(VLOOKUP(RepVariacion[[#This Row],[Nombre Artículo]],Productos[],3,FALSE),"00 Falta Info")</f>
        <v>Carnes</v>
      </c>
      <c r="C9" s="34" t="str">
        <f>IFERROR(VLOOKUP(RepVariacion[[#This Row],[Nombre Artículo]],Productos[],2,FALSE),"00 Falta Info")</f>
        <v>Vacuno</v>
      </c>
      <c r="D9" s="35">
        <f>RepVariacion[[#This Row],[Fecha]]-RepVariacion[[#This Row],[Fecha Inicial]]+1</f>
        <v>7</v>
      </c>
      <c r="E9" s="36">
        <v>46018</v>
      </c>
      <c r="F9" s="37">
        <v>46024</v>
      </c>
      <c r="G9" s="29" t="s">
        <v>106</v>
      </c>
      <c r="H9" s="30">
        <v>32.99</v>
      </c>
      <c r="I9" s="30">
        <v>24</v>
      </c>
      <c r="J9" s="30">
        <v>32.549999999999997</v>
      </c>
      <c r="K9" s="30">
        <v>24.44</v>
      </c>
      <c r="L9" s="30">
        <v>25</v>
      </c>
      <c r="M9" s="30">
        <v>0.56000000000000005</v>
      </c>
      <c r="N9" s="31"/>
      <c r="O9" s="32">
        <v>2.3E-2</v>
      </c>
      <c r="P9" s="33">
        <v>8355</v>
      </c>
      <c r="Q9" s="33"/>
      <c r="R9" s="33"/>
      <c r="S9" s="32">
        <v>4.8090000000000002</v>
      </c>
      <c r="T9" s="32">
        <v>4.9189999999999996</v>
      </c>
      <c r="U9" s="33">
        <v>76235</v>
      </c>
      <c r="V9" s="33">
        <v>488190</v>
      </c>
      <c r="W9" s="33">
        <v>360000</v>
      </c>
      <c r="X9" s="33">
        <v>366645</v>
      </c>
      <c r="Y9" s="33">
        <v>375000</v>
      </c>
      <c r="AA9"/>
    </row>
    <row r="10" spans="1:27" x14ac:dyDescent="0.25">
      <c r="A10" s="25">
        <f>IFERROR(VLOOKUP(RepVariacion[[#This Row],[Nombre Artículo]],Productos[],4,FALSE),"00 Falta Info")</f>
        <v>0</v>
      </c>
      <c r="B10" s="34" t="str">
        <f>IFERROR(VLOOKUP(RepVariacion[[#This Row],[Nombre Artículo]],Productos[],3,FALSE),"00 Falta Info")</f>
        <v>Pescado</v>
      </c>
      <c r="C10" s="34" t="str">
        <f>IFERROR(VLOOKUP(RepVariacion[[#This Row],[Nombre Artículo]],Productos[],2,FALSE),"00 Falta Info")</f>
        <v>Pescado</v>
      </c>
      <c r="D10" s="35">
        <f>RepVariacion[[#This Row],[Fecha]]-RepVariacion[[#This Row],[Fecha Inicial]]+1</f>
        <v>7</v>
      </c>
      <c r="E10" s="36">
        <v>46018</v>
      </c>
      <c r="F10" s="37">
        <v>46024</v>
      </c>
      <c r="G10" s="29" t="s">
        <v>107</v>
      </c>
      <c r="H10" s="30">
        <v>20.3</v>
      </c>
      <c r="I10" s="30">
        <v>15</v>
      </c>
      <c r="J10" s="30">
        <v>26.3</v>
      </c>
      <c r="K10" s="30">
        <v>9</v>
      </c>
      <c r="L10" s="30">
        <v>7.5</v>
      </c>
      <c r="M10" s="30">
        <v>-1.5</v>
      </c>
      <c r="N10" s="31"/>
      <c r="O10" s="32">
        <v>-0.16200000000000001</v>
      </c>
      <c r="P10" s="33">
        <v>-13903.74</v>
      </c>
      <c r="Q10" s="33"/>
      <c r="R10" s="33"/>
      <c r="S10" s="32">
        <v>0.23699999999999999</v>
      </c>
      <c r="T10" s="32">
        <v>0.19900000000000001</v>
      </c>
      <c r="U10" s="33">
        <v>362273.69</v>
      </c>
      <c r="V10" s="33">
        <v>251105.45</v>
      </c>
      <c r="W10" s="33">
        <v>143250</v>
      </c>
      <c r="X10" s="33">
        <v>85953.2</v>
      </c>
      <c r="Y10" s="33">
        <v>72049.41</v>
      </c>
      <c r="AA10"/>
    </row>
    <row r="11" spans="1:27" x14ac:dyDescent="0.25">
      <c r="A11" s="25">
        <f>IFERROR(VLOOKUP(RepVariacion[[#This Row],[Nombre Artículo]],Productos[],4,FALSE),"00 Falta Info")</f>
        <v>0</v>
      </c>
      <c r="B11" s="34" t="str">
        <f>IFERROR(VLOOKUP(RepVariacion[[#This Row],[Nombre Artículo]],Productos[],3,FALSE),"00 Falta Info")</f>
        <v>Pescado</v>
      </c>
      <c r="C11" s="34" t="str">
        <f>IFERROR(VLOOKUP(RepVariacion[[#This Row],[Nombre Artículo]],Productos[],2,FALSE),"00 Falta Info")</f>
        <v>Pescado</v>
      </c>
      <c r="D11" s="35">
        <f>RepVariacion[[#This Row],[Fecha]]-RepVariacion[[#This Row],[Fecha Inicial]]+1</f>
        <v>7</v>
      </c>
      <c r="E11" s="36">
        <v>46018</v>
      </c>
      <c r="F11" s="37">
        <v>46024</v>
      </c>
      <c r="G11" s="29" t="s">
        <v>108</v>
      </c>
      <c r="H11" s="30">
        <v>21.6</v>
      </c>
      <c r="I11" s="30">
        <v>55.2</v>
      </c>
      <c r="J11" s="30">
        <v>39.4</v>
      </c>
      <c r="K11" s="30">
        <v>37.5</v>
      </c>
      <c r="L11" s="30">
        <v>35.9</v>
      </c>
      <c r="M11" s="30">
        <v>-1.5</v>
      </c>
      <c r="N11" s="31"/>
      <c r="O11" s="32">
        <v>-4.1000000000000002E-2</v>
      </c>
      <c r="P11" s="33">
        <v>-12336.56</v>
      </c>
      <c r="Q11" s="33"/>
      <c r="R11" s="33"/>
      <c r="S11" s="32">
        <v>0.126</v>
      </c>
      <c r="T11" s="32">
        <v>0.13900000000000001</v>
      </c>
      <c r="U11" s="33">
        <v>2070490.99</v>
      </c>
      <c r="V11" s="33">
        <v>314933.83</v>
      </c>
      <c r="W11" s="33">
        <v>434668</v>
      </c>
      <c r="X11" s="33">
        <v>260329.17</v>
      </c>
      <c r="Y11" s="33">
        <v>287000.78999999998</v>
      </c>
      <c r="AA11"/>
    </row>
    <row r="12" spans="1:27" x14ac:dyDescent="0.25">
      <c r="A12" s="25">
        <f>IFERROR(VLOOKUP(RepVariacion[[#This Row],[Nombre Artículo]],Productos[],4,FALSE),"00 Falta Info")</f>
        <v>0</v>
      </c>
      <c r="B12" s="34" t="str">
        <f>IFERROR(VLOOKUP(RepVariacion[[#This Row],[Nombre Artículo]],Productos[],3,FALSE),"00 Falta Info")</f>
        <v>Pescado</v>
      </c>
      <c r="C12" s="34" t="str">
        <f>IFERROR(VLOOKUP(RepVariacion[[#This Row],[Nombre Artículo]],Productos[],2,FALSE),"00 Falta Info")</f>
        <v>Pescado</v>
      </c>
      <c r="D12" s="35">
        <f>RepVariacion[[#This Row],[Fecha]]-RepVariacion[[#This Row],[Fecha Inicial]]+1</f>
        <v>7</v>
      </c>
      <c r="E12" s="36">
        <v>46018</v>
      </c>
      <c r="F12" s="37">
        <v>46024</v>
      </c>
      <c r="G12" s="29" t="s">
        <v>109</v>
      </c>
      <c r="H12" s="30">
        <v>33.799999999999997</v>
      </c>
      <c r="I12" s="30"/>
      <c r="J12" s="30">
        <v>19.100000000000001</v>
      </c>
      <c r="K12" s="30">
        <v>14.8</v>
      </c>
      <c r="L12" s="30">
        <v>17.399999999999999</v>
      </c>
      <c r="M12" s="30">
        <v>2.6</v>
      </c>
      <c r="N12" s="31">
        <v>0.5</v>
      </c>
      <c r="O12" s="32">
        <v>0.17599999999999999</v>
      </c>
      <c r="P12" s="33">
        <v>25937.67</v>
      </c>
      <c r="Q12" s="33">
        <v>3.1E-2</v>
      </c>
      <c r="R12" s="33">
        <v>4521.08</v>
      </c>
      <c r="S12" s="32">
        <v>7.5999999999999998E-2</v>
      </c>
      <c r="T12" s="32">
        <v>0.09</v>
      </c>
      <c r="U12" s="33">
        <v>1928072.56</v>
      </c>
      <c r="V12" s="33">
        <v>189891.95</v>
      </c>
      <c r="W12" s="33"/>
      <c r="X12" s="33">
        <v>147133.25</v>
      </c>
      <c r="Y12" s="33">
        <v>173070.92</v>
      </c>
      <c r="AA12"/>
    </row>
    <row r="13" spans="1:27" x14ac:dyDescent="0.25">
      <c r="A13" s="25">
        <f>IFERROR(VLOOKUP(RepVariacion[[#This Row],[Nombre Artículo]],Productos[],4,FALSE),"00 Falta Info")</f>
        <v>0</v>
      </c>
      <c r="B13" s="34" t="str">
        <f>IFERROR(VLOOKUP(RepVariacion[[#This Row],[Nombre Artículo]],Productos[],3,FALSE),"00 Falta Info")</f>
        <v>Mariscos</v>
      </c>
      <c r="C13" s="34" t="str">
        <f>IFERROR(VLOOKUP(RepVariacion[[#This Row],[Nombre Artículo]],Productos[],2,FALSE),"00 Falta Info")</f>
        <v>Mariscos</v>
      </c>
      <c r="D13" s="35">
        <f>RepVariacion[[#This Row],[Fecha]]-RepVariacion[[#This Row],[Fecha Inicial]]+1</f>
        <v>7</v>
      </c>
      <c r="E13" s="36">
        <v>46018</v>
      </c>
      <c r="F13" s="37">
        <v>46024</v>
      </c>
      <c r="G13" s="29" t="s">
        <v>110</v>
      </c>
      <c r="H13" s="30">
        <v>28.6</v>
      </c>
      <c r="I13" s="30"/>
      <c r="J13" s="30">
        <v>9.9</v>
      </c>
      <c r="K13" s="30">
        <v>18.600000000000001</v>
      </c>
      <c r="L13" s="30">
        <v>2.4</v>
      </c>
      <c r="M13" s="30">
        <v>-16.2</v>
      </c>
      <c r="N13" s="31">
        <v>3.3</v>
      </c>
      <c r="O13" s="32">
        <v>-0.871</v>
      </c>
      <c r="P13" s="33">
        <v>-49439.21</v>
      </c>
      <c r="Q13" s="33">
        <v>0.17599999999999999</v>
      </c>
      <c r="R13" s="33">
        <v>9981.27</v>
      </c>
      <c r="S13" s="32">
        <v>3.512</v>
      </c>
      <c r="T13" s="32">
        <v>0.45200000000000001</v>
      </c>
      <c r="U13" s="33">
        <v>16157.8</v>
      </c>
      <c r="V13" s="33">
        <v>30164.42</v>
      </c>
      <c r="W13" s="33"/>
      <c r="X13" s="33">
        <v>56742.58</v>
      </c>
      <c r="Y13" s="33">
        <v>7303.36</v>
      </c>
      <c r="AA13"/>
    </row>
    <row r="14" spans="1:27" x14ac:dyDescent="0.25">
      <c r="A14" s="25">
        <f>IFERROR(VLOOKUP(RepVariacion[[#This Row],[Nombre Artículo]],Productos[],4,FALSE),"00 Falta Info")</f>
        <v>0</v>
      </c>
      <c r="B14" s="34" t="str">
        <f>IFERROR(VLOOKUP(RepVariacion[[#This Row],[Nombre Artículo]],Productos[],3,FALSE),"00 Falta Info")</f>
        <v>Mariscos</v>
      </c>
      <c r="C14" s="34" t="str">
        <f>IFERROR(VLOOKUP(RepVariacion[[#This Row],[Nombre Artículo]],Productos[],2,FALSE),"00 Falta Info")</f>
        <v>Mariscos</v>
      </c>
      <c r="D14" s="35">
        <f>RepVariacion[[#This Row],[Fecha]]-RepVariacion[[#This Row],[Fecha Inicial]]+1</f>
        <v>7</v>
      </c>
      <c r="E14" s="36">
        <v>46018</v>
      </c>
      <c r="F14" s="37">
        <v>46024</v>
      </c>
      <c r="G14" s="29" t="s">
        <v>111</v>
      </c>
      <c r="H14" s="30">
        <v>18.7</v>
      </c>
      <c r="I14" s="30"/>
      <c r="J14" s="30">
        <v>16.600000000000001</v>
      </c>
      <c r="K14" s="30">
        <v>2.1</v>
      </c>
      <c r="L14" s="30">
        <v>3</v>
      </c>
      <c r="M14" s="30">
        <v>0.9</v>
      </c>
      <c r="N14" s="31"/>
      <c r="O14" s="32">
        <v>0.42599999999999999</v>
      </c>
      <c r="P14" s="33">
        <v>6787.41</v>
      </c>
      <c r="Q14" s="33"/>
      <c r="R14" s="33"/>
      <c r="S14" s="32">
        <v>0.124</v>
      </c>
      <c r="T14" s="32">
        <v>0.17799999999999999</v>
      </c>
      <c r="U14" s="33">
        <v>128000</v>
      </c>
      <c r="V14" s="33">
        <v>125581.62</v>
      </c>
      <c r="W14" s="33"/>
      <c r="X14" s="33">
        <v>15934.38</v>
      </c>
      <c r="Y14" s="33">
        <v>22721.8</v>
      </c>
      <c r="AA14"/>
    </row>
    <row r="15" spans="1:27" x14ac:dyDescent="0.25">
      <c r="A15" s="25">
        <f>IFERROR(VLOOKUP(RepVariacion[[#This Row],[Nombre Artículo]],Productos[],4,FALSE),"00 Falta Info")</f>
        <v>0</v>
      </c>
      <c r="B15" s="34" t="str">
        <f>IFERROR(VLOOKUP(RepVariacion[[#This Row],[Nombre Artículo]],Productos[],3,FALSE),"00 Falta Info")</f>
        <v>Mariscos</v>
      </c>
      <c r="C15" s="34" t="str">
        <f>IFERROR(VLOOKUP(RepVariacion[[#This Row],[Nombre Artículo]],Productos[],2,FALSE),"00 Falta Info")</f>
        <v>Mariscos</v>
      </c>
      <c r="D15" s="35">
        <f>RepVariacion[[#This Row],[Fecha]]-RepVariacion[[#This Row],[Fecha Inicial]]+1</f>
        <v>7</v>
      </c>
      <c r="E15" s="36">
        <v>46018</v>
      </c>
      <c r="F15" s="37">
        <v>46024</v>
      </c>
      <c r="G15" s="29" t="s">
        <v>112</v>
      </c>
      <c r="H15" s="30">
        <v>23.8</v>
      </c>
      <c r="I15" s="30"/>
      <c r="J15" s="30">
        <v>24.4</v>
      </c>
      <c r="K15" s="30">
        <v>-0.6</v>
      </c>
      <c r="L15" s="30">
        <v>0.7</v>
      </c>
      <c r="M15" s="30">
        <v>1.3</v>
      </c>
      <c r="N15" s="31"/>
      <c r="O15" s="32">
        <v>2.0449999999999999</v>
      </c>
      <c r="P15" s="33">
        <v>15988.83</v>
      </c>
      <c r="Q15" s="33"/>
      <c r="R15" s="33"/>
      <c r="S15" s="32">
        <v>-0.26</v>
      </c>
      <c r="T15" s="32">
        <v>0.27200000000000002</v>
      </c>
      <c r="U15" s="33">
        <v>30084</v>
      </c>
      <c r="V15" s="33">
        <v>305976.49</v>
      </c>
      <c r="W15" s="33"/>
      <c r="X15" s="33">
        <v>-7819.34</v>
      </c>
      <c r="Y15" s="33">
        <v>8169.49</v>
      </c>
      <c r="AA15"/>
    </row>
    <row r="16" spans="1:27" x14ac:dyDescent="0.25">
      <c r="A16" s="25">
        <f>IFERROR(VLOOKUP(RepVariacion[[#This Row],[Nombre Artículo]],Productos[],4,FALSE),"00 Falta Info")</f>
        <v>0</v>
      </c>
      <c r="B16" s="34" t="str">
        <f>IFERROR(VLOOKUP(RepVariacion[[#This Row],[Nombre Artículo]],Productos[],3,FALSE),"00 Falta Info")</f>
        <v>Mariscos</v>
      </c>
      <c r="C16" s="34" t="str">
        <f>IFERROR(VLOOKUP(RepVariacion[[#This Row],[Nombre Artículo]],Productos[],2,FALSE),"00 Falta Info")</f>
        <v>Mariscos</v>
      </c>
      <c r="D16" s="35">
        <f>RepVariacion[[#This Row],[Fecha]]-RepVariacion[[#This Row],[Fecha Inicial]]+1</f>
        <v>7</v>
      </c>
      <c r="E16" s="36">
        <v>46018</v>
      </c>
      <c r="F16" s="37">
        <v>46024</v>
      </c>
      <c r="G16" s="29" t="s">
        <v>113</v>
      </c>
      <c r="H16" s="30">
        <v>32.17</v>
      </c>
      <c r="I16" s="30">
        <v>6</v>
      </c>
      <c r="J16" s="30">
        <v>35.19</v>
      </c>
      <c r="K16" s="30">
        <v>2.98</v>
      </c>
      <c r="L16" s="30">
        <v>3.35</v>
      </c>
      <c r="M16" s="30">
        <v>0.37</v>
      </c>
      <c r="N16" s="31">
        <v>0.09</v>
      </c>
      <c r="O16" s="32">
        <v>0.125</v>
      </c>
      <c r="P16" s="33">
        <v>8712.4500000000007</v>
      </c>
      <c r="Q16" s="33">
        <v>0.03</v>
      </c>
      <c r="R16" s="33">
        <v>2117.59</v>
      </c>
      <c r="S16" s="32">
        <v>0.35</v>
      </c>
      <c r="T16" s="32">
        <v>0.39400000000000002</v>
      </c>
      <c r="U16" s="33">
        <v>199803.48</v>
      </c>
      <c r="V16" s="33">
        <v>825416.5</v>
      </c>
      <c r="W16" s="33">
        <v>141000</v>
      </c>
      <c r="X16" s="33">
        <v>69947.83</v>
      </c>
      <c r="Y16" s="33">
        <v>78684.25</v>
      </c>
      <c r="AA16"/>
    </row>
    <row r="17" spans="1:27" x14ac:dyDescent="0.25">
      <c r="A17" s="25">
        <f>IFERROR(VLOOKUP(RepVariacion[[#This Row],[Nombre Artículo]],Productos[],4,FALSE),"00 Falta Info")</f>
        <v>0</v>
      </c>
      <c r="B17" s="34" t="str">
        <f>IFERROR(VLOOKUP(RepVariacion[[#This Row],[Nombre Artículo]],Productos[],3,FALSE),"00 Falta Info")</f>
        <v>Mariscos</v>
      </c>
      <c r="C17" s="34" t="str">
        <f>IFERROR(VLOOKUP(RepVariacion[[#This Row],[Nombre Artículo]],Productos[],2,FALSE),"00 Falta Info")</f>
        <v>Mariscos</v>
      </c>
      <c r="D17" s="35">
        <f>RepVariacion[[#This Row],[Fecha]]-RepVariacion[[#This Row],[Fecha Inicial]]+1</f>
        <v>7</v>
      </c>
      <c r="E17" s="36">
        <v>46018</v>
      </c>
      <c r="F17" s="37">
        <v>46024</v>
      </c>
      <c r="G17" s="29" t="s">
        <v>114</v>
      </c>
      <c r="H17" s="30">
        <v>21.5</v>
      </c>
      <c r="I17" s="30"/>
      <c r="J17" s="30">
        <v>21.7</v>
      </c>
      <c r="K17" s="30">
        <v>-0.2</v>
      </c>
      <c r="L17" s="30">
        <v>0.3</v>
      </c>
      <c r="M17" s="30">
        <v>0.5</v>
      </c>
      <c r="N17" s="31">
        <v>0.1</v>
      </c>
      <c r="O17" s="32">
        <v>2.3730000000000002</v>
      </c>
      <c r="P17" s="33">
        <v>7403.22</v>
      </c>
      <c r="Q17" s="33">
        <v>-0.42499999999999999</v>
      </c>
      <c r="R17" s="33">
        <v>1325.87</v>
      </c>
      <c r="S17" s="32">
        <v>-0.35199999999999998</v>
      </c>
      <c r="T17" s="32">
        <v>0.48299999999999998</v>
      </c>
      <c r="U17" s="33">
        <v>8868.07</v>
      </c>
      <c r="V17" s="33">
        <v>331419.40000000002</v>
      </c>
      <c r="W17" s="33"/>
      <c r="X17" s="33">
        <v>-3119.47</v>
      </c>
      <c r="Y17" s="33">
        <v>4283.76</v>
      </c>
      <c r="AA17"/>
    </row>
    <row r="18" spans="1:27" x14ac:dyDescent="0.25">
      <c r="A18" s="25">
        <f>IFERROR(VLOOKUP(RepVariacion[[#This Row],[Nombre Artículo]],Productos[],4,FALSE),"00 Falta Info")</f>
        <v>0</v>
      </c>
      <c r="B18" s="34" t="str">
        <f>IFERROR(VLOOKUP(RepVariacion[[#This Row],[Nombre Artículo]],Productos[],3,FALSE),"00 Falta Info")</f>
        <v>Mariscos</v>
      </c>
      <c r="C18" s="34" t="str">
        <f>IFERROR(VLOOKUP(RepVariacion[[#This Row],[Nombre Artículo]],Productos[],2,FALSE),"00 Falta Info")</f>
        <v>Mariscos</v>
      </c>
      <c r="D18" s="35">
        <f>RepVariacion[[#This Row],[Fecha]]-RepVariacion[[#This Row],[Fecha Inicial]]+1</f>
        <v>7</v>
      </c>
      <c r="E18" s="36">
        <v>46018</v>
      </c>
      <c r="F18" s="37">
        <v>46024</v>
      </c>
      <c r="G18" s="29" t="s">
        <v>115</v>
      </c>
      <c r="H18" s="30">
        <v>3</v>
      </c>
      <c r="I18" s="30"/>
      <c r="J18" s="30">
        <v>3</v>
      </c>
      <c r="K18" s="30"/>
      <c r="L18" s="30"/>
      <c r="M18" s="30"/>
      <c r="N18" s="31"/>
      <c r="O18" s="32"/>
      <c r="P18" s="33"/>
      <c r="Q18" s="33"/>
      <c r="R18" s="33"/>
      <c r="S18" s="32"/>
      <c r="T18" s="32"/>
      <c r="U18" s="33"/>
      <c r="V18" s="33">
        <v>44700</v>
      </c>
      <c r="W18" s="33"/>
      <c r="X18" s="33"/>
      <c r="Y18" s="33"/>
      <c r="AA18"/>
    </row>
    <row r="19" spans="1:27" x14ac:dyDescent="0.25">
      <c r="A19" s="25">
        <f>IFERROR(VLOOKUP(RepVariacion[[#This Row],[Nombre Artículo]],Productos[],4,FALSE),"00 Falta Info")</f>
        <v>0</v>
      </c>
      <c r="B19" s="34" t="str">
        <f>IFERROR(VLOOKUP(RepVariacion[[#This Row],[Nombre Artículo]],Productos[],3,FALSE),"00 Falta Info")</f>
        <v>Mariscos</v>
      </c>
      <c r="C19" s="34" t="str">
        <f>IFERROR(VLOOKUP(RepVariacion[[#This Row],[Nombre Artículo]],Productos[],2,FALSE),"00 Falta Info")</f>
        <v>Mariscos</v>
      </c>
      <c r="D19" s="35">
        <f>RepVariacion[[#This Row],[Fecha]]-RepVariacion[[#This Row],[Fecha Inicial]]+1</f>
        <v>7</v>
      </c>
      <c r="E19" s="36">
        <v>46018</v>
      </c>
      <c r="F19" s="37">
        <v>46024</v>
      </c>
      <c r="G19" s="29" t="s">
        <v>116</v>
      </c>
      <c r="H19" s="30">
        <v>1.3</v>
      </c>
      <c r="I19" s="30">
        <v>13.2</v>
      </c>
      <c r="J19" s="30">
        <v>5.8</v>
      </c>
      <c r="K19" s="30">
        <v>8.6</v>
      </c>
      <c r="L19" s="30">
        <v>10.3</v>
      </c>
      <c r="M19" s="30">
        <v>1.7</v>
      </c>
      <c r="N19" s="31"/>
      <c r="O19" s="32">
        <v>0.193</v>
      </c>
      <c r="P19" s="33">
        <v>24157.8</v>
      </c>
      <c r="Q19" s="33"/>
      <c r="R19" s="33"/>
      <c r="S19" s="32">
        <v>8.1000000000000003E-2</v>
      </c>
      <c r="T19" s="32">
        <v>0.10100000000000001</v>
      </c>
      <c r="U19" s="33">
        <v>1479181.67</v>
      </c>
      <c r="V19" s="33">
        <v>84393.43</v>
      </c>
      <c r="W19" s="33">
        <v>185950</v>
      </c>
      <c r="X19" s="33">
        <v>119955.03</v>
      </c>
      <c r="Y19" s="33">
        <v>149507.44</v>
      </c>
      <c r="AA19"/>
    </row>
    <row r="20" spans="1:27" x14ac:dyDescent="0.25">
      <c r="A20" s="25">
        <f>IFERROR(VLOOKUP(RepVariacion[[#This Row],[Nombre Artículo]],Productos[],4,FALSE),"00 Falta Info")</f>
        <v>0</v>
      </c>
      <c r="B20" s="34" t="str">
        <f>IFERROR(VLOOKUP(RepVariacion[[#This Row],[Nombre Artículo]],Productos[],3,FALSE),"00 Falta Info")</f>
        <v>Mariscos</v>
      </c>
      <c r="C20" s="34" t="str">
        <f>IFERROR(VLOOKUP(RepVariacion[[#This Row],[Nombre Artículo]],Productos[],2,FALSE),"00 Falta Info")</f>
        <v>Mariscos</v>
      </c>
      <c r="D20" s="35">
        <f>RepVariacion[[#This Row],[Fecha]]-RepVariacion[[#This Row],[Fecha Inicial]]+1</f>
        <v>7</v>
      </c>
      <c r="E20" s="36">
        <v>46018</v>
      </c>
      <c r="F20" s="37">
        <v>46024</v>
      </c>
      <c r="G20" s="29" t="s">
        <v>117</v>
      </c>
      <c r="H20" s="30">
        <v>12.8</v>
      </c>
      <c r="I20" s="30"/>
      <c r="J20" s="30">
        <v>5.8</v>
      </c>
      <c r="K20" s="30">
        <v>6.9</v>
      </c>
      <c r="L20" s="30">
        <v>4.5999999999999996</v>
      </c>
      <c r="M20" s="30">
        <v>-2.4</v>
      </c>
      <c r="N20" s="31">
        <v>1.3</v>
      </c>
      <c r="O20" s="32">
        <v>-0.34300000000000003</v>
      </c>
      <c r="P20" s="33">
        <v>-21997.66</v>
      </c>
      <c r="Q20" s="33">
        <v>0.192</v>
      </c>
      <c r="R20" s="33">
        <v>12291.26</v>
      </c>
      <c r="S20" s="32">
        <v>0.502</v>
      </c>
      <c r="T20" s="32">
        <v>0.33</v>
      </c>
      <c r="U20" s="33">
        <v>127850.95</v>
      </c>
      <c r="V20" s="33">
        <v>53915.86</v>
      </c>
      <c r="W20" s="33"/>
      <c r="X20" s="33">
        <v>64139.31</v>
      </c>
      <c r="Y20" s="33">
        <v>42141.65</v>
      </c>
      <c r="AA20"/>
    </row>
    <row r="21" spans="1:27" x14ac:dyDescent="0.25">
      <c r="A21" s="25">
        <f>IFERROR(VLOOKUP(RepVariacion[[#This Row],[Nombre Artículo]],Productos[],4,FALSE),"00 Falta Info")</f>
        <v>0</v>
      </c>
      <c r="B21" s="34" t="str">
        <f>IFERROR(VLOOKUP(RepVariacion[[#This Row],[Nombre Artículo]],Productos[],3,FALSE),"00 Falta Info")</f>
        <v>Embutidos</v>
      </c>
      <c r="C21" s="34" t="str">
        <f>IFERROR(VLOOKUP(RepVariacion[[#This Row],[Nombre Artículo]],Productos[],2,FALSE),"00 Falta Info")</f>
        <v>Embutidos</v>
      </c>
      <c r="D21" s="35">
        <f>RepVariacion[[#This Row],[Fecha]]-RepVariacion[[#This Row],[Fecha Inicial]]+1</f>
        <v>7</v>
      </c>
      <c r="E21" s="36">
        <v>46018</v>
      </c>
      <c r="F21" s="37">
        <v>46024</v>
      </c>
      <c r="G21" s="29" t="s">
        <v>93</v>
      </c>
      <c r="H21" s="30">
        <v>8.4</v>
      </c>
      <c r="I21" s="30"/>
      <c r="J21" s="30">
        <v>6.6</v>
      </c>
      <c r="K21" s="30">
        <v>1.9</v>
      </c>
      <c r="L21" s="30">
        <v>2.1</v>
      </c>
      <c r="M21" s="30">
        <v>0.2</v>
      </c>
      <c r="N21" s="31"/>
      <c r="O21" s="32">
        <v>0.124</v>
      </c>
      <c r="P21" s="33">
        <v>5388.81</v>
      </c>
      <c r="Q21" s="33"/>
      <c r="R21" s="33"/>
      <c r="S21" s="32">
        <v>0.38</v>
      </c>
      <c r="T21" s="32">
        <v>0.42799999999999999</v>
      </c>
      <c r="U21" s="33">
        <v>114215.77</v>
      </c>
      <c r="V21" s="33">
        <v>150564.96</v>
      </c>
      <c r="W21" s="33"/>
      <c r="X21" s="33">
        <v>43443.69</v>
      </c>
      <c r="Y21" s="33">
        <v>48832.5</v>
      </c>
      <c r="AA21"/>
    </row>
    <row r="22" spans="1:27" x14ac:dyDescent="0.25">
      <c r="A22" s="25">
        <f>IFERROR(VLOOKUP(RepVariacion[[#This Row],[Nombre Artículo]],Productos[],4,FALSE),"00 Falta Info")</f>
        <v>0</v>
      </c>
      <c r="B22" s="34" t="str">
        <f>IFERROR(VLOOKUP(RepVariacion[[#This Row],[Nombre Artículo]],Productos[],3,FALSE),"00 Falta Info")</f>
        <v>Embutidos</v>
      </c>
      <c r="C22" s="34" t="str">
        <f>IFERROR(VLOOKUP(RepVariacion[[#This Row],[Nombre Artículo]],Productos[],2,FALSE),"00 Falta Info")</f>
        <v>Embutidos</v>
      </c>
      <c r="D22" s="35">
        <f>RepVariacion[[#This Row],[Fecha]]-RepVariacion[[#This Row],[Fecha Inicial]]+1</f>
        <v>7</v>
      </c>
      <c r="E22" s="36">
        <v>46018</v>
      </c>
      <c r="F22" s="37">
        <v>46024</v>
      </c>
      <c r="G22" s="29" t="s">
        <v>94</v>
      </c>
      <c r="H22" s="30">
        <v>6.7</v>
      </c>
      <c r="I22" s="30"/>
      <c r="J22" s="30">
        <v>5.8</v>
      </c>
      <c r="K22" s="30">
        <v>1</v>
      </c>
      <c r="L22" s="30">
        <v>1</v>
      </c>
      <c r="M22" s="30">
        <v>0.1</v>
      </c>
      <c r="N22" s="31"/>
      <c r="O22" s="32">
        <v>0.06</v>
      </c>
      <c r="P22" s="33">
        <v>612.85</v>
      </c>
      <c r="Q22" s="33"/>
      <c r="R22" s="33"/>
      <c r="S22" s="32">
        <v>0.126</v>
      </c>
      <c r="T22" s="32">
        <v>0.13400000000000001</v>
      </c>
      <c r="U22" s="33">
        <v>80732.490000000005</v>
      </c>
      <c r="V22" s="33">
        <v>59872.29</v>
      </c>
      <c r="W22" s="33"/>
      <c r="X22" s="33">
        <v>10189.92</v>
      </c>
      <c r="Y22" s="33">
        <v>10802.77</v>
      </c>
      <c r="AA22"/>
    </row>
    <row r="23" spans="1:27" x14ac:dyDescent="0.25">
      <c r="A23" s="25">
        <f>IFERROR(VLOOKUP(RepVariacion[[#This Row],[Nombre Artículo]],Productos[],4,FALSE),"00 Falta Info")</f>
        <v>0</v>
      </c>
      <c r="B23" s="34" t="str">
        <f>IFERROR(VLOOKUP(RepVariacion[[#This Row],[Nombre Artículo]],Productos[],3,FALSE),"00 Falta Info")</f>
        <v>Lacteos</v>
      </c>
      <c r="C23" s="34" t="str">
        <f>IFERROR(VLOOKUP(RepVariacion[[#This Row],[Nombre Artículo]],Productos[],2,FALSE),"00 Falta Info")</f>
        <v>Quesos</v>
      </c>
      <c r="D23" s="35">
        <f>RepVariacion[[#This Row],[Fecha]]-RepVariacion[[#This Row],[Fecha Inicial]]+1</f>
        <v>7</v>
      </c>
      <c r="E23" s="36">
        <v>46018</v>
      </c>
      <c r="F23" s="37">
        <v>46024</v>
      </c>
      <c r="G23" s="29" t="s">
        <v>118</v>
      </c>
      <c r="H23" s="30">
        <v>143</v>
      </c>
      <c r="I23" s="30">
        <v>32</v>
      </c>
      <c r="J23" s="30">
        <v>152</v>
      </c>
      <c r="K23" s="30">
        <v>23</v>
      </c>
      <c r="L23" s="30">
        <v>24</v>
      </c>
      <c r="M23" s="30">
        <v>1</v>
      </c>
      <c r="N23" s="31"/>
      <c r="O23" s="32">
        <v>4.2999999999999997E-2</v>
      </c>
      <c r="P23" s="33">
        <v>4191.3</v>
      </c>
      <c r="Q23" s="33"/>
      <c r="R23" s="33"/>
      <c r="S23" s="32">
        <v>0.52600000000000002</v>
      </c>
      <c r="T23" s="32">
        <v>0.54800000000000004</v>
      </c>
      <c r="U23" s="33">
        <v>183436.73</v>
      </c>
      <c r="V23" s="33">
        <v>637078.02</v>
      </c>
      <c r="W23" s="33">
        <v>134080</v>
      </c>
      <c r="X23" s="33">
        <v>96408.39</v>
      </c>
      <c r="Y23" s="33">
        <v>100591.27</v>
      </c>
      <c r="AA23"/>
    </row>
    <row r="24" spans="1:27" x14ac:dyDescent="0.25">
      <c r="A24" s="25">
        <f>IFERROR(VLOOKUP(RepVariacion[[#This Row],[Nombre Artículo]],Productos[],4,FALSE),"00 Falta Info")</f>
        <v>0</v>
      </c>
      <c r="B24" s="34" t="str">
        <f>IFERROR(VLOOKUP(RepVariacion[[#This Row],[Nombre Artículo]],Productos[],3,FALSE),"00 Falta Info")</f>
        <v>Lacteos</v>
      </c>
      <c r="C24" s="34" t="str">
        <f>IFERROR(VLOOKUP(RepVariacion[[#This Row],[Nombre Artículo]],Productos[],2,FALSE),"00 Falta Info")</f>
        <v>Quesos</v>
      </c>
      <c r="D24" s="35">
        <f>RepVariacion[[#This Row],[Fecha]]-RepVariacion[[#This Row],[Fecha Inicial]]+1</f>
        <v>7</v>
      </c>
      <c r="E24" s="36">
        <v>46018</v>
      </c>
      <c r="F24" s="37">
        <v>46024</v>
      </c>
      <c r="G24" s="29" t="s">
        <v>119</v>
      </c>
      <c r="H24" s="30">
        <v>9</v>
      </c>
      <c r="I24" s="30"/>
      <c r="J24" s="30">
        <v>8.9</v>
      </c>
      <c r="K24" s="30">
        <v>0.1</v>
      </c>
      <c r="L24" s="30">
        <v>3.4</v>
      </c>
      <c r="M24" s="30">
        <v>3.2</v>
      </c>
      <c r="N24" s="31"/>
      <c r="O24" s="32">
        <v>32.5</v>
      </c>
      <c r="P24" s="33"/>
      <c r="Q24" s="33"/>
      <c r="R24" s="33"/>
      <c r="S24" s="32"/>
      <c r="T24" s="32"/>
      <c r="U24" s="33"/>
      <c r="V24" s="33"/>
      <c r="W24" s="33"/>
      <c r="X24" s="33"/>
      <c r="Y24" s="33"/>
      <c r="AA24"/>
    </row>
    <row r="25" spans="1:27" x14ac:dyDescent="0.25">
      <c r="A25" s="25">
        <f>IFERROR(VLOOKUP(RepVariacion[[#This Row],[Nombre Artículo]],Productos[],4,FALSE),"00 Falta Info")</f>
        <v>0</v>
      </c>
      <c r="B25" s="34" t="str">
        <f>IFERROR(VLOOKUP(RepVariacion[[#This Row],[Nombre Artículo]],Productos[],3,FALSE),"00 Falta Info")</f>
        <v>Lacteos</v>
      </c>
      <c r="C25" s="34" t="str">
        <f>IFERROR(VLOOKUP(RepVariacion[[#This Row],[Nombre Artículo]],Productos[],2,FALSE),"00 Falta Info")</f>
        <v>Quesos</v>
      </c>
      <c r="D25" s="35">
        <f>RepVariacion[[#This Row],[Fecha]]-RepVariacion[[#This Row],[Fecha Inicial]]+1</f>
        <v>7</v>
      </c>
      <c r="E25" s="36">
        <v>46018</v>
      </c>
      <c r="F25" s="37">
        <v>46024</v>
      </c>
      <c r="G25" s="29" t="s">
        <v>120</v>
      </c>
      <c r="H25" s="30">
        <v>44.8</v>
      </c>
      <c r="I25" s="30">
        <v>14</v>
      </c>
      <c r="J25" s="30">
        <v>46.3</v>
      </c>
      <c r="K25" s="30">
        <v>12.5</v>
      </c>
      <c r="L25" s="30">
        <v>13</v>
      </c>
      <c r="M25" s="30">
        <v>0.5</v>
      </c>
      <c r="N25" s="31"/>
      <c r="O25" s="32">
        <v>0.04</v>
      </c>
      <c r="P25" s="33">
        <v>6107.98</v>
      </c>
      <c r="Q25" s="33"/>
      <c r="R25" s="33"/>
      <c r="S25" s="32">
        <v>0.16900000000000001</v>
      </c>
      <c r="T25" s="32">
        <v>0.17699999999999999</v>
      </c>
      <c r="U25" s="33">
        <v>893747.01</v>
      </c>
      <c r="V25" s="33">
        <v>564735.1</v>
      </c>
      <c r="W25" s="33">
        <v>173460</v>
      </c>
      <c r="X25" s="33">
        <v>151388.99</v>
      </c>
      <c r="Y25" s="33">
        <v>158529.68</v>
      </c>
      <c r="AA25"/>
    </row>
    <row r="26" spans="1:27" x14ac:dyDescent="0.25">
      <c r="A26" s="25">
        <f>IFERROR(VLOOKUP(RepVariacion[[#This Row],[Nombre Artículo]],Productos[],4,FALSE),"00 Falta Info")</f>
        <v>0</v>
      </c>
      <c r="B26" s="34" t="str">
        <f>IFERROR(VLOOKUP(RepVariacion[[#This Row],[Nombre Artículo]],Productos[],3,FALSE),"00 Falta Info")</f>
        <v>Lacteos</v>
      </c>
      <c r="C26" s="34" t="str">
        <f>IFERROR(VLOOKUP(RepVariacion[[#This Row],[Nombre Artículo]],Productos[],2,FALSE),"00 Falta Info")</f>
        <v>Quesos</v>
      </c>
      <c r="D26" s="35">
        <f>RepVariacion[[#This Row],[Fecha]]-RepVariacion[[#This Row],[Fecha Inicial]]+1</f>
        <v>7</v>
      </c>
      <c r="E26" s="36">
        <v>46018</v>
      </c>
      <c r="F26" s="37">
        <v>46024</v>
      </c>
      <c r="G26" s="29" t="s">
        <v>88</v>
      </c>
      <c r="H26" s="30">
        <v>11.7</v>
      </c>
      <c r="I26" s="30"/>
      <c r="J26" s="30">
        <v>10.7</v>
      </c>
      <c r="K26" s="30">
        <v>1</v>
      </c>
      <c r="L26" s="30">
        <v>1</v>
      </c>
      <c r="M26" s="30"/>
      <c r="N26" s="31"/>
      <c r="O26" s="32">
        <v>-0.02</v>
      </c>
      <c r="P26" s="33">
        <v>-272.79000000000002</v>
      </c>
      <c r="Q26" s="33"/>
      <c r="R26" s="33"/>
      <c r="S26" s="32">
        <v>5.2999999999999999E-2</v>
      </c>
      <c r="T26" s="32">
        <v>5.1999999999999998E-2</v>
      </c>
      <c r="U26" s="33">
        <v>253622.56</v>
      </c>
      <c r="V26" s="33">
        <v>138941.04</v>
      </c>
      <c r="W26" s="33"/>
      <c r="X26" s="33">
        <v>13522.59</v>
      </c>
      <c r="Y26" s="33">
        <v>13249.8</v>
      </c>
      <c r="AA26"/>
    </row>
    <row r="27" spans="1:27" x14ac:dyDescent="0.25">
      <c r="A27" s="25">
        <f>IFERROR(VLOOKUP(RepVariacion[[#This Row],[Nombre Artículo]],Productos[],4,FALSE),"00 Falta Info")</f>
        <v>0</v>
      </c>
      <c r="B27" s="34" t="str">
        <f>IFERROR(VLOOKUP(RepVariacion[[#This Row],[Nombre Artículo]],Productos[],3,FALSE),"00 Falta Info")</f>
        <v>Lacteos</v>
      </c>
      <c r="C27" s="34" t="str">
        <f>IFERROR(VLOOKUP(RepVariacion[[#This Row],[Nombre Artículo]],Productos[],2,FALSE),"00 Falta Info")</f>
        <v>Quesos</v>
      </c>
      <c r="D27" s="35">
        <f>RepVariacion[[#This Row],[Fecha]]-RepVariacion[[#This Row],[Fecha Inicial]]+1</f>
        <v>7</v>
      </c>
      <c r="E27" s="36">
        <v>46018</v>
      </c>
      <c r="F27" s="37">
        <v>46024</v>
      </c>
      <c r="G27" s="29" t="s">
        <v>121</v>
      </c>
      <c r="H27" s="30">
        <v>7.6</v>
      </c>
      <c r="I27" s="30">
        <v>10.5</v>
      </c>
      <c r="J27" s="30">
        <v>16</v>
      </c>
      <c r="K27" s="30">
        <v>2.1</v>
      </c>
      <c r="L27" s="30">
        <v>1.7</v>
      </c>
      <c r="M27" s="30">
        <v>-0.4</v>
      </c>
      <c r="N27" s="31"/>
      <c r="O27" s="32">
        <v>-0.17399999999999999</v>
      </c>
      <c r="P27" s="33">
        <v>-5002.0600000000004</v>
      </c>
      <c r="Q27" s="33"/>
      <c r="R27" s="33"/>
      <c r="S27" s="32">
        <v>0.219</v>
      </c>
      <c r="T27" s="32">
        <v>0.184</v>
      </c>
      <c r="U27" s="33">
        <v>129412</v>
      </c>
      <c r="V27" s="33">
        <v>222357.65</v>
      </c>
      <c r="W27" s="33">
        <v>146895</v>
      </c>
      <c r="X27" s="33">
        <v>28399.75</v>
      </c>
      <c r="Y27" s="33">
        <v>23805.81</v>
      </c>
      <c r="AA27"/>
    </row>
    <row r="28" spans="1:27" x14ac:dyDescent="0.25">
      <c r="A28" s="25">
        <f>IFERROR(VLOOKUP(RepVariacion[[#This Row],[Nombre Artículo]],Productos[],4,FALSE),"00 Falta Info")</f>
        <v>0</v>
      </c>
      <c r="B28" s="34" t="str">
        <f>IFERROR(VLOOKUP(RepVariacion[[#This Row],[Nombre Artículo]],Productos[],3,FALSE),"00 Falta Info")</f>
        <v>Lacteos</v>
      </c>
      <c r="C28" s="34" t="str">
        <f>IFERROR(VLOOKUP(RepVariacion[[#This Row],[Nombre Artículo]],Productos[],2,FALSE),"00 Falta Info")</f>
        <v>Quesos</v>
      </c>
      <c r="D28" s="35">
        <f>RepVariacion[[#This Row],[Fecha]]-RepVariacion[[#This Row],[Fecha Inicial]]+1</f>
        <v>7</v>
      </c>
      <c r="E28" s="36">
        <v>46018</v>
      </c>
      <c r="F28" s="37">
        <v>46024</v>
      </c>
      <c r="G28" s="29" t="s">
        <v>89</v>
      </c>
      <c r="H28" s="30">
        <v>1.1000000000000001</v>
      </c>
      <c r="I28" s="30">
        <v>5</v>
      </c>
      <c r="J28" s="30">
        <v>5.6</v>
      </c>
      <c r="K28" s="30">
        <v>0.5</v>
      </c>
      <c r="L28" s="30">
        <v>0.4</v>
      </c>
      <c r="M28" s="30">
        <v>-0.1</v>
      </c>
      <c r="N28" s="31"/>
      <c r="O28" s="32">
        <v>-0.255</v>
      </c>
      <c r="P28" s="33">
        <v>-1720.77</v>
      </c>
      <c r="Q28" s="33"/>
      <c r="R28" s="33"/>
      <c r="S28" s="32">
        <v>0.23100000000000001</v>
      </c>
      <c r="T28" s="32">
        <v>0.17199999999999999</v>
      </c>
      <c r="U28" s="33">
        <v>29213.360000000001</v>
      </c>
      <c r="V28" s="33">
        <v>78497.710000000006</v>
      </c>
      <c r="W28" s="33">
        <v>69950</v>
      </c>
      <c r="X28" s="33">
        <v>6757.03</v>
      </c>
      <c r="Y28" s="33">
        <v>5036.3900000000003</v>
      </c>
      <c r="AA28"/>
    </row>
    <row r="29" spans="1:27" x14ac:dyDescent="0.25">
      <c r="A29" s="25">
        <f>IFERROR(VLOOKUP(RepVariacion[[#This Row],[Nombre Artículo]],Productos[],4,FALSE),"00 Falta Info")</f>
        <v>0</v>
      </c>
      <c r="B29" s="34" t="str">
        <f>IFERROR(VLOOKUP(RepVariacion[[#This Row],[Nombre Artículo]],Productos[],3,FALSE),"00 Falta Info")</f>
        <v>Lacteos</v>
      </c>
      <c r="C29" s="34" t="str">
        <f>IFERROR(VLOOKUP(RepVariacion[[#This Row],[Nombre Artículo]],Productos[],2,FALSE),"00 Falta Info")</f>
        <v>Quesos</v>
      </c>
      <c r="D29" s="35">
        <f>RepVariacion[[#This Row],[Fecha]]-RepVariacion[[#This Row],[Fecha Inicial]]+1</f>
        <v>7</v>
      </c>
      <c r="E29" s="36">
        <v>46018</v>
      </c>
      <c r="F29" s="37">
        <v>46024</v>
      </c>
      <c r="G29" s="29" t="s">
        <v>122</v>
      </c>
      <c r="H29" s="30">
        <v>4.4000000000000004</v>
      </c>
      <c r="I29" s="30"/>
      <c r="J29" s="30">
        <v>3.6</v>
      </c>
      <c r="K29" s="30">
        <v>0.8</v>
      </c>
      <c r="L29" s="30">
        <v>0.5</v>
      </c>
      <c r="M29" s="30">
        <v>-0.3</v>
      </c>
      <c r="N29" s="31"/>
      <c r="O29" s="32">
        <v>-0.372</v>
      </c>
      <c r="P29" s="33">
        <v>-7505.48</v>
      </c>
      <c r="Q29" s="33"/>
      <c r="R29" s="33"/>
      <c r="S29" s="32">
        <v>0.246</v>
      </c>
      <c r="T29" s="32">
        <v>0.155</v>
      </c>
      <c r="U29" s="33">
        <v>82044</v>
      </c>
      <c r="V29" s="33">
        <v>92550.65</v>
      </c>
      <c r="W29" s="33"/>
      <c r="X29" s="33">
        <v>20183.650000000001</v>
      </c>
      <c r="Y29" s="33">
        <v>12678.17</v>
      </c>
      <c r="AA29"/>
    </row>
    <row r="30" spans="1:27" x14ac:dyDescent="0.25">
      <c r="A30" s="25">
        <f>IFERROR(VLOOKUP(RepVariacion[[#This Row],[Nombre Artículo]],Productos[],4,FALSE),"00 Falta Info")</f>
        <v>0</v>
      </c>
      <c r="B30" s="34" t="str">
        <f>IFERROR(VLOOKUP(RepVariacion[[#This Row],[Nombre Artículo]],Productos[],3,FALSE),"00 Falta Info")</f>
        <v>Lacteos</v>
      </c>
      <c r="C30" s="34" t="str">
        <f>IFERROR(VLOOKUP(RepVariacion[[#This Row],[Nombre Artículo]],Productos[],2,FALSE),"00 Falta Info")</f>
        <v>Quesos</v>
      </c>
      <c r="D30" s="35">
        <f>RepVariacion[[#This Row],[Fecha]]-RepVariacion[[#This Row],[Fecha Inicial]]+1</f>
        <v>7</v>
      </c>
      <c r="E30" s="36">
        <v>46018</v>
      </c>
      <c r="F30" s="37">
        <v>46024</v>
      </c>
      <c r="G30" s="29" t="s">
        <v>123</v>
      </c>
      <c r="H30" s="30">
        <v>8.8000000000000007</v>
      </c>
      <c r="I30" s="30"/>
      <c r="J30" s="30">
        <v>8.6</v>
      </c>
      <c r="K30" s="30">
        <v>0.2</v>
      </c>
      <c r="L30" s="30">
        <v>0.7</v>
      </c>
      <c r="M30" s="30">
        <v>0.5</v>
      </c>
      <c r="N30" s="31">
        <v>0.1</v>
      </c>
      <c r="O30" s="32">
        <v>1.99</v>
      </c>
      <c r="P30" s="33">
        <v>4644.54</v>
      </c>
      <c r="Q30" s="33">
        <v>0.63900000000000001</v>
      </c>
      <c r="R30" s="33">
        <v>1492.7</v>
      </c>
      <c r="S30" s="32">
        <v>0.125</v>
      </c>
      <c r="T30" s="32">
        <v>0.374</v>
      </c>
      <c r="U30" s="33">
        <v>18656.349999999999</v>
      </c>
      <c r="V30" s="33">
        <v>87825.26</v>
      </c>
      <c r="W30" s="33"/>
      <c r="X30" s="33">
        <v>2334.29</v>
      </c>
      <c r="Y30" s="33">
        <v>6978.83</v>
      </c>
      <c r="AA30"/>
    </row>
    <row r="31" spans="1:27" x14ac:dyDescent="0.25">
      <c r="A31" s="25">
        <f>IFERROR(VLOOKUP(RepVariacion[[#This Row],[Nombre Artículo]],Productos[],4,FALSE),"00 Falta Info")</f>
        <v>0</v>
      </c>
      <c r="B31" s="34" t="str">
        <f>IFERROR(VLOOKUP(RepVariacion[[#This Row],[Nombre Artículo]],Productos[],3,FALSE),"00 Falta Info")</f>
        <v>Lacteos</v>
      </c>
      <c r="C31" s="34" t="str">
        <f>IFERROR(VLOOKUP(RepVariacion[[#This Row],[Nombre Artículo]],Productos[],2,FALSE),"00 Falta Info")</f>
        <v>Quesos</v>
      </c>
      <c r="D31" s="35">
        <f>RepVariacion[[#This Row],[Fecha]]-RepVariacion[[#This Row],[Fecha Inicial]]+1</f>
        <v>7</v>
      </c>
      <c r="E31" s="36">
        <v>46018</v>
      </c>
      <c r="F31" s="37">
        <v>46024</v>
      </c>
      <c r="G31" s="29" t="s">
        <v>90</v>
      </c>
      <c r="H31" s="30">
        <v>1.8</v>
      </c>
      <c r="I31" s="30">
        <v>5.9</v>
      </c>
      <c r="J31" s="30">
        <v>7.3</v>
      </c>
      <c r="K31" s="30">
        <v>0.4</v>
      </c>
      <c r="L31" s="30">
        <v>0.7</v>
      </c>
      <c r="M31" s="30">
        <v>0.3</v>
      </c>
      <c r="N31" s="31"/>
      <c r="O31" s="32">
        <v>0.746</v>
      </c>
      <c r="P31" s="33">
        <v>5427.24</v>
      </c>
      <c r="Q31" s="33"/>
      <c r="R31" s="33"/>
      <c r="S31" s="32">
        <v>6.7000000000000004E-2</v>
      </c>
      <c r="T31" s="32">
        <v>0.11600000000000001</v>
      </c>
      <c r="U31" s="33">
        <v>109268.44</v>
      </c>
      <c r="V31" s="33">
        <v>132722.34</v>
      </c>
      <c r="W31" s="33">
        <v>107630</v>
      </c>
      <c r="X31" s="33">
        <v>7280.95</v>
      </c>
      <c r="Y31" s="33">
        <v>12705.91</v>
      </c>
      <c r="AA31"/>
    </row>
    <row r="32" spans="1:27" x14ac:dyDescent="0.25">
      <c r="A32" s="25">
        <f>IFERROR(VLOOKUP(RepVariacion[[#This Row],[Nombre Artículo]],Productos[],4,FALSE),"00 Falta Info")</f>
        <v>0</v>
      </c>
      <c r="B32" s="34" t="str">
        <f>IFERROR(VLOOKUP(RepVariacion[[#This Row],[Nombre Artículo]],Productos[],3,FALSE),"00 Falta Info")</f>
        <v>Abarrotes</v>
      </c>
      <c r="C32" s="34" t="str">
        <f>IFERROR(VLOOKUP(RepVariacion[[#This Row],[Nombre Artículo]],Productos[],2,FALSE),"00 Falta Info")</f>
        <v>Chocolate</v>
      </c>
      <c r="D32" s="35">
        <f>RepVariacion[[#This Row],[Fecha]]-RepVariacion[[#This Row],[Fecha Inicial]]+1</f>
        <v>7</v>
      </c>
      <c r="E32" s="36">
        <v>46018</v>
      </c>
      <c r="F32" s="37">
        <v>46024</v>
      </c>
      <c r="G32" s="29" t="s">
        <v>124</v>
      </c>
      <c r="H32" s="30">
        <v>19.3</v>
      </c>
      <c r="I32" s="30"/>
      <c r="J32" s="30">
        <v>20.6</v>
      </c>
      <c r="K32" s="30">
        <v>-1.3</v>
      </c>
      <c r="L32" s="30">
        <v>0.1</v>
      </c>
      <c r="M32" s="30">
        <v>1.4</v>
      </c>
      <c r="N32" s="31"/>
      <c r="O32" s="32">
        <v>1.08</v>
      </c>
      <c r="P32" s="33"/>
      <c r="Q32" s="33"/>
      <c r="R32" s="33"/>
      <c r="S32" s="32"/>
      <c r="T32" s="32"/>
      <c r="U32" s="33"/>
      <c r="V32" s="33"/>
      <c r="W32" s="33"/>
      <c r="X32" s="33"/>
      <c r="Y32" s="33"/>
      <c r="AA32"/>
    </row>
    <row r="33" spans="1:27" x14ac:dyDescent="0.25">
      <c r="A33" s="25">
        <f>IFERROR(VLOOKUP(RepVariacion[[#This Row],[Nombre Artículo]],Productos[],4,FALSE),"00 Falta Info")</f>
        <v>0</v>
      </c>
      <c r="B33" s="34" t="str">
        <f>IFERROR(VLOOKUP(RepVariacion[[#This Row],[Nombre Artículo]],Productos[],3,FALSE),"00 Falta Info")</f>
        <v>Abarrotes</v>
      </c>
      <c r="C33" s="34" t="str">
        <f>IFERROR(VLOOKUP(RepVariacion[[#This Row],[Nombre Artículo]],Productos[],2,FALSE),"00 Falta Info")</f>
        <v>Chocolate</v>
      </c>
      <c r="D33" s="35">
        <f>RepVariacion[[#This Row],[Fecha]]-RepVariacion[[#This Row],[Fecha Inicial]]+1</f>
        <v>7</v>
      </c>
      <c r="E33" s="36">
        <v>46018</v>
      </c>
      <c r="F33" s="37">
        <v>46024</v>
      </c>
      <c r="G33" s="29" t="s">
        <v>125</v>
      </c>
      <c r="H33" s="30">
        <v>8.5</v>
      </c>
      <c r="I33" s="30"/>
      <c r="J33" s="30">
        <v>8.3000000000000007</v>
      </c>
      <c r="K33" s="30">
        <v>0.3</v>
      </c>
      <c r="L33" s="30"/>
      <c r="M33" s="30">
        <v>-0.3</v>
      </c>
      <c r="N33" s="31"/>
      <c r="O33" s="32">
        <v>-1</v>
      </c>
      <c r="P33" s="33">
        <v>-2765.83</v>
      </c>
      <c r="Q33" s="33">
        <v>0.126</v>
      </c>
      <c r="R33" s="33">
        <v>348.54</v>
      </c>
      <c r="S33" s="32"/>
      <c r="T33" s="32"/>
      <c r="U33" s="33"/>
      <c r="V33" s="33">
        <v>81653.38</v>
      </c>
      <c r="W33" s="33"/>
      <c r="X33" s="33">
        <v>2765.83</v>
      </c>
      <c r="Y33" s="33"/>
      <c r="AA33"/>
    </row>
    <row r="34" spans="1:27" x14ac:dyDescent="0.25">
      <c r="A34" s="25">
        <f>IFERROR(VLOOKUP(RepVariacion[[#This Row],[Nombre Artículo]],Productos[],4,FALSE),"00 Falta Info")</f>
        <v>0</v>
      </c>
      <c r="B34" s="34" t="str">
        <f>IFERROR(VLOOKUP(RepVariacion[[#This Row],[Nombre Artículo]],Productos[],3,FALSE),"00 Falta Info")</f>
        <v>Abarrotes</v>
      </c>
      <c r="C34" s="34" t="str">
        <f>IFERROR(VLOOKUP(RepVariacion[[#This Row],[Nombre Artículo]],Productos[],2,FALSE),"00 Falta Info")</f>
        <v>Chocolate</v>
      </c>
      <c r="D34" s="35">
        <f>RepVariacion[[#This Row],[Fecha]]-RepVariacion[[#This Row],[Fecha Inicial]]+1</f>
        <v>7</v>
      </c>
      <c r="E34" s="36">
        <v>46018</v>
      </c>
      <c r="F34" s="37">
        <v>46024</v>
      </c>
      <c r="G34" s="29" t="s">
        <v>126</v>
      </c>
      <c r="H34" s="30">
        <v>10.3</v>
      </c>
      <c r="I34" s="30"/>
      <c r="J34" s="30">
        <v>9.6999999999999993</v>
      </c>
      <c r="K34" s="30">
        <v>0.6</v>
      </c>
      <c r="L34" s="30"/>
      <c r="M34" s="30">
        <v>-0.6</v>
      </c>
      <c r="N34" s="31"/>
      <c r="O34" s="32">
        <v>-1</v>
      </c>
      <c r="P34" s="33"/>
      <c r="Q34" s="33">
        <v>1.4999999999999999E-2</v>
      </c>
      <c r="R34" s="33"/>
      <c r="S34" s="32"/>
      <c r="T34" s="32"/>
      <c r="U34" s="33"/>
      <c r="V34" s="33"/>
      <c r="W34" s="33"/>
      <c r="X34" s="33"/>
      <c r="Y34" s="33"/>
      <c r="AA34"/>
    </row>
    <row r="35" spans="1:27" x14ac:dyDescent="0.25">
      <c r="A35" s="25">
        <f>IFERROR(VLOOKUP(RepVariacion[[#This Row],[Nombre Artículo]],Productos[],4,FALSE),"00 Falta Info")</f>
        <v>0</v>
      </c>
      <c r="B35" s="34" t="str">
        <f>IFERROR(VLOOKUP(RepVariacion[[#This Row],[Nombre Artículo]],Productos[],3,FALSE),"00 Falta Info")</f>
        <v>Abarrotes</v>
      </c>
      <c r="C35" s="34" t="str">
        <f>IFERROR(VLOOKUP(RepVariacion[[#This Row],[Nombre Artículo]],Productos[],2,FALSE),"00 Falta Info")</f>
        <v>Aceite</v>
      </c>
      <c r="D35" s="35">
        <f>RepVariacion[[#This Row],[Fecha]]-RepVariacion[[#This Row],[Fecha Inicial]]+1</f>
        <v>7</v>
      </c>
      <c r="E35" s="36">
        <v>46018</v>
      </c>
      <c r="F35" s="37">
        <v>46024</v>
      </c>
      <c r="G35" s="29" t="s">
        <v>127</v>
      </c>
      <c r="H35" s="30">
        <v>26</v>
      </c>
      <c r="I35" s="30">
        <v>12</v>
      </c>
      <c r="J35" s="30">
        <v>19</v>
      </c>
      <c r="K35" s="30">
        <v>19</v>
      </c>
      <c r="L35" s="30"/>
      <c r="M35" s="30">
        <v>-19</v>
      </c>
      <c r="N35" s="31"/>
      <c r="O35" s="32">
        <v>-1</v>
      </c>
      <c r="P35" s="33">
        <v>-30335.65</v>
      </c>
      <c r="Q35" s="33"/>
      <c r="R35" s="33"/>
      <c r="S35" s="32"/>
      <c r="T35" s="32"/>
      <c r="U35" s="33"/>
      <c r="V35" s="33">
        <v>30335.65</v>
      </c>
      <c r="W35" s="33">
        <v>19164</v>
      </c>
      <c r="X35" s="33">
        <v>30323.01</v>
      </c>
      <c r="Y35" s="33"/>
      <c r="AA35"/>
    </row>
    <row r="36" spans="1:27" x14ac:dyDescent="0.25">
      <c r="A36" s="25">
        <f>IFERROR(VLOOKUP(RepVariacion[[#This Row],[Nombre Artículo]],Productos[],4,FALSE),"00 Falta Info")</f>
        <v>0</v>
      </c>
      <c r="B36" s="34" t="str">
        <f>IFERROR(VLOOKUP(RepVariacion[[#This Row],[Nombre Artículo]],Productos[],3,FALSE),"00 Falta Info")</f>
        <v>Verduras</v>
      </c>
      <c r="C36" s="34" t="str">
        <f>IFERROR(VLOOKUP(RepVariacion[[#This Row],[Nombre Artículo]],Productos[],2,FALSE),"00 Falta Info")</f>
        <v>Champiñon</v>
      </c>
      <c r="D36" s="35">
        <f>RepVariacion[[#This Row],[Fecha]]-RepVariacion[[#This Row],[Fecha Inicial]]+1</f>
        <v>7</v>
      </c>
      <c r="E36" s="36">
        <v>46018</v>
      </c>
      <c r="F36" s="37">
        <v>46024</v>
      </c>
      <c r="G36" s="29" t="s">
        <v>128</v>
      </c>
      <c r="H36" s="30">
        <v>2.7</v>
      </c>
      <c r="I36" s="30">
        <v>1.6</v>
      </c>
      <c r="J36" s="30">
        <v>0.8</v>
      </c>
      <c r="K36" s="30">
        <v>3.5</v>
      </c>
      <c r="L36" s="30">
        <v>3.3</v>
      </c>
      <c r="M36" s="30">
        <v>-0.2</v>
      </c>
      <c r="N36" s="31"/>
      <c r="O36" s="32">
        <v>-6.6000000000000003E-2</v>
      </c>
      <c r="P36" s="33">
        <v>-3849.35</v>
      </c>
      <c r="Q36" s="33"/>
      <c r="R36" s="33"/>
      <c r="S36" s="32">
        <v>0.1</v>
      </c>
      <c r="T36" s="32">
        <v>8.4000000000000005E-2</v>
      </c>
      <c r="U36" s="33">
        <v>646221.38</v>
      </c>
      <c r="V36" s="33">
        <v>13109.5</v>
      </c>
      <c r="W36" s="33">
        <v>26720</v>
      </c>
      <c r="X36" s="33">
        <v>64445</v>
      </c>
      <c r="Y36" s="33">
        <v>54442</v>
      </c>
      <c r="AA36"/>
    </row>
    <row r="37" spans="1:27" x14ac:dyDescent="0.25">
      <c r="A37" s="25">
        <f>IFERROR(VLOOKUP(RepVariacion[[#This Row],[Nombre Artículo]],Productos[],4,FALSE),"00 Falta Info")</f>
        <v>0</v>
      </c>
      <c r="B37" s="34" t="str">
        <f>IFERROR(VLOOKUP(RepVariacion[[#This Row],[Nombre Artículo]],Productos[],3,FALSE),"00 Falta Info")</f>
        <v>Verduras</v>
      </c>
      <c r="C37" s="34" t="str">
        <f>IFERROR(VLOOKUP(RepVariacion[[#This Row],[Nombre Artículo]],Productos[],2,FALSE),"00 Falta Info")</f>
        <v>Champiñon</v>
      </c>
      <c r="D37" s="35">
        <f>RepVariacion[[#This Row],[Fecha]]-RepVariacion[[#This Row],[Fecha Inicial]]+1</f>
        <v>7</v>
      </c>
      <c r="E37" s="36">
        <v>46018</v>
      </c>
      <c r="F37" s="37">
        <v>46024</v>
      </c>
      <c r="G37" s="29" t="s">
        <v>129</v>
      </c>
      <c r="H37" s="30">
        <v>1</v>
      </c>
      <c r="I37" s="30">
        <v>5</v>
      </c>
      <c r="J37" s="30">
        <v>3.1</v>
      </c>
      <c r="K37" s="30">
        <v>3</v>
      </c>
      <c r="L37" s="30">
        <v>3.1</v>
      </c>
      <c r="M37" s="30">
        <v>0.1</v>
      </c>
      <c r="N37" s="31"/>
      <c r="O37" s="32">
        <v>4.4999999999999998E-2</v>
      </c>
      <c r="P37" s="33">
        <v>1722.5</v>
      </c>
      <c r="Q37" s="33"/>
      <c r="R37" s="33"/>
      <c r="S37" s="32">
        <v>7.9000000000000001E-2</v>
      </c>
      <c r="T37" s="32">
        <v>8.2000000000000003E-2</v>
      </c>
      <c r="U37" s="33">
        <v>490177.42</v>
      </c>
      <c r="V37" s="33">
        <v>39936</v>
      </c>
      <c r="W37" s="33">
        <v>65000</v>
      </c>
      <c r="X37" s="33">
        <v>38577.5</v>
      </c>
      <c r="Y37" s="33">
        <v>40300</v>
      </c>
      <c r="AA37"/>
    </row>
    <row r="38" spans="1:27" x14ac:dyDescent="0.25">
      <c r="A38" s="25">
        <f>IFERROR(VLOOKUP(RepVariacion[[#This Row],[Nombre Artículo]],Productos[],4,FALSE),"00 Falta Info")</f>
        <v>0</v>
      </c>
      <c r="B38" s="34" t="str">
        <f>IFERROR(VLOOKUP(RepVariacion[[#This Row],[Nombre Artículo]],Productos[],3,FALSE),"00 Falta Info")</f>
        <v>Verduras</v>
      </c>
      <c r="C38" s="34" t="str">
        <f>IFERROR(VLOOKUP(RepVariacion[[#This Row],[Nombre Artículo]],Productos[],2,FALSE),"00 Falta Info")</f>
        <v>Palta</v>
      </c>
      <c r="D38" s="35">
        <f>RepVariacion[[#This Row],[Fecha]]-RepVariacion[[#This Row],[Fecha Inicial]]+1</f>
        <v>7</v>
      </c>
      <c r="E38" s="36">
        <v>46018</v>
      </c>
      <c r="F38" s="37">
        <v>46024</v>
      </c>
      <c r="G38" s="29" t="s">
        <v>92</v>
      </c>
      <c r="H38" s="30">
        <v>12.5</v>
      </c>
      <c r="I38" s="30">
        <v>15</v>
      </c>
      <c r="J38" s="30">
        <v>11</v>
      </c>
      <c r="K38" s="30">
        <v>16.5</v>
      </c>
      <c r="L38" s="30">
        <v>13.2</v>
      </c>
      <c r="M38" s="30">
        <v>-3.3</v>
      </c>
      <c r="N38" s="31">
        <v>3.2</v>
      </c>
      <c r="O38" s="32">
        <v>-0.19900000000000001</v>
      </c>
      <c r="P38" s="33">
        <v>-14738.61</v>
      </c>
      <c r="Q38" s="33">
        <v>0.192</v>
      </c>
      <c r="R38" s="33">
        <v>14274.59</v>
      </c>
      <c r="S38" s="32">
        <v>0.24099999999999999</v>
      </c>
      <c r="T38" s="32">
        <v>0.193</v>
      </c>
      <c r="U38" s="33">
        <v>307575.28000000003</v>
      </c>
      <c r="V38" s="33">
        <v>49451.09</v>
      </c>
      <c r="W38" s="33">
        <v>67500</v>
      </c>
      <c r="X38" s="33">
        <v>74197.63</v>
      </c>
      <c r="Y38" s="33">
        <v>59459.01</v>
      </c>
      <c r="AA38"/>
    </row>
    <row r="39" spans="1:27" x14ac:dyDescent="0.25">
      <c r="A39" s="25">
        <f>IFERROR(VLOOKUP(RepVariacion[[#This Row],[Nombre Artículo]],Productos[],4,FALSE),"00 Falta Info")</f>
        <v>0</v>
      </c>
      <c r="B39" s="34" t="str">
        <f>IFERROR(VLOOKUP(RepVariacion[[#This Row],[Nombre Artículo]],Productos[],3,FALSE),"00 Falta Info")</f>
        <v>Postres</v>
      </c>
      <c r="C39" s="34" t="str">
        <f>IFERROR(VLOOKUP(RepVariacion[[#This Row],[Nombre Artículo]],Productos[],2,FALSE),"00 Falta Info")</f>
        <v>Tortas</v>
      </c>
      <c r="D39" s="35">
        <f>RepVariacion[[#This Row],[Fecha]]-RepVariacion[[#This Row],[Fecha Inicial]]+1</f>
        <v>7</v>
      </c>
      <c r="E39" s="36">
        <v>46018</v>
      </c>
      <c r="F39" s="37">
        <v>46024</v>
      </c>
      <c r="G39" s="29" t="s">
        <v>130</v>
      </c>
      <c r="H39" s="30">
        <v>18</v>
      </c>
      <c r="I39" s="30">
        <v>16</v>
      </c>
      <c r="J39" s="30">
        <v>27</v>
      </c>
      <c r="K39" s="30">
        <v>7</v>
      </c>
      <c r="L39" s="30">
        <v>6</v>
      </c>
      <c r="M39" s="30">
        <v>-1</v>
      </c>
      <c r="N39" s="31">
        <v>1</v>
      </c>
      <c r="O39" s="32">
        <v>-0.14299999999999999</v>
      </c>
      <c r="P39" s="33">
        <v>-1100</v>
      </c>
      <c r="Q39" s="33">
        <v>0.14299999999999999</v>
      </c>
      <c r="R39" s="33">
        <v>1100</v>
      </c>
      <c r="S39" s="32">
        <v>0.57599999999999996</v>
      </c>
      <c r="T39" s="32">
        <v>0.49399999999999999</v>
      </c>
      <c r="U39" s="33">
        <v>13367.45</v>
      </c>
      <c r="V39" s="33">
        <v>29700</v>
      </c>
      <c r="W39" s="33">
        <v>17600</v>
      </c>
      <c r="X39" s="33">
        <v>7700</v>
      </c>
      <c r="Y39" s="33">
        <v>6600</v>
      </c>
      <c r="AA39"/>
    </row>
    <row r="40" spans="1:27" x14ac:dyDescent="0.25">
      <c r="A40" s="25">
        <f>IFERROR(VLOOKUP(RepVariacion[[#This Row],[Nombre Artículo]],Productos[],4,FALSE),"00 Falta Info")</f>
        <v>0</v>
      </c>
      <c r="B40" s="34" t="str">
        <f>IFERROR(VLOOKUP(RepVariacion[[#This Row],[Nombre Artículo]],Productos[],3,FALSE),"00 Falta Info")</f>
        <v>Postres</v>
      </c>
      <c r="C40" s="34" t="str">
        <f>IFERROR(VLOOKUP(RepVariacion[[#This Row],[Nombre Artículo]],Productos[],2,FALSE),"00 Falta Info")</f>
        <v>Tortas</v>
      </c>
      <c r="D40" s="35">
        <f>RepVariacion[[#This Row],[Fecha]]-RepVariacion[[#This Row],[Fecha Inicial]]+1</f>
        <v>7</v>
      </c>
      <c r="E40" s="36">
        <v>46018</v>
      </c>
      <c r="F40" s="37">
        <v>46024</v>
      </c>
      <c r="G40" s="29" t="s">
        <v>131</v>
      </c>
      <c r="H40" s="30">
        <v>59</v>
      </c>
      <c r="I40" s="30"/>
      <c r="J40" s="30">
        <v>55</v>
      </c>
      <c r="K40" s="30">
        <v>4</v>
      </c>
      <c r="L40" s="30">
        <v>3</v>
      </c>
      <c r="M40" s="30">
        <v>-1</v>
      </c>
      <c r="N40" s="31">
        <v>1</v>
      </c>
      <c r="O40" s="32">
        <v>-0.25</v>
      </c>
      <c r="P40" s="33">
        <v>-847</v>
      </c>
      <c r="Q40" s="33">
        <v>0.25</v>
      </c>
      <c r="R40" s="33">
        <v>847</v>
      </c>
      <c r="S40" s="32">
        <v>0.32800000000000001</v>
      </c>
      <c r="T40" s="32">
        <v>0.246</v>
      </c>
      <c r="U40" s="33">
        <v>10336</v>
      </c>
      <c r="V40" s="33">
        <v>46585</v>
      </c>
      <c r="W40" s="33"/>
      <c r="X40" s="33">
        <v>3388</v>
      </c>
      <c r="Y40" s="33">
        <v>2541</v>
      </c>
      <c r="AA40"/>
    </row>
    <row r="41" spans="1:27" x14ac:dyDescent="0.25">
      <c r="A41" s="25">
        <f>IFERROR(VLOOKUP(RepVariacion[[#This Row],[Nombre Artículo]],Productos[],4,FALSE),"00 Falta Info")</f>
        <v>0</v>
      </c>
      <c r="B41" s="34" t="str">
        <f>IFERROR(VLOOKUP(RepVariacion[[#This Row],[Nombre Artículo]],Productos[],3,FALSE),"00 Falta Info")</f>
        <v>Postres</v>
      </c>
      <c r="C41" s="34" t="str">
        <f>IFERROR(VLOOKUP(RepVariacion[[#This Row],[Nombre Artículo]],Productos[],2,FALSE),"00 Falta Info")</f>
        <v>Tortas</v>
      </c>
      <c r="D41" s="35">
        <f>RepVariacion[[#This Row],[Fecha]]-RepVariacion[[#This Row],[Fecha Inicial]]+1</f>
        <v>7</v>
      </c>
      <c r="E41" s="36">
        <v>46018</v>
      </c>
      <c r="F41" s="37">
        <v>46024</v>
      </c>
      <c r="G41" s="29" t="s">
        <v>132</v>
      </c>
      <c r="H41" s="30"/>
      <c r="I41" s="30">
        <v>131</v>
      </c>
      <c r="J41" s="30">
        <v>131</v>
      </c>
      <c r="K41" s="30"/>
      <c r="L41" s="30"/>
      <c r="M41" s="30"/>
      <c r="N41" s="31"/>
      <c r="O41" s="32"/>
      <c r="P41" s="33"/>
      <c r="Q41" s="33"/>
      <c r="R41" s="33"/>
      <c r="S41" s="32"/>
      <c r="T41" s="32"/>
      <c r="U41" s="33"/>
      <c r="V41" s="33"/>
      <c r="W41" s="33"/>
      <c r="X41" s="33"/>
      <c r="Y41" s="33"/>
      <c r="AA41"/>
    </row>
    <row r="42" spans="1:27" x14ac:dyDescent="0.25">
      <c r="A42" s="25">
        <f>IFERROR(VLOOKUP(RepVariacion[[#This Row],[Nombre Artículo]],Productos[],4,FALSE),"00 Falta Info")</f>
        <v>0</v>
      </c>
      <c r="B42" s="34" t="str">
        <f>IFERROR(VLOOKUP(RepVariacion[[#This Row],[Nombre Artículo]],Productos[],3,FALSE),"00 Falta Info")</f>
        <v>Postres</v>
      </c>
      <c r="C42" s="34" t="str">
        <f>IFERROR(VLOOKUP(RepVariacion[[#This Row],[Nombre Artículo]],Productos[],2,FALSE),"00 Falta Info")</f>
        <v>Tortas</v>
      </c>
      <c r="D42" s="35">
        <f>RepVariacion[[#This Row],[Fecha]]-RepVariacion[[#This Row],[Fecha Inicial]]+1</f>
        <v>7</v>
      </c>
      <c r="E42" s="36">
        <v>46018</v>
      </c>
      <c r="F42" s="37">
        <v>46024</v>
      </c>
      <c r="G42" s="29" t="s">
        <v>133</v>
      </c>
      <c r="H42" s="30">
        <v>14</v>
      </c>
      <c r="I42" s="30"/>
      <c r="J42" s="30">
        <v>14</v>
      </c>
      <c r="K42" s="30"/>
      <c r="L42" s="30"/>
      <c r="M42" s="30"/>
      <c r="N42" s="31"/>
      <c r="O42" s="32"/>
      <c r="P42" s="33"/>
      <c r="Q42" s="33"/>
      <c r="R42" s="33"/>
      <c r="S42" s="32"/>
      <c r="T42" s="32"/>
      <c r="U42" s="33"/>
      <c r="V42" s="33">
        <v>4452</v>
      </c>
      <c r="W42" s="33"/>
      <c r="X42" s="33"/>
      <c r="Y42" s="33"/>
      <c r="AA42"/>
    </row>
    <row r="43" spans="1:27" x14ac:dyDescent="0.25">
      <c r="A43" s="25">
        <f>IFERROR(VLOOKUP(RepVariacion[[#This Row],[Nombre Artículo]],Productos[],4,FALSE),"00 Falta Info")</f>
        <v>0</v>
      </c>
      <c r="B43" s="34" t="str">
        <f>IFERROR(VLOOKUP(RepVariacion[[#This Row],[Nombre Artículo]],Productos[],3,FALSE),"00 Falta Info")</f>
        <v>Postres</v>
      </c>
      <c r="C43" s="34" t="str">
        <f>IFERROR(VLOOKUP(RepVariacion[[#This Row],[Nombre Artículo]],Productos[],2,FALSE),"00 Falta Info")</f>
        <v>Tortas</v>
      </c>
      <c r="D43" s="35">
        <f>RepVariacion[[#This Row],[Fecha]]-RepVariacion[[#This Row],[Fecha Inicial]]+1</f>
        <v>7</v>
      </c>
      <c r="E43" s="36">
        <v>46018</v>
      </c>
      <c r="F43" s="37">
        <v>46024</v>
      </c>
      <c r="G43" s="29" t="s">
        <v>134</v>
      </c>
      <c r="H43" s="30">
        <v>23</v>
      </c>
      <c r="I43" s="30"/>
      <c r="J43" s="30">
        <v>15</v>
      </c>
      <c r="K43" s="30">
        <v>8</v>
      </c>
      <c r="L43" s="30">
        <v>8</v>
      </c>
      <c r="M43" s="30"/>
      <c r="N43" s="31"/>
      <c r="O43" s="32"/>
      <c r="P43" s="33"/>
      <c r="Q43" s="33"/>
      <c r="R43" s="33"/>
      <c r="S43" s="32">
        <v>0.24399999999999999</v>
      </c>
      <c r="T43" s="32">
        <v>0.24399999999999999</v>
      </c>
      <c r="U43" s="33">
        <v>39279.5</v>
      </c>
      <c r="V43" s="33">
        <v>18000</v>
      </c>
      <c r="W43" s="33"/>
      <c r="X43" s="33">
        <v>9600</v>
      </c>
      <c r="Y43" s="33">
        <v>9600</v>
      </c>
      <c r="AA43"/>
    </row>
    <row r="44" spans="1:27" x14ac:dyDescent="0.25">
      <c r="A44" s="25">
        <f>IFERROR(VLOOKUP(RepVariacion[[#This Row],[Nombre Artículo]],Productos[],4,FALSE),"00 Falta Info")</f>
        <v>0</v>
      </c>
      <c r="B44" s="34" t="str">
        <f>IFERROR(VLOOKUP(RepVariacion[[#This Row],[Nombre Artículo]],Productos[],3,FALSE),"00 Falta Info")</f>
        <v>Postres</v>
      </c>
      <c r="C44" s="34" t="str">
        <f>IFERROR(VLOOKUP(RepVariacion[[#This Row],[Nombre Artículo]],Productos[],2,FALSE),"00 Falta Info")</f>
        <v>Tortas</v>
      </c>
      <c r="D44" s="35">
        <f>RepVariacion[[#This Row],[Fecha]]-RepVariacion[[#This Row],[Fecha Inicial]]+1</f>
        <v>7</v>
      </c>
      <c r="E44" s="36">
        <v>46018</v>
      </c>
      <c r="F44" s="37">
        <v>46024</v>
      </c>
      <c r="G44" s="29" t="s">
        <v>135</v>
      </c>
      <c r="H44" s="30">
        <v>19</v>
      </c>
      <c r="I44" s="30"/>
      <c r="J44" s="30">
        <v>17</v>
      </c>
      <c r="K44" s="30">
        <v>2</v>
      </c>
      <c r="L44" s="30">
        <v>1</v>
      </c>
      <c r="M44" s="30">
        <v>-1</v>
      </c>
      <c r="N44" s="31">
        <v>1</v>
      </c>
      <c r="O44" s="32">
        <v>-0.5</v>
      </c>
      <c r="P44" s="33">
        <v>-1000</v>
      </c>
      <c r="Q44" s="33">
        <v>0.5</v>
      </c>
      <c r="R44" s="33">
        <v>1000</v>
      </c>
      <c r="S44" s="32">
        <v>0.48599999999999999</v>
      </c>
      <c r="T44" s="32">
        <v>0.24299999999999999</v>
      </c>
      <c r="U44" s="33">
        <v>4118</v>
      </c>
      <c r="V44" s="33">
        <v>17000</v>
      </c>
      <c r="W44" s="33"/>
      <c r="X44" s="33">
        <v>2000</v>
      </c>
      <c r="Y44" s="33">
        <v>1000</v>
      </c>
      <c r="AA44"/>
    </row>
    <row r="45" spans="1:27" x14ac:dyDescent="0.25">
      <c r="A45" s="25">
        <f>IFERROR(VLOOKUP(RepVariacion[[#This Row],[Nombre Artículo]],Productos[],4,FALSE),"00 Falta Info")</f>
        <v>0</v>
      </c>
      <c r="B45" s="34" t="str">
        <f>IFERROR(VLOOKUP(RepVariacion[[#This Row],[Nombre Artículo]],Productos[],3,FALSE),"00 Falta Info")</f>
        <v>Postres</v>
      </c>
      <c r="C45" s="34" t="str">
        <f>IFERROR(VLOOKUP(RepVariacion[[#This Row],[Nombre Artículo]],Productos[],2,FALSE),"00 Falta Info")</f>
        <v>Tortas</v>
      </c>
      <c r="D45" s="35">
        <f>RepVariacion[[#This Row],[Fecha]]-RepVariacion[[#This Row],[Fecha Inicial]]+1</f>
        <v>7</v>
      </c>
      <c r="E45" s="36">
        <v>46018</v>
      </c>
      <c r="F45" s="37">
        <v>46024</v>
      </c>
      <c r="G45" s="29" t="s">
        <v>136</v>
      </c>
      <c r="H45" s="30">
        <v>16</v>
      </c>
      <c r="I45" s="30">
        <v>12</v>
      </c>
      <c r="J45" s="30">
        <v>17</v>
      </c>
      <c r="K45" s="30">
        <v>11</v>
      </c>
      <c r="L45" s="30">
        <v>7</v>
      </c>
      <c r="M45" s="30">
        <v>-4</v>
      </c>
      <c r="N45" s="31">
        <v>4</v>
      </c>
      <c r="O45" s="32">
        <v>-0.36399999999999999</v>
      </c>
      <c r="P45" s="33">
        <v>-5200</v>
      </c>
      <c r="Q45" s="33">
        <v>0.36399999999999999</v>
      </c>
      <c r="R45" s="33">
        <v>5200</v>
      </c>
      <c r="S45" s="32">
        <v>0.35199999999999998</v>
      </c>
      <c r="T45" s="32">
        <v>0.224</v>
      </c>
      <c r="U45" s="33">
        <v>40587.980000000003</v>
      </c>
      <c r="V45" s="33">
        <v>22100</v>
      </c>
      <c r="W45" s="33">
        <v>15600</v>
      </c>
      <c r="X45" s="33">
        <v>14300</v>
      </c>
      <c r="Y45" s="33">
        <v>9100</v>
      </c>
      <c r="AA45"/>
    </row>
    <row r="46" spans="1:27" x14ac:dyDescent="0.25">
      <c r="A46" s="25">
        <f>IFERROR(VLOOKUP(RepVariacion[[#This Row],[Nombre Artículo]],Productos[],4,FALSE),"00 Falta Info")</f>
        <v>0</v>
      </c>
      <c r="B46" s="34" t="str">
        <f>IFERROR(VLOOKUP(RepVariacion[[#This Row],[Nombre Artículo]],Productos[],3,FALSE),"00 Falta Info")</f>
        <v>Colación</v>
      </c>
      <c r="C46" s="34" t="str">
        <f>IFERROR(VLOOKUP(RepVariacion[[#This Row],[Nombre Artículo]],Productos[],2,FALSE),"00 Falta Info")</f>
        <v>Colacion</v>
      </c>
      <c r="D46" s="35">
        <f>RepVariacion[[#This Row],[Fecha]]-RepVariacion[[#This Row],[Fecha Inicial]]+1</f>
        <v>7</v>
      </c>
      <c r="E46" s="36">
        <v>46018</v>
      </c>
      <c r="F46" s="37">
        <v>46024</v>
      </c>
      <c r="G46" s="29" t="s">
        <v>137</v>
      </c>
      <c r="H46" s="30">
        <v>10.199999999999999</v>
      </c>
      <c r="I46" s="30"/>
      <c r="J46" s="30">
        <v>4.0999999999999996</v>
      </c>
      <c r="K46" s="30">
        <v>6.2</v>
      </c>
      <c r="L46" s="30"/>
      <c r="M46" s="30">
        <v>-6.2</v>
      </c>
      <c r="N46" s="31"/>
      <c r="O46" s="32">
        <v>-1</v>
      </c>
      <c r="P46" s="33">
        <v>-32130.799999999999</v>
      </c>
      <c r="Q46" s="33"/>
      <c r="R46" s="33"/>
      <c r="S46" s="32"/>
      <c r="T46" s="32"/>
      <c r="U46" s="33"/>
      <c r="V46" s="33">
        <v>21169.200000000001</v>
      </c>
      <c r="W46" s="33"/>
      <c r="X46" s="33">
        <v>32130.799999999999</v>
      </c>
      <c r="Y46" s="33"/>
      <c r="AA46"/>
    </row>
    <row r="47" spans="1:27" x14ac:dyDescent="0.25">
      <c r="A47" s="25">
        <f>IFERROR(VLOOKUP(RepVariacion[[#This Row],[Nombre Artículo]],Productos[],4,FALSE),"00 Falta Info")</f>
        <v>0</v>
      </c>
      <c r="B47" s="34" t="str">
        <f>IFERROR(VLOOKUP(RepVariacion[[#This Row],[Nombre Artículo]],Productos[],3,FALSE),"00 Falta Info")</f>
        <v>Colación</v>
      </c>
      <c r="C47" s="34" t="str">
        <f>IFERROR(VLOOKUP(RepVariacion[[#This Row],[Nombre Artículo]],Productos[],2,FALSE),"00 Falta Info")</f>
        <v>Colacion</v>
      </c>
      <c r="D47" s="35">
        <f>RepVariacion[[#This Row],[Fecha]]-RepVariacion[[#This Row],[Fecha Inicial]]+1</f>
        <v>7</v>
      </c>
      <c r="E47" s="36">
        <v>46018</v>
      </c>
      <c r="F47" s="37">
        <v>46024</v>
      </c>
      <c r="G47" s="29" t="s">
        <v>138</v>
      </c>
      <c r="H47" s="30">
        <v>23.4</v>
      </c>
      <c r="I47" s="30">
        <v>21.6</v>
      </c>
      <c r="J47" s="30">
        <v>21.6</v>
      </c>
      <c r="K47" s="30">
        <v>23.4</v>
      </c>
      <c r="L47" s="30"/>
      <c r="M47" s="30">
        <v>-23.4</v>
      </c>
      <c r="N47" s="31"/>
      <c r="O47" s="32">
        <v>-1</v>
      </c>
      <c r="P47" s="33">
        <v>-163565.99</v>
      </c>
      <c r="Q47" s="33"/>
      <c r="R47" s="33"/>
      <c r="S47" s="32"/>
      <c r="T47" s="32"/>
      <c r="U47" s="33"/>
      <c r="V47" s="33">
        <v>150634.5</v>
      </c>
      <c r="W47" s="33">
        <v>150634</v>
      </c>
      <c r="X47" s="33">
        <v>163566</v>
      </c>
      <c r="Y47" s="33"/>
      <c r="AA47"/>
    </row>
    <row r="48" spans="1:27" x14ac:dyDescent="0.25">
      <c r="A48" s="25">
        <f>IFERROR(VLOOKUP(RepVariacion[[#This Row],[Nombre Artículo]],Productos[],4,FALSE),"00 Falta Info")</f>
        <v>0</v>
      </c>
      <c r="B48" s="34" t="str">
        <f>IFERROR(VLOOKUP(RepVariacion[[#This Row],[Nombre Artículo]],Productos[],3,FALSE),"00 Falta Info")</f>
        <v>Colación</v>
      </c>
      <c r="C48" s="34" t="str">
        <f>IFERROR(VLOOKUP(RepVariacion[[#This Row],[Nombre Artículo]],Productos[],2,FALSE),"00 Falta Info")</f>
        <v>Colacion</v>
      </c>
      <c r="D48" s="35">
        <f>RepVariacion[[#This Row],[Fecha]]-RepVariacion[[#This Row],[Fecha Inicial]]+1</f>
        <v>7</v>
      </c>
      <c r="E48" s="36">
        <v>46018</v>
      </c>
      <c r="F48" s="37">
        <v>46024</v>
      </c>
      <c r="G48" s="29" t="s">
        <v>139</v>
      </c>
      <c r="H48" s="30">
        <v>7.3</v>
      </c>
      <c r="I48" s="30">
        <v>17.899999999999999</v>
      </c>
      <c r="J48" s="30">
        <v>25.2</v>
      </c>
      <c r="K48" s="30"/>
      <c r="L48" s="30"/>
      <c r="M48" s="30"/>
      <c r="N48" s="31"/>
      <c r="O48" s="32"/>
      <c r="P48" s="33"/>
      <c r="Q48" s="33"/>
      <c r="R48" s="33"/>
      <c r="S48" s="32"/>
      <c r="T48" s="32"/>
      <c r="U48" s="33"/>
      <c r="V48" s="33">
        <v>100356.48</v>
      </c>
      <c r="W48" s="33">
        <v>71229.5</v>
      </c>
      <c r="X48" s="33"/>
      <c r="Y48" s="33"/>
      <c r="AA48"/>
    </row>
    <row r="49" spans="1:27" x14ac:dyDescent="0.25">
      <c r="A49" s="25">
        <f>IFERROR(VLOOKUP(RepVariacion[[#This Row],[Nombre Artículo]],Productos[],4,FALSE),"00 Falta Info")</f>
        <v>0</v>
      </c>
      <c r="B49" s="34" t="str">
        <f>IFERROR(VLOOKUP(RepVariacion[[#This Row],[Nombre Artículo]],Productos[],3,FALSE),"00 Falta Info")</f>
        <v>Colación</v>
      </c>
      <c r="C49" s="34" t="str">
        <f>IFERROR(VLOOKUP(RepVariacion[[#This Row],[Nombre Artículo]],Productos[],2,FALSE),"00 Falta Info")</f>
        <v>Colacion</v>
      </c>
      <c r="D49" s="35">
        <f>RepVariacion[[#This Row],[Fecha]]-RepVariacion[[#This Row],[Fecha Inicial]]+1</f>
        <v>7</v>
      </c>
      <c r="E49" s="36">
        <v>46018</v>
      </c>
      <c r="F49" s="37">
        <v>46024</v>
      </c>
      <c r="G49" s="29" t="s">
        <v>140</v>
      </c>
      <c r="H49" s="30">
        <v>22.9</v>
      </c>
      <c r="I49" s="30">
        <v>20.8</v>
      </c>
      <c r="J49" s="30"/>
      <c r="K49" s="30">
        <v>43.8</v>
      </c>
      <c r="L49" s="30"/>
      <c r="M49" s="30">
        <v>-43.8</v>
      </c>
      <c r="N49" s="31"/>
      <c r="O49" s="32">
        <v>-1</v>
      </c>
      <c r="P49" s="33">
        <v>-120243.31</v>
      </c>
      <c r="Q49" s="33"/>
      <c r="R49" s="33"/>
      <c r="S49" s="32"/>
      <c r="T49" s="32"/>
      <c r="U49" s="33"/>
      <c r="V49" s="33"/>
      <c r="W49" s="33">
        <v>53975.6</v>
      </c>
      <c r="X49" s="33">
        <v>120243.3</v>
      </c>
      <c r="Y49" s="33"/>
      <c r="AA49"/>
    </row>
    <row r="50" spans="1:27" x14ac:dyDescent="0.25">
      <c r="A50" s="25">
        <f>IFERROR(VLOOKUP(RepVariacion[[#This Row],[Nombre Artículo]],Productos[],4,FALSE),"00 Falta Info")</f>
        <v>0</v>
      </c>
      <c r="B50" s="34" t="str">
        <f>IFERROR(VLOOKUP(RepVariacion[[#This Row],[Nombre Artículo]],Productos[],3,FALSE),"00 Falta Info")</f>
        <v>Aves</v>
      </c>
      <c r="C50" s="34" t="str">
        <f>IFERROR(VLOOKUP(RepVariacion[[#This Row],[Nombre Artículo]],Productos[],2,FALSE),"00 Falta Info")</f>
        <v>Pollo</v>
      </c>
      <c r="D50" s="35">
        <f>RepVariacion[[#This Row],[Fecha]]-RepVariacion[[#This Row],[Fecha Inicial]]+1</f>
        <v>5</v>
      </c>
      <c r="E50" s="36">
        <v>46025</v>
      </c>
      <c r="F50" s="37">
        <v>46029</v>
      </c>
      <c r="G50" s="29" t="s">
        <v>71</v>
      </c>
      <c r="H50" s="30">
        <v>17.600000000000001</v>
      </c>
      <c r="I50" s="30">
        <v>15</v>
      </c>
      <c r="J50" s="30">
        <v>32.200000000000003</v>
      </c>
      <c r="K50" s="30">
        <v>0.4</v>
      </c>
      <c r="L50" s="30">
        <v>6.1</v>
      </c>
      <c r="M50" s="30">
        <v>5.7</v>
      </c>
      <c r="N50" s="31"/>
      <c r="O50" s="32">
        <v>14.063000000000001</v>
      </c>
      <c r="P50" s="33">
        <v>25827.26</v>
      </c>
      <c r="Q50" s="33"/>
      <c r="R50" s="33"/>
      <c r="S50" s="32">
        <v>8.9999999999999993E-3</v>
      </c>
      <c r="T50" s="32">
        <v>0.11799999999999999</v>
      </c>
      <c r="U50" s="33">
        <v>233804.75</v>
      </c>
      <c r="V50" s="33">
        <v>145965.13</v>
      </c>
      <c r="W50" s="33">
        <v>55350</v>
      </c>
      <c r="X50" s="33">
        <v>2134.73</v>
      </c>
      <c r="Y50" s="33">
        <v>27663.83</v>
      </c>
      <c r="AA50"/>
    </row>
    <row r="51" spans="1:27" x14ac:dyDescent="0.25">
      <c r="A51" s="25">
        <f>IFERROR(VLOOKUP(RepVariacion[[#This Row],[Nombre Artículo]],Productos[],4,FALSE),"00 Falta Info")</f>
        <v>0</v>
      </c>
      <c r="B51" s="34" t="str">
        <f>IFERROR(VLOOKUP(RepVariacion[[#This Row],[Nombre Artículo]],Productos[],3,FALSE),"00 Falta Info")</f>
        <v>Carnes</v>
      </c>
      <c r="C51" s="34" t="str">
        <f>IFERROR(VLOOKUP(RepVariacion[[#This Row],[Nombre Artículo]],Productos[],2,FALSE),"00 Falta Info")</f>
        <v>Vacuno</v>
      </c>
      <c r="D51" s="35">
        <f>RepVariacion[[#This Row],[Fecha]]-RepVariacion[[#This Row],[Fecha Inicial]]+1</f>
        <v>5</v>
      </c>
      <c r="E51" s="36">
        <v>46025</v>
      </c>
      <c r="F51" s="37">
        <v>46029</v>
      </c>
      <c r="G51" s="29" t="s">
        <v>102</v>
      </c>
      <c r="H51" s="30">
        <v>15.6</v>
      </c>
      <c r="I51" s="30"/>
      <c r="J51" s="30">
        <v>15.6</v>
      </c>
      <c r="K51" s="30"/>
      <c r="L51" s="30"/>
      <c r="M51" s="30"/>
      <c r="N51" s="31"/>
      <c r="O51" s="32"/>
      <c r="P51" s="33"/>
      <c r="Q51" s="33"/>
      <c r="R51" s="33"/>
      <c r="S51" s="32"/>
      <c r="T51" s="32"/>
      <c r="U51" s="33"/>
      <c r="V51" s="33">
        <v>249444</v>
      </c>
      <c r="W51" s="33"/>
      <c r="X51" s="33"/>
      <c r="Y51" s="33"/>
      <c r="AA51"/>
    </row>
    <row r="52" spans="1:27" x14ac:dyDescent="0.25">
      <c r="A52" s="25">
        <f>IFERROR(VLOOKUP(RepVariacion[[#This Row],[Nombre Artículo]],Productos[],4,FALSE),"00 Falta Info")</f>
        <v>0</v>
      </c>
      <c r="B52" s="34" t="str">
        <f>IFERROR(VLOOKUP(RepVariacion[[#This Row],[Nombre Artículo]],Productos[],3,FALSE),"00 Falta Info")</f>
        <v>Carnes</v>
      </c>
      <c r="C52" s="34" t="str">
        <f>IFERROR(VLOOKUP(RepVariacion[[#This Row],[Nombre Artículo]],Productos[],2,FALSE),"00 Falta Info")</f>
        <v>Vacuno</v>
      </c>
      <c r="D52" s="35">
        <f>RepVariacion[[#This Row],[Fecha]]-RepVariacion[[#This Row],[Fecha Inicial]]+1</f>
        <v>5</v>
      </c>
      <c r="E52" s="36">
        <v>46025</v>
      </c>
      <c r="F52" s="37">
        <v>46029</v>
      </c>
      <c r="G52" s="29" t="s">
        <v>103</v>
      </c>
      <c r="H52" s="30">
        <v>16.399999999999999</v>
      </c>
      <c r="I52" s="30">
        <v>8</v>
      </c>
      <c r="J52" s="30">
        <v>9.6</v>
      </c>
      <c r="K52" s="30">
        <v>14.7</v>
      </c>
      <c r="L52" s="30">
        <v>13.8</v>
      </c>
      <c r="M52" s="30">
        <v>-0.9</v>
      </c>
      <c r="N52" s="31">
        <v>0.2</v>
      </c>
      <c r="O52" s="32">
        <v>-6.3E-2</v>
      </c>
      <c r="P52" s="33">
        <v>-34603.120000000003</v>
      </c>
      <c r="Q52" s="33">
        <v>1.7000000000000001E-2</v>
      </c>
      <c r="R52" s="33">
        <v>9352.2000000000007</v>
      </c>
      <c r="S52" s="32">
        <v>0.35699999999999998</v>
      </c>
      <c r="T52" s="32">
        <v>0.36</v>
      </c>
      <c r="U52" s="33">
        <v>1433312.02</v>
      </c>
      <c r="V52" s="33">
        <v>360246.58</v>
      </c>
      <c r="W52" s="33">
        <v>303600</v>
      </c>
      <c r="X52" s="33">
        <v>511730.97</v>
      </c>
      <c r="Y52" s="33">
        <v>516241.2</v>
      </c>
      <c r="AA52"/>
    </row>
    <row r="53" spans="1:27" x14ac:dyDescent="0.25">
      <c r="A53" s="25">
        <f>IFERROR(VLOOKUP(RepVariacion[[#This Row],[Nombre Artículo]],Productos[],4,FALSE),"00 Falta Info")</f>
        <v>0</v>
      </c>
      <c r="B53" s="34" t="str">
        <f>IFERROR(VLOOKUP(RepVariacion[[#This Row],[Nombre Artículo]],Productos[],3,FALSE),"00 Falta Info")</f>
        <v>Carnes</v>
      </c>
      <c r="C53" s="34" t="str">
        <f>IFERROR(VLOOKUP(RepVariacion[[#This Row],[Nombre Artículo]],Productos[],2,FALSE),"00 Falta Info")</f>
        <v>Vacuno</v>
      </c>
      <c r="D53" s="35">
        <f>RepVariacion[[#This Row],[Fecha]]-RepVariacion[[#This Row],[Fecha Inicial]]+1</f>
        <v>5</v>
      </c>
      <c r="E53" s="36">
        <v>46025</v>
      </c>
      <c r="F53" s="37">
        <v>46029</v>
      </c>
      <c r="G53" s="29" t="s">
        <v>84</v>
      </c>
      <c r="H53" s="30">
        <v>50.9</v>
      </c>
      <c r="I53" s="30">
        <v>22.5</v>
      </c>
      <c r="J53" s="30">
        <v>54.3</v>
      </c>
      <c r="K53" s="30">
        <v>19.2</v>
      </c>
      <c r="L53" s="30">
        <v>12.8</v>
      </c>
      <c r="M53" s="30">
        <v>-6.4</v>
      </c>
      <c r="N53" s="31">
        <v>8.1</v>
      </c>
      <c r="O53" s="32">
        <v>-0.33200000000000002</v>
      </c>
      <c r="P53" s="33">
        <v>-88598.6</v>
      </c>
      <c r="Q53" s="33">
        <v>0.42099999999999999</v>
      </c>
      <c r="R53" s="33">
        <v>112501.6</v>
      </c>
      <c r="S53" s="32">
        <v>0.40100000000000002</v>
      </c>
      <c r="T53" s="32">
        <v>0.26900000000000002</v>
      </c>
      <c r="U53" s="33">
        <v>664087.55000000005</v>
      </c>
      <c r="V53" s="33">
        <v>756838.12</v>
      </c>
      <c r="W53" s="33">
        <v>315335</v>
      </c>
      <c r="X53" s="33">
        <v>266582.52</v>
      </c>
      <c r="Y53" s="33">
        <v>178575.19</v>
      </c>
      <c r="AA53"/>
    </row>
    <row r="54" spans="1:27" x14ac:dyDescent="0.25">
      <c r="A54" s="25">
        <f>IFERROR(VLOOKUP(RepVariacion[[#This Row],[Nombre Artículo]],Productos[],4,FALSE),"00 Falta Info")</f>
        <v>0</v>
      </c>
      <c r="B54" s="34" t="str">
        <f>IFERROR(VLOOKUP(RepVariacion[[#This Row],[Nombre Artículo]],Productos[],3,FALSE),"00 Falta Info")</f>
        <v>Carnes</v>
      </c>
      <c r="C54" s="34" t="str">
        <f>IFERROR(VLOOKUP(RepVariacion[[#This Row],[Nombre Artículo]],Productos[],2,FALSE),"00 Falta Info")</f>
        <v>Vacuno</v>
      </c>
      <c r="D54" s="35">
        <f>RepVariacion[[#This Row],[Fecha]]-RepVariacion[[#This Row],[Fecha Inicial]]+1</f>
        <v>5</v>
      </c>
      <c r="E54" s="36">
        <v>46025</v>
      </c>
      <c r="F54" s="37">
        <v>46029</v>
      </c>
      <c r="G54" s="29" t="s">
        <v>104</v>
      </c>
      <c r="H54" s="30">
        <v>38.299999999999997</v>
      </c>
      <c r="I54" s="30"/>
      <c r="J54" s="30">
        <v>33.5</v>
      </c>
      <c r="K54" s="30">
        <v>4.9000000000000004</v>
      </c>
      <c r="L54" s="30">
        <v>3.2</v>
      </c>
      <c r="M54" s="30">
        <v>-1.6</v>
      </c>
      <c r="N54" s="31"/>
      <c r="O54" s="32">
        <v>-0.33300000000000002</v>
      </c>
      <c r="P54" s="33">
        <v>-31726.19</v>
      </c>
      <c r="Q54" s="33"/>
      <c r="R54" s="33"/>
      <c r="S54" s="32">
        <v>0.40899999999999997</v>
      </c>
      <c r="T54" s="32">
        <v>0.27200000000000002</v>
      </c>
      <c r="U54" s="33">
        <v>232848.99</v>
      </c>
      <c r="V54" s="33">
        <v>652913.84</v>
      </c>
      <c r="W54" s="33"/>
      <c r="X54" s="33">
        <v>95134.83</v>
      </c>
      <c r="Y54" s="33">
        <v>63408.639999999999</v>
      </c>
      <c r="AA54"/>
    </row>
    <row r="55" spans="1:27" x14ac:dyDescent="0.25">
      <c r="A55" s="25">
        <f>IFERROR(VLOOKUP(RepVariacion[[#This Row],[Nombre Artículo]],Productos[],4,FALSE),"00 Falta Info")</f>
        <v>0</v>
      </c>
      <c r="B55" s="34" t="str">
        <f>IFERROR(VLOOKUP(RepVariacion[[#This Row],[Nombre Artículo]],Productos[],3,FALSE),"00 Falta Info")</f>
        <v>Carnes</v>
      </c>
      <c r="C55" s="34" t="str">
        <f>IFERROR(VLOOKUP(RepVariacion[[#This Row],[Nombre Artículo]],Productos[],2,FALSE),"00 Falta Info")</f>
        <v>Vacuno</v>
      </c>
      <c r="D55" s="35">
        <f>RepVariacion[[#This Row],[Fecha]]-RepVariacion[[#This Row],[Fecha Inicial]]+1</f>
        <v>5</v>
      </c>
      <c r="E55" s="36">
        <v>46025</v>
      </c>
      <c r="F55" s="37">
        <v>46029</v>
      </c>
      <c r="G55" s="29" t="s">
        <v>105</v>
      </c>
      <c r="H55" s="30">
        <v>20.2</v>
      </c>
      <c r="I55" s="30"/>
      <c r="J55" s="30">
        <v>20.2</v>
      </c>
      <c r="K55" s="30"/>
      <c r="L55" s="30"/>
      <c r="M55" s="30"/>
      <c r="N55" s="31"/>
      <c r="O55" s="32">
        <v>-1</v>
      </c>
      <c r="P55" s="33">
        <v>-410</v>
      </c>
      <c r="Q55" s="33"/>
      <c r="R55" s="33"/>
      <c r="S55" s="32"/>
      <c r="T55" s="32"/>
      <c r="U55" s="33"/>
      <c r="V55" s="33">
        <v>165640</v>
      </c>
      <c r="W55" s="33"/>
      <c r="X55" s="33">
        <v>410</v>
      </c>
      <c r="Y55" s="33"/>
      <c r="AA55"/>
    </row>
    <row r="56" spans="1:27" x14ac:dyDescent="0.25">
      <c r="A56" s="25">
        <f>IFERROR(VLOOKUP(RepVariacion[[#This Row],[Nombre Artículo]],Productos[],4,FALSE),"00 Falta Info")</f>
        <v>0</v>
      </c>
      <c r="B56" s="34" t="str">
        <f>IFERROR(VLOOKUP(RepVariacion[[#This Row],[Nombre Artículo]],Productos[],3,FALSE),"00 Falta Info")</f>
        <v>Carnes</v>
      </c>
      <c r="C56" s="34" t="str">
        <f>IFERROR(VLOOKUP(RepVariacion[[#This Row],[Nombre Artículo]],Productos[],2,FALSE),"00 Falta Info")</f>
        <v>Vacuno</v>
      </c>
      <c r="D56" s="35">
        <f>RepVariacion[[#This Row],[Fecha]]-RepVariacion[[#This Row],[Fecha Inicial]]+1</f>
        <v>5</v>
      </c>
      <c r="E56" s="36">
        <v>46025</v>
      </c>
      <c r="F56" s="37">
        <v>46029</v>
      </c>
      <c r="G56" s="29" t="s">
        <v>85</v>
      </c>
      <c r="H56" s="30">
        <v>9.4</v>
      </c>
      <c r="I56" s="30"/>
      <c r="J56" s="30">
        <v>5.8</v>
      </c>
      <c r="K56" s="30">
        <v>3.6</v>
      </c>
      <c r="L56" s="30">
        <v>3.8</v>
      </c>
      <c r="M56" s="30">
        <v>0.2</v>
      </c>
      <c r="N56" s="31">
        <v>0.1</v>
      </c>
      <c r="O56" s="32">
        <v>6.7000000000000004E-2</v>
      </c>
      <c r="P56" s="33">
        <v>2875.83</v>
      </c>
      <c r="Q56" s="33">
        <v>3.4000000000000002E-2</v>
      </c>
      <c r="R56" s="33">
        <v>1467.26</v>
      </c>
      <c r="S56" s="32">
        <v>0.27200000000000002</v>
      </c>
      <c r="T56" s="32">
        <v>0.29099999999999998</v>
      </c>
      <c r="U56" s="33">
        <v>156543.6</v>
      </c>
      <c r="V56" s="33">
        <v>69743.649999999994</v>
      </c>
      <c r="W56" s="33"/>
      <c r="X56" s="33">
        <v>42609.16</v>
      </c>
      <c r="Y56" s="33">
        <v>45484.99</v>
      </c>
      <c r="AA56"/>
    </row>
    <row r="57" spans="1:27" x14ac:dyDescent="0.25">
      <c r="A57" s="25">
        <f>IFERROR(VLOOKUP(RepVariacion[[#This Row],[Nombre Artículo]],Productos[],4,FALSE),"00 Falta Info")</f>
        <v>0</v>
      </c>
      <c r="B57" s="34" t="str">
        <f>IFERROR(VLOOKUP(RepVariacion[[#This Row],[Nombre Artículo]],Productos[],3,FALSE),"00 Falta Info")</f>
        <v>Carnes</v>
      </c>
      <c r="C57" s="34" t="str">
        <f>IFERROR(VLOOKUP(RepVariacion[[#This Row],[Nombre Artículo]],Productos[],2,FALSE),"00 Falta Info")</f>
        <v>Vacuno</v>
      </c>
      <c r="D57" s="35">
        <f>RepVariacion[[#This Row],[Fecha]]-RepVariacion[[#This Row],[Fecha Inicial]]+1</f>
        <v>5</v>
      </c>
      <c r="E57" s="36">
        <v>46025</v>
      </c>
      <c r="F57" s="37">
        <v>46029</v>
      </c>
      <c r="G57" s="29" t="s">
        <v>106</v>
      </c>
      <c r="H57" s="30">
        <v>32.549999999999997</v>
      </c>
      <c r="I57" s="30"/>
      <c r="J57" s="30">
        <v>32.200000000000003</v>
      </c>
      <c r="K57" s="30">
        <v>0.34</v>
      </c>
      <c r="L57" s="30">
        <v>1.2</v>
      </c>
      <c r="M57" s="30">
        <v>0.86</v>
      </c>
      <c r="N57" s="31"/>
      <c r="O57" s="32">
        <v>2.5190000000000001</v>
      </c>
      <c r="P57" s="33">
        <v>12885</v>
      </c>
      <c r="Q57" s="33"/>
      <c r="R57" s="33"/>
      <c r="S57" s="32">
        <v>5.6000000000000001E-2</v>
      </c>
      <c r="T57" s="32">
        <v>0.19500000000000001</v>
      </c>
      <c r="U57" s="33">
        <v>92118</v>
      </c>
      <c r="V57" s="33">
        <v>483075</v>
      </c>
      <c r="W57" s="33"/>
      <c r="X57" s="33">
        <v>5115</v>
      </c>
      <c r="Y57" s="33">
        <v>18000</v>
      </c>
      <c r="AA57"/>
    </row>
    <row r="58" spans="1:27" x14ac:dyDescent="0.25">
      <c r="A58" s="25">
        <f>IFERROR(VLOOKUP(RepVariacion[[#This Row],[Nombre Artículo]],Productos[],4,FALSE),"00 Falta Info")</f>
        <v>0</v>
      </c>
      <c r="B58" s="34" t="str">
        <f>IFERROR(VLOOKUP(RepVariacion[[#This Row],[Nombre Artículo]],Productos[],3,FALSE),"00 Falta Info")</f>
        <v>Pescado</v>
      </c>
      <c r="C58" s="34" t="str">
        <f>IFERROR(VLOOKUP(RepVariacion[[#This Row],[Nombre Artículo]],Productos[],2,FALSE),"00 Falta Info")</f>
        <v>Pescado</v>
      </c>
      <c r="D58" s="35">
        <f>RepVariacion[[#This Row],[Fecha]]-RepVariacion[[#This Row],[Fecha Inicial]]+1</f>
        <v>5</v>
      </c>
      <c r="E58" s="36">
        <v>46025</v>
      </c>
      <c r="F58" s="37">
        <v>46029</v>
      </c>
      <c r="G58" s="29" t="s">
        <v>107</v>
      </c>
      <c r="H58" s="30">
        <v>26.3</v>
      </c>
      <c r="I58" s="30">
        <v>15</v>
      </c>
      <c r="J58" s="30">
        <v>18.3</v>
      </c>
      <c r="K58" s="30">
        <v>23</v>
      </c>
      <c r="L58" s="30">
        <v>23.7</v>
      </c>
      <c r="M58" s="30">
        <v>0.7</v>
      </c>
      <c r="N58" s="31"/>
      <c r="O58" s="32">
        <v>0.03</v>
      </c>
      <c r="P58" s="33">
        <v>6680.77</v>
      </c>
      <c r="Q58" s="33"/>
      <c r="R58" s="33"/>
      <c r="S58" s="32">
        <v>0.221</v>
      </c>
      <c r="T58" s="32">
        <v>0.22800000000000001</v>
      </c>
      <c r="U58" s="33">
        <v>994288.61</v>
      </c>
      <c r="V58" s="33">
        <v>174701.34</v>
      </c>
      <c r="W58" s="33">
        <v>143250</v>
      </c>
      <c r="X58" s="33">
        <v>219654.11</v>
      </c>
      <c r="Y58" s="33">
        <v>226335</v>
      </c>
      <c r="AA58"/>
    </row>
    <row r="59" spans="1:27" x14ac:dyDescent="0.25">
      <c r="A59" s="25">
        <f>IFERROR(VLOOKUP(RepVariacion[[#This Row],[Nombre Artículo]],Productos[],4,FALSE),"00 Falta Info")</f>
        <v>0</v>
      </c>
      <c r="B59" s="34" t="str">
        <f>IFERROR(VLOOKUP(RepVariacion[[#This Row],[Nombre Artículo]],Productos[],3,FALSE),"00 Falta Info")</f>
        <v>Pescado</v>
      </c>
      <c r="C59" s="34" t="str">
        <f>IFERROR(VLOOKUP(RepVariacion[[#This Row],[Nombre Artículo]],Productos[],2,FALSE),"00 Falta Info")</f>
        <v>Pescado</v>
      </c>
      <c r="D59" s="35">
        <f>RepVariacion[[#This Row],[Fecha]]-RepVariacion[[#This Row],[Fecha Inicial]]+1</f>
        <v>5</v>
      </c>
      <c r="E59" s="36">
        <v>46025</v>
      </c>
      <c r="F59" s="37">
        <v>46029</v>
      </c>
      <c r="G59" s="29" t="s">
        <v>108</v>
      </c>
      <c r="H59" s="30">
        <v>39.4</v>
      </c>
      <c r="I59" s="30">
        <v>27</v>
      </c>
      <c r="J59" s="30">
        <v>26.1</v>
      </c>
      <c r="K59" s="30">
        <v>40.299999999999997</v>
      </c>
      <c r="L59" s="30">
        <v>43</v>
      </c>
      <c r="M59" s="30">
        <v>2.7</v>
      </c>
      <c r="N59" s="31">
        <v>2.2999999999999998</v>
      </c>
      <c r="O59" s="32">
        <v>6.7000000000000004E-2</v>
      </c>
      <c r="P59" s="33">
        <v>21525.06</v>
      </c>
      <c r="Q59" s="33">
        <v>5.6000000000000001E-2</v>
      </c>
      <c r="R59" s="33">
        <v>18137.3</v>
      </c>
      <c r="S59" s="32">
        <v>0.52200000000000002</v>
      </c>
      <c r="T59" s="32">
        <v>0.55700000000000005</v>
      </c>
      <c r="U59" s="33">
        <v>617242.99</v>
      </c>
      <c r="V59" s="33">
        <v>208698.79</v>
      </c>
      <c r="W59" s="33">
        <v>216130</v>
      </c>
      <c r="X59" s="33">
        <v>322364.53999999998</v>
      </c>
      <c r="Y59" s="33">
        <v>343889.59</v>
      </c>
      <c r="AA59"/>
    </row>
    <row r="60" spans="1:27" x14ac:dyDescent="0.25">
      <c r="A60" s="25">
        <f>IFERROR(VLOOKUP(RepVariacion[[#This Row],[Nombre Artículo]],Productos[],4,FALSE),"00 Falta Info")</f>
        <v>0</v>
      </c>
      <c r="B60" s="34" t="str">
        <f>IFERROR(VLOOKUP(RepVariacion[[#This Row],[Nombre Artículo]],Productos[],3,FALSE),"00 Falta Info")</f>
        <v>Pescado</v>
      </c>
      <c r="C60" s="34" t="str">
        <f>IFERROR(VLOOKUP(RepVariacion[[#This Row],[Nombre Artículo]],Productos[],2,FALSE),"00 Falta Info")</f>
        <v>Pescado</v>
      </c>
      <c r="D60" s="35">
        <f>RepVariacion[[#This Row],[Fecha]]-RepVariacion[[#This Row],[Fecha Inicial]]+1</f>
        <v>5</v>
      </c>
      <c r="E60" s="36">
        <v>46025</v>
      </c>
      <c r="F60" s="37">
        <v>46029</v>
      </c>
      <c r="G60" s="29" t="s">
        <v>109</v>
      </c>
      <c r="H60" s="30">
        <v>19.100000000000001</v>
      </c>
      <c r="I60" s="30">
        <v>19.100000000000001</v>
      </c>
      <c r="J60" s="30">
        <v>33.5</v>
      </c>
      <c r="K60" s="30">
        <v>4.7</v>
      </c>
      <c r="L60" s="30">
        <v>5.0999999999999996</v>
      </c>
      <c r="M60" s="30">
        <v>0.4</v>
      </c>
      <c r="N60" s="31">
        <v>1.8</v>
      </c>
      <c r="O60" s="32">
        <v>8.5000000000000006E-2</v>
      </c>
      <c r="P60" s="33">
        <v>4414.3500000000004</v>
      </c>
      <c r="Q60" s="33">
        <v>0.38200000000000001</v>
      </c>
      <c r="R60" s="33">
        <v>19804.009999999998</v>
      </c>
      <c r="S60" s="32">
        <v>0.17499999999999999</v>
      </c>
      <c r="T60" s="32">
        <v>0.21199999999999999</v>
      </c>
      <c r="U60" s="33">
        <v>265445</v>
      </c>
      <c r="V60" s="33">
        <v>373048.96</v>
      </c>
      <c r="W60" s="33">
        <v>229560</v>
      </c>
      <c r="X60" s="33">
        <v>46402.99</v>
      </c>
      <c r="Y60" s="33">
        <v>56233.62</v>
      </c>
      <c r="AA60"/>
    </row>
    <row r="61" spans="1:27" x14ac:dyDescent="0.25">
      <c r="A61" s="25">
        <f>IFERROR(VLOOKUP(RepVariacion[[#This Row],[Nombre Artículo]],Productos[],4,FALSE),"00 Falta Info")</f>
        <v>0</v>
      </c>
      <c r="B61" s="34" t="str">
        <f>IFERROR(VLOOKUP(RepVariacion[[#This Row],[Nombre Artículo]],Productos[],3,FALSE),"00 Falta Info")</f>
        <v>Mariscos</v>
      </c>
      <c r="C61" s="34" t="str">
        <f>IFERROR(VLOOKUP(RepVariacion[[#This Row],[Nombre Artículo]],Productos[],2,FALSE),"00 Falta Info")</f>
        <v>Mariscos</v>
      </c>
      <c r="D61" s="35">
        <f>RepVariacion[[#This Row],[Fecha]]-RepVariacion[[#This Row],[Fecha Inicial]]+1</f>
        <v>5</v>
      </c>
      <c r="E61" s="36">
        <v>46025</v>
      </c>
      <c r="F61" s="37">
        <v>46029</v>
      </c>
      <c r="G61" s="29" t="s">
        <v>110</v>
      </c>
      <c r="H61" s="30">
        <v>9.9</v>
      </c>
      <c r="I61" s="30">
        <v>15</v>
      </c>
      <c r="J61" s="30">
        <v>27.6</v>
      </c>
      <c r="K61" s="30">
        <v>-2.7</v>
      </c>
      <c r="L61" s="30">
        <v>2.4</v>
      </c>
      <c r="M61" s="30">
        <v>5.0999999999999996</v>
      </c>
      <c r="N61" s="31"/>
      <c r="O61" s="32">
        <v>1.8779999999999999</v>
      </c>
      <c r="P61" s="33">
        <v>15728.5</v>
      </c>
      <c r="Q61" s="33"/>
      <c r="R61" s="33"/>
      <c r="S61" s="32">
        <v>-0.51300000000000001</v>
      </c>
      <c r="T61" s="32">
        <v>0.45400000000000001</v>
      </c>
      <c r="U61" s="33">
        <v>16212.72</v>
      </c>
      <c r="V61" s="33">
        <v>84711.14</v>
      </c>
      <c r="W61" s="33">
        <v>46230</v>
      </c>
      <c r="X61" s="33">
        <v>-8316.7199999999993</v>
      </c>
      <c r="Y61" s="33">
        <v>7354.06</v>
      </c>
      <c r="AA61"/>
    </row>
    <row r="62" spans="1:27" x14ac:dyDescent="0.25">
      <c r="A62" s="25">
        <f>IFERROR(VLOOKUP(RepVariacion[[#This Row],[Nombre Artículo]],Productos[],4,FALSE),"00 Falta Info")</f>
        <v>0</v>
      </c>
      <c r="B62" s="34" t="str">
        <f>IFERROR(VLOOKUP(RepVariacion[[#This Row],[Nombre Artículo]],Productos[],3,FALSE),"00 Falta Info")</f>
        <v>Mariscos</v>
      </c>
      <c r="C62" s="34" t="str">
        <f>IFERROR(VLOOKUP(RepVariacion[[#This Row],[Nombre Artículo]],Productos[],2,FALSE),"00 Falta Info")</f>
        <v>Mariscos</v>
      </c>
      <c r="D62" s="35">
        <f>RepVariacion[[#This Row],[Fecha]]-RepVariacion[[#This Row],[Fecha Inicial]]+1</f>
        <v>5</v>
      </c>
      <c r="E62" s="36">
        <v>46025</v>
      </c>
      <c r="F62" s="37">
        <v>46029</v>
      </c>
      <c r="G62" s="29" t="s">
        <v>111</v>
      </c>
      <c r="H62" s="30">
        <v>16.600000000000001</v>
      </c>
      <c r="I62" s="30"/>
      <c r="J62" s="30">
        <v>14.8</v>
      </c>
      <c r="K62" s="30">
        <v>1.8</v>
      </c>
      <c r="L62" s="30">
        <v>3.2</v>
      </c>
      <c r="M62" s="30">
        <v>1.5</v>
      </c>
      <c r="N62" s="31"/>
      <c r="O62" s="32">
        <v>0.82199999999999995</v>
      </c>
      <c r="P62" s="33">
        <v>11040.47</v>
      </c>
      <c r="Q62" s="33"/>
      <c r="R62" s="33"/>
      <c r="S62" s="32">
        <v>9.6000000000000002E-2</v>
      </c>
      <c r="T62" s="32">
        <v>0.17499999999999999</v>
      </c>
      <c r="U62" s="33">
        <v>140000</v>
      </c>
      <c r="V62" s="33">
        <v>112152.47</v>
      </c>
      <c r="W62" s="33"/>
      <c r="X62" s="33">
        <v>13429.16</v>
      </c>
      <c r="Y62" s="33">
        <v>24469.63</v>
      </c>
      <c r="AA62"/>
    </row>
    <row r="63" spans="1:27" x14ac:dyDescent="0.25">
      <c r="A63" s="25">
        <f>IFERROR(VLOOKUP(RepVariacion[[#This Row],[Nombre Artículo]],Productos[],4,FALSE),"00 Falta Info")</f>
        <v>0</v>
      </c>
      <c r="B63" s="34" t="str">
        <f>IFERROR(VLOOKUP(RepVariacion[[#This Row],[Nombre Artículo]],Productos[],3,FALSE),"00 Falta Info")</f>
        <v>Mariscos</v>
      </c>
      <c r="C63" s="34" t="str">
        <f>IFERROR(VLOOKUP(RepVariacion[[#This Row],[Nombre Artículo]],Productos[],2,FALSE),"00 Falta Info")</f>
        <v>Mariscos</v>
      </c>
      <c r="D63" s="35">
        <f>RepVariacion[[#This Row],[Fecha]]-RepVariacion[[#This Row],[Fecha Inicial]]+1</f>
        <v>5</v>
      </c>
      <c r="E63" s="36">
        <v>46025</v>
      </c>
      <c r="F63" s="37">
        <v>46029</v>
      </c>
      <c r="G63" s="29" t="s">
        <v>112</v>
      </c>
      <c r="H63" s="30">
        <v>24.4</v>
      </c>
      <c r="I63" s="30"/>
      <c r="J63" s="30">
        <v>21.8</v>
      </c>
      <c r="K63" s="30">
        <v>2.6</v>
      </c>
      <c r="L63" s="30">
        <v>0.3</v>
      </c>
      <c r="M63" s="30">
        <v>-2.2000000000000002</v>
      </c>
      <c r="N63" s="31">
        <v>2</v>
      </c>
      <c r="O63" s="32">
        <v>-0.874</v>
      </c>
      <c r="P63" s="33">
        <v>-28213.9</v>
      </c>
      <c r="Q63" s="33">
        <v>0.76800000000000002</v>
      </c>
      <c r="R63" s="33">
        <v>24800.23</v>
      </c>
      <c r="S63" s="32">
        <v>2.1469999999999998</v>
      </c>
      <c r="T63" s="32">
        <v>0.27200000000000002</v>
      </c>
      <c r="U63" s="33">
        <v>15042</v>
      </c>
      <c r="V63" s="33">
        <v>273677.84999999998</v>
      </c>
      <c r="W63" s="33"/>
      <c r="X63" s="33">
        <v>32298.65</v>
      </c>
      <c r="Y63" s="33">
        <v>4084.74</v>
      </c>
      <c r="AA63"/>
    </row>
    <row r="64" spans="1:27" x14ac:dyDescent="0.25">
      <c r="A64" s="25">
        <f>IFERROR(VLOOKUP(RepVariacion[[#This Row],[Nombre Artículo]],Productos[],4,FALSE),"00 Falta Info")</f>
        <v>0</v>
      </c>
      <c r="B64" s="34" t="str">
        <f>IFERROR(VLOOKUP(RepVariacion[[#This Row],[Nombre Artículo]],Productos[],3,FALSE),"00 Falta Info")</f>
        <v>Mariscos</v>
      </c>
      <c r="C64" s="34" t="str">
        <f>IFERROR(VLOOKUP(RepVariacion[[#This Row],[Nombre Artículo]],Productos[],2,FALSE),"00 Falta Info")</f>
        <v>Mariscos</v>
      </c>
      <c r="D64" s="35">
        <f>RepVariacion[[#This Row],[Fecha]]-RepVariacion[[#This Row],[Fecha Inicial]]+1</f>
        <v>5</v>
      </c>
      <c r="E64" s="36">
        <v>46025</v>
      </c>
      <c r="F64" s="37">
        <v>46029</v>
      </c>
      <c r="G64" s="29" t="s">
        <v>113</v>
      </c>
      <c r="H64" s="30">
        <v>35.19</v>
      </c>
      <c r="I64" s="30"/>
      <c r="J64" s="30">
        <v>29.73</v>
      </c>
      <c r="K64" s="30">
        <v>5.46</v>
      </c>
      <c r="L64" s="30">
        <v>5.44</v>
      </c>
      <c r="M64" s="30">
        <v>-0.02</v>
      </c>
      <c r="N64" s="31"/>
      <c r="O64" s="32">
        <v>-4.0000000000000001E-3</v>
      </c>
      <c r="P64" s="33">
        <v>-456.97</v>
      </c>
      <c r="Q64" s="33"/>
      <c r="R64" s="33"/>
      <c r="S64" s="32">
        <v>0.41</v>
      </c>
      <c r="T64" s="32">
        <v>0.40799999999999997</v>
      </c>
      <c r="U64" s="33">
        <v>312562.05</v>
      </c>
      <c r="V64" s="33">
        <v>697404.21</v>
      </c>
      <c r="W64" s="33"/>
      <c r="X64" s="33">
        <v>128012.29</v>
      </c>
      <c r="Y64" s="33">
        <v>127555.32</v>
      </c>
      <c r="AA64"/>
    </row>
    <row r="65" spans="1:27" x14ac:dyDescent="0.25">
      <c r="A65" s="25">
        <f>IFERROR(VLOOKUP(RepVariacion[[#This Row],[Nombre Artículo]],Productos[],4,FALSE),"00 Falta Info")</f>
        <v>0</v>
      </c>
      <c r="B65" s="34" t="str">
        <f>IFERROR(VLOOKUP(RepVariacion[[#This Row],[Nombre Artículo]],Productos[],3,FALSE),"00 Falta Info")</f>
        <v>Mariscos</v>
      </c>
      <c r="C65" s="34" t="str">
        <f>IFERROR(VLOOKUP(RepVariacion[[#This Row],[Nombre Artículo]],Productos[],2,FALSE),"00 Falta Info")</f>
        <v>Mariscos</v>
      </c>
      <c r="D65" s="35">
        <f>RepVariacion[[#This Row],[Fecha]]-RepVariacion[[#This Row],[Fecha Inicial]]+1</f>
        <v>5</v>
      </c>
      <c r="E65" s="36">
        <v>46025</v>
      </c>
      <c r="F65" s="37">
        <v>46029</v>
      </c>
      <c r="G65" s="29" t="s">
        <v>114</v>
      </c>
      <c r="H65" s="30">
        <v>21.7</v>
      </c>
      <c r="I65" s="30"/>
      <c r="J65" s="30">
        <v>21.4</v>
      </c>
      <c r="K65" s="30">
        <v>0.3</v>
      </c>
      <c r="L65" s="30">
        <v>0.8</v>
      </c>
      <c r="M65" s="30">
        <v>0.5</v>
      </c>
      <c r="N65" s="31"/>
      <c r="O65" s="32">
        <v>1.88</v>
      </c>
      <c r="P65" s="33">
        <v>8389.01</v>
      </c>
      <c r="Q65" s="33"/>
      <c r="R65" s="33"/>
      <c r="S65" s="32">
        <v>0.17399999999999999</v>
      </c>
      <c r="T65" s="32">
        <v>0.501</v>
      </c>
      <c r="U65" s="33">
        <v>25674.92</v>
      </c>
      <c r="V65" s="33">
        <v>326957.51</v>
      </c>
      <c r="W65" s="33"/>
      <c r="X65" s="33">
        <v>4461.8900000000003</v>
      </c>
      <c r="Y65" s="33">
        <v>12850.9</v>
      </c>
      <c r="AA65"/>
    </row>
    <row r="66" spans="1:27" x14ac:dyDescent="0.25">
      <c r="A66" s="25">
        <f>IFERROR(VLOOKUP(RepVariacion[[#This Row],[Nombre Artículo]],Productos[],4,FALSE),"00 Falta Info")</f>
        <v>0</v>
      </c>
      <c r="B66" s="34" t="str">
        <f>IFERROR(VLOOKUP(RepVariacion[[#This Row],[Nombre Artículo]],Productos[],3,FALSE),"00 Falta Info")</f>
        <v>Mariscos</v>
      </c>
      <c r="C66" s="34" t="str">
        <f>IFERROR(VLOOKUP(RepVariacion[[#This Row],[Nombre Artículo]],Productos[],2,FALSE),"00 Falta Info")</f>
        <v>Mariscos</v>
      </c>
      <c r="D66" s="35">
        <f>RepVariacion[[#This Row],[Fecha]]-RepVariacion[[#This Row],[Fecha Inicial]]+1</f>
        <v>5</v>
      </c>
      <c r="E66" s="36">
        <v>46025</v>
      </c>
      <c r="F66" s="37">
        <v>46029</v>
      </c>
      <c r="G66" s="29" t="s">
        <v>115</v>
      </c>
      <c r="H66" s="30">
        <v>3</v>
      </c>
      <c r="I66" s="30"/>
      <c r="J66" s="30">
        <v>2</v>
      </c>
      <c r="K66" s="30">
        <v>1</v>
      </c>
      <c r="L66" s="30">
        <v>1</v>
      </c>
      <c r="M66" s="30"/>
      <c r="N66" s="31"/>
      <c r="O66" s="32"/>
      <c r="P66" s="33"/>
      <c r="Q66" s="33"/>
      <c r="R66" s="33"/>
      <c r="S66" s="32"/>
      <c r="T66" s="32"/>
      <c r="U66" s="33"/>
      <c r="V66" s="33">
        <v>29800</v>
      </c>
      <c r="W66" s="33"/>
      <c r="X66" s="33">
        <v>14900</v>
      </c>
      <c r="Y66" s="33">
        <v>14900</v>
      </c>
      <c r="AA66"/>
    </row>
    <row r="67" spans="1:27" x14ac:dyDescent="0.25">
      <c r="A67" s="25">
        <f>IFERROR(VLOOKUP(RepVariacion[[#This Row],[Nombre Artículo]],Productos[],4,FALSE),"00 Falta Info")</f>
        <v>0</v>
      </c>
      <c r="B67" s="34" t="str">
        <f>IFERROR(VLOOKUP(RepVariacion[[#This Row],[Nombre Artículo]],Productos[],3,FALSE),"00 Falta Info")</f>
        <v>Mariscos</v>
      </c>
      <c r="C67" s="34" t="str">
        <f>IFERROR(VLOOKUP(RepVariacion[[#This Row],[Nombre Artículo]],Productos[],2,FALSE),"00 Falta Info")</f>
        <v>Mariscos</v>
      </c>
      <c r="D67" s="35">
        <f>RepVariacion[[#This Row],[Fecha]]-RepVariacion[[#This Row],[Fecha Inicial]]+1</f>
        <v>5</v>
      </c>
      <c r="E67" s="36">
        <v>46025</v>
      </c>
      <c r="F67" s="37">
        <v>46029</v>
      </c>
      <c r="G67" s="29" t="s">
        <v>116</v>
      </c>
      <c r="H67" s="30">
        <v>5.8</v>
      </c>
      <c r="I67" s="30"/>
      <c r="J67" s="30">
        <v>0.6</v>
      </c>
      <c r="K67" s="30">
        <v>5.3</v>
      </c>
      <c r="L67" s="30">
        <v>3.6</v>
      </c>
      <c r="M67" s="30">
        <v>-1.7</v>
      </c>
      <c r="N67" s="31"/>
      <c r="O67" s="32">
        <v>-0.317</v>
      </c>
      <c r="P67" s="33">
        <v>-24157.81</v>
      </c>
      <c r="Q67" s="33"/>
      <c r="R67" s="33"/>
      <c r="S67" s="32">
        <v>0.67600000000000005</v>
      </c>
      <c r="T67" s="32">
        <v>0.46200000000000002</v>
      </c>
      <c r="U67" s="33">
        <v>112822.91</v>
      </c>
      <c r="V67" s="33">
        <v>8117.65</v>
      </c>
      <c r="W67" s="33"/>
      <c r="X67" s="33">
        <v>76275.78</v>
      </c>
      <c r="Y67" s="33">
        <v>52117.98</v>
      </c>
      <c r="AA67"/>
    </row>
    <row r="68" spans="1:27" x14ac:dyDescent="0.25">
      <c r="A68" s="25">
        <f>IFERROR(VLOOKUP(RepVariacion[[#This Row],[Nombre Artículo]],Productos[],4,FALSE),"00 Falta Info")</f>
        <v>0</v>
      </c>
      <c r="B68" s="34" t="str">
        <f>IFERROR(VLOOKUP(RepVariacion[[#This Row],[Nombre Artículo]],Productos[],3,FALSE),"00 Falta Info")</f>
        <v>Mariscos</v>
      </c>
      <c r="C68" s="34" t="str">
        <f>IFERROR(VLOOKUP(RepVariacion[[#This Row],[Nombre Artículo]],Productos[],2,FALSE),"00 Falta Info")</f>
        <v>Mariscos</v>
      </c>
      <c r="D68" s="35">
        <f>RepVariacion[[#This Row],[Fecha]]-RepVariacion[[#This Row],[Fecha Inicial]]+1</f>
        <v>5</v>
      </c>
      <c r="E68" s="36">
        <v>46025</v>
      </c>
      <c r="F68" s="37">
        <v>46029</v>
      </c>
      <c r="G68" s="29" t="s">
        <v>117</v>
      </c>
      <c r="H68" s="30">
        <v>5.8</v>
      </c>
      <c r="I68" s="30"/>
      <c r="J68" s="30">
        <v>5.3</v>
      </c>
      <c r="K68" s="30">
        <v>0.6</v>
      </c>
      <c r="L68" s="30">
        <v>1.5</v>
      </c>
      <c r="M68" s="30">
        <v>0.9</v>
      </c>
      <c r="N68" s="31"/>
      <c r="O68" s="32">
        <v>1.7230000000000001</v>
      </c>
      <c r="P68" s="33">
        <v>8779.1299999999992</v>
      </c>
      <c r="Q68" s="33"/>
      <c r="R68" s="33"/>
      <c r="S68" s="32">
        <v>0.157</v>
      </c>
      <c r="T68" s="32">
        <v>0.42899999999999999</v>
      </c>
      <c r="U68" s="33">
        <v>32363.45</v>
      </c>
      <c r="V68" s="33">
        <v>48819.94</v>
      </c>
      <c r="W68" s="33"/>
      <c r="X68" s="33">
        <v>5095.92</v>
      </c>
      <c r="Y68" s="33">
        <v>13875.05</v>
      </c>
      <c r="AA68"/>
    </row>
    <row r="69" spans="1:27" x14ac:dyDescent="0.25">
      <c r="A69" s="25">
        <f>IFERROR(VLOOKUP(RepVariacion[[#This Row],[Nombre Artículo]],Productos[],4,FALSE),"00 Falta Info")</f>
        <v>0</v>
      </c>
      <c r="B69" s="34" t="str">
        <f>IFERROR(VLOOKUP(RepVariacion[[#This Row],[Nombre Artículo]],Productos[],3,FALSE),"00 Falta Info")</f>
        <v>Embutidos</v>
      </c>
      <c r="C69" s="34" t="str">
        <f>IFERROR(VLOOKUP(RepVariacion[[#This Row],[Nombre Artículo]],Productos[],2,FALSE),"00 Falta Info")</f>
        <v>Embutidos</v>
      </c>
      <c r="D69" s="35">
        <f>RepVariacion[[#This Row],[Fecha]]-RepVariacion[[#This Row],[Fecha Inicial]]+1</f>
        <v>5</v>
      </c>
      <c r="E69" s="36">
        <v>46025</v>
      </c>
      <c r="F69" s="37">
        <v>46029</v>
      </c>
      <c r="G69" s="29" t="s">
        <v>93</v>
      </c>
      <c r="H69" s="30">
        <v>6.6</v>
      </c>
      <c r="I69" s="30">
        <v>6</v>
      </c>
      <c r="J69" s="30">
        <v>10.9</v>
      </c>
      <c r="K69" s="30">
        <v>1.7</v>
      </c>
      <c r="L69" s="30">
        <v>2.6</v>
      </c>
      <c r="M69" s="30">
        <v>0.9</v>
      </c>
      <c r="N69" s="31"/>
      <c r="O69" s="32">
        <v>0.52800000000000002</v>
      </c>
      <c r="P69" s="33">
        <v>20291.34</v>
      </c>
      <c r="Q69" s="33"/>
      <c r="R69" s="33"/>
      <c r="S69" s="32">
        <v>0.24399999999999999</v>
      </c>
      <c r="T69" s="32">
        <v>0.373</v>
      </c>
      <c r="U69" s="33">
        <v>157446.66</v>
      </c>
      <c r="V69" s="33">
        <v>250022.39999999999</v>
      </c>
      <c r="W69" s="33">
        <v>137880</v>
      </c>
      <c r="X69" s="33">
        <v>38422.559999999998</v>
      </c>
      <c r="Y69" s="33">
        <v>58713.9</v>
      </c>
      <c r="AA69"/>
    </row>
    <row r="70" spans="1:27" x14ac:dyDescent="0.25">
      <c r="A70" s="25">
        <f>IFERROR(VLOOKUP(RepVariacion[[#This Row],[Nombre Artículo]],Productos[],4,FALSE),"00 Falta Info")</f>
        <v>0</v>
      </c>
      <c r="B70" s="34" t="str">
        <f>IFERROR(VLOOKUP(RepVariacion[[#This Row],[Nombre Artículo]],Productos[],3,FALSE),"00 Falta Info")</f>
        <v>Embutidos</v>
      </c>
      <c r="C70" s="34" t="str">
        <f>IFERROR(VLOOKUP(RepVariacion[[#This Row],[Nombre Artículo]],Productos[],2,FALSE),"00 Falta Info")</f>
        <v>Embutidos</v>
      </c>
      <c r="D70" s="35">
        <f>RepVariacion[[#This Row],[Fecha]]-RepVariacion[[#This Row],[Fecha Inicial]]+1</f>
        <v>5</v>
      </c>
      <c r="E70" s="36">
        <v>46025</v>
      </c>
      <c r="F70" s="37">
        <v>46029</v>
      </c>
      <c r="G70" s="29" t="s">
        <v>94</v>
      </c>
      <c r="H70" s="30">
        <v>5.8</v>
      </c>
      <c r="I70" s="30"/>
      <c r="J70" s="30">
        <v>5.4</v>
      </c>
      <c r="K70" s="30">
        <v>0.4</v>
      </c>
      <c r="L70" s="30">
        <v>0.2</v>
      </c>
      <c r="M70" s="30">
        <v>-0.1</v>
      </c>
      <c r="N70" s="31"/>
      <c r="O70" s="32">
        <v>-0.38300000000000001</v>
      </c>
      <c r="P70" s="33">
        <v>-1547.7</v>
      </c>
      <c r="Q70" s="33"/>
      <c r="R70" s="33"/>
      <c r="S70" s="32">
        <v>0.22</v>
      </c>
      <c r="T70" s="32">
        <v>0.13600000000000001</v>
      </c>
      <c r="U70" s="33">
        <v>18370.240000000002</v>
      </c>
      <c r="V70" s="33">
        <v>55831.64</v>
      </c>
      <c r="W70" s="33"/>
      <c r="X70" s="33">
        <v>4040.65</v>
      </c>
      <c r="Y70" s="33">
        <v>2492.9499999999998</v>
      </c>
      <c r="AA70"/>
    </row>
    <row r="71" spans="1:27" x14ac:dyDescent="0.25">
      <c r="A71" s="25">
        <f>IFERROR(VLOOKUP(RepVariacion[[#This Row],[Nombre Artículo]],Productos[],4,FALSE),"00 Falta Info")</f>
        <v>0</v>
      </c>
      <c r="B71" s="34" t="str">
        <f>IFERROR(VLOOKUP(RepVariacion[[#This Row],[Nombre Artículo]],Productos[],3,FALSE),"00 Falta Info")</f>
        <v>Lacteos</v>
      </c>
      <c r="C71" s="34" t="str">
        <f>IFERROR(VLOOKUP(RepVariacion[[#This Row],[Nombre Artículo]],Productos[],2,FALSE),"00 Falta Info")</f>
        <v>Quesos</v>
      </c>
      <c r="D71" s="35">
        <f>RepVariacion[[#This Row],[Fecha]]-RepVariacion[[#This Row],[Fecha Inicial]]+1</f>
        <v>5</v>
      </c>
      <c r="E71" s="36">
        <v>46025</v>
      </c>
      <c r="F71" s="37">
        <v>46029</v>
      </c>
      <c r="G71" s="29" t="s">
        <v>118</v>
      </c>
      <c r="H71" s="30">
        <v>152</v>
      </c>
      <c r="I71" s="30"/>
      <c r="J71" s="30">
        <v>126</v>
      </c>
      <c r="K71" s="30">
        <v>26</v>
      </c>
      <c r="L71" s="30">
        <v>25</v>
      </c>
      <c r="M71" s="30">
        <v>-1</v>
      </c>
      <c r="N71" s="31"/>
      <c r="O71" s="32">
        <v>-3.7999999999999999E-2</v>
      </c>
      <c r="P71" s="33">
        <v>-4191.3</v>
      </c>
      <c r="Q71" s="33"/>
      <c r="R71" s="33"/>
      <c r="S71" s="32">
        <v>0.54500000000000004</v>
      </c>
      <c r="T71" s="32">
        <v>0.52400000000000002</v>
      </c>
      <c r="U71" s="33">
        <v>199975.4</v>
      </c>
      <c r="V71" s="33">
        <v>528104.15</v>
      </c>
      <c r="W71" s="33"/>
      <c r="X71" s="33">
        <v>108973.87</v>
      </c>
      <c r="Y71" s="33">
        <v>104782.57</v>
      </c>
      <c r="AA71"/>
    </row>
    <row r="72" spans="1:27" x14ac:dyDescent="0.25">
      <c r="A72" s="25">
        <f>IFERROR(VLOOKUP(RepVariacion[[#This Row],[Nombre Artículo]],Productos[],4,FALSE),"00 Falta Info")</f>
        <v>0</v>
      </c>
      <c r="B72" s="34" t="str">
        <f>IFERROR(VLOOKUP(RepVariacion[[#This Row],[Nombre Artículo]],Productos[],3,FALSE),"00 Falta Info")</f>
        <v>Lacteos</v>
      </c>
      <c r="C72" s="34" t="str">
        <f>IFERROR(VLOOKUP(RepVariacion[[#This Row],[Nombre Artículo]],Productos[],2,FALSE),"00 Falta Info")</f>
        <v>Quesos</v>
      </c>
      <c r="D72" s="35">
        <f>RepVariacion[[#This Row],[Fecha]]-RepVariacion[[#This Row],[Fecha Inicial]]+1</f>
        <v>5</v>
      </c>
      <c r="E72" s="36">
        <v>46025</v>
      </c>
      <c r="F72" s="37">
        <v>46029</v>
      </c>
      <c r="G72" s="29" t="s">
        <v>119</v>
      </c>
      <c r="H72" s="30">
        <v>8.9</v>
      </c>
      <c r="I72" s="30"/>
      <c r="J72" s="30">
        <v>9</v>
      </c>
      <c r="K72" s="30"/>
      <c r="L72" s="30"/>
      <c r="M72" s="30"/>
      <c r="N72" s="31"/>
      <c r="O72" s="32">
        <v>1</v>
      </c>
      <c r="P72" s="33"/>
      <c r="Q72" s="33"/>
      <c r="R72" s="33"/>
      <c r="S72" s="32"/>
      <c r="T72" s="32"/>
      <c r="U72" s="33"/>
      <c r="V72" s="33"/>
      <c r="W72" s="33"/>
      <c r="X72" s="33"/>
      <c r="Y72" s="33"/>
      <c r="AA72"/>
    </row>
    <row r="73" spans="1:27" x14ac:dyDescent="0.25">
      <c r="A73" s="25">
        <f>IFERROR(VLOOKUP(RepVariacion[[#This Row],[Nombre Artículo]],Productos[],4,FALSE),"00 Falta Info")</f>
        <v>0</v>
      </c>
      <c r="B73" s="34" t="str">
        <f>IFERROR(VLOOKUP(RepVariacion[[#This Row],[Nombre Artículo]],Productos[],3,FALSE),"00 Falta Info")</f>
        <v>Lacteos</v>
      </c>
      <c r="C73" s="34" t="str">
        <f>IFERROR(VLOOKUP(RepVariacion[[#This Row],[Nombre Artículo]],Productos[],2,FALSE),"00 Falta Info")</f>
        <v>Quesos</v>
      </c>
      <c r="D73" s="35">
        <f>RepVariacion[[#This Row],[Fecha]]-RepVariacion[[#This Row],[Fecha Inicial]]+1</f>
        <v>5</v>
      </c>
      <c r="E73" s="36">
        <v>46025</v>
      </c>
      <c r="F73" s="37">
        <v>46029</v>
      </c>
      <c r="G73" s="29" t="s">
        <v>120</v>
      </c>
      <c r="H73" s="30">
        <v>46.3</v>
      </c>
      <c r="I73" s="30">
        <v>20</v>
      </c>
      <c r="J73" s="30">
        <v>53.6</v>
      </c>
      <c r="K73" s="30">
        <v>12.7</v>
      </c>
      <c r="L73" s="30">
        <v>11.3</v>
      </c>
      <c r="M73" s="30">
        <v>-1.4</v>
      </c>
      <c r="N73" s="31">
        <v>0.6</v>
      </c>
      <c r="O73" s="32">
        <v>-0.11</v>
      </c>
      <c r="P73" s="33">
        <v>-17186.64</v>
      </c>
      <c r="Q73" s="33">
        <v>0.05</v>
      </c>
      <c r="R73" s="33">
        <v>7730.39</v>
      </c>
      <c r="S73" s="32">
        <v>0.21199999999999999</v>
      </c>
      <c r="T73" s="32">
        <v>0.19</v>
      </c>
      <c r="U73" s="33">
        <v>728969.88</v>
      </c>
      <c r="V73" s="33">
        <v>657694.44999999995</v>
      </c>
      <c r="W73" s="33">
        <v>247800</v>
      </c>
      <c r="X73" s="33">
        <v>154840.65</v>
      </c>
      <c r="Y73" s="33">
        <v>138558</v>
      </c>
      <c r="AA73"/>
    </row>
    <row r="74" spans="1:27" x14ac:dyDescent="0.25">
      <c r="A74" s="25">
        <f>IFERROR(VLOOKUP(RepVariacion[[#This Row],[Nombre Artículo]],Productos[],4,FALSE),"00 Falta Info")</f>
        <v>0</v>
      </c>
      <c r="B74" s="34" t="str">
        <f>IFERROR(VLOOKUP(RepVariacion[[#This Row],[Nombre Artículo]],Productos[],3,FALSE),"00 Falta Info")</f>
        <v>Lacteos</v>
      </c>
      <c r="C74" s="34" t="str">
        <f>IFERROR(VLOOKUP(RepVariacion[[#This Row],[Nombre Artículo]],Productos[],2,FALSE),"00 Falta Info")</f>
        <v>Quesos</v>
      </c>
      <c r="D74" s="35">
        <f>RepVariacion[[#This Row],[Fecha]]-RepVariacion[[#This Row],[Fecha Inicial]]+1</f>
        <v>5</v>
      </c>
      <c r="E74" s="36">
        <v>46025</v>
      </c>
      <c r="F74" s="37">
        <v>46029</v>
      </c>
      <c r="G74" s="29" t="s">
        <v>88</v>
      </c>
      <c r="H74" s="30">
        <v>10.7</v>
      </c>
      <c r="I74" s="30"/>
      <c r="J74" s="30">
        <v>7.5</v>
      </c>
      <c r="K74" s="30">
        <v>3.2</v>
      </c>
      <c r="L74" s="30">
        <v>1.7</v>
      </c>
      <c r="M74" s="30">
        <v>-1.5</v>
      </c>
      <c r="N74" s="31">
        <v>1.1000000000000001</v>
      </c>
      <c r="O74" s="32">
        <v>-0.48199999999999998</v>
      </c>
      <c r="P74" s="33">
        <v>-20017.59</v>
      </c>
      <c r="Q74" s="33">
        <v>0.34699999999999998</v>
      </c>
      <c r="R74" s="33">
        <v>14418.9</v>
      </c>
      <c r="S74" s="32">
        <v>0.40500000000000003</v>
      </c>
      <c r="T74" s="32">
        <v>0.21</v>
      </c>
      <c r="U74" s="33">
        <v>102463.47</v>
      </c>
      <c r="V74" s="33">
        <v>97425</v>
      </c>
      <c r="W74" s="33"/>
      <c r="X74" s="33">
        <v>41516.04</v>
      </c>
      <c r="Y74" s="33">
        <v>21498.45</v>
      </c>
      <c r="AA74"/>
    </row>
    <row r="75" spans="1:27" x14ac:dyDescent="0.25">
      <c r="A75" s="25">
        <f>IFERROR(VLOOKUP(RepVariacion[[#This Row],[Nombre Artículo]],Productos[],4,FALSE),"00 Falta Info")</f>
        <v>0</v>
      </c>
      <c r="B75" s="34" t="str">
        <f>IFERROR(VLOOKUP(RepVariacion[[#This Row],[Nombre Artículo]],Productos[],3,FALSE),"00 Falta Info")</f>
        <v>Lacteos</v>
      </c>
      <c r="C75" s="34" t="str">
        <f>IFERROR(VLOOKUP(RepVariacion[[#This Row],[Nombre Artículo]],Productos[],2,FALSE),"00 Falta Info")</f>
        <v>Quesos</v>
      </c>
      <c r="D75" s="35">
        <f>RepVariacion[[#This Row],[Fecha]]-RepVariacion[[#This Row],[Fecha Inicial]]+1</f>
        <v>5</v>
      </c>
      <c r="E75" s="36">
        <v>46025</v>
      </c>
      <c r="F75" s="37">
        <v>46029</v>
      </c>
      <c r="G75" s="29" t="s">
        <v>121</v>
      </c>
      <c r="H75" s="30">
        <v>16</v>
      </c>
      <c r="I75" s="30"/>
      <c r="J75" s="30">
        <v>12.9</v>
      </c>
      <c r="K75" s="30">
        <v>3.1</v>
      </c>
      <c r="L75" s="30">
        <v>2.8</v>
      </c>
      <c r="M75" s="30">
        <v>-0.3</v>
      </c>
      <c r="N75" s="31"/>
      <c r="O75" s="32">
        <v>-8.2000000000000003E-2</v>
      </c>
      <c r="P75" s="33">
        <v>-3471.69</v>
      </c>
      <c r="Q75" s="33"/>
      <c r="R75" s="33"/>
      <c r="S75" s="32">
        <v>0.2</v>
      </c>
      <c r="T75" s="32">
        <v>0.184</v>
      </c>
      <c r="U75" s="33">
        <v>212604.99</v>
      </c>
      <c r="V75" s="33">
        <v>179776.4</v>
      </c>
      <c r="W75" s="33"/>
      <c r="X75" s="33">
        <v>42581.24</v>
      </c>
      <c r="Y75" s="33">
        <v>39109.550000000003</v>
      </c>
      <c r="AA75"/>
    </row>
    <row r="76" spans="1:27" x14ac:dyDescent="0.25">
      <c r="A76" s="25">
        <f>IFERROR(VLOOKUP(RepVariacion[[#This Row],[Nombre Artículo]],Productos[],4,FALSE),"00 Falta Info")</f>
        <v>0</v>
      </c>
      <c r="B76" s="34" t="str">
        <f>IFERROR(VLOOKUP(RepVariacion[[#This Row],[Nombre Artículo]],Productos[],3,FALSE),"00 Falta Info")</f>
        <v>Lacteos</v>
      </c>
      <c r="C76" s="34" t="str">
        <f>IFERROR(VLOOKUP(RepVariacion[[#This Row],[Nombre Artículo]],Productos[],2,FALSE),"00 Falta Info")</f>
        <v>Quesos</v>
      </c>
      <c r="D76" s="35">
        <f>RepVariacion[[#This Row],[Fecha]]-RepVariacion[[#This Row],[Fecha Inicial]]+1</f>
        <v>5</v>
      </c>
      <c r="E76" s="36">
        <v>46025</v>
      </c>
      <c r="F76" s="37">
        <v>46029</v>
      </c>
      <c r="G76" s="29" t="s">
        <v>89</v>
      </c>
      <c r="H76" s="30">
        <v>5.6</v>
      </c>
      <c r="I76" s="30"/>
      <c r="J76" s="30">
        <v>4.5999999999999996</v>
      </c>
      <c r="K76" s="30">
        <v>1</v>
      </c>
      <c r="L76" s="30">
        <v>0.6</v>
      </c>
      <c r="M76" s="30">
        <v>-0.4</v>
      </c>
      <c r="N76" s="31"/>
      <c r="O76" s="32">
        <v>-0.39100000000000001</v>
      </c>
      <c r="P76" s="33">
        <v>-5400.13</v>
      </c>
      <c r="Q76" s="33">
        <v>0.03</v>
      </c>
      <c r="R76" s="33">
        <v>419.7</v>
      </c>
      <c r="S76" s="32">
        <v>0.24</v>
      </c>
      <c r="T76" s="32">
        <v>0.14599999999999999</v>
      </c>
      <c r="U76" s="33">
        <v>57551.88</v>
      </c>
      <c r="V76" s="33">
        <v>64703.6</v>
      </c>
      <c r="W76" s="33"/>
      <c r="X76" s="33">
        <v>13794.11</v>
      </c>
      <c r="Y76" s="33">
        <v>8393.98</v>
      </c>
      <c r="AA76"/>
    </row>
    <row r="77" spans="1:27" x14ac:dyDescent="0.25">
      <c r="A77" s="25">
        <f>IFERROR(VLOOKUP(RepVariacion[[#This Row],[Nombre Artículo]],Productos[],4,FALSE),"00 Falta Info")</f>
        <v>0</v>
      </c>
      <c r="B77" s="34" t="str">
        <f>IFERROR(VLOOKUP(RepVariacion[[#This Row],[Nombre Artículo]],Productos[],3,FALSE),"00 Falta Info")</f>
        <v>Lacteos</v>
      </c>
      <c r="C77" s="34" t="str">
        <f>IFERROR(VLOOKUP(RepVariacion[[#This Row],[Nombre Artículo]],Productos[],2,FALSE),"00 Falta Info")</f>
        <v>Quesos</v>
      </c>
      <c r="D77" s="35">
        <f>RepVariacion[[#This Row],[Fecha]]-RepVariacion[[#This Row],[Fecha Inicial]]+1</f>
        <v>5</v>
      </c>
      <c r="E77" s="36">
        <v>46025</v>
      </c>
      <c r="F77" s="37">
        <v>46029</v>
      </c>
      <c r="G77" s="29" t="s">
        <v>122</v>
      </c>
      <c r="H77" s="30">
        <v>3.6</v>
      </c>
      <c r="I77" s="30"/>
      <c r="J77" s="30">
        <v>3.3</v>
      </c>
      <c r="K77" s="30">
        <v>0.4</v>
      </c>
      <c r="L77" s="30">
        <v>0.2</v>
      </c>
      <c r="M77" s="30">
        <v>-0.1</v>
      </c>
      <c r="N77" s="31"/>
      <c r="O77" s="32">
        <v>-0.28599999999999998</v>
      </c>
      <c r="P77" s="33">
        <v>-2535.63</v>
      </c>
      <c r="Q77" s="33"/>
      <c r="R77" s="33"/>
      <c r="S77" s="32">
        <v>0.21299999999999999</v>
      </c>
      <c r="T77" s="32">
        <v>0.152</v>
      </c>
      <c r="U77" s="33">
        <v>41597</v>
      </c>
      <c r="V77" s="33">
        <v>83675.929999999993</v>
      </c>
      <c r="W77" s="33"/>
      <c r="X77" s="33">
        <v>8874.7199999999993</v>
      </c>
      <c r="Y77" s="33">
        <v>6339.09</v>
      </c>
      <c r="AA77"/>
    </row>
    <row r="78" spans="1:27" x14ac:dyDescent="0.25">
      <c r="A78" s="25">
        <f>IFERROR(VLOOKUP(RepVariacion[[#This Row],[Nombre Artículo]],Productos[],4,FALSE),"00 Falta Info")</f>
        <v>0</v>
      </c>
      <c r="B78" s="34" t="str">
        <f>IFERROR(VLOOKUP(RepVariacion[[#This Row],[Nombre Artículo]],Productos[],3,FALSE),"00 Falta Info")</f>
        <v>Lacteos</v>
      </c>
      <c r="C78" s="34" t="str">
        <f>IFERROR(VLOOKUP(RepVariacion[[#This Row],[Nombre Artículo]],Productos[],2,FALSE),"00 Falta Info")</f>
        <v>Quesos</v>
      </c>
      <c r="D78" s="35">
        <f>RepVariacion[[#This Row],[Fecha]]-RepVariacion[[#This Row],[Fecha Inicial]]+1</f>
        <v>5</v>
      </c>
      <c r="E78" s="36">
        <v>46025</v>
      </c>
      <c r="F78" s="37">
        <v>46029</v>
      </c>
      <c r="G78" s="29" t="s">
        <v>123</v>
      </c>
      <c r="H78" s="30">
        <v>8.6</v>
      </c>
      <c r="I78" s="30"/>
      <c r="J78" s="30">
        <v>9.6</v>
      </c>
      <c r="K78" s="30">
        <v>-1</v>
      </c>
      <c r="L78" s="30">
        <v>1.2</v>
      </c>
      <c r="M78" s="30">
        <v>2.2000000000000002</v>
      </c>
      <c r="N78" s="31">
        <v>0.3</v>
      </c>
      <c r="O78" s="32">
        <v>2.2589999999999999</v>
      </c>
      <c r="P78" s="33">
        <v>21934.69</v>
      </c>
      <c r="Q78" s="33">
        <v>-0.34699999999999998</v>
      </c>
      <c r="R78" s="33">
        <v>3364.9</v>
      </c>
      <c r="S78" s="32">
        <v>-0.503</v>
      </c>
      <c r="T78" s="32">
        <v>0.63300000000000001</v>
      </c>
      <c r="U78" s="33">
        <v>19318.900000000001</v>
      </c>
      <c r="V78" s="33">
        <v>97534.26</v>
      </c>
      <c r="W78" s="33"/>
      <c r="X78" s="33">
        <v>-9708.99</v>
      </c>
      <c r="Y78" s="33">
        <v>12225.7</v>
      </c>
      <c r="AA78"/>
    </row>
    <row r="79" spans="1:27" x14ac:dyDescent="0.25">
      <c r="A79" s="25">
        <f>IFERROR(VLOOKUP(RepVariacion[[#This Row],[Nombre Artículo]],Productos[],4,FALSE),"00 Falta Info")</f>
        <v>0</v>
      </c>
      <c r="B79" s="34" t="str">
        <f>IFERROR(VLOOKUP(RepVariacion[[#This Row],[Nombre Artículo]],Productos[],3,FALSE),"00 Falta Info")</f>
        <v>Lacteos</v>
      </c>
      <c r="C79" s="34" t="str">
        <f>IFERROR(VLOOKUP(RepVariacion[[#This Row],[Nombre Artículo]],Productos[],2,FALSE),"00 Falta Info")</f>
        <v>Quesos</v>
      </c>
      <c r="D79" s="35">
        <f>RepVariacion[[#This Row],[Fecha]]-RepVariacion[[#This Row],[Fecha Inicial]]+1</f>
        <v>5</v>
      </c>
      <c r="E79" s="36">
        <v>46025</v>
      </c>
      <c r="F79" s="37">
        <v>46029</v>
      </c>
      <c r="G79" s="29" t="s">
        <v>90</v>
      </c>
      <c r="H79" s="30">
        <v>7.3</v>
      </c>
      <c r="I79" s="30"/>
      <c r="J79" s="30">
        <v>5.8</v>
      </c>
      <c r="K79" s="30">
        <v>1.5</v>
      </c>
      <c r="L79" s="30">
        <v>0.9</v>
      </c>
      <c r="M79" s="30">
        <v>-0.6</v>
      </c>
      <c r="N79" s="31"/>
      <c r="O79" s="32">
        <v>-0.38900000000000001</v>
      </c>
      <c r="P79" s="33">
        <v>-10382.549999999999</v>
      </c>
      <c r="Q79" s="33"/>
      <c r="R79" s="33"/>
      <c r="S79" s="32">
        <v>0.193</v>
      </c>
      <c r="T79" s="32">
        <v>0.11799999999999999</v>
      </c>
      <c r="U79" s="33">
        <v>138303.49</v>
      </c>
      <c r="V79" s="33">
        <v>106003.62</v>
      </c>
      <c r="W79" s="33"/>
      <c r="X79" s="33">
        <v>26718.720000000001</v>
      </c>
      <c r="Y79" s="33">
        <v>16336.17</v>
      </c>
      <c r="AA79"/>
    </row>
    <row r="80" spans="1:27" x14ac:dyDescent="0.25">
      <c r="A80" s="25">
        <f>IFERROR(VLOOKUP(RepVariacion[[#This Row],[Nombre Artículo]],Productos[],4,FALSE),"00 Falta Info")</f>
        <v>0</v>
      </c>
      <c r="B80" s="34" t="str">
        <f>IFERROR(VLOOKUP(RepVariacion[[#This Row],[Nombre Artículo]],Productos[],3,FALSE),"00 Falta Info")</f>
        <v>Abarrotes</v>
      </c>
      <c r="C80" s="34" t="str">
        <f>IFERROR(VLOOKUP(RepVariacion[[#This Row],[Nombre Artículo]],Productos[],2,FALSE),"00 Falta Info")</f>
        <v>Chocolate</v>
      </c>
      <c r="D80" s="35">
        <f>RepVariacion[[#This Row],[Fecha]]-RepVariacion[[#This Row],[Fecha Inicial]]+1</f>
        <v>5</v>
      </c>
      <c r="E80" s="36">
        <v>46025</v>
      </c>
      <c r="F80" s="37">
        <v>46029</v>
      </c>
      <c r="G80" s="29" t="s">
        <v>124</v>
      </c>
      <c r="H80" s="30">
        <v>20.6</v>
      </c>
      <c r="I80" s="30"/>
      <c r="J80" s="30">
        <v>20.5</v>
      </c>
      <c r="K80" s="30"/>
      <c r="L80" s="30">
        <v>0.1</v>
      </c>
      <c r="M80" s="30">
        <v>0.1</v>
      </c>
      <c r="N80" s="31"/>
      <c r="O80" s="32">
        <v>1.857</v>
      </c>
      <c r="P80" s="33"/>
      <c r="Q80" s="33"/>
      <c r="R80" s="33"/>
      <c r="S80" s="32"/>
      <c r="T80" s="32"/>
      <c r="U80" s="33"/>
      <c r="V80" s="33"/>
      <c r="W80" s="33"/>
      <c r="X80" s="33"/>
      <c r="Y80" s="33"/>
      <c r="AA80"/>
    </row>
    <row r="81" spans="1:27" x14ac:dyDescent="0.25">
      <c r="A81" s="25">
        <f>IFERROR(VLOOKUP(RepVariacion[[#This Row],[Nombre Artículo]],Productos[],4,FALSE),"00 Falta Info")</f>
        <v>0</v>
      </c>
      <c r="B81" s="34" t="str">
        <f>IFERROR(VLOOKUP(RepVariacion[[#This Row],[Nombre Artículo]],Productos[],3,FALSE),"00 Falta Info")</f>
        <v>Abarrotes</v>
      </c>
      <c r="C81" s="34" t="str">
        <f>IFERROR(VLOOKUP(RepVariacion[[#This Row],[Nombre Artículo]],Productos[],2,FALSE),"00 Falta Info")</f>
        <v>Chocolate</v>
      </c>
      <c r="D81" s="35">
        <f>RepVariacion[[#This Row],[Fecha]]-RepVariacion[[#This Row],[Fecha Inicial]]+1</f>
        <v>5</v>
      </c>
      <c r="E81" s="36">
        <v>46025</v>
      </c>
      <c r="F81" s="37">
        <v>46029</v>
      </c>
      <c r="G81" s="29" t="s">
        <v>125</v>
      </c>
      <c r="H81" s="30">
        <v>8.3000000000000007</v>
      </c>
      <c r="I81" s="30"/>
      <c r="J81" s="30">
        <v>7.8</v>
      </c>
      <c r="K81" s="30">
        <v>0.5</v>
      </c>
      <c r="L81" s="30"/>
      <c r="M81" s="30">
        <v>-0.5</v>
      </c>
      <c r="N81" s="31">
        <v>0.1</v>
      </c>
      <c r="O81" s="32">
        <v>-1</v>
      </c>
      <c r="P81" s="33">
        <v>-4535.6099999999997</v>
      </c>
      <c r="Q81" s="33">
        <v>0.309</v>
      </c>
      <c r="R81" s="33">
        <v>1401.16</v>
      </c>
      <c r="S81" s="32"/>
      <c r="T81" s="32"/>
      <c r="U81" s="33"/>
      <c r="V81" s="33">
        <v>77117.77</v>
      </c>
      <c r="W81" s="33"/>
      <c r="X81" s="33">
        <v>4535.6099999999997</v>
      </c>
      <c r="Y81" s="33"/>
      <c r="AA81"/>
    </row>
    <row r="82" spans="1:27" x14ac:dyDescent="0.25">
      <c r="A82" s="25">
        <f>IFERROR(VLOOKUP(RepVariacion[[#This Row],[Nombre Artículo]],Productos[],4,FALSE),"00 Falta Info")</f>
        <v>0</v>
      </c>
      <c r="B82" s="34" t="str">
        <f>IFERROR(VLOOKUP(RepVariacion[[#This Row],[Nombre Artículo]],Productos[],3,FALSE),"00 Falta Info")</f>
        <v>Abarrotes</v>
      </c>
      <c r="C82" s="34" t="str">
        <f>IFERROR(VLOOKUP(RepVariacion[[#This Row],[Nombre Artículo]],Productos[],2,FALSE),"00 Falta Info")</f>
        <v>Chocolate</v>
      </c>
      <c r="D82" s="35">
        <f>RepVariacion[[#This Row],[Fecha]]-RepVariacion[[#This Row],[Fecha Inicial]]+1</f>
        <v>5</v>
      </c>
      <c r="E82" s="36">
        <v>46025</v>
      </c>
      <c r="F82" s="37">
        <v>46029</v>
      </c>
      <c r="G82" s="29" t="s">
        <v>126</v>
      </c>
      <c r="H82" s="30">
        <v>9.6999999999999993</v>
      </c>
      <c r="I82" s="30"/>
      <c r="J82" s="30">
        <v>10.199999999999999</v>
      </c>
      <c r="K82" s="30">
        <v>-0.5</v>
      </c>
      <c r="L82" s="30"/>
      <c r="M82" s="30">
        <v>0.5</v>
      </c>
      <c r="N82" s="31"/>
      <c r="O82" s="32">
        <v>1</v>
      </c>
      <c r="P82" s="33"/>
      <c r="Q82" s="33">
        <v>-0.02</v>
      </c>
      <c r="R82" s="33"/>
      <c r="S82" s="32"/>
      <c r="T82" s="32"/>
      <c r="U82" s="33"/>
      <c r="V82" s="33"/>
      <c r="W82" s="33"/>
      <c r="X82" s="33"/>
      <c r="Y82" s="33"/>
      <c r="AA82"/>
    </row>
    <row r="83" spans="1:27" x14ac:dyDescent="0.25">
      <c r="A83" s="25">
        <f>IFERROR(VLOOKUP(RepVariacion[[#This Row],[Nombre Artículo]],Productos[],4,FALSE),"00 Falta Info")</f>
        <v>0</v>
      </c>
      <c r="B83" s="34" t="str">
        <f>IFERROR(VLOOKUP(RepVariacion[[#This Row],[Nombre Artículo]],Productos[],3,FALSE),"00 Falta Info")</f>
        <v>Abarrotes</v>
      </c>
      <c r="C83" s="34" t="str">
        <f>IFERROR(VLOOKUP(RepVariacion[[#This Row],[Nombre Artículo]],Productos[],2,FALSE),"00 Falta Info")</f>
        <v>Aceite</v>
      </c>
      <c r="D83" s="35">
        <f>RepVariacion[[#This Row],[Fecha]]-RepVariacion[[#This Row],[Fecha Inicial]]+1</f>
        <v>5</v>
      </c>
      <c r="E83" s="36">
        <v>46025</v>
      </c>
      <c r="F83" s="37">
        <v>46029</v>
      </c>
      <c r="G83" s="29" t="s">
        <v>127</v>
      </c>
      <c r="H83" s="30">
        <v>19</v>
      </c>
      <c r="I83" s="30">
        <v>24</v>
      </c>
      <c r="J83" s="30">
        <v>22</v>
      </c>
      <c r="K83" s="30">
        <v>21</v>
      </c>
      <c r="L83" s="30"/>
      <c r="M83" s="30">
        <v>-21</v>
      </c>
      <c r="N83" s="31"/>
      <c r="O83" s="32">
        <v>-1</v>
      </c>
      <c r="P83" s="33">
        <v>-33537</v>
      </c>
      <c r="Q83" s="33"/>
      <c r="R83" s="33"/>
      <c r="S83" s="32"/>
      <c r="T83" s="32"/>
      <c r="U83" s="33"/>
      <c r="V83" s="33">
        <v>35134</v>
      </c>
      <c r="W83" s="33">
        <v>38328</v>
      </c>
      <c r="X83" s="33">
        <v>33529.65</v>
      </c>
      <c r="Y83" s="33"/>
      <c r="AA83"/>
    </row>
    <row r="84" spans="1:27" x14ac:dyDescent="0.25">
      <c r="A84" s="25">
        <f>IFERROR(VLOOKUP(RepVariacion[[#This Row],[Nombre Artículo]],Productos[],4,FALSE),"00 Falta Info")</f>
        <v>0</v>
      </c>
      <c r="B84" s="34" t="str">
        <f>IFERROR(VLOOKUP(RepVariacion[[#This Row],[Nombre Artículo]],Productos[],3,FALSE),"00 Falta Info")</f>
        <v>Verduras</v>
      </c>
      <c r="C84" s="34" t="str">
        <f>IFERROR(VLOOKUP(RepVariacion[[#This Row],[Nombre Artículo]],Productos[],2,FALSE),"00 Falta Info")</f>
        <v>Champiñon</v>
      </c>
      <c r="D84" s="35">
        <f>RepVariacion[[#This Row],[Fecha]]-RepVariacion[[#This Row],[Fecha Inicial]]+1</f>
        <v>5</v>
      </c>
      <c r="E84" s="36">
        <v>46025</v>
      </c>
      <c r="F84" s="37">
        <v>46029</v>
      </c>
      <c r="G84" s="29" t="s">
        <v>128</v>
      </c>
      <c r="H84" s="30">
        <v>0.8</v>
      </c>
      <c r="I84" s="30">
        <v>2</v>
      </c>
      <c r="J84" s="30">
        <v>3.2</v>
      </c>
      <c r="K84" s="30">
        <v>-0.4</v>
      </c>
      <c r="L84" s="30">
        <v>0.5</v>
      </c>
      <c r="M84" s="30">
        <v>0.9</v>
      </c>
      <c r="N84" s="31"/>
      <c r="O84" s="32">
        <v>2.19</v>
      </c>
      <c r="P84" s="33">
        <v>16684.439999999999</v>
      </c>
      <c r="Q84" s="33"/>
      <c r="R84" s="33"/>
      <c r="S84" s="32">
        <v>-8.4000000000000005E-2</v>
      </c>
      <c r="T84" s="32">
        <v>0.108</v>
      </c>
      <c r="U84" s="33">
        <v>83916.78</v>
      </c>
      <c r="V84" s="33">
        <v>58123.5</v>
      </c>
      <c r="W84" s="33">
        <v>38000</v>
      </c>
      <c r="X84" s="33">
        <v>-7014</v>
      </c>
      <c r="Y84" s="33">
        <v>9067.6299999999992</v>
      </c>
      <c r="AA84"/>
    </row>
    <row r="85" spans="1:27" x14ac:dyDescent="0.25">
      <c r="A85" s="25">
        <f>IFERROR(VLOOKUP(RepVariacion[[#This Row],[Nombre Artículo]],Productos[],4,FALSE),"00 Falta Info")</f>
        <v>0</v>
      </c>
      <c r="B85" s="34" t="str">
        <f>IFERROR(VLOOKUP(RepVariacion[[#This Row],[Nombre Artículo]],Productos[],3,FALSE),"00 Falta Info")</f>
        <v>Verduras</v>
      </c>
      <c r="C85" s="34" t="str">
        <f>IFERROR(VLOOKUP(RepVariacion[[#This Row],[Nombre Artículo]],Productos[],2,FALSE),"00 Falta Info")</f>
        <v>Champiñon</v>
      </c>
      <c r="D85" s="35">
        <f>RepVariacion[[#This Row],[Fecha]]-RepVariacion[[#This Row],[Fecha Inicial]]+1</f>
        <v>5</v>
      </c>
      <c r="E85" s="36">
        <v>46025</v>
      </c>
      <c r="F85" s="37">
        <v>46029</v>
      </c>
      <c r="G85" s="29" t="s">
        <v>129</v>
      </c>
      <c r="H85" s="30">
        <v>3.1</v>
      </c>
      <c r="I85" s="30"/>
      <c r="J85" s="30">
        <v>3.1</v>
      </c>
      <c r="K85" s="30"/>
      <c r="L85" s="30">
        <v>0.3</v>
      </c>
      <c r="M85" s="30">
        <v>0.3</v>
      </c>
      <c r="N85" s="31"/>
      <c r="O85" s="32">
        <v>16.646999999999998</v>
      </c>
      <c r="P85" s="33">
        <v>3679</v>
      </c>
      <c r="Q85" s="33"/>
      <c r="R85" s="33"/>
      <c r="S85" s="32">
        <v>5.0000000000000001E-3</v>
      </c>
      <c r="T85" s="32">
        <v>8.5000000000000006E-2</v>
      </c>
      <c r="U85" s="33">
        <v>45844.29</v>
      </c>
      <c r="V85" s="33">
        <v>39715</v>
      </c>
      <c r="W85" s="33"/>
      <c r="X85" s="33">
        <v>221</v>
      </c>
      <c r="Y85" s="33">
        <v>3900</v>
      </c>
      <c r="AA85"/>
    </row>
    <row r="86" spans="1:27" x14ac:dyDescent="0.25">
      <c r="A86" s="25">
        <f>IFERROR(VLOOKUP(RepVariacion[[#This Row],[Nombre Artículo]],Productos[],4,FALSE),"00 Falta Info")</f>
        <v>0</v>
      </c>
      <c r="B86" s="34" t="str">
        <f>IFERROR(VLOOKUP(RepVariacion[[#This Row],[Nombre Artículo]],Productos[],3,FALSE),"00 Falta Info")</f>
        <v>Verduras</v>
      </c>
      <c r="C86" s="34" t="str">
        <f>IFERROR(VLOOKUP(RepVariacion[[#This Row],[Nombre Artículo]],Productos[],2,FALSE),"00 Falta Info")</f>
        <v>Palta</v>
      </c>
      <c r="D86" s="35">
        <f>RepVariacion[[#This Row],[Fecha]]-RepVariacion[[#This Row],[Fecha Inicial]]+1</f>
        <v>5</v>
      </c>
      <c r="E86" s="36">
        <v>46025</v>
      </c>
      <c r="F86" s="37">
        <v>46029</v>
      </c>
      <c r="G86" s="29" t="s">
        <v>92</v>
      </c>
      <c r="H86" s="30">
        <v>11</v>
      </c>
      <c r="I86" s="30"/>
      <c r="J86" s="30">
        <v>8</v>
      </c>
      <c r="K86" s="30">
        <v>3</v>
      </c>
      <c r="L86" s="30">
        <v>11.3</v>
      </c>
      <c r="M86" s="30">
        <v>8.3000000000000007</v>
      </c>
      <c r="N86" s="31">
        <v>1.2</v>
      </c>
      <c r="O86" s="32">
        <v>2.77</v>
      </c>
      <c r="P86" s="33">
        <v>37293.050000000003</v>
      </c>
      <c r="Q86" s="33">
        <v>0.38600000000000001</v>
      </c>
      <c r="R86" s="33">
        <v>5200.82</v>
      </c>
      <c r="S86" s="32">
        <v>5.7000000000000002E-2</v>
      </c>
      <c r="T86" s="32">
        <v>0.21299999999999999</v>
      </c>
      <c r="U86" s="33">
        <v>238049.34</v>
      </c>
      <c r="V86" s="33">
        <v>35990.04</v>
      </c>
      <c r="W86" s="33"/>
      <c r="X86" s="33">
        <v>13461.05</v>
      </c>
      <c r="Y86" s="33">
        <v>50754.1</v>
      </c>
      <c r="AA86"/>
    </row>
    <row r="87" spans="1:27" x14ac:dyDescent="0.25">
      <c r="A87" s="25">
        <f>IFERROR(VLOOKUP(RepVariacion[[#This Row],[Nombre Artículo]],Productos[],4,FALSE),"00 Falta Info")</f>
        <v>0</v>
      </c>
      <c r="B87" s="34" t="str">
        <f>IFERROR(VLOOKUP(RepVariacion[[#This Row],[Nombre Artículo]],Productos[],3,FALSE),"00 Falta Info")</f>
        <v>Postres</v>
      </c>
      <c r="C87" s="34" t="str">
        <f>IFERROR(VLOOKUP(RepVariacion[[#This Row],[Nombre Artículo]],Productos[],2,FALSE),"00 Falta Info")</f>
        <v>Tortas</v>
      </c>
      <c r="D87" s="35">
        <f>RepVariacion[[#This Row],[Fecha]]-RepVariacion[[#This Row],[Fecha Inicial]]+1</f>
        <v>5</v>
      </c>
      <c r="E87" s="36">
        <v>46025</v>
      </c>
      <c r="F87" s="37">
        <v>46029</v>
      </c>
      <c r="G87" s="29" t="s">
        <v>130</v>
      </c>
      <c r="H87" s="30">
        <v>27</v>
      </c>
      <c r="I87" s="30">
        <v>16</v>
      </c>
      <c r="J87" s="30">
        <v>28</v>
      </c>
      <c r="K87" s="30">
        <v>15</v>
      </c>
      <c r="L87" s="30">
        <v>15</v>
      </c>
      <c r="M87" s="30"/>
      <c r="N87" s="31"/>
      <c r="O87" s="32"/>
      <c r="P87" s="33"/>
      <c r="Q87" s="33"/>
      <c r="R87" s="33"/>
      <c r="S87" s="32">
        <v>0.80900000000000005</v>
      </c>
      <c r="T87" s="32">
        <v>0.80900000000000005</v>
      </c>
      <c r="U87" s="33">
        <v>20402.439999999999</v>
      </c>
      <c r="V87" s="33">
        <v>30800</v>
      </c>
      <c r="W87" s="33">
        <v>17600</v>
      </c>
      <c r="X87" s="33">
        <v>16500</v>
      </c>
      <c r="Y87" s="33">
        <v>16500</v>
      </c>
      <c r="AA87"/>
    </row>
    <row r="88" spans="1:27" x14ac:dyDescent="0.25">
      <c r="A88" s="25">
        <f>IFERROR(VLOOKUP(RepVariacion[[#This Row],[Nombre Artículo]],Productos[],4,FALSE),"00 Falta Info")</f>
        <v>0</v>
      </c>
      <c r="B88" s="34" t="str">
        <f>IFERROR(VLOOKUP(RepVariacion[[#This Row],[Nombre Artículo]],Productos[],3,FALSE),"00 Falta Info")</f>
        <v>Postres</v>
      </c>
      <c r="C88" s="34" t="str">
        <f>IFERROR(VLOOKUP(RepVariacion[[#This Row],[Nombre Artículo]],Productos[],2,FALSE),"00 Falta Info")</f>
        <v>Tortas</v>
      </c>
      <c r="D88" s="35">
        <f>RepVariacion[[#This Row],[Fecha]]-RepVariacion[[#This Row],[Fecha Inicial]]+1</f>
        <v>5</v>
      </c>
      <c r="E88" s="36">
        <v>46025</v>
      </c>
      <c r="F88" s="37">
        <v>46029</v>
      </c>
      <c r="G88" s="29" t="s">
        <v>131</v>
      </c>
      <c r="H88" s="30">
        <v>55</v>
      </c>
      <c r="I88" s="30">
        <v>31</v>
      </c>
      <c r="J88" s="30">
        <v>85</v>
      </c>
      <c r="K88" s="30">
        <v>1</v>
      </c>
      <c r="L88" s="30">
        <v>3</v>
      </c>
      <c r="M88" s="30">
        <v>2</v>
      </c>
      <c r="N88" s="31">
        <v>1</v>
      </c>
      <c r="O88" s="32">
        <v>2</v>
      </c>
      <c r="P88" s="33">
        <v>1694</v>
      </c>
      <c r="Q88" s="33">
        <v>1</v>
      </c>
      <c r="R88" s="33">
        <v>847</v>
      </c>
      <c r="S88" s="32">
        <v>8.2000000000000003E-2</v>
      </c>
      <c r="T88" s="32">
        <v>0.246</v>
      </c>
      <c r="U88" s="33">
        <v>10336</v>
      </c>
      <c r="V88" s="33">
        <v>71995</v>
      </c>
      <c r="W88" s="33">
        <v>26257</v>
      </c>
      <c r="X88" s="33">
        <v>847</v>
      </c>
      <c r="Y88" s="33">
        <v>2541</v>
      </c>
      <c r="AA88"/>
    </row>
    <row r="89" spans="1:27" x14ac:dyDescent="0.25">
      <c r="A89" s="25">
        <f>IFERROR(VLOOKUP(RepVariacion[[#This Row],[Nombre Artículo]],Productos[],4,FALSE),"00 Falta Info")</f>
        <v>0</v>
      </c>
      <c r="B89" s="34" t="str">
        <f>IFERROR(VLOOKUP(RepVariacion[[#This Row],[Nombre Artículo]],Productos[],3,FALSE),"00 Falta Info")</f>
        <v>Postres</v>
      </c>
      <c r="C89" s="34" t="str">
        <f>IFERROR(VLOOKUP(RepVariacion[[#This Row],[Nombre Artículo]],Productos[],2,FALSE),"00 Falta Info")</f>
        <v>Tortas</v>
      </c>
      <c r="D89" s="35">
        <f>RepVariacion[[#This Row],[Fecha]]-RepVariacion[[#This Row],[Fecha Inicial]]+1</f>
        <v>5</v>
      </c>
      <c r="E89" s="36">
        <v>46025</v>
      </c>
      <c r="F89" s="37">
        <v>46029</v>
      </c>
      <c r="G89" s="29" t="s">
        <v>132</v>
      </c>
      <c r="H89" s="30">
        <v>131</v>
      </c>
      <c r="I89" s="30"/>
      <c r="J89" s="30">
        <v>131</v>
      </c>
      <c r="K89" s="30"/>
      <c r="L89" s="30"/>
      <c r="M89" s="30"/>
      <c r="N89" s="31"/>
      <c r="O89" s="32"/>
      <c r="P89" s="33"/>
      <c r="Q89" s="33"/>
      <c r="R89" s="33"/>
      <c r="S89" s="32"/>
      <c r="T89" s="32"/>
      <c r="U89" s="33"/>
      <c r="V89" s="33"/>
      <c r="W89" s="33"/>
      <c r="X89" s="33"/>
      <c r="Y89" s="33"/>
      <c r="AA89"/>
    </row>
    <row r="90" spans="1:27" x14ac:dyDescent="0.25">
      <c r="A90" s="25">
        <f>IFERROR(VLOOKUP(RepVariacion[[#This Row],[Nombre Artículo]],Productos[],4,FALSE),"00 Falta Info")</f>
        <v>0</v>
      </c>
      <c r="B90" s="34" t="str">
        <f>IFERROR(VLOOKUP(RepVariacion[[#This Row],[Nombre Artículo]],Productos[],3,FALSE),"00 Falta Info")</f>
        <v>Postres</v>
      </c>
      <c r="C90" s="34" t="str">
        <f>IFERROR(VLOOKUP(RepVariacion[[#This Row],[Nombre Artículo]],Productos[],2,FALSE),"00 Falta Info")</f>
        <v>Tortas</v>
      </c>
      <c r="D90" s="35">
        <f>RepVariacion[[#This Row],[Fecha]]-RepVariacion[[#This Row],[Fecha Inicial]]+1</f>
        <v>5</v>
      </c>
      <c r="E90" s="36">
        <v>46025</v>
      </c>
      <c r="F90" s="37">
        <v>46029</v>
      </c>
      <c r="G90" s="29" t="s">
        <v>133</v>
      </c>
      <c r="H90" s="30">
        <v>14</v>
      </c>
      <c r="I90" s="30"/>
      <c r="J90" s="30">
        <v>14</v>
      </c>
      <c r="K90" s="30"/>
      <c r="L90" s="30"/>
      <c r="M90" s="30"/>
      <c r="N90" s="31"/>
      <c r="O90" s="32"/>
      <c r="P90" s="33"/>
      <c r="Q90" s="33"/>
      <c r="R90" s="33"/>
      <c r="S90" s="32"/>
      <c r="T90" s="32"/>
      <c r="U90" s="33"/>
      <c r="V90" s="33">
        <v>4452</v>
      </c>
      <c r="W90" s="33"/>
      <c r="X90" s="33"/>
      <c r="Y90" s="33"/>
      <c r="AA90"/>
    </row>
    <row r="91" spans="1:27" x14ac:dyDescent="0.25">
      <c r="A91" s="25">
        <f>IFERROR(VLOOKUP(RepVariacion[[#This Row],[Nombre Artículo]],Productos[],4,FALSE),"00 Falta Info")</f>
        <v>0</v>
      </c>
      <c r="B91" s="34" t="str">
        <f>IFERROR(VLOOKUP(RepVariacion[[#This Row],[Nombre Artículo]],Productos[],3,FALSE),"00 Falta Info")</f>
        <v>Postres</v>
      </c>
      <c r="C91" s="34" t="str">
        <f>IFERROR(VLOOKUP(RepVariacion[[#This Row],[Nombre Artículo]],Productos[],2,FALSE),"00 Falta Info")</f>
        <v>Tortas</v>
      </c>
      <c r="D91" s="35">
        <f>RepVariacion[[#This Row],[Fecha]]-RepVariacion[[#This Row],[Fecha Inicial]]+1</f>
        <v>5</v>
      </c>
      <c r="E91" s="36">
        <v>46025</v>
      </c>
      <c r="F91" s="37">
        <v>46029</v>
      </c>
      <c r="G91" s="29" t="s">
        <v>134</v>
      </c>
      <c r="H91" s="30">
        <v>15</v>
      </c>
      <c r="I91" s="30">
        <v>21</v>
      </c>
      <c r="J91" s="30">
        <v>28</v>
      </c>
      <c r="K91" s="30">
        <v>8</v>
      </c>
      <c r="L91" s="30">
        <v>6</v>
      </c>
      <c r="M91" s="30">
        <v>-2</v>
      </c>
      <c r="N91" s="31"/>
      <c r="O91" s="32">
        <v>-0.25</v>
      </c>
      <c r="P91" s="33">
        <v>-2400</v>
      </c>
      <c r="Q91" s="33"/>
      <c r="R91" s="33"/>
      <c r="S91" s="32">
        <v>0.33500000000000002</v>
      </c>
      <c r="T91" s="32">
        <v>0.251</v>
      </c>
      <c r="U91" s="33">
        <v>28698.66</v>
      </c>
      <c r="V91" s="33">
        <v>33600</v>
      </c>
      <c r="W91" s="33">
        <v>25200</v>
      </c>
      <c r="X91" s="33">
        <v>9600</v>
      </c>
      <c r="Y91" s="33">
        <v>7200</v>
      </c>
      <c r="AA91"/>
    </row>
    <row r="92" spans="1:27" x14ac:dyDescent="0.25">
      <c r="A92" s="25">
        <f>IFERROR(VLOOKUP(RepVariacion[[#This Row],[Nombre Artículo]],Productos[],4,FALSE),"00 Falta Info")</f>
        <v>0</v>
      </c>
      <c r="B92" s="34" t="str">
        <f>IFERROR(VLOOKUP(RepVariacion[[#This Row],[Nombre Artículo]],Productos[],3,FALSE),"00 Falta Info")</f>
        <v>Postres</v>
      </c>
      <c r="C92" s="34" t="str">
        <f>IFERROR(VLOOKUP(RepVariacion[[#This Row],[Nombre Artículo]],Productos[],2,FALSE),"00 Falta Info")</f>
        <v>Tortas</v>
      </c>
      <c r="D92" s="35">
        <f>RepVariacion[[#This Row],[Fecha]]-RepVariacion[[#This Row],[Fecha Inicial]]+1</f>
        <v>5</v>
      </c>
      <c r="E92" s="36">
        <v>46025</v>
      </c>
      <c r="F92" s="37">
        <v>46029</v>
      </c>
      <c r="G92" s="29" t="s">
        <v>135</v>
      </c>
      <c r="H92" s="30">
        <v>17</v>
      </c>
      <c r="I92" s="30"/>
      <c r="J92" s="30">
        <v>14</v>
      </c>
      <c r="K92" s="30">
        <v>3</v>
      </c>
      <c r="L92" s="30">
        <v>3</v>
      </c>
      <c r="M92" s="30"/>
      <c r="N92" s="31"/>
      <c r="O92" s="32"/>
      <c r="P92" s="33"/>
      <c r="Q92" s="33"/>
      <c r="R92" s="33"/>
      <c r="S92" s="32">
        <v>0.24299999999999999</v>
      </c>
      <c r="T92" s="32">
        <v>0.24299999999999999</v>
      </c>
      <c r="U92" s="33">
        <v>12353</v>
      </c>
      <c r="V92" s="33">
        <v>14000</v>
      </c>
      <c r="W92" s="33"/>
      <c r="X92" s="33">
        <v>3000</v>
      </c>
      <c r="Y92" s="33">
        <v>3000</v>
      </c>
      <c r="AA92"/>
    </row>
    <row r="93" spans="1:27" x14ac:dyDescent="0.25">
      <c r="A93" s="25">
        <f>IFERROR(VLOOKUP(RepVariacion[[#This Row],[Nombre Artículo]],Productos[],4,FALSE),"00 Falta Info")</f>
        <v>0</v>
      </c>
      <c r="B93" s="34" t="str">
        <f>IFERROR(VLOOKUP(RepVariacion[[#This Row],[Nombre Artículo]],Productos[],3,FALSE),"00 Falta Info")</f>
        <v>Postres</v>
      </c>
      <c r="C93" s="34" t="str">
        <f>IFERROR(VLOOKUP(RepVariacion[[#This Row],[Nombre Artículo]],Productos[],2,FALSE),"00 Falta Info")</f>
        <v>Tortas</v>
      </c>
      <c r="D93" s="35">
        <f>RepVariacion[[#This Row],[Fecha]]-RepVariacion[[#This Row],[Fecha Inicial]]+1</f>
        <v>5</v>
      </c>
      <c r="E93" s="36">
        <v>46025</v>
      </c>
      <c r="F93" s="37">
        <v>46029</v>
      </c>
      <c r="G93" s="29" t="s">
        <v>136</v>
      </c>
      <c r="H93" s="30">
        <v>17</v>
      </c>
      <c r="I93" s="30">
        <v>11</v>
      </c>
      <c r="J93" s="30">
        <v>19</v>
      </c>
      <c r="K93" s="30">
        <v>9</v>
      </c>
      <c r="L93" s="30">
        <v>6</v>
      </c>
      <c r="M93" s="30">
        <v>-3</v>
      </c>
      <c r="N93" s="31">
        <v>3</v>
      </c>
      <c r="O93" s="32">
        <v>-0.33300000000000002</v>
      </c>
      <c r="P93" s="33">
        <v>-3900</v>
      </c>
      <c r="Q93" s="33">
        <v>0.33300000000000002</v>
      </c>
      <c r="R93" s="33">
        <v>3900</v>
      </c>
      <c r="S93" s="32">
        <v>0.34799999999999998</v>
      </c>
      <c r="T93" s="32">
        <v>0.23200000000000001</v>
      </c>
      <c r="U93" s="33">
        <v>33630</v>
      </c>
      <c r="V93" s="33">
        <v>24700</v>
      </c>
      <c r="W93" s="33">
        <v>14300</v>
      </c>
      <c r="X93" s="33">
        <v>11700</v>
      </c>
      <c r="Y93" s="33">
        <v>7800</v>
      </c>
      <c r="AA93"/>
    </row>
    <row r="94" spans="1:27" x14ac:dyDescent="0.25">
      <c r="A94" s="25">
        <f>IFERROR(VLOOKUP(RepVariacion[[#This Row],[Nombre Artículo]],Productos[],4,FALSE),"00 Falta Info")</f>
        <v>0</v>
      </c>
      <c r="B94" s="34" t="str">
        <f>IFERROR(VLOOKUP(RepVariacion[[#This Row],[Nombre Artículo]],Productos[],3,FALSE),"00 Falta Info")</f>
        <v>Colación</v>
      </c>
      <c r="C94" s="34" t="str">
        <f>IFERROR(VLOOKUP(RepVariacion[[#This Row],[Nombre Artículo]],Productos[],2,FALSE),"00 Falta Info")</f>
        <v>Colacion</v>
      </c>
      <c r="D94" s="35">
        <f>RepVariacion[[#This Row],[Fecha]]-RepVariacion[[#This Row],[Fecha Inicial]]+1</f>
        <v>5</v>
      </c>
      <c r="E94" s="36">
        <v>46025</v>
      </c>
      <c r="F94" s="37">
        <v>46029</v>
      </c>
      <c r="G94" s="29" t="s">
        <v>137</v>
      </c>
      <c r="H94" s="30">
        <v>4.0999999999999996</v>
      </c>
      <c r="I94" s="30"/>
      <c r="J94" s="30">
        <v>4.0999999999999996</v>
      </c>
      <c r="K94" s="30"/>
      <c r="L94" s="30"/>
      <c r="M94" s="30"/>
      <c r="N94" s="31"/>
      <c r="O94" s="32"/>
      <c r="P94" s="33"/>
      <c r="Q94" s="33"/>
      <c r="R94" s="33"/>
      <c r="S94" s="32"/>
      <c r="T94" s="32"/>
      <c r="U94" s="33"/>
      <c r="V94" s="33">
        <v>21164</v>
      </c>
      <c r="W94" s="33"/>
      <c r="X94" s="33">
        <v>5.2</v>
      </c>
      <c r="Y94" s="33"/>
      <c r="AA94"/>
    </row>
    <row r="95" spans="1:27" x14ac:dyDescent="0.25">
      <c r="A95" s="25">
        <f>IFERROR(VLOOKUP(RepVariacion[[#This Row],[Nombre Artículo]],Productos[],4,FALSE),"00 Falta Info")</f>
        <v>0</v>
      </c>
      <c r="B95" s="34" t="str">
        <f>IFERROR(VLOOKUP(RepVariacion[[#This Row],[Nombre Artículo]],Productos[],3,FALSE),"00 Falta Info")</f>
        <v>Colación</v>
      </c>
      <c r="C95" s="34" t="str">
        <f>IFERROR(VLOOKUP(RepVariacion[[#This Row],[Nombre Artículo]],Productos[],2,FALSE),"00 Falta Info")</f>
        <v>Colacion</v>
      </c>
      <c r="D95" s="35">
        <f>RepVariacion[[#This Row],[Fecha]]-RepVariacion[[#This Row],[Fecha Inicial]]+1</f>
        <v>5</v>
      </c>
      <c r="E95" s="36">
        <v>46025</v>
      </c>
      <c r="F95" s="37">
        <v>46029</v>
      </c>
      <c r="G95" s="29" t="s">
        <v>138</v>
      </c>
      <c r="H95" s="30">
        <v>21.6</v>
      </c>
      <c r="I95" s="30">
        <v>19.7</v>
      </c>
      <c r="J95" s="30">
        <v>19.7</v>
      </c>
      <c r="K95" s="30">
        <v>21.6</v>
      </c>
      <c r="L95" s="30"/>
      <c r="M95" s="30">
        <v>-21.6</v>
      </c>
      <c r="N95" s="31"/>
      <c r="O95" s="32">
        <v>-1</v>
      </c>
      <c r="P95" s="33">
        <v>-150634.5</v>
      </c>
      <c r="Q95" s="33"/>
      <c r="R95" s="33"/>
      <c r="S95" s="32"/>
      <c r="T95" s="32"/>
      <c r="U95" s="33"/>
      <c r="V95" s="33">
        <v>137423.4</v>
      </c>
      <c r="W95" s="33">
        <v>137423</v>
      </c>
      <c r="X95" s="33">
        <v>150634.51</v>
      </c>
      <c r="Y95" s="33"/>
      <c r="AA95"/>
    </row>
    <row r="96" spans="1:27" x14ac:dyDescent="0.25">
      <c r="A96" s="25">
        <f>IFERROR(VLOOKUP(RepVariacion[[#This Row],[Nombre Artículo]],Productos[],4,FALSE),"00 Falta Info")</f>
        <v>0</v>
      </c>
      <c r="B96" s="34" t="str">
        <f>IFERROR(VLOOKUP(RepVariacion[[#This Row],[Nombre Artículo]],Productos[],3,FALSE),"00 Falta Info")</f>
        <v>Colación</v>
      </c>
      <c r="C96" s="34" t="str">
        <f>IFERROR(VLOOKUP(RepVariacion[[#This Row],[Nombre Artículo]],Productos[],2,FALSE),"00 Falta Info")</f>
        <v>Colacion</v>
      </c>
      <c r="D96" s="35">
        <f>RepVariacion[[#This Row],[Fecha]]-RepVariacion[[#This Row],[Fecha Inicial]]+1</f>
        <v>5</v>
      </c>
      <c r="E96" s="36">
        <v>46025</v>
      </c>
      <c r="F96" s="37">
        <v>46029</v>
      </c>
      <c r="G96" s="29" t="s">
        <v>139</v>
      </c>
      <c r="H96" s="30">
        <v>25.2</v>
      </c>
      <c r="I96" s="30">
        <v>17</v>
      </c>
      <c r="J96" s="30">
        <v>25.4</v>
      </c>
      <c r="K96" s="30">
        <v>16.8</v>
      </c>
      <c r="L96" s="30"/>
      <c r="M96" s="30">
        <v>-16.8</v>
      </c>
      <c r="N96" s="31"/>
      <c r="O96" s="32">
        <v>-1</v>
      </c>
      <c r="P96" s="33">
        <v>-67107.81</v>
      </c>
      <c r="Q96" s="33"/>
      <c r="R96" s="33"/>
      <c r="S96" s="32"/>
      <c r="T96" s="32"/>
      <c r="U96" s="33"/>
      <c r="V96" s="33">
        <v>101146.5</v>
      </c>
      <c r="W96" s="33">
        <v>67897.8</v>
      </c>
      <c r="X96" s="33">
        <v>67107.81</v>
      </c>
      <c r="Y96" s="33"/>
      <c r="AA96"/>
    </row>
    <row r="97" spans="1:27" x14ac:dyDescent="0.25">
      <c r="A97" s="25">
        <f>IFERROR(VLOOKUP(RepVariacion[[#This Row],[Nombre Artículo]],Productos[],4,FALSE),"00 Falta Info")</f>
        <v>0</v>
      </c>
      <c r="B97" s="34" t="str">
        <f>IFERROR(VLOOKUP(RepVariacion[[#This Row],[Nombre Artículo]],Productos[],3,FALSE),"00 Falta Info")</f>
        <v>Colación</v>
      </c>
      <c r="C97" s="34" t="str">
        <f>IFERROR(VLOOKUP(RepVariacion[[#This Row],[Nombre Artículo]],Productos[],2,FALSE),"00 Falta Info")</f>
        <v>Colacion</v>
      </c>
      <c r="D97" s="35">
        <f>RepVariacion[[#This Row],[Fecha]]-RepVariacion[[#This Row],[Fecha Inicial]]+1</f>
        <v>5</v>
      </c>
      <c r="E97" s="36">
        <v>46025</v>
      </c>
      <c r="F97" s="37">
        <v>46029</v>
      </c>
      <c r="G97" s="29" t="s">
        <v>140</v>
      </c>
      <c r="H97" s="30"/>
      <c r="I97" s="30">
        <v>20.5</v>
      </c>
      <c r="J97" s="30">
        <v>20.5</v>
      </c>
      <c r="K97" s="30"/>
      <c r="L97" s="30"/>
      <c r="M97" s="30"/>
      <c r="N97" s="31"/>
      <c r="O97" s="32"/>
      <c r="P97" s="33"/>
      <c r="Q97" s="33"/>
      <c r="R97" s="33"/>
      <c r="S97" s="32"/>
      <c r="T97" s="32"/>
      <c r="U97" s="33"/>
      <c r="V97" s="33">
        <v>53120.9</v>
      </c>
      <c r="W97" s="33">
        <v>53120.9</v>
      </c>
      <c r="X97" s="33"/>
      <c r="Y97" s="33"/>
      <c r="AA97"/>
    </row>
    <row r="98" spans="1:27" x14ac:dyDescent="0.25">
      <c r="A98" s="25">
        <f>IFERROR(VLOOKUP(RepVariacion[[#This Row],[Nombre Artículo]],Productos[],4,FALSE),"00 Falta Info")</f>
        <v>0</v>
      </c>
      <c r="B98" s="34" t="str">
        <f>IFERROR(VLOOKUP(RepVariacion[[#This Row],[Nombre Artículo]],Productos[],3,FALSE),"00 Falta Info")</f>
        <v>Aves</v>
      </c>
      <c r="C98" s="34" t="str">
        <f>IFERROR(VLOOKUP(RepVariacion[[#This Row],[Nombre Artículo]],Productos[],2,FALSE),"00 Falta Info")</f>
        <v>Pollo</v>
      </c>
      <c r="D98" s="35">
        <f>RepVariacion[[#This Row],[Fecha]]-RepVariacion[[#This Row],[Fecha Inicial]]+1</f>
        <v>7</v>
      </c>
      <c r="E98" s="36">
        <v>46030</v>
      </c>
      <c r="F98" s="37">
        <v>46036</v>
      </c>
      <c r="G98" s="29" t="s">
        <v>71</v>
      </c>
      <c r="H98" s="30">
        <v>32.200000000000003</v>
      </c>
      <c r="I98" s="30"/>
      <c r="J98" s="30">
        <v>24</v>
      </c>
      <c r="K98" s="30">
        <v>8.1999999999999993</v>
      </c>
      <c r="L98" s="30">
        <v>8.4</v>
      </c>
      <c r="M98" s="30">
        <v>0.2</v>
      </c>
      <c r="N98" s="31"/>
      <c r="O98" s="32">
        <v>1.7999999999999999E-2</v>
      </c>
      <c r="P98" s="33">
        <v>683.91</v>
      </c>
      <c r="Q98" s="33"/>
      <c r="R98" s="33"/>
      <c r="S98" s="32">
        <v>0.19700000000000001</v>
      </c>
      <c r="T98" s="32">
        <v>0.2</v>
      </c>
      <c r="U98" s="33">
        <v>189841.46</v>
      </c>
      <c r="V98" s="33">
        <v>108611.29</v>
      </c>
      <c r="W98" s="33"/>
      <c r="X98" s="33">
        <v>37353.86</v>
      </c>
      <c r="Y98" s="33">
        <v>38037.769999999997</v>
      </c>
      <c r="AA98"/>
    </row>
    <row r="99" spans="1:27" x14ac:dyDescent="0.25">
      <c r="A99" s="25">
        <f>IFERROR(VLOOKUP(RepVariacion[[#This Row],[Nombre Artículo]],Productos[],4,FALSE),"00 Falta Info")</f>
        <v>0</v>
      </c>
      <c r="B99" s="34" t="str">
        <f>IFERROR(VLOOKUP(RepVariacion[[#This Row],[Nombre Artículo]],Productos[],3,FALSE),"00 Falta Info")</f>
        <v>Carnes</v>
      </c>
      <c r="C99" s="34" t="str">
        <f>IFERROR(VLOOKUP(RepVariacion[[#This Row],[Nombre Artículo]],Productos[],2,FALSE),"00 Falta Info")</f>
        <v>Vacuno</v>
      </c>
      <c r="D99" s="35">
        <f>RepVariacion[[#This Row],[Fecha]]-RepVariacion[[#This Row],[Fecha Inicial]]+1</f>
        <v>7</v>
      </c>
      <c r="E99" s="36">
        <v>46030</v>
      </c>
      <c r="F99" s="37">
        <v>46036</v>
      </c>
      <c r="G99" s="29" t="s">
        <v>102</v>
      </c>
      <c r="H99" s="30">
        <v>15.6</v>
      </c>
      <c r="I99" s="30"/>
      <c r="J99" s="30">
        <v>16.399999999999999</v>
      </c>
      <c r="K99" s="30">
        <v>-0.8</v>
      </c>
      <c r="L99" s="30"/>
      <c r="M99" s="30">
        <v>0.8</v>
      </c>
      <c r="N99" s="31"/>
      <c r="O99" s="32">
        <v>1</v>
      </c>
      <c r="P99" s="33">
        <v>12792</v>
      </c>
      <c r="Q99" s="33"/>
      <c r="R99" s="33"/>
      <c r="S99" s="32"/>
      <c r="T99" s="32"/>
      <c r="U99" s="33"/>
      <c r="V99" s="33">
        <v>262236</v>
      </c>
      <c r="W99" s="33"/>
      <c r="X99" s="33">
        <v>-12792</v>
      </c>
      <c r="Y99" s="33"/>
      <c r="AA99"/>
    </row>
    <row r="100" spans="1:27" x14ac:dyDescent="0.25">
      <c r="A100" s="25">
        <f>IFERROR(VLOOKUP(RepVariacion[[#This Row],[Nombre Artículo]],Productos[],4,FALSE),"00 Falta Info")</f>
        <v>0</v>
      </c>
      <c r="B100" s="34" t="str">
        <f>IFERROR(VLOOKUP(RepVariacion[[#This Row],[Nombre Artículo]],Productos[],3,FALSE),"00 Falta Info")</f>
        <v>Carnes</v>
      </c>
      <c r="C100" s="34" t="str">
        <f>IFERROR(VLOOKUP(RepVariacion[[#This Row],[Nombre Artículo]],Productos[],2,FALSE),"00 Falta Info")</f>
        <v>Vacuno</v>
      </c>
      <c r="D100" s="35">
        <f>RepVariacion[[#This Row],[Fecha]]-RepVariacion[[#This Row],[Fecha Inicial]]+1</f>
        <v>7</v>
      </c>
      <c r="E100" s="36">
        <v>46030</v>
      </c>
      <c r="F100" s="37">
        <v>46036</v>
      </c>
      <c r="G100" s="29" t="s">
        <v>103</v>
      </c>
      <c r="H100" s="30">
        <v>9.6</v>
      </c>
      <c r="I100" s="30">
        <v>36</v>
      </c>
      <c r="J100" s="30">
        <v>17.899999999999999</v>
      </c>
      <c r="K100" s="30">
        <v>27.7</v>
      </c>
      <c r="L100" s="30">
        <v>27.6</v>
      </c>
      <c r="M100" s="30">
        <v>-0.1</v>
      </c>
      <c r="N100" s="31"/>
      <c r="O100" s="32">
        <v>-4.0000000000000001E-3</v>
      </c>
      <c r="P100" s="33">
        <v>-4136.55</v>
      </c>
      <c r="Q100" s="33"/>
      <c r="R100" s="33"/>
      <c r="S100" s="32">
        <v>0.372</v>
      </c>
      <c r="T100" s="32">
        <v>0.372</v>
      </c>
      <c r="U100" s="33">
        <v>2816508.91</v>
      </c>
      <c r="V100" s="33">
        <v>680101.96</v>
      </c>
      <c r="W100" s="33">
        <v>1366200</v>
      </c>
      <c r="X100" s="33">
        <v>1046344.62</v>
      </c>
      <c r="Y100" s="33">
        <v>1047420.02</v>
      </c>
      <c r="AA100"/>
    </row>
    <row r="101" spans="1:27" x14ac:dyDescent="0.25">
      <c r="A101" s="25">
        <f>IFERROR(VLOOKUP(RepVariacion[[#This Row],[Nombre Artículo]],Productos[],4,FALSE),"00 Falta Info")</f>
        <v>0</v>
      </c>
      <c r="B101" s="34" t="str">
        <f>IFERROR(VLOOKUP(RepVariacion[[#This Row],[Nombre Artículo]],Productos[],3,FALSE),"00 Falta Info")</f>
        <v>Carnes</v>
      </c>
      <c r="C101" s="34" t="str">
        <f>IFERROR(VLOOKUP(RepVariacion[[#This Row],[Nombre Artículo]],Productos[],2,FALSE),"00 Falta Info")</f>
        <v>Vacuno</v>
      </c>
      <c r="D101" s="35">
        <f>RepVariacion[[#This Row],[Fecha]]-RepVariacion[[#This Row],[Fecha Inicial]]+1</f>
        <v>7</v>
      </c>
      <c r="E101" s="36">
        <v>46030</v>
      </c>
      <c r="F101" s="37">
        <v>46036</v>
      </c>
      <c r="G101" s="29" t="s">
        <v>84</v>
      </c>
      <c r="H101" s="30">
        <v>54.3</v>
      </c>
      <c r="I101" s="30">
        <v>16</v>
      </c>
      <c r="J101" s="30">
        <v>50.3</v>
      </c>
      <c r="K101" s="30">
        <v>20</v>
      </c>
      <c r="L101" s="30">
        <v>19</v>
      </c>
      <c r="M101" s="30">
        <v>-1</v>
      </c>
      <c r="N101" s="31">
        <v>3.7</v>
      </c>
      <c r="O101" s="32">
        <v>-4.8000000000000001E-2</v>
      </c>
      <c r="P101" s="33">
        <v>-13475.54</v>
      </c>
      <c r="Q101" s="33">
        <v>0.185</v>
      </c>
      <c r="R101" s="33">
        <v>51586.39</v>
      </c>
      <c r="S101" s="32">
        <v>0.21199999999999999</v>
      </c>
      <c r="T101" s="32">
        <v>0.20200000000000001</v>
      </c>
      <c r="U101" s="33">
        <v>1318156.6499999999</v>
      </c>
      <c r="V101" s="33">
        <v>701816.16</v>
      </c>
      <c r="W101" s="33">
        <v>223840</v>
      </c>
      <c r="X101" s="33">
        <v>278861.96000000002</v>
      </c>
      <c r="Y101" s="33">
        <v>265663.12</v>
      </c>
      <c r="AA101"/>
    </row>
    <row r="102" spans="1:27" x14ac:dyDescent="0.25">
      <c r="A102" s="25">
        <f>IFERROR(VLOOKUP(RepVariacion[[#This Row],[Nombre Artículo]],Productos[],4,FALSE),"00 Falta Info")</f>
        <v>0</v>
      </c>
      <c r="B102" s="34" t="str">
        <f>IFERROR(VLOOKUP(RepVariacion[[#This Row],[Nombre Artículo]],Productos[],3,FALSE),"00 Falta Info")</f>
        <v>Carnes</v>
      </c>
      <c r="C102" s="34" t="str">
        <f>IFERROR(VLOOKUP(RepVariacion[[#This Row],[Nombre Artículo]],Productos[],2,FALSE),"00 Falta Info")</f>
        <v>Vacuno</v>
      </c>
      <c r="D102" s="35">
        <f>RepVariacion[[#This Row],[Fecha]]-RepVariacion[[#This Row],[Fecha Inicial]]+1</f>
        <v>7</v>
      </c>
      <c r="E102" s="36">
        <v>46030</v>
      </c>
      <c r="F102" s="37">
        <v>46036</v>
      </c>
      <c r="G102" s="29" t="s">
        <v>104</v>
      </c>
      <c r="H102" s="30">
        <v>33.5</v>
      </c>
      <c r="I102" s="30"/>
      <c r="J102" s="30">
        <v>15.5</v>
      </c>
      <c r="K102" s="30">
        <v>17.899999999999999</v>
      </c>
      <c r="L102" s="30">
        <v>4.8</v>
      </c>
      <c r="M102" s="30">
        <v>-13.2</v>
      </c>
      <c r="N102" s="31">
        <v>12.5</v>
      </c>
      <c r="O102" s="32">
        <v>-0.73499999999999999</v>
      </c>
      <c r="P102" s="33">
        <v>-256931.79</v>
      </c>
      <c r="Q102" s="33">
        <v>0.69599999999999995</v>
      </c>
      <c r="R102" s="33">
        <v>243489.16</v>
      </c>
      <c r="S102" s="32">
        <v>1.044</v>
      </c>
      <c r="T102" s="32">
        <v>0.27700000000000002</v>
      </c>
      <c r="U102" s="33">
        <v>334841.59000000003</v>
      </c>
      <c r="V102" s="33">
        <v>303307.89</v>
      </c>
      <c r="W102" s="33"/>
      <c r="X102" s="33">
        <v>349605.95</v>
      </c>
      <c r="Y102" s="33">
        <v>92674.16</v>
      </c>
      <c r="AA102"/>
    </row>
    <row r="103" spans="1:27" x14ac:dyDescent="0.25">
      <c r="A103" s="25">
        <f>IFERROR(VLOOKUP(RepVariacion[[#This Row],[Nombre Artículo]],Productos[],4,FALSE),"00 Falta Info")</f>
        <v>0</v>
      </c>
      <c r="B103" s="34" t="str">
        <f>IFERROR(VLOOKUP(RepVariacion[[#This Row],[Nombre Artículo]],Productos[],3,FALSE),"00 Falta Info")</f>
        <v>Carnes</v>
      </c>
      <c r="C103" s="34" t="str">
        <f>IFERROR(VLOOKUP(RepVariacion[[#This Row],[Nombre Artículo]],Productos[],2,FALSE),"00 Falta Info")</f>
        <v>Vacuno</v>
      </c>
      <c r="D103" s="35">
        <f>RepVariacion[[#This Row],[Fecha]]-RepVariacion[[#This Row],[Fecha Inicial]]+1</f>
        <v>7</v>
      </c>
      <c r="E103" s="36">
        <v>46030</v>
      </c>
      <c r="F103" s="37">
        <v>46036</v>
      </c>
      <c r="G103" s="29" t="s">
        <v>105</v>
      </c>
      <c r="H103" s="30">
        <v>20.2</v>
      </c>
      <c r="I103" s="30"/>
      <c r="J103" s="30">
        <v>16.899999999999999</v>
      </c>
      <c r="K103" s="30">
        <v>3.3</v>
      </c>
      <c r="L103" s="30"/>
      <c r="M103" s="30">
        <v>-3.3</v>
      </c>
      <c r="N103" s="31"/>
      <c r="O103" s="32">
        <v>-1</v>
      </c>
      <c r="P103" s="33">
        <v>-27273.200000000001</v>
      </c>
      <c r="Q103" s="33"/>
      <c r="R103" s="33"/>
      <c r="S103" s="32"/>
      <c r="T103" s="32"/>
      <c r="U103" s="33"/>
      <c r="V103" s="33">
        <v>138366.79999999999</v>
      </c>
      <c r="W103" s="33"/>
      <c r="X103" s="33">
        <v>27273.200000000001</v>
      </c>
      <c r="Y103" s="33"/>
      <c r="AA103"/>
    </row>
    <row r="104" spans="1:27" x14ac:dyDescent="0.25">
      <c r="A104" s="25">
        <f>IFERROR(VLOOKUP(RepVariacion[[#This Row],[Nombre Artículo]],Productos[],4,FALSE),"00 Falta Info")</f>
        <v>0</v>
      </c>
      <c r="B104" s="34" t="str">
        <f>IFERROR(VLOOKUP(RepVariacion[[#This Row],[Nombre Artículo]],Productos[],3,FALSE),"00 Falta Info")</f>
        <v>Carnes</v>
      </c>
      <c r="C104" s="34" t="str">
        <f>IFERROR(VLOOKUP(RepVariacion[[#This Row],[Nombre Artículo]],Productos[],2,FALSE),"00 Falta Info")</f>
        <v>Vacuno</v>
      </c>
      <c r="D104" s="35">
        <f>RepVariacion[[#This Row],[Fecha]]-RepVariacion[[#This Row],[Fecha Inicial]]+1</f>
        <v>7</v>
      </c>
      <c r="E104" s="36">
        <v>46030</v>
      </c>
      <c r="F104" s="37">
        <v>46036</v>
      </c>
      <c r="G104" s="29" t="s">
        <v>85</v>
      </c>
      <c r="H104" s="30">
        <v>5.8</v>
      </c>
      <c r="I104" s="30"/>
      <c r="J104" s="30"/>
      <c r="K104" s="30">
        <v>5.8</v>
      </c>
      <c r="L104" s="30">
        <v>12</v>
      </c>
      <c r="M104" s="30">
        <v>6.2</v>
      </c>
      <c r="N104" s="31">
        <v>0.4</v>
      </c>
      <c r="O104" s="32">
        <v>1.0620000000000001</v>
      </c>
      <c r="P104" s="33">
        <v>74047.600000000006</v>
      </c>
      <c r="Q104" s="33">
        <v>6.3E-2</v>
      </c>
      <c r="R104" s="33">
        <v>4401.7700000000004</v>
      </c>
      <c r="S104" s="32">
        <v>0.123</v>
      </c>
      <c r="T104" s="32">
        <v>0.254</v>
      </c>
      <c r="U104" s="33">
        <v>566155.4</v>
      </c>
      <c r="V104" s="33"/>
      <c r="W104" s="33"/>
      <c r="X104" s="33">
        <v>69743.649999999994</v>
      </c>
      <c r="Y104" s="33">
        <v>143791.24</v>
      </c>
      <c r="AA104"/>
    </row>
    <row r="105" spans="1:27" x14ac:dyDescent="0.25">
      <c r="A105" s="25">
        <f>IFERROR(VLOOKUP(RepVariacion[[#This Row],[Nombre Artículo]],Productos[],4,FALSE),"00 Falta Info")</f>
        <v>0</v>
      </c>
      <c r="B105" s="34" t="str">
        <f>IFERROR(VLOOKUP(RepVariacion[[#This Row],[Nombre Artículo]],Productos[],3,FALSE),"00 Falta Info")</f>
        <v>Carnes</v>
      </c>
      <c r="C105" s="34" t="str">
        <f>IFERROR(VLOOKUP(RepVariacion[[#This Row],[Nombre Artículo]],Productos[],2,FALSE),"00 Falta Info")</f>
        <v>Vacuno</v>
      </c>
      <c r="D105" s="35">
        <f>RepVariacion[[#This Row],[Fecha]]-RepVariacion[[#This Row],[Fecha Inicial]]+1</f>
        <v>7</v>
      </c>
      <c r="E105" s="36">
        <v>46030</v>
      </c>
      <c r="F105" s="37">
        <v>46036</v>
      </c>
      <c r="G105" s="29" t="s">
        <v>106</v>
      </c>
      <c r="H105" s="30">
        <v>32.200000000000003</v>
      </c>
      <c r="I105" s="30"/>
      <c r="J105" s="30">
        <v>25.57</v>
      </c>
      <c r="K105" s="30">
        <v>6.64</v>
      </c>
      <c r="L105" s="30">
        <v>4</v>
      </c>
      <c r="M105" s="30">
        <v>-2.64</v>
      </c>
      <c r="N105" s="31"/>
      <c r="O105" s="32">
        <v>-0.39700000000000002</v>
      </c>
      <c r="P105" s="33">
        <v>-39585</v>
      </c>
      <c r="Q105" s="33"/>
      <c r="R105" s="33"/>
      <c r="S105" s="32">
        <v>0.34799999999999998</v>
      </c>
      <c r="T105" s="32">
        <v>0.21</v>
      </c>
      <c r="U105" s="33">
        <v>285881.99</v>
      </c>
      <c r="V105" s="33">
        <v>383490</v>
      </c>
      <c r="W105" s="33"/>
      <c r="X105" s="33">
        <v>99585</v>
      </c>
      <c r="Y105" s="33">
        <v>60000</v>
      </c>
      <c r="AA105"/>
    </row>
    <row r="106" spans="1:27" x14ac:dyDescent="0.25">
      <c r="A106" s="25">
        <f>IFERROR(VLOOKUP(RepVariacion[[#This Row],[Nombre Artículo]],Productos[],4,FALSE),"00 Falta Info")</f>
        <v>0</v>
      </c>
      <c r="B106" s="34" t="str">
        <f>IFERROR(VLOOKUP(RepVariacion[[#This Row],[Nombre Artículo]],Productos[],3,FALSE),"00 Falta Info")</f>
        <v>Pescado</v>
      </c>
      <c r="C106" s="34" t="str">
        <f>IFERROR(VLOOKUP(RepVariacion[[#This Row],[Nombre Artículo]],Productos[],2,FALSE),"00 Falta Info")</f>
        <v>Pescado</v>
      </c>
      <c r="D106" s="35">
        <f>RepVariacion[[#This Row],[Fecha]]-RepVariacion[[#This Row],[Fecha Inicial]]+1</f>
        <v>7</v>
      </c>
      <c r="E106" s="36">
        <v>46030</v>
      </c>
      <c r="F106" s="37">
        <v>46036</v>
      </c>
      <c r="G106" s="29" t="s">
        <v>107</v>
      </c>
      <c r="H106" s="30">
        <v>18.3</v>
      </c>
      <c r="I106" s="30">
        <v>45</v>
      </c>
      <c r="J106" s="30">
        <v>38</v>
      </c>
      <c r="K106" s="30">
        <v>25.3</v>
      </c>
      <c r="L106" s="30">
        <v>25.7</v>
      </c>
      <c r="M106" s="30">
        <v>0.4</v>
      </c>
      <c r="N106" s="31"/>
      <c r="O106" s="32">
        <v>1.7000000000000001E-2</v>
      </c>
      <c r="P106" s="33">
        <v>4191.37</v>
      </c>
      <c r="Q106" s="33"/>
      <c r="R106" s="33"/>
      <c r="S106" s="32">
        <v>0.17899999999999999</v>
      </c>
      <c r="T106" s="32">
        <v>0.182</v>
      </c>
      <c r="U106" s="33">
        <v>1344331.73</v>
      </c>
      <c r="V106" s="33">
        <v>363313.83</v>
      </c>
      <c r="W106" s="33">
        <v>429750</v>
      </c>
      <c r="X106" s="33">
        <v>241137.51</v>
      </c>
      <c r="Y106" s="33">
        <v>245328.89</v>
      </c>
      <c r="AA106"/>
    </row>
    <row r="107" spans="1:27" x14ac:dyDescent="0.25">
      <c r="A107" s="25">
        <f>IFERROR(VLOOKUP(RepVariacion[[#This Row],[Nombre Artículo]],Productos[],4,FALSE),"00 Falta Info")</f>
        <v>0</v>
      </c>
      <c r="B107" s="34" t="str">
        <f>IFERROR(VLOOKUP(RepVariacion[[#This Row],[Nombre Artículo]],Productos[],3,FALSE),"00 Falta Info")</f>
        <v>Pescado</v>
      </c>
      <c r="C107" s="34" t="str">
        <f>IFERROR(VLOOKUP(RepVariacion[[#This Row],[Nombre Artículo]],Productos[],2,FALSE),"00 Falta Info")</f>
        <v>Pescado</v>
      </c>
      <c r="D107" s="35">
        <f>RepVariacion[[#This Row],[Fecha]]-RepVariacion[[#This Row],[Fecha Inicial]]+1</f>
        <v>7</v>
      </c>
      <c r="E107" s="36">
        <v>46030</v>
      </c>
      <c r="F107" s="37">
        <v>46036</v>
      </c>
      <c r="G107" s="29" t="s">
        <v>108</v>
      </c>
      <c r="H107" s="30">
        <v>26.1</v>
      </c>
      <c r="I107" s="30">
        <v>39.4</v>
      </c>
      <c r="J107" s="30">
        <v>13.2</v>
      </c>
      <c r="K107" s="30">
        <v>52.3</v>
      </c>
      <c r="L107" s="30">
        <v>51.2</v>
      </c>
      <c r="M107" s="30">
        <v>-1.2</v>
      </c>
      <c r="N107" s="31"/>
      <c r="O107" s="32">
        <v>-2.1999999999999999E-2</v>
      </c>
      <c r="P107" s="33">
        <v>-9225.32</v>
      </c>
      <c r="Q107" s="33"/>
      <c r="R107" s="33"/>
      <c r="S107" s="32">
        <v>0.33700000000000002</v>
      </c>
      <c r="T107" s="32">
        <v>0.33</v>
      </c>
      <c r="U107" s="33">
        <v>1239985.67</v>
      </c>
      <c r="V107" s="33">
        <v>105588.04</v>
      </c>
      <c r="W107" s="33">
        <v>314806</v>
      </c>
      <c r="X107" s="33">
        <v>417916.75</v>
      </c>
      <c r="Y107" s="33">
        <v>408691.42</v>
      </c>
      <c r="AA107"/>
    </row>
    <row r="108" spans="1:27" x14ac:dyDescent="0.25">
      <c r="A108" s="25">
        <f>IFERROR(VLOOKUP(RepVariacion[[#This Row],[Nombre Artículo]],Productos[],4,FALSE),"00 Falta Info")</f>
        <v>0</v>
      </c>
      <c r="B108" s="34" t="str">
        <f>IFERROR(VLOOKUP(RepVariacion[[#This Row],[Nombre Artículo]],Productos[],3,FALSE),"00 Falta Info")</f>
        <v>Pescado</v>
      </c>
      <c r="C108" s="34" t="str">
        <f>IFERROR(VLOOKUP(RepVariacion[[#This Row],[Nombre Artículo]],Productos[],2,FALSE),"00 Falta Info")</f>
        <v>Pescado</v>
      </c>
      <c r="D108" s="35">
        <f>RepVariacion[[#This Row],[Fecha]]-RepVariacion[[#This Row],[Fecha Inicial]]+1</f>
        <v>7</v>
      </c>
      <c r="E108" s="36">
        <v>46030</v>
      </c>
      <c r="F108" s="37">
        <v>46036</v>
      </c>
      <c r="G108" s="29" t="s">
        <v>109</v>
      </c>
      <c r="H108" s="30">
        <v>33.5</v>
      </c>
      <c r="I108" s="30">
        <v>18.3</v>
      </c>
      <c r="J108" s="30">
        <v>42.8</v>
      </c>
      <c r="K108" s="30">
        <v>9.1</v>
      </c>
      <c r="L108" s="30">
        <v>9.6999999999999993</v>
      </c>
      <c r="M108" s="30">
        <v>0.6</v>
      </c>
      <c r="N108" s="31">
        <v>1.3</v>
      </c>
      <c r="O108" s="32">
        <v>6.8000000000000005E-2</v>
      </c>
      <c r="P108" s="33">
        <v>7313.35</v>
      </c>
      <c r="Q108" s="33">
        <v>0.14599999999999999</v>
      </c>
      <c r="R108" s="33">
        <v>15609.35</v>
      </c>
      <c r="S108" s="32">
        <v>0.2</v>
      </c>
      <c r="T108" s="32">
        <v>0.22600000000000001</v>
      </c>
      <c r="U108" s="33">
        <v>504579.31</v>
      </c>
      <c r="V108" s="33">
        <v>504397.13</v>
      </c>
      <c r="W108" s="33">
        <v>232029</v>
      </c>
      <c r="X108" s="33">
        <v>100680.86</v>
      </c>
      <c r="Y108" s="33">
        <v>114088.25</v>
      </c>
      <c r="AA108"/>
    </row>
    <row r="109" spans="1:27" x14ac:dyDescent="0.25">
      <c r="A109" s="25">
        <f>IFERROR(VLOOKUP(RepVariacion[[#This Row],[Nombre Artículo]],Productos[],4,FALSE),"00 Falta Info")</f>
        <v>0</v>
      </c>
      <c r="B109" s="34" t="str">
        <f>IFERROR(VLOOKUP(RepVariacion[[#This Row],[Nombre Artículo]],Productos[],3,FALSE),"00 Falta Info")</f>
        <v>Mariscos</v>
      </c>
      <c r="C109" s="34" t="str">
        <f>IFERROR(VLOOKUP(RepVariacion[[#This Row],[Nombre Artículo]],Productos[],2,FALSE),"00 Falta Info")</f>
        <v>Mariscos</v>
      </c>
      <c r="D109" s="35">
        <f>RepVariacion[[#This Row],[Fecha]]-RepVariacion[[#This Row],[Fecha Inicial]]+1</f>
        <v>7</v>
      </c>
      <c r="E109" s="36">
        <v>46030</v>
      </c>
      <c r="F109" s="37">
        <v>46036</v>
      </c>
      <c r="G109" s="29" t="s">
        <v>110</v>
      </c>
      <c r="H109" s="30">
        <v>27.6</v>
      </c>
      <c r="I109" s="30">
        <v>20</v>
      </c>
      <c r="J109" s="30">
        <v>20.8</v>
      </c>
      <c r="K109" s="30">
        <v>26.9</v>
      </c>
      <c r="L109" s="30">
        <v>26</v>
      </c>
      <c r="M109" s="30">
        <v>-0.9</v>
      </c>
      <c r="N109" s="31">
        <v>3</v>
      </c>
      <c r="O109" s="32">
        <v>-3.5000000000000003E-2</v>
      </c>
      <c r="P109" s="33">
        <v>-2089.9699999999998</v>
      </c>
      <c r="Q109" s="33">
        <v>0.113</v>
      </c>
      <c r="R109" s="33">
        <v>6726.09</v>
      </c>
      <c r="S109" s="32">
        <v>0.41199999999999998</v>
      </c>
      <c r="T109" s="32">
        <v>0.28799999999999998</v>
      </c>
      <c r="U109" s="33">
        <v>199969.41</v>
      </c>
      <c r="V109" s="33">
        <v>46070.400000000001</v>
      </c>
      <c r="W109" s="33">
        <v>43760</v>
      </c>
      <c r="X109" s="33">
        <v>82400.740000000005</v>
      </c>
      <c r="Y109" s="33">
        <v>57604.65</v>
      </c>
      <c r="AA109"/>
    </row>
    <row r="110" spans="1:27" x14ac:dyDescent="0.25">
      <c r="A110" s="25">
        <f>IFERROR(VLOOKUP(RepVariacion[[#This Row],[Nombre Artículo]],Productos[],4,FALSE),"00 Falta Info")</f>
        <v>0</v>
      </c>
      <c r="B110" s="34" t="str">
        <f>IFERROR(VLOOKUP(RepVariacion[[#This Row],[Nombre Artículo]],Productos[],3,FALSE),"00 Falta Info")</f>
        <v>Mariscos</v>
      </c>
      <c r="C110" s="34" t="str">
        <f>IFERROR(VLOOKUP(RepVariacion[[#This Row],[Nombre Artículo]],Productos[],2,FALSE),"00 Falta Info")</f>
        <v>Mariscos</v>
      </c>
      <c r="D110" s="35">
        <f>RepVariacion[[#This Row],[Fecha]]-RepVariacion[[#This Row],[Fecha Inicial]]+1</f>
        <v>7</v>
      </c>
      <c r="E110" s="36">
        <v>46030</v>
      </c>
      <c r="F110" s="37">
        <v>46036</v>
      </c>
      <c r="G110" s="29" t="s">
        <v>111</v>
      </c>
      <c r="H110" s="30">
        <v>14.8</v>
      </c>
      <c r="I110" s="30">
        <v>10</v>
      </c>
      <c r="J110" s="30">
        <v>15.8</v>
      </c>
      <c r="K110" s="30">
        <v>9</v>
      </c>
      <c r="L110" s="30">
        <v>14.1</v>
      </c>
      <c r="M110" s="30">
        <v>5</v>
      </c>
      <c r="N110" s="31"/>
      <c r="O110" s="32">
        <v>0.55600000000000005</v>
      </c>
      <c r="P110" s="33">
        <v>36224.81</v>
      </c>
      <c r="Q110" s="33"/>
      <c r="R110" s="33"/>
      <c r="S110" s="32">
        <v>0.113</v>
      </c>
      <c r="T110" s="32">
        <v>0.16700000000000001</v>
      </c>
      <c r="U110" s="33">
        <v>605945</v>
      </c>
      <c r="V110" s="33">
        <v>113522.92</v>
      </c>
      <c r="W110" s="33">
        <v>69900</v>
      </c>
      <c r="X110" s="33">
        <v>68529.55</v>
      </c>
      <c r="Y110" s="33">
        <v>101401.79</v>
      </c>
      <c r="AA110"/>
    </row>
    <row r="111" spans="1:27" x14ac:dyDescent="0.25">
      <c r="A111" s="25">
        <f>IFERROR(VLOOKUP(RepVariacion[[#This Row],[Nombre Artículo]],Productos[],4,FALSE),"00 Falta Info")</f>
        <v>0</v>
      </c>
      <c r="B111" s="34" t="str">
        <f>IFERROR(VLOOKUP(RepVariacion[[#This Row],[Nombre Artículo]],Productos[],3,FALSE),"00 Falta Info")</f>
        <v>Mariscos</v>
      </c>
      <c r="C111" s="34" t="str">
        <f>IFERROR(VLOOKUP(RepVariacion[[#This Row],[Nombre Artículo]],Productos[],2,FALSE),"00 Falta Info")</f>
        <v>Mariscos</v>
      </c>
      <c r="D111" s="35">
        <f>RepVariacion[[#This Row],[Fecha]]-RepVariacion[[#This Row],[Fecha Inicial]]+1</f>
        <v>7</v>
      </c>
      <c r="E111" s="36">
        <v>46030</v>
      </c>
      <c r="F111" s="37">
        <v>46036</v>
      </c>
      <c r="G111" s="29" t="s">
        <v>112</v>
      </c>
      <c r="H111" s="30">
        <v>21.8</v>
      </c>
      <c r="I111" s="30"/>
      <c r="J111" s="30">
        <v>14.8</v>
      </c>
      <c r="K111" s="30">
        <v>7</v>
      </c>
      <c r="L111" s="30">
        <v>5.3</v>
      </c>
      <c r="M111" s="30">
        <v>-1.7</v>
      </c>
      <c r="N111" s="31">
        <v>0.5</v>
      </c>
      <c r="O111" s="32">
        <v>-0.245</v>
      </c>
      <c r="P111" s="33">
        <v>-21418.799999999999</v>
      </c>
      <c r="Q111" s="33">
        <v>6.7000000000000004E-2</v>
      </c>
      <c r="R111" s="33">
        <v>5904</v>
      </c>
      <c r="S111" s="32">
        <v>0.29399999999999998</v>
      </c>
      <c r="T111" s="32">
        <v>0.222</v>
      </c>
      <c r="U111" s="33">
        <v>297817.01</v>
      </c>
      <c r="V111" s="33">
        <v>186134.25</v>
      </c>
      <c r="W111" s="33"/>
      <c r="X111" s="33">
        <v>87543.6</v>
      </c>
      <c r="Y111" s="33">
        <v>66124.800000000003</v>
      </c>
      <c r="AA111"/>
    </row>
    <row r="112" spans="1:27" x14ac:dyDescent="0.25">
      <c r="A112" s="25">
        <f>IFERROR(VLOOKUP(RepVariacion[[#This Row],[Nombre Artículo]],Productos[],4,FALSE),"00 Falta Info")</f>
        <v>0</v>
      </c>
      <c r="B112" s="34" t="str">
        <f>IFERROR(VLOOKUP(RepVariacion[[#This Row],[Nombre Artículo]],Productos[],3,FALSE),"00 Falta Info")</f>
        <v>Mariscos</v>
      </c>
      <c r="C112" s="34" t="str">
        <f>IFERROR(VLOOKUP(RepVariacion[[#This Row],[Nombre Artículo]],Productos[],2,FALSE),"00 Falta Info")</f>
        <v>Mariscos</v>
      </c>
      <c r="D112" s="35">
        <f>RepVariacion[[#This Row],[Fecha]]-RepVariacion[[#This Row],[Fecha Inicial]]+1</f>
        <v>7</v>
      </c>
      <c r="E112" s="36">
        <v>46030</v>
      </c>
      <c r="F112" s="37">
        <v>46036</v>
      </c>
      <c r="G112" s="29" t="s">
        <v>113</v>
      </c>
      <c r="H112" s="30">
        <v>29.73</v>
      </c>
      <c r="I112" s="30">
        <v>11</v>
      </c>
      <c r="J112" s="30">
        <v>32.82</v>
      </c>
      <c r="K112" s="30">
        <v>7.91</v>
      </c>
      <c r="L112" s="30">
        <v>8.4600000000000009</v>
      </c>
      <c r="M112" s="30">
        <v>0.55000000000000004</v>
      </c>
      <c r="N112" s="31">
        <v>0.23</v>
      </c>
      <c r="O112" s="32">
        <v>6.9000000000000006E-2</v>
      </c>
      <c r="P112" s="33">
        <v>13107.4</v>
      </c>
      <c r="Q112" s="33">
        <v>2.9000000000000001E-2</v>
      </c>
      <c r="R112" s="33">
        <v>5410.57</v>
      </c>
      <c r="S112" s="32">
        <v>0.376</v>
      </c>
      <c r="T112" s="32">
        <v>0.41099999999999998</v>
      </c>
      <c r="U112" s="33">
        <v>493497.31</v>
      </c>
      <c r="V112" s="33">
        <v>786810.72</v>
      </c>
      <c r="W112" s="33">
        <v>275000</v>
      </c>
      <c r="X112" s="33">
        <v>185593.49</v>
      </c>
      <c r="Y112" s="33">
        <v>202788.66</v>
      </c>
      <c r="AA112"/>
    </row>
    <row r="113" spans="1:27" x14ac:dyDescent="0.25">
      <c r="A113" s="25">
        <f>IFERROR(VLOOKUP(RepVariacion[[#This Row],[Nombre Artículo]],Productos[],4,FALSE),"00 Falta Info")</f>
        <v>0</v>
      </c>
      <c r="B113" s="34" t="str">
        <f>IFERROR(VLOOKUP(RepVariacion[[#This Row],[Nombre Artículo]],Productos[],3,FALSE),"00 Falta Info")</f>
        <v>Mariscos</v>
      </c>
      <c r="C113" s="34" t="str">
        <f>IFERROR(VLOOKUP(RepVariacion[[#This Row],[Nombre Artículo]],Productos[],2,FALSE),"00 Falta Info")</f>
        <v>Mariscos</v>
      </c>
      <c r="D113" s="35">
        <f>RepVariacion[[#This Row],[Fecha]]-RepVariacion[[#This Row],[Fecha Inicial]]+1</f>
        <v>7</v>
      </c>
      <c r="E113" s="36">
        <v>46030</v>
      </c>
      <c r="F113" s="37">
        <v>46036</v>
      </c>
      <c r="G113" s="29" t="s">
        <v>114</v>
      </c>
      <c r="H113" s="30">
        <v>21.4</v>
      </c>
      <c r="I113" s="30"/>
      <c r="J113" s="30">
        <v>20.9</v>
      </c>
      <c r="K113" s="30">
        <v>0.5</v>
      </c>
      <c r="L113" s="30">
        <v>1.6</v>
      </c>
      <c r="M113" s="30">
        <v>1.1000000000000001</v>
      </c>
      <c r="N113" s="31">
        <v>0.2</v>
      </c>
      <c r="O113" s="32">
        <v>2.3370000000000002</v>
      </c>
      <c r="P113" s="33">
        <v>17572.07</v>
      </c>
      <c r="Q113" s="33">
        <v>0.441</v>
      </c>
      <c r="R113" s="33">
        <v>3314.67</v>
      </c>
      <c r="S113" s="32">
        <v>0.12</v>
      </c>
      <c r="T113" s="32">
        <v>0.4</v>
      </c>
      <c r="U113" s="33">
        <v>62797.41</v>
      </c>
      <c r="V113" s="33">
        <v>319439.53000000003</v>
      </c>
      <c r="W113" s="33"/>
      <c r="X113" s="33">
        <v>7517.98</v>
      </c>
      <c r="Y113" s="33">
        <v>25090.04</v>
      </c>
      <c r="AA113"/>
    </row>
    <row r="114" spans="1:27" x14ac:dyDescent="0.25">
      <c r="A114" s="25">
        <f>IFERROR(VLOOKUP(RepVariacion[[#This Row],[Nombre Artículo]],Productos[],4,FALSE),"00 Falta Info")</f>
        <v>0</v>
      </c>
      <c r="B114" s="34" t="str">
        <f>IFERROR(VLOOKUP(RepVariacion[[#This Row],[Nombre Artículo]],Productos[],3,FALSE),"00 Falta Info")</f>
        <v>Mariscos</v>
      </c>
      <c r="C114" s="34" t="str">
        <f>IFERROR(VLOOKUP(RepVariacion[[#This Row],[Nombre Artículo]],Productos[],2,FALSE),"00 Falta Info")</f>
        <v>Mariscos</v>
      </c>
      <c r="D114" s="35">
        <f>RepVariacion[[#This Row],[Fecha]]-RepVariacion[[#This Row],[Fecha Inicial]]+1</f>
        <v>7</v>
      </c>
      <c r="E114" s="36">
        <v>46030</v>
      </c>
      <c r="F114" s="37">
        <v>46036</v>
      </c>
      <c r="G114" s="29" t="s">
        <v>115</v>
      </c>
      <c r="H114" s="30">
        <v>2</v>
      </c>
      <c r="I114" s="30"/>
      <c r="J114" s="30">
        <v>1.6</v>
      </c>
      <c r="K114" s="30">
        <v>0.4</v>
      </c>
      <c r="L114" s="30"/>
      <c r="M114" s="30">
        <v>-0.4</v>
      </c>
      <c r="N114" s="31"/>
      <c r="O114" s="32">
        <v>-1</v>
      </c>
      <c r="P114" s="33">
        <v>-6580.83</v>
      </c>
      <c r="Q114" s="33"/>
      <c r="R114" s="33"/>
      <c r="S114" s="32"/>
      <c r="T114" s="32"/>
      <c r="U114" s="33"/>
      <c r="V114" s="33">
        <v>23219.16</v>
      </c>
      <c r="W114" s="33"/>
      <c r="X114" s="33">
        <v>6580.83</v>
      </c>
      <c r="Y114" s="33"/>
      <c r="AA114"/>
    </row>
    <row r="115" spans="1:27" x14ac:dyDescent="0.25">
      <c r="A115" s="25">
        <f>IFERROR(VLOOKUP(RepVariacion[[#This Row],[Nombre Artículo]],Productos[],4,FALSE),"00 Falta Info")</f>
        <v>0</v>
      </c>
      <c r="B115" s="34" t="str">
        <f>IFERROR(VLOOKUP(RepVariacion[[#This Row],[Nombre Artículo]],Productos[],3,FALSE),"00 Falta Info")</f>
        <v>Mariscos</v>
      </c>
      <c r="C115" s="34" t="str">
        <f>IFERROR(VLOOKUP(RepVariacion[[#This Row],[Nombre Artículo]],Productos[],2,FALSE),"00 Falta Info")</f>
        <v>Mariscos</v>
      </c>
      <c r="D115" s="35">
        <f>RepVariacion[[#This Row],[Fecha]]-RepVariacion[[#This Row],[Fecha Inicial]]+1</f>
        <v>7</v>
      </c>
      <c r="E115" s="36">
        <v>46030</v>
      </c>
      <c r="F115" s="37">
        <v>46036</v>
      </c>
      <c r="G115" s="29" t="s">
        <v>116</v>
      </c>
      <c r="H115" s="30">
        <v>0.6</v>
      </c>
      <c r="I115" s="30">
        <v>10.4</v>
      </c>
      <c r="J115" s="30">
        <v>6.2</v>
      </c>
      <c r="K115" s="30">
        <v>4.7</v>
      </c>
      <c r="L115" s="30">
        <v>6.7</v>
      </c>
      <c r="M115" s="30">
        <v>1.9</v>
      </c>
      <c r="N115" s="31"/>
      <c r="O115" s="32">
        <v>0.40200000000000002</v>
      </c>
      <c r="P115" s="33">
        <v>14486.77</v>
      </c>
      <c r="Q115" s="33"/>
      <c r="R115" s="33"/>
      <c r="S115" s="32">
        <v>0.27100000000000002</v>
      </c>
      <c r="T115" s="32">
        <v>0.3</v>
      </c>
      <c r="U115" s="33">
        <v>168791.52</v>
      </c>
      <c r="V115" s="33">
        <v>47225.23</v>
      </c>
      <c r="W115" s="33">
        <v>84800</v>
      </c>
      <c r="X115" s="33">
        <v>45692.42</v>
      </c>
      <c r="Y115" s="33">
        <v>50557.54</v>
      </c>
      <c r="AA115"/>
    </row>
    <row r="116" spans="1:27" x14ac:dyDescent="0.25">
      <c r="A116" s="25">
        <f>IFERROR(VLOOKUP(RepVariacion[[#This Row],[Nombre Artículo]],Productos[],4,FALSE),"00 Falta Info")</f>
        <v>0</v>
      </c>
      <c r="B116" s="34" t="str">
        <f>IFERROR(VLOOKUP(RepVariacion[[#This Row],[Nombre Artículo]],Productos[],3,FALSE),"00 Falta Info")</f>
        <v>Mariscos</v>
      </c>
      <c r="C116" s="34" t="str">
        <f>IFERROR(VLOOKUP(RepVariacion[[#This Row],[Nombre Artículo]],Productos[],2,FALSE),"00 Falta Info")</f>
        <v>Mariscos</v>
      </c>
      <c r="D116" s="35">
        <f>RepVariacion[[#This Row],[Fecha]]-RepVariacion[[#This Row],[Fecha Inicial]]+1</f>
        <v>7</v>
      </c>
      <c r="E116" s="36">
        <v>46030</v>
      </c>
      <c r="F116" s="37">
        <v>46036</v>
      </c>
      <c r="G116" s="29" t="s">
        <v>117</v>
      </c>
      <c r="H116" s="30">
        <v>5.3</v>
      </c>
      <c r="I116" s="30"/>
      <c r="J116" s="30">
        <v>3.7</v>
      </c>
      <c r="K116" s="30">
        <v>1.6</v>
      </c>
      <c r="L116" s="30">
        <v>1.8</v>
      </c>
      <c r="M116" s="30">
        <v>0.2</v>
      </c>
      <c r="N116" s="31">
        <v>0.3</v>
      </c>
      <c r="O116" s="32">
        <v>0.11899999999999999</v>
      </c>
      <c r="P116" s="33">
        <v>1753.8</v>
      </c>
      <c r="Q116" s="33">
        <v>0.189</v>
      </c>
      <c r="R116" s="33">
        <v>2783.48</v>
      </c>
      <c r="S116" s="32">
        <v>0.38800000000000001</v>
      </c>
      <c r="T116" s="32">
        <v>0.434</v>
      </c>
      <c r="U116" s="33">
        <v>37892.910000000003</v>
      </c>
      <c r="V116" s="33">
        <v>34129.78</v>
      </c>
      <c r="W116" s="33"/>
      <c r="X116" s="33">
        <v>14690.16</v>
      </c>
      <c r="Y116" s="33">
        <v>16443.96</v>
      </c>
      <c r="AA116"/>
    </row>
    <row r="117" spans="1:27" x14ac:dyDescent="0.25">
      <c r="A117" s="25">
        <f>IFERROR(VLOOKUP(RepVariacion[[#This Row],[Nombre Artículo]],Productos[],4,FALSE),"00 Falta Info")</f>
        <v>0</v>
      </c>
      <c r="B117" s="34" t="str">
        <f>IFERROR(VLOOKUP(RepVariacion[[#This Row],[Nombre Artículo]],Productos[],3,FALSE),"00 Falta Info")</f>
        <v>Embutidos</v>
      </c>
      <c r="C117" s="34" t="str">
        <f>IFERROR(VLOOKUP(RepVariacion[[#This Row],[Nombre Artículo]],Productos[],2,FALSE),"00 Falta Info")</f>
        <v>Embutidos</v>
      </c>
      <c r="D117" s="35">
        <f>RepVariacion[[#This Row],[Fecha]]-RepVariacion[[#This Row],[Fecha Inicial]]+1</f>
        <v>7</v>
      </c>
      <c r="E117" s="36">
        <v>46030</v>
      </c>
      <c r="F117" s="37">
        <v>46036</v>
      </c>
      <c r="G117" s="29" t="s">
        <v>93</v>
      </c>
      <c r="H117" s="30">
        <v>10.9</v>
      </c>
      <c r="I117" s="30">
        <v>4</v>
      </c>
      <c r="J117" s="30">
        <v>10.9</v>
      </c>
      <c r="K117" s="30">
        <v>3.9</v>
      </c>
      <c r="L117" s="30">
        <v>6.7</v>
      </c>
      <c r="M117" s="30">
        <v>2.8</v>
      </c>
      <c r="N117" s="31"/>
      <c r="O117" s="32">
        <v>0.70899999999999996</v>
      </c>
      <c r="P117" s="33">
        <v>64298.04</v>
      </c>
      <c r="Q117" s="33"/>
      <c r="R117" s="33"/>
      <c r="S117" s="32">
        <v>0.19800000000000001</v>
      </c>
      <c r="T117" s="32">
        <v>0.33800000000000002</v>
      </c>
      <c r="U117" s="33">
        <v>458084.78</v>
      </c>
      <c r="V117" s="33">
        <v>251240.33</v>
      </c>
      <c r="W117" s="33">
        <v>91920</v>
      </c>
      <c r="X117" s="33">
        <v>90702.06</v>
      </c>
      <c r="Y117" s="33">
        <v>155000.1</v>
      </c>
      <c r="AA117"/>
    </row>
    <row r="118" spans="1:27" x14ac:dyDescent="0.25">
      <c r="A118" s="25">
        <f>IFERROR(VLOOKUP(RepVariacion[[#This Row],[Nombre Artículo]],Productos[],4,FALSE),"00 Falta Info")</f>
        <v>0</v>
      </c>
      <c r="B118" s="34" t="str">
        <f>IFERROR(VLOOKUP(RepVariacion[[#This Row],[Nombre Artículo]],Productos[],3,FALSE),"00 Falta Info")</f>
        <v>Embutidos</v>
      </c>
      <c r="C118" s="34" t="str">
        <f>IFERROR(VLOOKUP(RepVariacion[[#This Row],[Nombre Artículo]],Productos[],2,FALSE),"00 Falta Info")</f>
        <v>Embutidos</v>
      </c>
      <c r="D118" s="35">
        <f>RepVariacion[[#This Row],[Fecha]]-RepVariacion[[#This Row],[Fecha Inicial]]+1</f>
        <v>7</v>
      </c>
      <c r="E118" s="36">
        <v>46030</v>
      </c>
      <c r="F118" s="37">
        <v>46036</v>
      </c>
      <c r="G118" s="29" t="s">
        <v>94</v>
      </c>
      <c r="H118" s="30">
        <v>5.4</v>
      </c>
      <c r="I118" s="30"/>
      <c r="J118" s="30">
        <v>4.5999999999999996</v>
      </c>
      <c r="K118" s="30">
        <v>0.8</v>
      </c>
      <c r="L118" s="30">
        <v>0.9</v>
      </c>
      <c r="M118" s="30">
        <v>0.2</v>
      </c>
      <c r="N118" s="31"/>
      <c r="O118" s="32">
        <v>0.19500000000000001</v>
      </c>
      <c r="P118" s="33">
        <v>1558.09</v>
      </c>
      <c r="Q118" s="33"/>
      <c r="R118" s="33"/>
      <c r="S118" s="32">
        <v>0.11899999999999999</v>
      </c>
      <c r="T118" s="32">
        <v>0.14199999999999999</v>
      </c>
      <c r="U118" s="33">
        <v>67486.59</v>
      </c>
      <c r="V118" s="33">
        <v>47833.43</v>
      </c>
      <c r="W118" s="33"/>
      <c r="X118" s="33">
        <v>7998.21</v>
      </c>
      <c r="Y118" s="33">
        <v>9556.2999999999993</v>
      </c>
      <c r="AA118"/>
    </row>
    <row r="119" spans="1:27" x14ac:dyDescent="0.25">
      <c r="A119" s="25">
        <f>IFERROR(VLOOKUP(RepVariacion[[#This Row],[Nombre Artículo]],Productos[],4,FALSE),"00 Falta Info")</f>
        <v>0</v>
      </c>
      <c r="B119" s="34" t="str">
        <f>IFERROR(VLOOKUP(RepVariacion[[#This Row],[Nombre Artículo]],Productos[],3,FALSE),"00 Falta Info")</f>
        <v>Lacteos</v>
      </c>
      <c r="C119" s="34" t="str">
        <f>IFERROR(VLOOKUP(RepVariacion[[#This Row],[Nombre Artículo]],Productos[],2,FALSE),"00 Falta Info")</f>
        <v>Quesos</v>
      </c>
      <c r="D119" s="35">
        <f>RepVariacion[[#This Row],[Fecha]]-RepVariacion[[#This Row],[Fecha Inicial]]+1</f>
        <v>7</v>
      </c>
      <c r="E119" s="36">
        <v>46030</v>
      </c>
      <c r="F119" s="37">
        <v>46036</v>
      </c>
      <c r="G119" s="29" t="s">
        <v>118</v>
      </c>
      <c r="H119" s="30">
        <v>126</v>
      </c>
      <c r="I119" s="30">
        <v>72</v>
      </c>
      <c r="J119" s="30">
        <v>137</v>
      </c>
      <c r="K119" s="30">
        <v>61</v>
      </c>
      <c r="L119" s="30">
        <v>60</v>
      </c>
      <c r="M119" s="30">
        <v>-1</v>
      </c>
      <c r="N119" s="31"/>
      <c r="O119" s="32">
        <v>-1.6E-2</v>
      </c>
      <c r="P119" s="33">
        <v>-4080.78</v>
      </c>
      <c r="Q119" s="33"/>
      <c r="R119" s="33"/>
      <c r="S119" s="32">
        <v>0.53200000000000003</v>
      </c>
      <c r="T119" s="32">
        <v>0.50900000000000001</v>
      </c>
      <c r="U119" s="33">
        <v>480686.99</v>
      </c>
      <c r="V119" s="33">
        <v>559066.47</v>
      </c>
      <c r="W119" s="33">
        <v>286632</v>
      </c>
      <c r="X119" s="33">
        <v>255669.68</v>
      </c>
      <c r="Y119" s="33">
        <v>244846.63</v>
      </c>
      <c r="AA119"/>
    </row>
    <row r="120" spans="1:27" x14ac:dyDescent="0.25">
      <c r="A120" s="25">
        <f>IFERROR(VLOOKUP(RepVariacion[[#This Row],[Nombre Artículo]],Productos[],4,FALSE),"00 Falta Info")</f>
        <v>0</v>
      </c>
      <c r="B120" s="34" t="str">
        <f>IFERROR(VLOOKUP(RepVariacion[[#This Row],[Nombre Artículo]],Productos[],3,FALSE),"00 Falta Info")</f>
        <v>Lacteos</v>
      </c>
      <c r="C120" s="34" t="str">
        <f>IFERROR(VLOOKUP(RepVariacion[[#This Row],[Nombre Artículo]],Productos[],2,FALSE),"00 Falta Info")</f>
        <v>Quesos</v>
      </c>
      <c r="D120" s="35">
        <f>RepVariacion[[#This Row],[Fecha]]-RepVariacion[[#This Row],[Fecha Inicial]]+1</f>
        <v>7</v>
      </c>
      <c r="E120" s="36">
        <v>46030</v>
      </c>
      <c r="F120" s="37">
        <v>46036</v>
      </c>
      <c r="G120" s="29" t="s">
        <v>119</v>
      </c>
      <c r="H120" s="30">
        <v>9</v>
      </c>
      <c r="I120" s="30"/>
      <c r="J120" s="30">
        <v>8.9</v>
      </c>
      <c r="K120" s="30"/>
      <c r="L120" s="30"/>
      <c r="M120" s="30"/>
      <c r="N120" s="31"/>
      <c r="O120" s="32">
        <v>-1</v>
      </c>
      <c r="P120" s="33"/>
      <c r="Q120" s="33"/>
      <c r="R120" s="33"/>
      <c r="S120" s="32"/>
      <c r="T120" s="32"/>
      <c r="U120" s="33"/>
      <c r="V120" s="33"/>
      <c r="W120" s="33"/>
      <c r="X120" s="33"/>
      <c r="Y120" s="33"/>
      <c r="AA120"/>
    </row>
    <row r="121" spans="1:27" x14ac:dyDescent="0.25">
      <c r="A121" s="25">
        <f>IFERROR(VLOOKUP(RepVariacion[[#This Row],[Nombre Artículo]],Productos[],4,FALSE),"00 Falta Info")</f>
        <v>0</v>
      </c>
      <c r="B121" s="34" t="str">
        <f>IFERROR(VLOOKUP(RepVariacion[[#This Row],[Nombre Artículo]],Productos[],3,FALSE),"00 Falta Info")</f>
        <v>Lacteos</v>
      </c>
      <c r="C121" s="34" t="str">
        <f>IFERROR(VLOOKUP(RepVariacion[[#This Row],[Nombre Artículo]],Productos[],2,FALSE),"00 Falta Info")</f>
        <v>Quesos</v>
      </c>
      <c r="D121" s="35">
        <f>RepVariacion[[#This Row],[Fecha]]-RepVariacion[[#This Row],[Fecha Inicial]]+1</f>
        <v>7</v>
      </c>
      <c r="E121" s="36">
        <v>46030</v>
      </c>
      <c r="F121" s="37">
        <v>46036</v>
      </c>
      <c r="G121" s="29" t="s">
        <v>120</v>
      </c>
      <c r="H121" s="30">
        <v>53.6</v>
      </c>
      <c r="I121" s="30">
        <v>30</v>
      </c>
      <c r="J121" s="30">
        <v>50.3</v>
      </c>
      <c r="K121" s="30">
        <v>33.299999999999997</v>
      </c>
      <c r="L121" s="30">
        <v>31.9</v>
      </c>
      <c r="M121" s="30">
        <v>-1.4</v>
      </c>
      <c r="N121" s="31">
        <v>0.4</v>
      </c>
      <c r="O121" s="32">
        <v>-4.2000000000000003E-2</v>
      </c>
      <c r="P121" s="33">
        <v>-17365.580000000002</v>
      </c>
      <c r="Q121" s="33">
        <v>0.01</v>
      </c>
      <c r="R121" s="33">
        <v>4319.6400000000003</v>
      </c>
      <c r="S121" s="32">
        <v>0.19400000000000001</v>
      </c>
      <c r="T121" s="32">
        <v>0.187</v>
      </c>
      <c r="U121" s="33">
        <v>2107512.73</v>
      </c>
      <c r="V121" s="33">
        <v>620309.93000000005</v>
      </c>
      <c r="W121" s="33">
        <v>371700</v>
      </c>
      <c r="X121" s="33">
        <v>409084.51</v>
      </c>
      <c r="Y121" s="33">
        <v>394099.26</v>
      </c>
      <c r="AA121"/>
    </row>
    <row r="122" spans="1:27" x14ac:dyDescent="0.25">
      <c r="A122" s="25">
        <f>IFERROR(VLOOKUP(RepVariacion[[#This Row],[Nombre Artículo]],Productos[],4,FALSE),"00 Falta Info")</f>
        <v>0</v>
      </c>
      <c r="B122" s="34" t="str">
        <f>IFERROR(VLOOKUP(RepVariacion[[#This Row],[Nombre Artículo]],Productos[],3,FALSE),"00 Falta Info")</f>
        <v>Lacteos</v>
      </c>
      <c r="C122" s="34" t="str">
        <f>IFERROR(VLOOKUP(RepVariacion[[#This Row],[Nombre Artículo]],Productos[],2,FALSE),"00 Falta Info")</f>
        <v>Quesos</v>
      </c>
      <c r="D122" s="35">
        <f>RepVariacion[[#This Row],[Fecha]]-RepVariacion[[#This Row],[Fecha Inicial]]+1</f>
        <v>7</v>
      </c>
      <c r="E122" s="36">
        <v>46030</v>
      </c>
      <c r="F122" s="37">
        <v>46036</v>
      </c>
      <c r="G122" s="29" t="s">
        <v>88</v>
      </c>
      <c r="H122" s="30">
        <v>7.5</v>
      </c>
      <c r="I122" s="30">
        <v>20.3</v>
      </c>
      <c r="J122" s="30">
        <v>25</v>
      </c>
      <c r="K122" s="30">
        <v>2.8</v>
      </c>
      <c r="L122" s="30">
        <v>2.1</v>
      </c>
      <c r="M122" s="30">
        <v>-0.7</v>
      </c>
      <c r="N122" s="31"/>
      <c r="O122" s="32">
        <v>-0.24099999999999999</v>
      </c>
      <c r="P122" s="33">
        <v>-8846.19</v>
      </c>
      <c r="Q122" s="33"/>
      <c r="R122" s="33"/>
      <c r="S122" s="32">
        <v>0.21</v>
      </c>
      <c r="T122" s="32">
        <v>0.16</v>
      </c>
      <c r="U122" s="33">
        <v>174438.31</v>
      </c>
      <c r="V122" s="33">
        <v>324412.25</v>
      </c>
      <c r="W122" s="33">
        <v>263697</v>
      </c>
      <c r="X122" s="33">
        <v>36709.74</v>
      </c>
      <c r="Y122" s="33">
        <v>27863.55</v>
      </c>
      <c r="AA122"/>
    </row>
    <row r="123" spans="1:27" x14ac:dyDescent="0.25">
      <c r="A123" s="25">
        <f>IFERROR(VLOOKUP(RepVariacion[[#This Row],[Nombre Artículo]],Productos[],4,FALSE),"00 Falta Info")</f>
        <v>0</v>
      </c>
      <c r="B123" s="34" t="str">
        <f>IFERROR(VLOOKUP(RepVariacion[[#This Row],[Nombre Artículo]],Productos[],3,FALSE),"00 Falta Info")</f>
        <v>Lacteos</v>
      </c>
      <c r="C123" s="34" t="str">
        <f>IFERROR(VLOOKUP(RepVariacion[[#This Row],[Nombre Artículo]],Productos[],2,FALSE),"00 Falta Info")</f>
        <v>Quesos</v>
      </c>
      <c r="D123" s="35">
        <f>RepVariacion[[#This Row],[Fecha]]-RepVariacion[[#This Row],[Fecha Inicial]]+1</f>
        <v>7</v>
      </c>
      <c r="E123" s="36">
        <v>46030</v>
      </c>
      <c r="F123" s="37">
        <v>46036</v>
      </c>
      <c r="G123" s="29" t="s">
        <v>121</v>
      </c>
      <c r="H123" s="30">
        <v>12.9</v>
      </c>
      <c r="I123" s="30">
        <v>10.5</v>
      </c>
      <c r="J123" s="30">
        <v>16.399999999999999</v>
      </c>
      <c r="K123" s="30">
        <v>7.1</v>
      </c>
      <c r="L123" s="30">
        <v>6.5</v>
      </c>
      <c r="M123" s="30">
        <v>-0.6</v>
      </c>
      <c r="N123" s="31"/>
      <c r="O123" s="32">
        <v>-8.5000000000000006E-2</v>
      </c>
      <c r="P123" s="33">
        <v>-8340.4699999999993</v>
      </c>
      <c r="Q123" s="33"/>
      <c r="R123" s="33"/>
      <c r="S123" s="32">
        <v>0.20300000000000001</v>
      </c>
      <c r="T123" s="32">
        <v>0.184</v>
      </c>
      <c r="U123" s="33">
        <v>486202.97</v>
      </c>
      <c r="V123" s="33">
        <v>224982.19</v>
      </c>
      <c r="W123" s="33">
        <v>143745</v>
      </c>
      <c r="X123" s="33">
        <v>98539.199999999997</v>
      </c>
      <c r="Y123" s="33">
        <v>89302.05</v>
      </c>
      <c r="AA123"/>
    </row>
    <row r="124" spans="1:27" x14ac:dyDescent="0.25">
      <c r="A124" s="25">
        <f>IFERROR(VLOOKUP(RepVariacion[[#This Row],[Nombre Artículo]],Productos[],4,FALSE),"00 Falta Info")</f>
        <v>0</v>
      </c>
      <c r="B124" s="34" t="str">
        <f>IFERROR(VLOOKUP(RepVariacion[[#This Row],[Nombre Artículo]],Productos[],3,FALSE),"00 Falta Info")</f>
        <v>Lacteos</v>
      </c>
      <c r="C124" s="34" t="str">
        <f>IFERROR(VLOOKUP(RepVariacion[[#This Row],[Nombre Artículo]],Productos[],2,FALSE),"00 Falta Info")</f>
        <v>Quesos</v>
      </c>
      <c r="D124" s="35">
        <f>RepVariacion[[#This Row],[Fecha]]-RepVariacion[[#This Row],[Fecha Inicial]]+1</f>
        <v>7</v>
      </c>
      <c r="E124" s="36">
        <v>46030</v>
      </c>
      <c r="F124" s="37">
        <v>46036</v>
      </c>
      <c r="G124" s="29" t="s">
        <v>89</v>
      </c>
      <c r="H124" s="30">
        <v>4.5999999999999996</v>
      </c>
      <c r="I124" s="30">
        <v>5</v>
      </c>
      <c r="J124" s="30">
        <v>8.4</v>
      </c>
      <c r="K124" s="30">
        <v>1.2</v>
      </c>
      <c r="L124" s="30">
        <v>1.2</v>
      </c>
      <c r="M124" s="30"/>
      <c r="N124" s="31"/>
      <c r="O124" s="32">
        <v>-3.7999999999999999E-2</v>
      </c>
      <c r="P124" s="33">
        <v>-657.53</v>
      </c>
      <c r="Q124" s="33"/>
      <c r="R124" s="33"/>
      <c r="S124" s="32">
        <v>0.114</v>
      </c>
      <c r="T124" s="32">
        <v>0.11</v>
      </c>
      <c r="U124" s="33">
        <v>152751.32</v>
      </c>
      <c r="V124" s="33">
        <v>117208.22</v>
      </c>
      <c r="W124" s="33">
        <v>69950</v>
      </c>
      <c r="X124" s="33">
        <v>17445.38</v>
      </c>
      <c r="Y124" s="33">
        <v>16788</v>
      </c>
      <c r="AA124"/>
    </row>
    <row r="125" spans="1:27" x14ac:dyDescent="0.25">
      <c r="A125" s="25">
        <f>IFERROR(VLOOKUP(RepVariacion[[#This Row],[Nombre Artículo]],Productos[],4,FALSE),"00 Falta Info")</f>
        <v>0</v>
      </c>
      <c r="B125" s="34" t="str">
        <f>IFERROR(VLOOKUP(RepVariacion[[#This Row],[Nombre Artículo]],Productos[],3,FALSE),"00 Falta Info")</f>
        <v>Lacteos</v>
      </c>
      <c r="C125" s="34" t="str">
        <f>IFERROR(VLOOKUP(RepVariacion[[#This Row],[Nombre Artículo]],Productos[],2,FALSE),"00 Falta Info")</f>
        <v>Quesos</v>
      </c>
      <c r="D125" s="35">
        <f>RepVariacion[[#This Row],[Fecha]]-RepVariacion[[#This Row],[Fecha Inicial]]+1</f>
        <v>7</v>
      </c>
      <c r="E125" s="36">
        <v>46030</v>
      </c>
      <c r="F125" s="37">
        <v>46036</v>
      </c>
      <c r="G125" s="29" t="s">
        <v>122</v>
      </c>
      <c r="H125" s="30">
        <v>3.3</v>
      </c>
      <c r="I125" s="30"/>
      <c r="J125" s="30">
        <v>2.8</v>
      </c>
      <c r="K125" s="30">
        <v>0.5</v>
      </c>
      <c r="L125" s="30">
        <v>0.2</v>
      </c>
      <c r="M125" s="30">
        <v>-0.3</v>
      </c>
      <c r="N125" s="31"/>
      <c r="O125" s="32">
        <v>-0.57899999999999996</v>
      </c>
      <c r="P125" s="33">
        <v>-6972.99</v>
      </c>
      <c r="Q125" s="33"/>
      <c r="R125" s="33"/>
      <c r="S125" s="32">
        <v>0.36199999999999999</v>
      </c>
      <c r="T125" s="32">
        <v>0.152</v>
      </c>
      <c r="U125" s="33">
        <v>33277</v>
      </c>
      <c r="V125" s="33">
        <v>71631.67</v>
      </c>
      <c r="W125" s="33"/>
      <c r="X125" s="33">
        <v>12044.26</v>
      </c>
      <c r="Y125" s="33">
        <v>5071.2700000000004</v>
      </c>
      <c r="AA125"/>
    </row>
    <row r="126" spans="1:27" x14ac:dyDescent="0.25">
      <c r="A126" s="25">
        <f>IFERROR(VLOOKUP(RepVariacion[[#This Row],[Nombre Artículo]],Productos[],4,FALSE),"00 Falta Info")</f>
        <v>0</v>
      </c>
      <c r="B126" s="34" t="str">
        <f>IFERROR(VLOOKUP(RepVariacion[[#This Row],[Nombre Artículo]],Productos[],3,FALSE),"00 Falta Info")</f>
        <v>Lacteos</v>
      </c>
      <c r="C126" s="34" t="str">
        <f>IFERROR(VLOOKUP(RepVariacion[[#This Row],[Nombre Artículo]],Productos[],2,FALSE),"00 Falta Info")</f>
        <v>Quesos</v>
      </c>
      <c r="D126" s="35">
        <f>RepVariacion[[#This Row],[Fecha]]-RepVariacion[[#This Row],[Fecha Inicial]]+1</f>
        <v>7</v>
      </c>
      <c r="E126" s="36">
        <v>46030</v>
      </c>
      <c r="F126" s="37">
        <v>46036</v>
      </c>
      <c r="G126" s="29" t="s">
        <v>123</v>
      </c>
      <c r="H126" s="30">
        <v>9.6</v>
      </c>
      <c r="I126" s="30">
        <v>5.4</v>
      </c>
      <c r="J126" s="30">
        <v>13.8</v>
      </c>
      <c r="K126" s="30">
        <v>1.2</v>
      </c>
      <c r="L126" s="30">
        <v>3.1</v>
      </c>
      <c r="M126" s="30">
        <v>1.9</v>
      </c>
      <c r="N126" s="31"/>
      <c r="O126" s="32">
        <v>1.587</v>
      </c>
      <c r="P126" s="33">
        <v>19070.810000000001</v>
      </c>
      <c r="Q126" s="33"/>
      <c r="R126" s="33"/>
      <c r="S126" s="32">
        <v>0.23599999999999999</v>
      </c>
      <c r="T126" s="32">
        <v>0.60599999999999998</v>
      </c>
      <c r="U126" s="33">
        <v>51300.88</v>
      </c>
      <c r="V126" s="33">
        <v>139769.49</v>
      </c>
      <c r="W126" s="33">
        <v>54345.599999999999</v>
      </c>
      <c r="X126" s="33">
        <v>12110.37</v>
      </c>
      <c r="Y126" s="33">
        <v>31088.7</v>
      </c>
      <c r="AA126"/>
    </row>
    <row r="127" spans="1:27" x14ac:dyDescent="0.25">
      <c r="A127" s="25">
        <f>IFERROR(VLOOKUP(RepVariacion[[#This Row],[Nombre Artículo]],Productos[],4,FALSE),"00 Falta Info")</f>
        <v>0</v>
      </c>
      <c r="B127" s="34" t="str">
        <f>IFERROR(VLOOKUP(RepVariacion[[#This Row],[Nombre Artículo]],Productos[],3,FALSE),"00 Falta Info")</f>
        <v>Lacteos</v>
      </c>
      <c r="C127" s="34" t="str">
        <f>IFERROR(VLOOKUP(RepVariacion[[#This Row],[Nombre Artículo]],Productos[],2,FALSE),"00 Falta Info")</f>
        <v>Quesos</v>
      </c>
      <c r="D127" s="35">
        <f>RepVariacion[[#This Row],[Fecha]]-RepVariacion[[#This Row],[Fecha Inicial]]+1</f>
        <v>7</v>
      </c>
      <c r="E127" s="36">
        <v>46030</v>
      </c>
      <c r="F127" s="37">
        <v>46036</v>
      </c>
      <c r="G127" s="29" t="s">
        <v>90</v>
      </c>
      <c r="H127" s="30">
        <v>5.8</v>
      </c>
      <c r="I127" s="30"/>
      <c r="J127" s="30">
        <v>5.4</v>
      </c>
      <c r="K127" s="30">
        <v>0.5</v>
      </c>
      <c r="L127" s="30">
        <v>1.4</v>
      </c>
      <c r="M127" s="30">
        <v>1</v>
      </c>
      <c r="N127" s="31"/>
      <c r="O127" s="32">
        <v>2.0459999999999998</v>
      </c>
      <c r="P127" s="33">
        <v>17679.37</v>
      </c>
      <c r="Q127" s="33">
        <v>0.105</v>
      </c>
      <c r="R127" s="33">
        <v>907.57</v>
      </c>
      <c r="S127" s="32">
        <v>3.9E-2</v>
      </c>
      <c r="T127" s="32">
        <v>0.11799999999999999</v>
      </c>
      <c r="U127" s="33">
        <v>222286.29</v>
      </c>
      <c r="V127" s="33">
        <v>97363.6</v>
      </c>
      <c r="W127" s="33"/>
      <c r="X127" s="33">
        <v>8640.02</v>
      </c>
      <c r="Y127" s="33">
        <v>26319.39</v>
      </c>
      <c r="AA127"/>
    </row>
    <row r="128" spans="1:27" x14ac:dyDescent="0.25">
      <c r="A128" s="25">
        <f>IFERROR(VLOOKUP(RepVariacion[[#This Row],[Nombre Artículo]],Productos[],4,FALSE),"00 Falta Info")</f>
        <v>0</v>
      </c>
      <c r="B128" s="34" t="str">
        <f>IFERROR(VLOOKUP(RepVariacion[[#This Row],[Nombre Artículo]],Productos[],3,FALSE),"00 Falta Info")</f>
        <v>Abarrotes</v>
      </c>
      <c r="C128" s="34" t="str">
        <f>IFERROR(VLOOKUP(RepVariacion[[#This Row],[Nombre Artículo]],Productos[],2,FALSE),"00 Falta Info")</f>
        <v>Chocolate</v>
      </c>
      <c r="D128" s="35">
        <f>RepVariacion[[#This Row],[Fecha]]-RepVariacion[[#This Row],[Fecha Inicial]]+1</f>
        <v>7</v>
      </c>
      <c r="E128" s="36">
        <v>46030</v>
      </c>
      <c r="F128" s="37">
        <v>46036</v>
      </c>
      <c r="G128" s="29" t="s">
        <v>124</v>
      </c>
      <c r="H128" s="30">
        <v>20.5</v>
      </c>
      <c r="I128" s="30"/>
      <c r="J128" s="30">
        <v>20.2</v>
      </c>
      <c r="K128" s="30">
        <v>0.4</v>
      </c>
      <c r="L128" s="30">
        <v>0.2</v>
      </c>
      <c r="M128" s="30">
        <v>-0.2</v>
      </c>
      <c r="N128" s="31"/>
      <c r="O128" s="32">
        <v>-0.47799999999999998</v>
      </c>
      <c r="P128" s="33"/>
      <c r="Q128" s="33"/>
      <c r="R128" s="33"/>
      <c r="S128" s="32"/>
      <c r="T128" s="32"/>
      <c r="U128" s="33"/>
      <c r="V128" s="33"/>
      <c r="W128" s="33"/>
      <c r="X128" s="33"/>
      <c r="Y128" s="33"/>
      <c r="AA128"/>
    </row>
    <row r="129" spans="1:27" x14ac:dyDescent="0.25">
      <c r="A129" s="25">
        <f>IFERROR(VLOOKUP(RepVariacion[[#This Row],[Nombre Artículo]],Productos[],4,FALSE),"00 Falta Info")</f>
        <v>0</v>
      </c>
      <c r="B129" s="34" t="str">
        <f>IFERROR(VLOOKUP(RepVariacion[[#This Row],[Nombre Artículo]],Productos[],3,FALSE),"00 Falta Info")</f>
        <v>Abarrotes</v>
      </c>
      <c r="C129" s="34" t="str">
        <f>IFERROR(VLOOKUP(RepVariacion[[#This Row],[Nombre Artículo]],Productos[],2,FALSE),"00 Falta Info")</f>
        <v>Chocolate</v>
      </c>
      <c r="D129" s="35">
        <f>RepVariacion[[#This Row],[Fecha]]-RepVariacion[[#This Row],[Fecha Inicial]]+1</f>
        <v>7</v>
      </c>
      <c r="E129" s="36">
        <v>46030</v>
      </c>
      <c r="F129" s="37">
        <v>46036</v>
      </c>
      <c r="G129" s="29" t="s">
        <v>125</v>
      </c>
      <c r="H129" s="30">
        <v>7.8</v>
      </c>
      <c r="I129" s="30"/>
      <c r="J129" s="30">
        <v>8.6</v>
      </c>
      <c r="K129" s="30">
        <v>-0.7</v>
      </c>
      <c r="L129" s="30"/>
      <c r="M129" s="30">
        <v>0.7</v>
      </c>
      <c r="N129" s="31"/>
      <c r="O129" s="32">
        <v>1</v>
      </c>
      <c r="P129" s="33">
        <v>7362.61</v>
      </c>
      <c r="Q129" s="33"/>
      <c r="R129" s="33"/>
      <c r="S129" s="32"/>
      <c r="T129" s="32"/>
      <c r="U129" s="33"/>
      <c r="V129" s="33">
        <v>84480.38</v>
      </c>
      <c r="W129" s="33"/>
      <c r="X129" s="33">
        <v>-7362.61</v>
      </c>
      <c r="Y129" s="33"/>
      <c r="AA129"/>
    </row>
    <row r="130" spans="1:27" x14ac:dyDescent="0.25">
      <c r="A130" s="25">
        <f>IFERROR(VLOOKUP(RepVariacion[[#This Row],[Nombre Artículo]],Productos[],4,FALSE),"00 Falta Info")</f>
        <v>0</v>
      </c>
      <c r="B130" s="34" t="str">
        <f>IFERROR(VLOOKUP(RepVariacion[[#This Row],[Nombre Artículo]],Productos[],3,FALSE),"00 Falta Info")</f>
        <v>Aves</v>
      </c>
      <c r="C130" s="34" t="str">
        <f>IFERROR(VLOOKUP(RepVariacion[[#This Row],[Nombre Artículo]],Productos[],2,FALSE),"00 Falta Info")</f>
        <v>Pollo</v>
      </c>
      <c r="D130" s="35">
        <f>RepVariacion[[#This Row],[Fecha]]-RepVariacion[[#This Row],[Fecha Inicial]]+1</f>
        <v>7</v>
      </c>
      <c r="E130" s="36">
        <v>46037</v>
      </c>
      <c r="F130" s="37">
        <v>46043</v>
      </c>
      <c r="G130" s="29" t="s">
        <v>71</v>
      </c>
      <c r="H130" s="30">
        <v>24.3</v>
      </c>
      <c r="I130" s="30"/>
      <c r="J130" s="30">
        <v>24.8</v>
      </c>
      <c r="K130" s="30">
        <v>-0.5</v>
      </c>
      <c r="L130" s="30">
        <v>2.2999999999999998</v>
      </c>
      <c r="M130" s="30">
        <v>2.8</v>
      </c>
      <c r="N130" s="31"/>
      <c r="O130" s="32">
        <v>5.6150000000000002</v>
      </c>
      <c r="P130" s="33">
        <v>12729.5</v>
      </c>
      <c r="Q130" s="33"/>
      <c r="R130" s="33"/>
      <c r="S130" s="32">
        <v>-3.9E-2</v>
      </c>
      <c r="T130" s="32">
        <v>0.17799999999999999</v>
      </c>
      <c r="U130" s="33">
        <v>58837.45</v>
      </c>
      <c r="V130" s="33">
        <v>112606.68</v>
      </c>
      <c r="W130" s="33"/>
      <c r="X130" s="33">
        <v>-2266.9</v>
      </c>
      <c r="Y130" s="33">
        <v>10462.6</v>
      </c>
      <c r="AA130"/>
    </row>
    <row r="131" spans="1:27" x14ac:dyDescent="0.25">
      <c r="A131" s="25">
        <f>IFERROR(VLOOKUP(RepVariacion[[#This Row],[Nombre Artículo]],Productos[],4,FALSE),"00 Falta Info")</f>
        <v>0</v>
      </c>
      <c r="B131" s="34" t="str">
        <f>IFERROR(VLOOKUP(RepVariacion[[#This Row],[Nombre Artículo]],Productos[],3,FALSE),"00 Falta Info")</f>
        <v>Carnes</v>
      </c>
      <c r="C131" s="34" t="str">
        <f>IFERROR(VLOOKUP(RepVariacion[[#This Row],[Nombre Artículo]],Productos[],2,FALSE),"00 Falta Info")</f>
        <v>Vacuno</v>
      </c>
      <c r="D131" s="35">
        <f>RepVariacion[[#This Row],[Fecha]]-RepVariacion[[#This Row],[Fecha Inicial]]+1</f>
        <v>7</v>
      </c>
      <c r="E131" s="36">
        <v>46037</v>
      </c>
      <c r="F131" s="37">
        <v>46043</v>
      </c>
      <c r="G131" s="29" t="s">
        <v>102</v>
      </c>
      <c r="H131" s="30">
        <v>16.399999999999999</v>
      </c>
      <c r="I131" s="30"/>
      <c r="J131" s="30">
        <v>16.399999999999999</v>
      </c>
      <c r="K131" s="30"/>
      <c r="L131" s="30"/>
      <c r="M131" s="30"/>
      <c r="N131" s="31"/>
      <c r="O131" s="32"/>
      <c r="P131" s="33"/>
      <c r="Q131" s="33"/>
      <c r="R131" s="33"/>
      <c r="S131" s="32"/>
      <c r="T131" s="32"/>
      <c r="U131" s="33"/>
      <c r="V131" s="33">
        <v>262236</v>
      </c>
      <c r="W131" s="33"/>
      <c r="X131" s="33"/>
      <c r="Y131" s="33"/>
      <c r="AA131"/>
    </row>
    <row r="132" spans="1:27" x14ac:dyDescent="0.25">
      <c r="A132" s="25">
        <f>IFERROR(VLOOKUP(RepVariacion[[#This Row],[Nombre Artículo]],Productos[],4,FALSE),"00 Falta Info")</f>
        <v>0</v>
      </c>
      <c r="B132" s="34" t="str">
        <f>IFERROR(VLOOKUP(RepVariacion[[#This Row],[Nombre Artículo]],Productos[],3,FALSE),"00 Falta Info")</f>
        <v>Carnes</v>
      </c>
      <c r="C132" s="34" t="str">
        <f>IFERROR(VLOOKUP(RepVariacion[[#This Row],[Nombre Artículo]],Productos[],2,FALSE),"00 Falta Info")</f>
        <v>Vacuno</v>
      </c>
      <c r="D132" s="35">
        <f>RepVariacion[[#This Row],[Fecha]]-RepVariacion[[#This Row],[Fecha Inicial]]+1</f>
        <v>7</v>
      </c>
      <c r="E132" s="36">
        <v>46037</v>
      </c>
      <c r="F132" s="37">
        <v>46043</v>
      </c>
      <c r="G132" s="29" t="s">
        <v>103</v>
      </c>
      <c r="H132" s="30">
        <v>17.899999999999999</v>
      </c>
      <c r="I132" s="30">
        <v>50</v>
      </c>
      <c r="J132" s="30">
        <v>36</v>
      </c>
      <c r="K132" s="30">
        <v>32</v>
      </c>
      <c r="L132" s="30">
        <v>36.200000000000003</v>
      </c>
      <c r="M132" s="30">
        <v>4.3</v>
      </c>
      <c r="N132" s="31">
        <v>0.2</v>
      </c>
      <c r="O132" s="32">
        <v>0.13400000000000001</v>
      </c>
      <c r="P132" s="33">
        <v>148822.81</v>
      </c>
      <c r="Q132" s="33">
        <v>6.0000000000000001E-3</v>
      </c>
      <c r="R132" s="33">
        <v>6930.05</v>
      </c>
      <c r="S132" s="32">
        <v>0.40899999999999997</v>
      </c>
      <c r="T132" s="32">
        <v>0.42399999999999999</v>
      </c>
      <c r="U132" s="33">
        <v>2963972.1</v>
      </c>
      <c r="V132" s="33">
        <v>1246230.74</v>
      </c>
      <c r="W132" s="33">
        <v>1778400</v>
      </c>
      <c r="X132" s="33">
        <v>1212271.23</v>
      </c>
      <c r="Y132" s="33">
        <v>1256071.4099999999</v>
      </c>
      <c r="AA132"/>
    </row>
    <row r="133" spans="1:27" x14ac:dyDescent="0.25">
      <c r="A133" s="25">
        <f>IFERROR(VLOOKUP(RepVariacion[[#This Row],[Nombre Artículo]],Productos[],4,FALSE),"00 Falta Info")</f>
        <v>0</v>
      </c>
      <c r="B133" s="34" t="str">
        <f>IFERROR(VLOOKUP(RepVariacion[[#This Row],[Nombre Artículo]],Productos[],3,FALSE),"00 Falta Info")</f>
        <v>Carnes</v>
      </c>
      <c r="C133" s="34" t="str">
        <f>IFERROR(VLOOKUP(RepVariacion[[#This Row],[Nombre Artículo]],Productos[],2,FALSE),"00 Falta Info")</f>
        <v>Vacuno</v>
      </c>
      <c r="D133" s="35">
        <f>RepVariacion[[#This Row],[Fecha]]-RepVariacion[[#This Row],[Fecha Inicial]]+1</f>
        <v>7</v>
      </c>
      <c r="E133" s="36">
        <v>46037</v>
      </c>
      <c r="F133" s="37">
        <v>46043</v>
      </c>
      <c r="G133" s="29" t="s">
        <v>84</v>
      </c>
      <c r="H133" s="30">
        <v>50.3</v>
      </c>
      <c r="I133" s="30"/>
      <c r="J133" s="30">
        <v>33.4</v>
      </c>
      <c r="K133" s="30">
        <v>16.899999999999999</v>
      </c>
      <c r="L133" s="30">
        <v>12.7</v>
      </c>
      <c r="M133" s="30">
        <v>-4.2</v>
      </c>
      <c r="N133" s="31">
        <v>0.4</v>
      </c>
      <c r="O133" s="32">
        <v>-0.25</v>
      </c>
      <c r="P133" s="33">
        <v>-58975.31</v>
      </c>
      <c r="Q133" s="33">
        <v>2.5000000000000001E-2</v>
      </c>
      <c r="R133" s="33">
        <v>5956.47</v>
      </c>
      <c r="S133" s="32">
        <v>0.25600000000000001</v>
      </c>
      <c r="T133" s="32">
        <v>0.192</v>
      </c>
      <c r="U133" s="33">
        <v>920313.53</v>
      </c>
      <c r="V133" s="33">
        <v>466225.25</v>
      </c>
      <c r="W133" s="33"/>
      <c r="X133" s="33">
        <v>235590.91</v>
      </c>
      <c r="Y133" s="33">
        <v>176615.6</v>
      </c>
      <c r="AA133"/>
    </row>
    <row r="134" spans="1:27" x14ac:dyDescent="0.25">
      <c r="A134" s="25">
        <f>IFERROR(VLOOKUP(RepVariacion[[#This Row],[Nombre Artículo]],Productos[],4,FALSE),"00 Falta Info")</f>
        <v>0</v>
      </c>
      <c r="B134" s="34" t="str">
        <f>IFERROR(VLOOKUP(RepVariacion[[#This Row],[Nombre Artículo]],Productos[],3,FALSE),"00 Falta Info")</f>
        <v>Carnes</v>
      </c>
      <c r="C134" s="34" t="str">
        <f>IFERROR(VLOOKUP(RepVariacion[[#This Row],[Nombre Artículo]],Productos[],2,FALSE),"00 Falta Info")</f>
        <v>Vacuno</v>
      </c>
      <c r="D134" s="35">
        <f>RepVariacion[[#This Row],[Fecha]]-RepVariacion[[#This Row],[Fecha Inicial]]+1</f>
        <v>7</v>
      </c>
      <c r="E134" s="36">
        <v>46037</v>
      </c>
      <c r="F134" s="37">
        <v>46043</v>
      </c>
      <c r="G134" s="29" t="s">
        <v>104</v>
      </c>
      <c r="H134" s="30">
        <v>15.5</v>
      </c>
      <c r="I134" s="30">
        <v>20</v>
      </c>
      <c r="J134" s="30">
        <v>7.6</v>
      </c>
      <c r="K134" s="30">
        <v>27.9</v>
      </c>
      <c r="L134" s="30">
        <v>21.8</v>
      </c>
      <c r="M134" s="30">
        <v>-6.2</v>
      </c>
      <c r="N134" s="31">
        <v>9</v>
      </c>
      <c r="O134" s="32">
        <v>-0.221</v>
      </c>
      <c r="P134" s="33">
        <v>-185250</v>
      </c>
      <c r="Q134" s="33">
        <v>0.32200000000000001</v>
      </c>
      <c r="R134" s="33">
        <v>269910</v>
      </c>
      <c r="S134" s="32">
        <v>0.71899999999999997</v>
      </c>
      <c r="T134" s="32">
        <v>0.69499999999999995</v>
      </c>
      <c r="U134" s="33">
        <v>938940.99</v>
      </c>
      <c r="V134" s="33">
        <v>228630</v>
      </c>
      <c r="W134" s="33">
        <v>600000</v>
      </c>
      <c r="X134" s="33">
        <v>674677.89</v>
      </c>
      <c r="Y134" s="33">
        <v>652500</v>
      </c>
      <c r="AA134"/>
    </row>
    <row r="135" spans="1:27" x14ac:dyDescent="0.25">
      <c r="A135" s="25">
        <f>IFERROR(VLOOKUP(RepVariacion[[#This Row],[Nombre Artículo]],Productos[],4,FALSE),"00 Falta Info")</f>
        <v>0</v>
      </c>
      <c r="B135" s="34" t="str">
        <f>IFERROR(VLOOKUP(RepVariacion[[#This Row],[Nombre Artículo]],Productos[],3,FALSE),"00 Falta Info")</f>
        <v>Carnes</v>
      </c>
      <c r="C135" s="34" t="str">
        <f>IFERROR(VLOOKUP(RepVariacion[[#This Row],[Nombre Artículo]],Productos[],2,FALSE),"00 Falta Info")</f>
        <v>Vacuno</v>
      </c>
      <c r="D135" s="35">
        <f>RepVariacion[[#This Row],[Fecha]]-RepVariacion[[#This Row],[Fecha Inicial]]+1</f>
        <v>7</v>
      </c>
      <c r="E135" s="36">
        <v>46037</v>
      </c>
      <c r="F135" s="37">
        <v>46043</v>
      </c>
      <c r="G135" s="29" t="s">
        <v>105</v>
      </c>
      <c r="H135" s="30">
        <v>16.899999999999999</v>
      </c>
      <c r="I135" s="30"/>
      <c r="J135" s="30">
        <v>10.5</v>
      </c>
      <c r="K135" s="30">
        <v>6.3</v>
      </c>
      <c r="L135" s="30">
        <v>5.8</v>
      </c>
      <c r="M135" s="30">
        <v>-0.5</v>
      </c>
      <c r="N135" s="31">
        <v>0.4</v>
      </c>
      <c r="O135" s="32">
        <v>-7.8E-2</v>
      </c>
      <c r="P135" s="33">
        <v>-4067.2</v>
      </c>
      <c r="Q135" s="33">
        <v>5.8999999999999997E-2</v>
      </c>
      <c r="R135" s="33">
        <v>3075</v>
      </c>
      <c r="S135" s="32">
        <v>0.22700000000000001</v>
      </c>
      <c r="T135" s="32">
        <v>0.20899999999999999</v>
      </c>
      <c r="U135" s="33">
        <v>229217.19</v>
      </c>
      <c r="V135" s="33">
        <v>86329.600000000006</v>
      </c>
      <c r="W135" s="33"/>
      <c r="X135" s="33">
        <v>52037.2</v>
      </c>
      <c r="Y135" s="33">
        <v>47970</v>
      </c>
      <c r="AA135"/>
    </row>
    <row r="136" spans="1:27" x14ac:dyDescent="0.25">
      <c r="A136" s="25">
        <f>IFERROR(VLOOKUP(RepVariacion[[#This Row],[Nombre Artículo]],Productos[],4,FALSE),"00 Falta Info")</f>
        <v>0</v>
      </c>
      <c r="B136" s="34" t="str">
        <f>IFERROR(VLOOKUP(RepVariacion[[#This Row],[Nombre Artículo]],Productos[],3,FALSE),"00 Falta Info")</f>
        <v>Carnes</v>
      </c>
      <c r="C136" s="34" t="str">
        <f>IFERROR(VLOOKUP(RepVariacion[[#This Row],[Nombre Artículo]],Productos[],2,FALSE),"00 Falta Info")</f>
        <v>Vacuno</v>
      </c>
      <c r="D136" s="35">
        <f>RepVariacion[[#This Row],[Fecha]]-RepVariacion[[#This Row],[Fecha Inicial]]+1</f>
        <v>7</v>
      </c>
      <c r="E136" s="36">
        <v>46037</v>
      </c>
      <c r="F136" s="37">
        <v>46043</v>
      </c>
      <c r="G136" s="29" t="s">
        <v>106</v>
      </c>
      <c r="H136" s="30">
        <v>25.57</v>
      </c>
      <c r="I136" s="30"/>
      <c r="J136" s="30">
        <v>10.4</v>
      </c>
      <c r="K136" s="30">
        <v>15.17</v>
      </c>
      <c r="L136" s="30">
        <v>3</v>
      </c>
      <c r="M136" s="30">
        <v>-12.17</v>
      </c>
      <c r="N136" s="31"/>
      <c r="O136" s="32">
        <v>-0.80200000000000005</v>
      </c>
      <c r="P136" s="33">
        <v>-182490</v>
      </c>
      <c r="Q136" s="33"/>
      <c r="R136" s="33"/>
      <c r="S136" s="32">
        <v>0.995</v>
      </c>
      <c r="T136" s="32">
        <v>0.19700000000000001</v>
      </c>
      <c r="U136" s="33">
        <v>228706.01</v>
      </c>
      <c r="V136" s="33">
        <v>156000</v>
      </c>
      <c r="W136" s="33"/>
      <c r="X136" s="33">
        <v>227490</v>
      </c>
      <c r="Y136" s="33">
        <v>45000</v>
      </c>
      <c r="AA136"/>
    </row>
    <row r="137" spans="1:27" x14ac:dyDescent="0.25">
      <c r="A137" s="25">
        <f>IFERROR(VLOOKUP(RepVariacion[[#This Row],[Nombre Artículo]],Productos[],4,FALSE),"00 Falta Info")</f>
        <v>0</v>
      </c>
      <c r="B137" s="34" t="str">
        <f>IFERROR(VLOOKUP(RepVariacion[[#This Row],[Nombre Artículo]],Productos[],3,FALSE),"00 Falta Info")</f>
        <v>Pescado</v>
      </c>
      <c r="C137" s="34" t="str">
        <f>IFERROR(VLOOKUP(RepVariacion[[#This Row],[Nombre Artículo]],Productos[],2,FALSE),"00 Falta Info")</f>
        <v>Pescado</v>
      </c>
      <c r="D137" s="35">
        <f>RepVariacion[[#This Row],[Fecha]]-RepVariacion[[#This Row],[Fecha Inicial]]+1</f>
        <v>7</v>
      </c>
      <c r="E137" s="36">
        <v>46037</v>
      </c>
      <c r="F137" s="37">
        <v>46043</v>
      </c>
      <c r="G137" s="29" t="s">
        <v>107</v>
      </c>
      <c r="H137" s="30">
        <v>38</v>
      </c>
      <c r="I137" s="30"/>
      <c r="J137" s="30">
        <v>20.7</v>
      </c>
      <c r="K137" s="30">
        <v>17.399999999999999</v>
      </c>
      <c r="L137" s="30">
        <v>17.2</v>
      </c>
      <c r="M137" s="30">
        <v>-0.2</v>
      </c>
      <c r="N137" s="31"/>
      <c r="O137" s="32">
        <v>-8.9999999999999993E-3</v>
      </c>
      <c r="P137" s="33">
        <v>-1511.01</v>
      </c>
      <c r="Q137" s="33"/>
      <c r="R137" s="33"/>
      <c r="S137" s="32">
        <v>0.19500000000000001</v>
      </c>
      <c r="T137" s="32">
        <v>0.193</v>
      </c>
      <c r="U137" s="33">
        <v>851522.63</v>
      </c>
      <c r="V137" s="33">
        <v>197224.48</v>
      </c>
      <c r="W137" s="33"/>
      <c r="X137" s="33">
        <v>166089.35</v>
      </c>
      <c r="Y137" s="33">
        <v>164578.34</v>
      </c>
      <c r="AA137"/>
    </row>
    <row r="138" spans="1:27" x14ac:dyDescent="0.25">
      <c r="A138" s="25">
        <f>IFERROR(VLOOKUP(RepVariacion[[#This Row],[Nombre Artículo]],Productos[],4,FALSE),"00 Falta Info")</f>
        <v>0</v>
      </c>
      <c r="B138" s="34" t="str">
        <f>IFERROR(VLOOKUP(RepVariacion[[#This Row],[Nombre Artículo]],Productos[],3,FALSE),"00 Falta Info")</f>
        <v>Pescado</v>
      </c>
      <c r="C138" s="34" t="str">
        <f>IFERROR(VLOOKUP(RepVariacion[[#This Row],[Nombre Artículo]],Productos[],2,FALSE),"00 Falta Info")</f>
        <v>Pescado</v>
      </c>
      <c r="D138" s="35">
        <f>RepVariacion[[#This Row],[Fecha]]-RepVariacion[[#This Row],[Fecha Inicial]]+1</f>
        <v>7</v>
      </c>
      <c r="E138" s="36">
        <v>46037</v>
      </c>
      <c r="F138" s="37">
        <v>46043</v>
      </c>
      <c r="G138" s="29" t="s">
        <v>108</v>
      </c>
      <c r="H138" s="30">
        <v>13.2</v>
      </c>
      <c r="I138" s="30">
        <v>41.2</v>
      </c>
      <c r="J138" s="30">
        <v>11.4</v>
      </c>
      <c r="K138" s="30">
        <v>43</v>
      </c>
      <c r="L138" s="30">
        <v>45.3</v>
      </c>
      <c r="M138" s="30">
        <v>2.2999999999999998</v>
      </c>
      <c r="N138" s="31">
        <v>1.8</v>
      </c>
      <c r="O138" s="32">
        <v>5.2999999999999999E-2</v>
      </c>
      <c r="P138" s="33">
        <v>18052.39</v>
      </c>
      <c r="Q138" s="33">
        <v>4.2999999999999997E-2</v>
      </c>
      <c r="R138" s="33">
        <v>14544.38</v>
      </c>
      <c r="S138" s="32">
        <v>0.25</v>
      </c>
      <c r="T138" s="32">
        <v>0.27200000000000002</v>
      </c>
      <c r="U138" s="33">
        <v>1315256.97</v>
      </c>
      <c r="V138" s="33">
        <v>89962.95</v>
      </c>
      <c r="W138" s="33">
        <v>313532</v>
      </c>
      <c r="X138" s="33">
        <v>329157.59000000003</v>
      </c>
      <c r="Y138" s="33">
        <v>357854.54</v>
      </c>
      <c r="AA138"/>
    </row>
    <row r="139" spans="1:27" x14ac:dyDescent="0.25">
      <c r="A139" s="25">
        <f>IFERROR(VLOOKUP(RepVariacion[[#This Row],[Nombre Artículo]],Productos[],4,FALSE),"00 Falta Info")</f>
        <v>0</v>
      </c>
      <c r="B139" s="34" t="str">
        <f>IFERROR(VLOOKUP(RepVariacion[[#This Row],[Nombre Artículo]],Productos[],3,FALSE),"00 Falta Info")</f>
        <v>Pescado</v>
      </c>
      <c r="C139" s="34" t="str">
        <f>IFERROR(VLOOKUP(RepVariacion[[#This Row],[Nombre Artículo]],Productos[],2,FALSE),"00 Falta Info")</f>
        <v>Pescado</v>
      </c>
      <c r="D139" s="35">
        <f>RepVariacion[[#This Row],[Fecha]]-RepVariacion[[#This Row],[Fecha Inicial]]+1</f>
        <v>7</v>
      </c>
      <c r="E139" s="36">
        <v>46037</v>
      </c>
      <c r="F139" s="37">
        <v>46043</v>
      </c>
      <c r="G139" s="29" t="s">
        <v>109</v>
      </c>
      <c r="H139" s="30">
        <v>42.8</v>
      </c>
      <c r="I139" s="30"/>
      <c r="J139" s="30">
        <v>32.9</v>
      </c>
      <c r="K139" s="30">
        <v>9.8000000000000007</v>
      </c>
      <c r="L139" s="30">
        <v>6.4</v>
      </c>
      <c r="M139" s="30">
        <v>-3.4</v>
      </c>
      <c r="N139" s="31"/>
      <c r="O139" s="32">
        <v>-0.34300000000000003</v>
      </c>
      <c r="P139" s="33">
        <v>-39744.21</v>
      </c>
      <c r="Q139" s="33"/>
      <c r="R139" s="33"/>
      <c r="S139" s="32">
        <v>0.377</v>
      </c>
      <c r="T139" s="32">
        <v>0.248</v>
      </c>
      <c r="U139" s="33">
        <v>307220.78999999998</v>
      </c>
      <c r="V139" s="33">
        <v>388576.8</v>
      </c>
      <c r="W139" s="33"/>
      <c r="X139" s="33">
        <v>115820.33</v>
      </c>
      <c r="Y139" s="33">
        <v>76076.12</v>
      </c>
      <c r="AA139"/>
    </row>
    <row r="140" spans="1:27" x14ac:dyDescent="0.25">
      <c r="A140" s="25">
        <f>IFERROR(VLOOKUP(RepVariacion[[#This Row],[Nombre Artículo]],Productos[],4,FALSE),"00 Falta Info")</f>
        <v>0</v>
      </c>
      <c r="B140" s="34" t="str">
        <f>IFERROR(VLOOKUP(RepVariacion[[#This Row],[Nombre Artículo]],Productos[],3,FALSE),"00 Falta Info")</f>
        <v>Mariscos</v>
      </c>
      <c r="C140" s="34" t="str">
        <f>IFERROR(VLOOKUP(RepVariacion[[#This Row],[Nombre Artículo]],Productos[],2,FALSE),"00 Falta Info")</f>
        <v>Mariscos</v>
      </c>
      <c r="D140" s="35">
        <f>RepVariacion[[#This Row],[Fecha]]-RepVariacion[[#This Row],[Fecha Inicial]]+1</f>
        <v>7</v>
      </c>
      <c r="E140" s="36">
        <v>46037</v>
      </c>
      <c r="F140" s="37">
        <v>46043</v>
      </c>
      <c r="G140" s="29" t="s">
        <v>110</v>
      </c>
      <c r="H140" s="30">
        <v>20.8</v>
      </c>
      <c r="I140" s="30"/>
      <c r="J140" s="30">
        <v>6.7</v>
      </c>
      <c r="K140" s="30">
        <v>14</v>
      </c>
      <c r="L140" s="30">
        <v>19</v>
      </c>
      <c r="M140" s="30">
        <v>4.9000000000000004</v>
      </c>
      <c r="N140" s="31">
        <v>4.4000000000000004</v>
      </c>
      <c r="O140" s="32">
        <v>0.35199999999999998</v>
      </c>
      <c r="P140" s="33">
        <v>10962.64</v>
      </c>
      <c r="Q140" s="33">
        <v>0.311</v>
      </c>
      <c r="R140" s="33">
        <v>9678.4699999999993</v>
      </c>
      <c r="S140" s="32">
        <v>0.23</v>
      </c>
      <c r="T140" s="32">
        <v>0.311</v>
      </c>
      <c r="U140" s="33">
        <v>135581.98000000001</v>
      </c>
      <c r="V140" s="33">
        <v>14911.72</v>
      </c>
      <c r="W140" s="33"/>
      <c r="X140" s="33">
        <v>31158.67</v>
      </c>
      <c r="Y140" s="33">
        <v>42121.32</v>
      </c>
      <c r="AA140"/>
    </row>
    <row r="141" spans="1:27" x14ac:dyDescent="0.25">
      <c r="A141" s="25">
        <f>IFERROR(VLOOKUP(RepVariacion[[#This Row],[Nombre Artículo]],Productos[],4,FALSE),"00 Falta Info")</f>
        <v>0</v>
      </c>
      <c r="B141" s="34" t="str">
        <f>IFERROR(VLOOKUP(RepVariacion[[#This Row],[Nombre Artículo]],Productos[],3,FALSE),"00 Falta Info")</f>
        <v>Mariscos</v>
      </c>
      <c r="C141" s="34" t="str">
        <f>IFERROR(VLOOKUP(RepVariacion[[#This Row],[Nombre Artículo]],Productos[],2,FALSE),"00 Falta Info")</f>
        <v>Mariscos</v>
      </c>
      <c r="D141" s="35">
        <f>RepVariacion[[#This Row],[Fecha]]-RepVariacion[[#This Row],[Fecha Inicial]]+1</f>
        <v>7</v>
      </c>
      <c r="E141" s="36">
        <v>46037</v>
      </c>
      <c r="F141" s="37">
        <v>46043</v>
      </c>
      <c r="G141" s="29" t="s">
        <v>111</v>
      </c>
      <c r="H141" s="30">
        <v>15.8</v>
      </c>
      <c r="I141" s="30">
        <v>10</v>
      </c>
      <c r="J141" s="30">
        <v>20.100000000000001</v>
      </c>
      <c r="K141" s="30">
        <v>5.6</v>
      </c>
      <c r="L141" s="30">
        <v>11.1</v>
      </c>
      <c r="M141" s="30">
        <v>5.5</v>
      </c>
      <c r="N141" s="31"/>
      <c r="O141" s="32">
        <v>0.97299999999999998</v>
      </c>
      <c r="P141" s="33">
        <v>38519.089999999997</v>
      </c>
      <c r="Q141" s="33"/>
      <c r="R141" s="33"/>
      <c r="S141" s="32">
        <v>8.5999999999999993E-2</v>
      </c>
      <c r="T141" s="32">
        <v>0.16600000000000001</v>
      </c>
      <c r="U141" s="33">
        <v>471422.99</v>
      </c>
      <c r="V141" s="33">
        <v>142073.04999999999</v>
      </c>
      <c r="W141" s="33">
        <v>69000</v>
      </c>
      <c r="X141" s="33">
        <v>40449.870000000003</v>
      </c>
      <c r="Y141" s="33">
        <v>78123.22</v>
      </c>
      <c r="AA141"/>
    </row>
    <row r="142" spans="1:27" x14ac:dyDescent="0.25">
      <c r="A142" s="25">
        <f>IFERROR(VLOOKUP(RepVariacion[[#This Row],[Nombre Artículo]],Productos[],4,FALSE),"00 Falta Info")</f>
        <v>0</v>
      </c>
      <c r="B142" s="34" t="str">
        <f>IFERROR(VLOOKUP(RepVariacion[[#This Row],[Nombre Artículo]],Productos[],3,FALSE),"00 Falta Info")</f>
        <v>Mariscos</v>
      </c>
      <c r="C142" s="34" t="str">
        <f>IFERROR(VLOOKUP(RepVariacion[[#This Row],[Nombre Artículo]],Productos[],2,FALSE),"00 Falta Info")</f>
        <v>Mariscos</v>
      </c>
      <c r="D142" s="35">
        <f>RepVariacion[[#This Row],[Fecha]]-RepVariacion[[#This Row],[Fecha Inicial]]+1</f>
        <v>7</v>
      </c>
      <c r="E142" s="36">
        <v>46037</v>
      </c>
      <c r="F142" s="37">
        <v>46043</v>
      </c>
      <c r="G142" s="29" t="s">
        <v>112</v>
      </c>
      <c r="H142" s="30">
        <v>14.8</v>
      </c>
      <c r="I142" s="30">
        <v>12</v>
      </c>
      <c r="J142" s="30">
        <v>25.2</v>
      </c>
      <c r="K142" s="30">
        <v>1.6</v>
      </c>
      <c r="L142" s="30">
        <v>1.3</v>
      </c>
      <c r="M142" s="30">
        <v>-0.3</v>
      </c>
      <c r="N142" s="31"/>
      <c r="O142" s="32">
        <v>-0.193</v>
      </c>
      <c r="P142" s="33">
        <v>-4150.1099999999997</v>
      </c>
      <c r="Q142" s="33"/>
      <c r="R142" s="33"/>
      <c r="S142" s="32">
        <v>0.255</v>
      </c>
      <c r="T142" s="32">
        <v>0.215</v>
      </c>
      <c r="U142" s="33">
        <v>80454</v>
      </c>
      <c r="V142" s="33">
        <v>331241.5</v>
      </c>
      <c r="W142" s="33">
        <v>165600</v>
      </c>
      <c r="X142" s="33">
        <v>20492.75</v>
      </c>
      <c r="Y142" s="33">
        <v>17317.939999999999</v>
      </c>
      <c r="AA142"/>
    </row>
    <row r="143" spans="1:27" x14ac:dyDescent="0.25">
      <c r="A143" s="25">
        <f>IFERROR(VLOOKUP(RepVariacion[[#This Row],[Nombre Artículo]],Productos[],4,FALSE),"00 Falta Info")</f>
        <v>0</v>
      </c>
      <c r="B143" s="34" t="str">
        <f>IFERROR(VLOOKUP(RepVariacion[[#This Row],[Nombre Artículo]],Productos[],3,FALSE),"00 Falta Info")</f>
        <v>Mariscos</v>
      </c>
      <c r="C143" s="34" t="str">
        <f>IFERROR(VLOOKUP(RepVariacion[[#This Row],[Nombre Artículo]],Productos[],2,FALSE),"00 Falta Info")</f>
        <v>Mariscos</v>
      </c>
      <c r="D143" s="35">
        <f>RepVariacion[[#This Row],[Fecha]]-RepVariacion[[#This Row],[Fecha Inicial]]+1</f>
        <v>7</v>
      </c>
      <c r="E143" s="36">
        <v>46037</v>
      </c>
      <c r="F143" s="37">
        <v>46043</v>
      </c>
      <c r="G143" s="29" t="s">
        <v>113</v>
      </c>
      <c r="H143" s="30">
        <v>32.82</v>
      </c>
      <c r="I143" s="30">
        <v>12</v>
      </c>
      <c r="J143" s="30">
        <v>35.04</v>
      </c>
      <c r="K143" s="30">
        <v>9.7799999999999994</v>
      </c>
      <c r="L143" s="30">
        <v>8.6199999999999992</v>
      </c>
      <c r="M143" s="30">
        <v>-1.1499999999999999</v>
      </c>
      <c r="N143" s="31"/>
      <c r="O143" s="32">
        <v>-0.11799999999999999</v>
      </c>
      <c r="P143" s="33">
        <v>-28043.8</v>
      </c>
      <c r="Q143" s="33"/>
      <c r="R143" s="33"/>
      <c r="S143" s="32">
        <v>0.46800000000000003</v>
      </c>
      <c r="T143" s="32">
        <v>0.41899999999999998</v>
      </c>
      <c r="U143" s="33">
        <v>500805.93</v>
      </c>
      <c r="V143" s="33">
        <v>852387.48</v>
      </c>
      <c r="W143" s="33">
        <v>300000</v>
      </c>
      <c r="X143" s="33">
        <v>234423.24</v>
      </c>
      <c r="Y143" s="33">
        <v>209810.61</v>
      </c>
      <c r="AA143"/>
    </row>
    <row r="144" spans="1:27" x14ac:dyDescent="0.25">
      <c r="A144" s="25">
        <f>IFERROR(VLOOKUP(RepVariacion[[#This Row],[Nombre Artículo]],Productos[],4,FALSE),"00 Falta Info")</f>
        <v>0</v>
      </c>
      <c r="B144" s="34" t="str">
        <f>IFERROR(VLOOKUP(RepVariacion[[#This Row],[Nombre Artículo]],Productos[],3,FALSE),"00 Falta Info")</f>
        <v>Mariscos</v>
      </c>
      <c r="C144" s="34" t="str">
        <f>IFERROR(VLOOKUP(RepVariacion[[#This Row],[Nombre Artículo]],Productos[],2,FALSE),"00 Falta Info")</f>
        <v>Mariscos</v>
      </c>
      <c r="D144" s="35">
        <f>RepVariacion[[#This Row],[Fecha]]-RepVariacion[[#This Row],[Fecha Inicial]]+1</f>
        <v>7</v>
      </c>
      <c r="E144" s="36">
        <v>46037</v>
      </c>
      <c r="F144" s="37">
        <v>46043</v>
      </c>
      <c r="G144" s="29" t="s">
        <v>114</v>
      </c>
      <c r="H144" s="30">
        <v>20.9</v>
      </c>
      <c r="I144" s="30"/>
      <c r="J144" s="30">
        <v>20.8</v>
      </c>
      <c r="K144" s="30">
        <v>0.1</v>
      </c>
      <c r="L144" s="30">
        <v>1.9</v>
      </c>
      <c r="M144" s="30">
        <v>1.9</v>
      </c>
      <c r="N144" s="31"/>
      <c r="O144" s="32">
        <v>27.843</v>
      </c>
      <c r="P144" s="33">
        <v>28355.39</v>
      </c>
      <c r="Q144" s="33"/>
      <c r="R144" s="33"/>
      <c r="S144" s="32">
        <v>1.4999999999999999E-2</v>
      </c>
      <c r="T144" s="32">
        <v>0.42099999999999999</v>
      </c>
      <c r="U144" s="33">
        <v>69779.63</v>
      </c>
      <c r="V144" s="33">
        <v>318421.12</v>
      </c>
      <c r="W144" s="33"/>
      <c r="X144" s="33">
        <v>1018.41</v>
      </c>
      <c r="Y144" s="33">
        <v>29373.8</v>
      </c>
      <c r="AA144"/>
    </row>
    <row r="145" spans="1:27" x14ac:dyDescent="0.25">
      <c r="A145" s="25">
        <f>IFERROR(VLOOKUP(RepVariacion[[#This Row],[Nombre Artículo]],Productos[],4,FALSE),"00 Falta Info")</f>
        <v>0</v>
      </c>
      <c r="B145" s="34" t="str">
        <f>IFERROR(VLOOKUP(RepVariacion[[#This Row],[Nombre Artículo]],Productos[],3,FALSE),"00 Falta Info")</f>
        <v>Mariscos</v>
      </c>
      <c r="C145" s="34" t="str">
        <f>IFERROR(VLOOKUP(RepVariacion[[#This Row],[Nombre Artículo]],Productos[],2,FALSE),"00 Falta Info")</f>
        <v>Mariscos</v>
      </c>
      <c r="D145" s="35">
        <f>RepVariacion[[#This Row],[Fecha]]-RepVariacion[[#This Row],[Fecha Inicial]]+1</f>
        <v>7</v>
      </c>
      <c r="E145" s="36">
        <v>46037</v>
      </c>
      <c r="F145" s="37">
        <v>46043</v>
      </c>
      <c r="G145" s="29" t="s">
        <v>115</v>
      </c>
      <c r="H145" s="30">
        <v>1.6</v>
      </c>
      <c r="I145" s="30"/>
      <c r="J145" s="30">
        <v>1.6</v>
      </c>
      <c r="K145" s="30"/>
      <c r="L145" s="30"/>
      <c r="M145" s="30"/>
      <c r="N145" s="31"/>
      <c r="O145" s="32"/>
      <c r="P145" s="33"/>
      <c r="Q145" s="33"/>
      <c r="R145" s="33"/>
      <c r="S145" s="32"/>
      <c r="T145" s="32"/>
      <c r="U145" s="33"/>
      <c r="V145" s="33">
        <v>23219.16</v>
      </c>
      <c r="W145" s="33"/>
      <c r="X145" s="33"/>
      <c r="Y145" s="33"/>
      <c r="AA145"/>
    </row>
    <row r="146" spans="1:27" x14ac:dyDescent="0.25">
      <c r="A146" s="25">
        <f>IFERROR(VLOOKUP(RepVariacion[[#This Row],[Nombre Artículo]],Productos[],4,FALSE),"00 Falta Info")</f>
        <v>0</v>
      </c>
      <c r="B146" s="34" t="str">
        <f>IFERROR(VLOOKUP(RepVariacion[[#This Row],[Nombre Artículo]],Productos[],3,FALSE),"00 Falta Info")</f>
        <v>Mariscos</v>
      </c>
      <c r="C146" s="34" t="str">
        <f>IFERROR(VLOOKUP(RepVariacion[[#This Row],[Nombre Artículo]],Productos[],2,FALSE),"00 Falta Info")</f>
        <v>Mariscos</v>
      </c>
      <c r="D146" s="35">
        <f>RepVariacion[[#This Row],[Fecha]]-RepVariacion[[#This Row],[Fecha Inicial]]+1</f>
        <v>7</v>
      </c>
      <c r="E146" s="36">
        <v>46037</v>
      </c>
      <c r="F146" s="37">
        <v>46043</v>
      </c>
      <c r="G146" s="29" t="s">
        <v>116</v>
      </c>
      <c r="H146" s="30">
        <v>6.2</v>
      </c>
      <c r="I146" s="30">
        <v>3.1</v>
      </c>
      <c r="J146" s="30">
        <v>1.2</v>
      </c>
      <c r="K146" s="30">
        <v>8.1</v>
      </c>
      <c r="L146" s="30">
        <v>9</v>
      </c>
      <c r="M146" s="30">
        <v>0.9</v>
      </c>
      <c r="N146" s="31">
        <v>2.4</v>
      </c>
      <c r="O146" s="32">
        <v>0.108</v>
      </c>
      <c r="P146" s="33">
        <v>6685.08</v>
      </c>
      <c r="Q146" s="33">
        <v>0.29099999999999998</v>
      </c>
      <c r="R146" s="33">
        <v>17936</v>
      </c>
      <c r="S146" s="32">
        <v>0.26400000000000001</v>
      </c>
      <c r="T146" s="32">
        <v>0.29299999999999998</v>
      </c>
      <c r="U146" s="33">
        <v>233278.54</v>
      </c>
      <c r="V146" s="33">
        <v>9163.85</v>
      </c>
      <c r="W146" s="33">
        <v>23560</v>
      </c>
      <c r="X146" s="33">
        <v>61621.38</v>
      </c>
      <c r="Y146" s="33">
        <v>68306.460000000006</v>
      </c>
      <c r="AA146"/>
    </row>
    <row r="147" spans="1:27" x14ac:dyDescent="0.25">
      <c r="A147" s="25">
        <f>IFERROR(VLOOKUP(RepVariacion[[#This Row],[Nombre Artículo]],Productos[],4,FALSE),"00 Falta Info")</f>
        <v>0</v>
      </c>
      <c r="B147" s="34" t="str">
        <f>IFERROR(VLOOKUP(RepVariacion[[#This Row],[Nombre Artículo]],Productos[],3,FALSE),"00 Falta Info")</f>
        <v>Mariscos</v>
      </c>
      <c r="C147" s="34" t="str">
        <f>IFERROR(VLOOKUP(RepVariacion[[#This Row],[Nombre Artículo]],Productos[],2,FALSE),"00 Falta Info")</f>
        <v>Mariscos</v>
      </c>
      <c r="D147" s="35">
        <f>RepVariacion[[#This Row],[Fecha]]-RepVariacion[[#This Row],[Fecha Inicial]]+1</f>
        <v>7</v>
      </c>
      <c r="E147" s="36">
        <v>46037</v>
      </c>
      <c r="F147" s="37">
        <v>46043</v>
      </c>
      <c r="G147" s="29" t="s">
        <v>117</v>
      </c>
      <c r="H147" s="30">
        <v>3.7</v>
      </c>
      <c r="I147" s="30"/>
      <c r="J147" s="30">
        <v>2.2000000000000002</v>
      </c>
      <c r="K147" s="30">
        <v>1.4</v>
      </c>
      <c r="L147" s="30">
        <v>2</v>
      </c>
      <c r="M147" s="30">
        <v>0.6</v>
      </c>
      <c r="N147" s="31"/>
      <c r="O147" s="32">
        <v>0.38100000000000001</v>
      </c>
      <c r="P147" s="33">
        <v>5104.4799999999996</v>
      </c>
      <c r="Q147" s="33"/>
      <c r="R147" s="33"/>
      <c r="S147" s="32">
        <v>0.33100000000000002</v>
      </c>
      <c r="T147" s="32">
        <v>0.45800000000000002</v>
      </c>
      <c r="U147" s="33">
        <v>40435.93</v>
      </c>
      <c r="V147" s="33">
        <v>20734.8</v>
      </c>
      <c r="W147" s="33"/>
      <c r="X147" s="33">
        <v>13394.97</v>
      </c>
      <c r="Y147" s="33">
        <v>18499.45</v>
      </c>
      <c r="AA147"/>
    </row>
    <row r="148" spans="1:27" x14ac:dyDescent="0.25">
      <c r="A148" s="25">
        <f>IFERROR(VLOOKUP(RepVariacion[[#This Row],[Nombre Artículo]],Productos[],4,FALSE),"00 Falta Info")</f>
        <v>0</v>
      </c>
      <c r="B148" s="34" t="str">
        <f>IFERROR(VLOOKUP(RepVariacion[[#This Row],[Nombre Artículo]],Productos[],3,FALSE),"00 Falta Info")</f>
        <v>Embutidos</v>
      </c>
      <c r="C148" s="34" t="str">
        <f>IFERROR(VLOOKUP(RepVariacion[[#This Row],[Nombre Artículo]],Productos[],2,FALSE),"00 Falta Info")</f>
        <v>Embutidos</v>
      </c>
      <c r="D148" s="35">
        <f>RepVariacion[[#This Row],[Fecha]]-RepVariacion[[#This Row],[Fecha Inicial]]+1</f>
        <v>7</v>
      </c>
      <c r="E148" s="36">
        <v>46037</v>
      </c>
      <c r="F148" s="37">
        <v>46043</v>
      </c>
      <c r="G148" s="29" t="s">
        <v>93</v>
      </c>
      <c r="H148" s="30">
        <v>10.9</v>
      </c>
      <c r="I148" s="30">
        <v>6</v>
      </c>
      <c r="J148" s="30">
        <v>11.9</v>
      </c>
      <c r="K148" s="30">
        <v>5.0999999999999996</v>
      </c>
      <c r="L148" s="30">
        <v>6.7</v>
      </c>
      <c r="M148" s="30">
        <v>1.7</v>
      </c>
      <c r="N148" s="31"/>
      <c r="O148" s="32">
        <v>0.32800000000000001</v>
      </c>
      <c r="P148" s="33">
        <v>38227.72</v>
      </c>
      <c r="Q148" s="33">
        <v>8.0000000000000002E-3</v>
      </c>
      <c r="R148" s="33">
        <v>919.2</v>
      </c>
      <c r="S148" s="32">
        <v>0.25800000000000001</v>
      </c>
      <c r="T148" s="32">
        <v>0.34200000000000003</v>
      </c>
      <c r="U148" s="33">
        <v>452055.74</v>
      </c>
      <c r="V148" s="33">
        <v>272562.77</v>
      </c>
      <c r="W148" s="33">
        <v>137880</v>
      </c>
      <c r="X148" s="33">
        <v>116557.57</v>
      </c>
      <c r="Y148" s="33">
        <v>154785.29</v>
      </c>
      <c r="AA148"/>
    </row>
    <row r="149" spans="1:27" x14ac:dyDescent="0.25">
      <c r="A149" s="25">
        <f>IFERROR(VLOOKUP(RepVariacion[[#This Row],[Nombre Artículo]],Productos[],4,FALSE),"00 Falta Info")</f>
        <v>0</v>
      </c>
      <c r="B149" s="34" t="str">
        <f>IFERROR(VLOOKUP(RepVariacion[[#This Row],[Nombre Artículo]],Productos[],3,FALSE),"00 Falta Info")</f>
        <v>Embutidos</v>
      </c>
      <c r="C149" s="34" t="str">
        <f>IFERROR(VLOOKUP(RepVariacion[[#This Row],[Nombre Artículo]],Productos[],2,FALSE),"00 Falta Info")</f>
        <v>Embutidos</v>
      </c>
      <c r="D149" s="35">
        <f>RepVariacion[[#This Row],[Fecha]]-RepVariacion[[#This Row],[Fecha Inicial]]+1</f>
        <v>7</v>
      </c>
      <c r="E149" s="36">
        <v>46037</v>
      </c>
      <c r="F149" s="37">
        <v>46043</v>
      </c>
      <c r="G149" s="29" t="s">
        <v>94</v>
      </c>
      <c r="H149" s="30">
        <v>4.5999999999999996</v>
      </c>
      <c r="I149" s="30">
        <v>6</v>
      </c>
      <c r="J149" s="30">
        <v>9.3000000000000007</v>
      </c>
      <c r="K149" s="30">
        <v>1.3</v>
      </c>
      <c r="L149" s="30">
        <v>1.3</v>
      </c>
      <c r="M149" s="30"/>
      <c r="N149" s="31"/>
      <c r="O149" s="32">
        <v>1.2E-2</v>
      </c>
      <c r="P149" s="33">
        <v>154.97</v>
      </c>
      <c r="Q149" s="33"/>
      <c r="R149" s="33"/>
      <c r="S149" s="32">
        <v>0.13900000000000001</v>
      </c>
      <c r="T149" s="32">
        <v>0.14000000000000001</v>
      </c>
      <c r="U149" s="33">
        <v>94391.26</v>
      </c>
      <c r="V149" s="33">
        <v>96493.58</v>
      </c>
      <c r="W149" s="33">
        <v>61800</v>
      </c>
      <c r="X149" s="33">
        <v>13139.85</v>
      </c>
      <c r="Y149" s="33">
        <v>13223.96</v>
      </c>
      <c r="AA149"/>
    </row>
    <row r="150" spans="1:27" x14ac:dyDescent="0.25">
      <c r="A150" s="25">
        <f>IFERROR(VLOOKUP(RepVariacion[[#This Row],[Nombre Artículo]],Productos[],4,FALSE),"00 Falta Info")</f>
        <v>0</v>
      </c>
      <c r="B150" s="34" t="str">
        <f>IFERROR(VLOOKUP(RepVariacion[[#This Row],[Nombre Artículo]],Productos[],3,FALSE),"00 Falta Info")</f>
        <v>Lacteos</v>
      </c>
      <c r="C150" s="34" t="str">
        <f>IFERROR(VLOOKUP(RepVariacion[[#This Row],[Nombre Artículo]],Productos[],2,FALSE),"00 Falta Info")</f>
        <v>Quesos</v>
      </c>
      <c r="D150" s="35">
        <f>RepVariacion[[#This Row],[Fecha]]-RepVariacion[[#This Row],[Fecha Inicial]]+1</f>
        <v>7</v>
      </c>
      <c r="E150" s="36">
        <v>46037</v>
      </c>
      <c r="F150" s="37">
        <v>46043</v>
      </c>
      <c r="G150" s="29" t="s">
        <v>118</v>
      </c>
      <c r="H150" s="30">
        <v>137</v>
      </c>
      <c r="I150" s="30">
        <v>80</v>
      </c>
      <c r="J150" s="30">
        <v>140</v>
      </c>
      <c r="K150" s="30">
        <v>77</v>
      </c>
      <c r="L150" s="30">
        <v>75</v>
      </c>
      <c r="M150" s="30">
        <v>-2</v>
      </c>
      <c r="N150" s="31">
        <v>1</v>
      </c>
      <c r="O150" s="32">
        <v>-2.5999999999999999E-2</v>
      </c>
      <c r="P150" s="33">
        <v>-8286.3799999999992</v>
      </c>
      <c r="Q150" s="33">
        <v>1.2999999999999999E-2</v>
      </c>
      <c r="R150" s="33">
        <v>4143.1899999999996</v>
      </c>
      <c r="S150" s="32">
        <v>0.49199999999999999</v>
      </c>
      <c r="T150" s="32">
        <v>0.48599999999999999</v>
      </c>
      <c r="U150" s="33">
        <v>638756.28</v>
      </c>
      <c r="V150" s="33">
        <v>580046.52</v>
      </c>
      <c r="W150" s="33">
        <v>335200</v>
      </c>
      <c r="X150" s="33">
        <v>314219.95</v>
      </c>
      <c r="Y150" s="33">
        <v>310739.21000000002</v>
      </c>
      <c r="AA150"/>
    </row>
    <row r="151" spans="1:27" x14ac:dyDescent="0.25">
      <c r="A151" s="25">
        <f>IFERROR(VLOOKUP(RepVariacion[[#This Row],[Nombre Artículo]],Productos[],4,FALSE),"00 Falta Info")</f>
        <v>0</v>
      </c>
      <c r="B151" s="34" t="str">
        <f>IFERROR(VLOOKUP(RepVariacion[[#This Row],[Nombre Artículo]],Productos[],3,FALSE),"00 Falta Info")</f>
        <v>Lacteos</v>
      </c>
      <c r="C151" s="34" t="str">
        <f>IFERROR(VLOOKUP(RepVariacion[[#This Row],[Nombre Artículo]],Productos[],2,FALSE),"00 Falta Info")</f>
        <v>Quesos</v>
      </c>
      <c r="D151" s="35">
        <f>RepVariacion[[#This Row],[Fecha]]-RepVariacion[[#This Row],[Fecha Inicial]]+1</f>
        <v>7</v>
      </c>
      <c r="E151" s="36">
        <v>46037</v>
      </c>
      <c r="F151" s="37">
        <v>46043</v>
      </c>
      <c r="G151" s="29" t="s">
        <v>119</v>
      </c>
      <c r="H151" s="30">
        <v>8.9</v>
      </c>
      <c r="I151" s="30"/>
      <c r="J151" s="30">
        <v>8.9</v>
      </c>
      <c r="K151" s="30"/>
      <c r="L151" s="30"/>
      <c r="M151" s="30"/>
      <c r="N151" s="31"/>
      <c r="O151" s="32"/>
      <c r="P151" s="33"/>
      <c r="Q151" s="33"/>
      <c r="R151" s="33"/>
      <c r="S151" s="32"/>
      <c r="T151" s="32"/>
      <c r="U151" s="33"/>
      <c r="V151" s="33"/>
      <c r="W151" s="33"/>
      <c r="X151" s="33"/>
      <c r="Y151" s="33"/>
      <c r="AA151"/>
    </row>
    <row r="152" spans="1:27" x14ac:dyDescent="0.25">
      <c r="A152" s="25">
        <f>IFERROR(VLOOKUP(RepVariacion[[#This Row],[Nombre Artículo]],Productos[],4,FALSE),"00 Falta Info")</f>
        <v>0</v>
      </c>
      <c r="B152" s="34" t="str">
        <f>IFERROR(VLOOKUP(RepVariacion[[#This Row],[Nombre Artículo]],Productos[],3,FALSE),"00 Falta Info")</f>
        <v>Lacteos</v>
      </c>
      <c r="C152" s="34" t="str">
        <f>IFERROR(VLOOKUP(RepVariacion[[#This Row],[Nombre Artículo]],Productos[],2,FALSE),"00 Falta Info")</f>
        <v>Quesos</v>
      </c>
      <c r="D152" s="35">
        <f>RepVariacion[[#This Row],[Fecha]]-RepVariacion[[#This Row],[Fecha Inicial]]+1</f>
        <v>7</v>
      </c>
      <c r="E152" s="36">
        <v>46037</v>
      </c>
      <c r="F152" s="37">
        <v>46043</v>
      </c>
      <c r="G152" s="29" t="s">
        <v>120</v>
      </c>
      <c r="H152" s="30">
        <v>50.3</v>
      </c>
      <c r="I152" s="30">
        <v>30</v>
      </c>
      <c r="J152" s="30">
        <v>48.5</v>
      </c>
      <c r="K152" s="30">
        <v>31.8</v>
      </c>
      <c r="L152" s="30">
        <v>27.1</v>
      </c>
      <c r="M152" s="30">
        <v>-4.5999999999999996</v>
      </c>
      <c r="N152" s="31">
        <v>2.2999999999999998</v>
      </c>
      <c r="O152" s="32">
        <v>-0.14599999999999999</v>
      </c>
      <c r="P152" s="33">
        <v>-57468.06</v>
      </c>
      <c r="Q152" s="33">
        <v>7.3999999999999996E-2</v>
      </c>
      <c r="R152" s="33">
        <v>28923.63</v>
      </c>
      <c r="S152" s="32">
        <v>0.20100000000000001</v>
      </c>
      <c r="T152" s="32">
        <v>0.17199999999999999</v>
      </c>
      <c r="U152" s="33">
        <v>1955527.57</v>
      </c>
      <c r="V152" s="33">
        <v>599722.57999999996</v>
      </c>
      <c r="W152" s="33">
        <v>371700</v>
      </c>
      <c r="X152" s="33">
        <v>392287.36</v>
      </c>
      <c r="Y152" s="33">
        <v>335766.03</v>
      </c>
      <c r="AA152"/>
    </row>
    <row r="153" spans="1:27" x14ac:dyDescent="0.25">
      <c r="A153" s="25">
        <f>IFERROR(VLOOKUP(RepVariacion[[#This Row],[Nombre Artículo]],Productos[],4,FALSE),"00 Falta Info")</f>
        <v>0</v>
      </c>
      <c r="B153" s="34" t="str">
        <f>IFERROR(VLOOKUP(RepVariacion[[#This Row],[Nombre Artículo]],Productos[],3,FALSE),"00 Falta Info")</f>
        <v>Lacteos</v>
      </c>
      <c r="C153" s="34" t="str">
        <f>IFERROR(VLOOKUP(RepVariacion[[#This Row],[Nombre Artículo]],Productos[],2,FALSE),"00 Falta Info")</f>
        <v>Quesos</v>
      </c>
      <c r="D153" s="35">
        <f>RepVariacion[[#This Row],[Fecha]]-RepVariacion[[#This Row],[Fecha Inicial]]+1</f>
        <v>7</v>
      </c>
      <c r="E153" s="36">
        <v>46037</v>
      </c>
      <c r="F153" s="37">
        <v>46043</v>
      </c>
      <c r="G153" s="29" t="s">
        <v>88</v>
      </c>
      <c r="H153" s="30">
        <v>25</v>
      </c>
      <c r="I153" s="30"/>
      <c r="J153" s="30">
        <v>23.1</v>
      </c>
      <c r="K153" s="30">
        <v>1.9</v>
      </c>
      <c r="L153" s="30">
        <v>1.5</v>
      </c>
      <c r="M153" s="30">
        <v>-0.4</v>
      </c>
      <c r="N153" s="31"/>
      <c r="O153" s="32">
        <v>-0.19500000000000001</v>
      </c>
      <c r="P153" s="33">
        <v>-4832.28</v>
      </c>
      <c r="Q153" s="33">
        <v>8.0000000000000002E-3</v>
      </c>
      <c r="R153" s="33">
        <v>194.85</v>
      </c>
      <c r="S153" s="32">
        <v>0.23599999999999999</v>
      </c>
      <c r="T153" s="32">
        <v>0.19</v>
      </c>
      <c r="U153" s="33">
        <v>105125.57</v>
      </c>
      <c r="V153" s="33">
        <v>299640.32000000001</v>
      </c>
      <c r="W153" s="33"/>
      <c r="X153" s="33">
        <v>24771.93</v>
      </c>
      <c r="Y153" s="33">
        <v>19939.650000000001</v>
      </c>
      <c r="AA153"/>
    </row>
    <row r="154" spans="1:27" x14ac:dyDescent="0.25">
      <c r="A154" s="25">
        <f>IFERROR(VLOOKUP(RepVariacion[[#This Row],[Nombre Artículo]],Productos[],4,FALSE),"00 Falta Info")</f>
        <v>0</v>
      </c>
      <c r="B154" s="34" t="str">
        <f>IFERROR(VLOOKUP(RepVariacion[[#This Row],[Nombre Artículo]],Productos[],3,FALSE),"00 Falta Info")</f>
        <v>Lacteos</v>
      </c>
      <c r="C154" s="34" t="str">
        <f>IFERROR(VLOOKUP(RepVariacion[[#This Row],[Nombre Artículo]],Productos[],2,FALSE),"00 Falta Info")</f>
        <v>Quesos</v>
      </c>
      <c r="D154" s="35">
        <f>RepVariacion[[#This Row],[Fecha]]-RepVariacion[[#This Row],[Fecha Inicial]]+1</f>
        <v>7</v>
      </c>
      <c r="E154" s="36">
        <v>46037</v>
      </c>
      <c r="F154" s="37">
        <v>46043</v>
      </c>
      <c r="G154" s="29" t="s">
        <v>121</v>
      </c>
      <c r="H154" s="30">
        <v>16.399999999999999</v>
      </c>
      <c r="I154" s="30">
        <v>7</v>
      </c>
      <c r="J154" s="30">
        <v>15.2</v>
      </c>
      <c r="K154" s="30">
        <v>8.1</v>
      </c>
      <c r="L154" s="30">
        <v>6.4</v>
      </c>
      <c r="M154" s="30">
        <v>-1.7</v>
      </c>
      <c r="N154" s="31">
        <v>0.1</v>
      </c>
      <c r="O154" s="32">
        <v>-0.214</v>
      </c>
      <c r="P154" s="33">
        <v>-23800.01</v>
      </c>
      <c r="Q154" s="33">
        <v>1.4999999999999999E-2</v>
      </c>
      <c r="R154" s="33">
        <v>1680.99</v>
      </c>
      <c r="S154" s="32">
        <v>0.23200000000000001</v>
      </c>
      <c r="T154" s="32">
        <v>0.182</v>
      </c>
      <c r="U154" s="33">
        <v>480673.99</v>
      </c>
      <c r="V154" s="33">
        <v>209339.25</v>
      </c>
      <c r="W154" s="33">
        <v>95830</v>
      </c>
      <c r="X154" s="33">
        <v>111472.94</v>
      </c>
      <c r="Y154" s="33">
        <v>87411.47</v>
      </c>
      <c r="AA154"/>
    </row>
    <row r="155" spans="1:27" x14ac:dyDescent="0.25">
      <c r="A155" s="25">
        <f>IFERROR(VLOOKUP(RepVariacion[[#This Row],[Nombre Artículo]],Productos[],4,FALSE),"00 Falta Info")</f>
        <v>0</v>
      </c>
      <c r="B155" s="34" t="str">
        <f>IFERROR(VLOOKUP(RepVariacion[[#This Row],[Nombre Artículo]],Productos[],3,FALSE),"00 Falta Info")</f>
        <v>Lacteos</v>
      </c>
      <c r="C155" s="34" t="str">
        <f>IFERROR(VLOOKUP(RepVariacion[[#This Row],[Nombre Artículo]],Productos[],2,FALSE),"00 Falta Info")</f>
        <v>Quesos</v>
      </c>
      <c r="D155" s="35">
        <f>RepVariacion[[#This Row],[Fecha]]-RepVariacion[[#This Row],[Fecha Inicial]]+1</f>
        <v>7</v>
      </c>
      <c r="E155" s="36">
        <v>46037</v>
      </c>
      <c r="F155" s="37">
        <v>46043</v>
      </c>
      <c r="G155" s="29" t="s">
        <v>89</v>
      </c>
      <c r="H155" s="30">
        <v>8.4</v>
      </c>
      <c r="I155" s="30">
        <v>0.5</v>
      </c>
      <c r="J155" s="30">
        <v>7.3</v>
      </c>
      <c r="K155" s="30">
        <v>1.5</v>
      </c>
      <c r="L155" s="30">
        <v>0.6</v>
      </c>
      <c r="M155" s="30">
        <v>-0.9</v>
      </c>
      <c r="N155" s="31"/>
      <c r="O155" s="32">
        <v>-0.623</v>
      </c>
      <c r="P155" s="33">
        <v>-13454.53</v>
      </c>
      <c r="Q155" s="33"/>
      <c r="R155" s="33"/>
      <c r="S155" s="32">
        <v>0.36299999999999999</v>
      </c>
      <c r="T155" s="32">
        <v>0.14000000000000001</v>
      </c>
      <c r="U155" s="33">
        <v>58182.27</v>
      </c>
      <c r="V155" s="33">
        <v>104905.33</v>
      </c>
      <c r="W155" s="33">
        <v>8836</v>
      </c>
      <c r="X155" s="33">
        <v>21138.89</v>
      </c>
      <c r="Y155" s="33">
        <v>8149.93</v>
      </c>
      <c r="AA155"/>
    </row>
    <row r="156" spans="1:27" x14ac:dyDescent="0.25">
      <c r="A156" s="25">
        <f>IFERROR(VLOOKUP(RepVariacion[[#This Row],[Nombre Artículo]],Productos[],4,FALSE),"00 Falta Info")</f>
        <v>0</v>
      </c>
      <c r="B156" s="34" t="str">
        <f>IFERROR(VLOOKUP(RepVariacion[[#This Row],[Nombre Artículo]],Productos[],3,FALSE),"00 Falta Info")</f>
        <v>Lacteos</v>
      </c>
      <c r="C156" s="34" t="str">
        <f>IFERROR(VLOOKUP(RepVariacion[[#This Row],[Nombre Artículo]],Productos[],2,FALSE),"00 Falta Info")</f>
        <v>Quesos</v>
      </c>
      <c r="D156" s="35">
        <f>RepVariacion[[#This Row],[Fecha]]-RepVariacion[[#This Row],[Fecha Inicial]]+1</f>
        <v>7</v>
      </c>
      <c r="E156" s="36">
        <v>46037</v>
      </c>
      <c r="F156" s="37">
        <v>46043</v>
      </c>
      <c r="G156" s="29" t="s">
        <v>122</v>
      </c>
      <c r="H156" s="30">
        <v>2.8</v>
      </c>
      <c r="I156" s="30"/>
      <c r="J156" s="30">
        <v>2.1</v>
      </c>
      <c r="K156" s="30">
        <v>0.7</v>
      </c>
      <c r="L156" s="30">
        <v>0.4</v>
      </c>
      <c r="M156" s="30">
        <v>-0.3</v>
      </c>
      <c r="N156" s="31"/>
      <c r="O156" s="32">
        <v>-0.42899999999999999</v>
      </c>
      <c r="P156" s="33">
        <v>-7606.9</v>
      </c>
      <c r="Q156" s="33"/>
      <c r="R156" s="33"/>
      <c r="S156" s="32">
        <v>0.28100000000000003</v>
      </c>
      <c r="T156" s="32">
        <v>0.16</v>
      </c>
      <c r="U156" s="33">
        <v>63227</v>
      </c>
      <c r="V156" s="33">
        <v>53882.23</v>
      </c>
      <c r="W156" s="33"/>
      <c r="X156" s="33">
        <v>17749.439999999999</v>
      </c>
      <c r="Y156" s="33">
        <v>10142.540000000001</v>
      </c>
      <c r="AA156"/>
    </row>
    <row r="157" spans="1:27" x14ac:dyDescent="0.25">
      <c r="A157" s="25">
        <f>IFERROR(VLOOKUP(RepVariacion[[#This Row],[Nombre Artículo]],Productos[],4,FALSE),"00 Falta Info")</f>
        <v>0</v>
      </c>
      <c r="B157" s="34" t="str">
        <f>IFERROR(VLOOKUP(RepVariacion[[#This Row],[Nombre Artículo]],Productos[],3,FALSE),"00 Falta Info")</f>
        <v>Lacteos</v>
      </c>
      <c r="C157" s="34" t="str">
        <f>IFERROR(VLOOKUP(RepVariacion[[#This Row],[Nombre Artículo]],Productos[],2,FALSE),"00 Falta Info")</f>
        <v>Quesos</v>
      </c>
      <c r="D157" s="35">
        <f>RepVariacion[[#This Row],[Fecha]]-RepVariacion[[#This Row],[Fecha Inicial]]+1</f>
        <v>7</v>
      </c>
      <c r="E157" s="36">
        <v>46037</v>
      </c>
      <c r="F157" s="37">
        <v>46043</v>
      </c>
      <c r="G157" s="29" t="s">
        <v>123</v>
      </c>
      <c r="H157" s="30">
        <v>13.8</v>
      </c>
      <c r="I157" s="30">
        <v>2.7</v>
      </c>
      <c r="J157" s="30">
        <v>11.5</v>
      </c>
      <c r="K157" s="30">
        <v>5</v>
      </c>
      <c r="L157" s="30">
        <v>2.7</v>
      </c>
      <c r="M157" s="30">
        <v>-2.2999999999999998</v>
      </c>
      <c r="N157" s="31">
        <v>0.2</v>
      </c>
      <c r="O157" s="32">
        <v>-0.46500000000000002</v>
      </c>
      <c r="P157" s="33">
        <v>-23459.67</v>
      </c>
      <c r="Q157" s="33">
        <v>4.2000000000000003E-2</v>
      </c>
      <c r="R157" s="33">
        <v>2117.1799999999998</v>
      </c>
      <c r="S157" s="32">
        <v>0.72599999999999998</v>
      </c>
      <c r="T157" s="32">
        <v>0.38800000000000001</v>
      </c>
      <c r="U157" s="33">
        <v>69716.73</v>
      </c>
      <c r="V157" s="33">
        <v>116321.01</v>
      </c>
      <c r="W157" s="33">
        <v>27172.799999999999</v>
      </c>
      <c r="X157" s="33">
        <v>50621.279999999999</v>
      </c>
      <c r="Y157" s="33">
        <v>27019.19</v>
      </c>
      <c r="AA157"/>
    </row>
    <row r="158" spans="1:27" x14ac:dyDescent="0.25">
      <c r="A158" s="25">
        <f>IFERROR(VLOOKUP(RepVariacion[[#This Row],[Nombre Artículo]],Productos[],4,FALSE),"00 Falta Info")</f>
        <v>0</v>
      </c>
      <c r="B158" s="34" t="str">
        <f>IFERROR(VLOOKUP(RepVariacion[[#This Row],[Nombre Artículo]],Productos[],3,FALSE),"00 Falta Info")</f>
        <v>Lacteos</v>
      </c>
      <c r="C158" s="34" t="str">
        <f>IFERROR(VLOOKUP(RepVariacion[[#This Row],[Nombre Artículo]],Productos[],2,FALSE),"00 Falta Info")</f>
        <v>Quesos</v>
      </c>
      <c r="D158" s="35">
        <f>RepVariacion[[#This Row],[Fecha]]-RepVariacion[[#This Row],[Fecha Inicial]]+1</f>
        <v>7</v>
      </c>
      <c r="E158" s="36">
        <v>46037</v>
      </c>
      <c r="F158" s="37">
        <v>46043</v>
      </c>
      <c r="G158" s="29" t="s">
        <v>90</v>
      </c>
      <c r="H158" s="30">
        <v>5.4</v>
      </c>
      <c r="I158" s="30"/>
      <c r="J158" s="30">
        <v>5</v>
      </c>
      <c r="K158" s="30">
        <v>0.4</v>
      </c>
      <c r="L158" s="30">
        <v>1.8</v>
      </c>
      <c r="M158" s="30">
        <v>1.5</v>
      </c>
      <c r="N158" s="31">
        <v>0.1</v>
      </c>
      <c r="O158" s="32">
        <v>4.0819999999999999</v>
      </c>
      <c r="P158" s="33">
        <v>26972.84</v>
      </c>
      <c r="Q158" s="33">
        <v>0.27500000000000002</v>
      </c>
      <c r="R158" s="33">
        <v>1815.13</v>
      </c>
      <c r="S158" s="32">
        <v>2.3E-2</v>
      </c>
      <c r="T158" s="32">
        <v>0.115</v>
      </c>
      <c r="U158" s="33">
        <v>291361.08</v>
      </c>
      <c r="V158" s="33">
        <v>90756.52</v>
      </c>
      <c r="W158" s="33"/>
      <c r="X158" s="33">
        <v>6607.07</v>
      </c>
      <c r="Y158" s="33">
        <v>33579.910000000003</v>
      </c>
      <c r="AA158"/>
    </row>
    <row r="159" spans="1:27" x14ac:dyDescent="0.25">
      <c r="A159" s="25">
        <f>IFERROR(VLOOKUP(RepVariacion[[#This Row],[Nombre Artículo]],Productos[],4,FALSE),"00 Falta Info")</f>
        <v>0</v>
      </c>
      <c r="B159" s="34" t="str">
        <f>IFERROR(VLOOKUP(RepVariacion[[#This Row],[Nombre Artículo]],Productos[],3,FALSE),"00 Falta Info")</f>
        <v>Abarrotes</v>
      </c>
      <c r="C159" s="34" t="str">
        <f>IFERROR(VLOOKUP(RepVariacion[[#This Row],[Nombre Artículo]],Productos[],2,FALSE),"00 Falta Info")</f>
        <v>Chocolate</v>
      </c>
      <c r="D159" s="35">
        <f>RepVariacion[[#This Row],[Fecha]]-RepVariacion[[#This Row],[Fecha Inicial]]+1</f>
        <v>7</v>
      </c>
      <c r="E159" s="36">
        <v>46037</v>
      </c>
      <c r="F159" s="37">
        <v>46043</v>
      </c>
      <c r="G159" s="29" t="s">
        <v>124</v>
      </c>
      <c r="H159" s="30">
        <v>20.2</v>
      </c>
      <c r="I159" s="30"/>
      <c r="J159" s="30">
        <v>20.2</v>
      </c>
      <c r="K159" s="30">
        <v>-0.1</v>
      </c>
      <c r="L159" s="30">
        <v>0.3</v>
      </c>
      <c r="M159" s="30">
        <v>0.4</v>
      </c>
      <c r="N159" s="31"/>
      <c r="O159" s="32">
        <v>4.9340000000000002</v>
      </c>
      <c r="P159" s="33"/>
      <c r="Q159" s="33"/>
      <c r="R159" s="33"/>
      <c r="S159" s="32"/>
      <c r="T159" s="32"/>
      <c r="U159" s="33"/>
      <c r="V159" s="33"/>
      <c r="W159" s="33"/>
      <c r="X159" s="33"/>
      <c r="Y159" s="33"/>
      <c r="AA159"/>
    </row>
    <row r="160" spans="1:27" x14ac:dyDescent="0.25">
      <c r="A160" s="25">
        <f>IFERROR(VLOOKUP(RepVariacion[[#This Row],[Nombre Artículo]],Productos[],4,FALSE),"00 Falta Info")</f>
        <v>0</v>
      </c>
      <c r="B160" s="34" t="str">
        <f>IFERROR(VLOOKUP(RepVariacion[[#This Row],[Nombre Artículo]],Productos[],3,FALSE),"00 Falta Info")</f>
        <v>Abarrotes</v>
      </c>
      <c r="C160" s="34" t="str">
        <f>IFERROR(VLOOKUP(RepVariacion[[#This Row],[Nombre Artículo]],Productos[],2,FALSE),"00 Falta Info")</f>
        <v>Chocolate</v>
      </c>
      <c r="D160" s="35">
        <f>RepVariacion[[#This Row],[Fecha]]-RepVariacion[[#This Row],[Fecha Inicial]]+1</f>
        <v>7</v>
      </c>
      <c r="E160" s="36">
        <v>46037</v>
      </c>
      <c r="F160" s="37">
        <v>46043</v>
      </c>
      <c r="G160" s="29" t="s">
        <v>125</v>
      </c>
      <c r="H160" s="30">
        <v>8.6</v>
      </c>
      <c r="I160" s="30"/>
      <c r="J160" s="30">
        <v>7.4</v>
      </c>
      <c r="K160" s="30">
        <v>1.1000000000000001</v>
      </c>
      <c r="L160" s="30"/>
      <c r="M160" s="30">
        <v>-1.1000000000000001</v>
      </c>
      <c r="N160" s="31"/>
      <c r="O160" s="32">
        <v>-1</v>
      </c>
      <c r="P160" s="33">
        <v>-11310.9</v>
      </c>
      <c r="Q160" s="33"/>
      <c r="R160" s="33"/>
      <c r="S160" s="32"/>
      <c r="T160" s="32"/>
      <c r="U160" s="33"/>
      <c r="V160" s="33">
        <v>73169.48</v>
      </c>
      <c r="W160" s="33"/>
      <c r="X160" s="33">
        <v>11310.9</v>
      </c>
      <c r="Y160" s="33"/>
      <c r="AA160"/>
    </row>
    <row r="161" spans="1:27" x14ac:dyDescent="0.25">
      <c r="A161" s="25">
        <f>IFERROR(VLOOKUP(RepVariacion[[#This Row],[Nombre Artículo]],Productos[],4,FALSE),"00 Falta Info")</f>
        <v>0</v>
      </c>
      <c r="B161" s="34" t="str">
        <f>IFERROR(VLOOKUP(RepVariacion[[#This Row],[Nombre Artículo]],Productos[],3,FALSE),"00 Falta Info")</f>
        <v>Abarrotes</v>
      </c>
      <c r="C161" s="34" t="str">
        <f>IFERROR(VLOOKUP(RepVariacion[[#This Row],[Nombre Artículo]],Productos[],2,FALSE),"00 Falta Info")</f>
        <v>Chocolate</v>
      </c>
      <c r="D161" s="35">
        <f>RepVariacion[[#This Row],[Fecha]]-RepVariacion[[#This Row],[Fecha Inicial]]+1</f>
        <v>7</v>
      </c>
      <c r="E161" s="36">
        <v>46037</v>
      </c>
      <c r="F161" s="37">
        <v>46043</v>
      </c>
      <c r="G161" s="29" t="s">
        <v>126</v>
      </c>
      <c r="H161" s="30">
        <v>9.5</v>
      </c>
      <c r="I161" s="30"/>
      <c r="J161" s="30">
        <v>8.3000000000000007</v>
      </c>
      <c r="K161" s="30">
        <v>1.2</v>
      </c>
      <c r="L161" s="30"/>
      <c r="M161" s="30">
        <v>-1.2</v>
      </c>
      <c r="N161" s="31"/>
      <c r="O161" s="32">
        <v>-1</v>
      </c>
      <c r="P161" s="33"/>
      <c r="Q161" s="33"/>
      <c r="R161" s="33"/>
      <c r="S161" s="32"/>
      <c r="T161" s="32"/>
      <c r="U161" s="33"/>
      <c r="V161" s="33"/>
      <c r="W161" s="33"/>
      <c r="X161" s="33"/>
      <c r="Y161" s="33"/>
      <c r="AA161"/>
    </row>
    <row r="162" spans="1:27" x14ac:dyDescent="0.25">
      <c r="A162" s="25">
        <f>IFERROR(VLOOKUP(RepVariacion[[#This Row],[Nombre Artículo]],Productos[],4,FALSE),"00 Falta Info")</f>
        <v>0</v>
      </c>
      <c r="B162" s="34" t="str">
        <f>IFERROR(VLOOKUP(RepVariacion[[#This Row],[Nombre Artículo]],Productos[],3,FALSE),"00 Falta Info")</f>
        <v>Abarrotes</v>
      </c>
      <c r="C162" s="34" t="str">
        <f>IFERROR(VLOOKUP(RepVariacion[[#This Row],[Nombre Artículo]],Productos[],2,FALSE),"00 Falta Info")</f>
        <v>Aceite</v>
      </c>
      <c r="D162" s="35">
        <f>RepVariacion[[#This Row],[Fecha]]-RepVariacion[[#This Row],[Fecha Inicial]]+1</f>
        <v>7</v>
      </c>
      <c r="E162" s="36">
        <v>46037</v>
      </c>
      <c r="F162" s="37">
        <v>46043</v>
      </c>
      <c r="G162" s="29" t="s">
        <v>127</v>
      </c>
      <c r="H162" s="30">
        <v>15</v>
      </c>
      <c r="I162" s="30">
        <v>36</v>
      </c>
      <c r="J162" s="30">
        <v>20</v>
      </c>
      <c r="K162" s="30">
        <v>31</v>
      </c>
      <c r="L162" s="30"/>
      <c r="M162" s="30">
        <v>-31</v>
      </c>
      <c r="N162" s="31"/>
      <c r="O162" s="32">
        <v>-1</v>
      </c>
      <c r="P162" s="33">
        <v>-49507</v>
      </c>
      <c r="Q162" s="33"/>
      <c r="R162" s="33"/>
      <c r="S162" s="32"/>
      <c r="T162" s="32"/>
      <c r="U162" s="33"/>
      <c r="V162" s="33">
        <v>31940</v>
      </c>
      <c r="W162" s="33">
        <v>57492</v>
      </c>
      <c r="X162" s="33">
        <v>49507</v>
      </c>
      <c r="Y162" s="33"/>
      <c r="AA162"/>
    </row>
    <row r="163" spans="1:27" x14ac:dyDescent="0.25">
      <c r="A163" s="25">
        <f>IFERROR(VLOOKUP(RepVariacion[[#This Row],[Nombre Artículo]],Productos[],4,FALSE),"00 Falta Info")</f>
        <v>0</v>
      </c>
      <c r="B163" s="34" t="str">
        <f>IFERROR(VLOOKUP(RepVariacion[[#This Row],[Nombre Artículo]],Productos[],3,FALSE),"00 Falta Info")</f>
        <v>Verduras</v>
      </c>
      <c r="C163" s="34" t="str">
        <f>IFERROR(VLOOKUP(RepVariacion[[#This Row],[Nombre Artículo]],Productos[],2,FALSE),"00 Falta Info")</f>
        <v>Champiñon</v>
      </c>
      <c r="D163" s="35">
        <f>RepVariacion[[#This Row],[Fecha]]-RepVariacion[[#This Row],[Fecha Inicial]]+1</f>
        <v>7</v>
      </c>
      <c r="E163" s="36">
        <v>46037</v>
      </c>
      <c r="F163" s="37">
        <v>46043</v>
      </c>
      <c r="G163" s="29" t="s">
        <v>128</v>
      </c>
      <c r="H163" s="30">
        <v>3.2</v>
      </c>
      <c r="I163" s="30">
        <v>4</v>
      </c>
      <c r="J163" s="30">
        <v>6.1</v>
      </c>
      <c r="K163" s="30">
        <v>1.1000000000000001</v>
      </c>
      <c r="L163" s="30">
        <v>1.2</v>
      </c>
      <c r="M163" s="30">
        <v>0.1</v>
      </c>
      <c r="N163" s="31"/>
      <c r="O163" s="32">
        <v>8.7999999999999995E-2</v>
      </c>
      <c r="P163" s="33">
        <v>1716.52</v>
      </c>
      <c r="Q163" s="33">
        <v>3.5999999999999997E-2</v>
      </c>
      <c r="R163" s="33">
        <v>695.3</v>
      </c>
      <c r="S163" s="32">
        <v>0.13600000000000001</v>
      </c>
      <c r="T163" s="32">
        <v>0.14199999999999999</v>
      </c>
      <c r="U163" s="33">
        <v>149222.66</v>
      </c>
      <c r="V163" s="33">
        <v>105785.7</v>
      </c>
      <c r="W163" s="33">
        <v>67960</v>
      </c>
      <c r="X163" s="33">
        <v>20334.07</v>
      </c>
      <c r="Y163" s="33">
        <v>21206.68</v>
      </c>
      <c r="AA163"/>
    </row>
    <row r="164" spans="1:27" x14ac:dyDescent="0.25">
      <c r="A164" s="25">
        <f>IFERROR(VLOOKUP(RepVariacion[[#This Row],[Nombre Artículo]],Productos[],4,FALSE),"00 Falta Info")</f>
        <v>0</v>
      </c>
      <c r="B164" s="34" t="str">
        <f>IFERROR(VLOOKUP(RepVariacion[[#This Row],[Nombre Artículo]],Productos[],3,FALSE),"00 Falta Info")</f>
        <v>Verduras</v>
      </c>
      <c r="C164" s="34" t="str">
        <f>IFERROR(VLOOKUP(RepVariacion[[#This Row],[Nombre Artículo]],Productos[],2,FALSE),"00 Falta Info")</f>
        <v>Champiñon</v>
      </c>
      <c r="D164" s="35">
        <f>RepVariacion[[#This Row],[Fecha]]-RepVariacion[[#This Row],[Fecha Inicial]]+1</f>
        <v>7</v>
      </c>
      <c r="E164" s="36">
        <v>46037</v>
      </c>
      <c r="F164" s="37">
        <v>46043</v>
      </c>
      <c r="G164" s="29" t="s">
        <v>129</v>
      </c>
      <c r="H164" s="30">
        <v>1</v>
      </c>
      <c r="I164" s="30"/>
      <c r="J164" s="30">
        <v>0.7</v>
      </c>
      <c r="K164" s="30">
        <v>0.3</v>
      </c>
      <c r="L164" s="30">
        <v>0.3</v>
      </c>
      <c r="M164" s="30"/>
      <c r="N164" s="31"/>
      <c r="O164" s="32">
        <v>-8.3000000000000004E-2</v>
      </c>
      <c r="P164" s="33">
        <v>-354.25</v>
      </c>
      <c r="Q164" s="33"/>
      <c r="R164" s="33"/>
      <c r="S164" s="32">
        <v>9.2999999999999999E-2</v>
      </c>
      <c r="T164" s="32">
        <v>8.5000000000000006E-2</v>
      </c>
      <c r="U164" s="33">
        <v>45980.58</v>
      </c>
      <c r="V164" s="33">
        <v>9239.75</v>
      </c>
      <c r="W164" s="33"/>
      <c r="X164" s="33">
        <v>4254.25</v>
      </c>
      <c r="Y164" s="33">
        <v>3900</v>
      </c>
      <c r="AA164"/>
    </row>
    <row r="165" spans="1:27" x14ac:dyDescent="0.25">
      <c r="A165" s="25">
        <f>IFERROR(VLOOKUP(RepVariacion[[#This Row],[Nombre Artículo]],Productos[],4,FALSE),"00 Falta Info")</f>
        <v>0</v>
      </c>
      <c r="B165" s="34" t="str">
        <f>IFERROR(VLOOKUP(RepVariacion[[#This Row],[Nombre Artículo]],Productos[],3,FALSE),"00 Falta Info")</f>
        <v>Verduras</v>
      </c>
      <c r="C165" s="34" t="str">
        <f>IFERROR(VLOOKUP(RepVariacion[[#This Row],[Nombre Artículo]],Productos[],2,FALSE),"00 Falta Info")</f>
        <v>Palta</v>
      </c>
      <c r="D165" s="35">
        <f>RepVariacion[[#This Row],[Fecha]]-RepVariacion[[#This Row],[Fecha Inicial]]+1</f>
        <v>7</v>
      </c>
      <c r="E165" s="36">
        <v>46037</v>
      </c>
      <c r="F165" s="37">
        <v>46043</v>
      </c>
      <c r="G165" s="29" t="s">
        <v>92</v>
      </c>
      <c r="H165" s="30">
        <v>5.2</v>
      </c>
      <c r="I165" s="30">
        <v>21</v>
      </c>
      <c r="J165" s="30">
        <v>8</v>
      </c>
      <c r="K165" s="30">
        <v>18.2</v>
      </c>
      <c r="L165" s="30">
        <v>21.5</v>
      </c>
      <c r="M165" s="30">
        <v>3.3</v>
      </c>
      <c r="N165" s="31">
        <v>0.5</v>
      </c>
      <c r="O165" s="32">
        <v>0.18</v>
      </c>
      <c r="P165" s="33">
        <v>13067.25</v>
      </c>
      <c r="Q165" s="33">
        <v>2.9000000000000001E-2</v>
      </c>
      <c r="R165" s="33">
        <v>2093.11</v>
      </c>
      <c r="S165" s="32">
        <v>0.13300000000000001</v>
      </c>
      <c r="T165" s="32">
        <v>0.193</v>
      </c>
      <c r="U165" s="33">
        <v>444278.32</v>
      </c>
      <c r="V165" s="33">
        <v>31974.09</v>
      </c>
      <c r="W165" s="33">
        <v>83790</v>
      </c>
      <c r="X165" s="33">
        <v>59228.76</v>
      </c>
      <c r="Y165" s="33">
        <v>85686.89</v>
      </c>
      <c r="AA165"/>
    </row>
    <row r="166" spans="1:27" x14ac:dyDescent="0.25">
      <c r="A166" s="25">
        <f>IFERROR(VLOOKUP(RepVariacion[[#This Row],[Nombre Artículo]],Productos[],4,FALSE),"00 Falta Info")</f>
        <v>0</v>
      </c>
      <c r="B166" s="34" t="str">
        <f>IFERROR(VLOOKUP(RepVariacion[[#This Row],[Nombre Artículo]],Productos[],3,FALSE),"00 Falta Info")</f>
        <v>Postres</v>
      </c>
      <c r="C166" s="34" t="str">
        <f>IFERROR(VLOOKUP(RepVariacion[[#This Row],[Nombre Artículo]],Productos[],2,FALSE),"00 Falta Info")</f>
        <v>Tortas</v>
      </c>
      <c r="D166" s="35">
        <f>RepVariacion[[#This Row],[Fecha]]-RepVariacion[[#This Row],[Fecha Inicial]]+1</f>
        <v>7</v>
      </c>
      <c r="E166" s="36">
        <v>46037</v>
      </c>
      <c r="F166" s="37">
        <v>46043</v>
      </c>
      <c r="G166" s="29" t="s">
        <v>130</v>
      </c>
      <c r="H166" s="30">
        <v>42</v>
      </c>
      <c r="I166" s="30">
        <v>32</v>
      </c>
      <c r="J166" s="30">
        <v>44</v>
      </c>
      <c r="K166" s="30">
        <v>30</v>
      </c>
      <c r="L166" s="30">
        <v>24</v>
      </c>
      <c r="M166" s="30">
        <v>-6</v>
      </c>
      <c r="N166" s="31">
        <v>3</v>
      </c>
      <c r="O166" s="32">
        <v>-0.2</v>
      </c>
      <c r="P166" s="33">
        <v>-6600</v>
      </c>
      <c r="Q166" s="33">
        <v>0.1</v>
      </c>
      <c r="R166" s="33">
        <v>3300</v>
      </c>
      <c r="S166" s="32">
        <v>0.59099999999999997</v>
      </c>
      <c r="T166" s="32">
        <v>0.47299999999999998</v>
      </c>
      <c r="U166" s="33">
        <v>55808.22</v>
      </c>
      <c r="V166" s="33">
        <v>48400</v>
      </c>
      <c r="W166" s="33">
        <v>35200</v>
      </c>
      <c r="X166" s="33">
        <v>33000</v>
      </c>
      <c r="Y166" s="33">
        <v>26400</v>
      </c>
      <c r="AA166"/>
    </row>
    <row r="167" spans="1:27" x14ac:dyDescent="0.25">
      <c r="A167" s="25">
        <f>IFERROR(VLOOKUP(RepVariacion[[#This Row],[Nombre Artículo]],Productos[],4,FALSE),"00 Falta Info")</f>
        <v>0</v>
      </c>
      <c r="B167" s="34" t="str">
        <f>IFERROR(VLOOKUP(RepVariacion[[#This Row],[Nombre Artículo]],Productos[],3,FALSE),"00 Falta Info")</f>
        <v>Postres</v>
      </c>
      <c r="C167" s="34" t="str">
        <f>IFERROR(VLOOKUP(RepVariacion[[#This Row],[Nombre Artículo]],Productos[],2,FALSE),"00 Falta Info")</f>
        <v>Tortas</v>
      </c>
      <c r="D167" s="35">
        <f>RepVariacion[[#This Row],[Fecha]]-RepVariacion[[#This Row],[Fecha Inicial]]+1</f>
        <v>7</v>
      </c>
      <c r="E167" s="36">
        <v>46037</v>
      </c>
      <c r="F167" s="37">
        <v>46043</v>
      </c>
      <c r="G167" s="29" t="s">
        <v>131</v>
      </c>
      <c r="H167" s="30">
        <v>76</v>
      </c>
      <c r="I167" s="30"/>
      <c r="J167" s="30">
        <v>57</v>
      </c>
      <c r="K167" s="30">
        <v>19</v>
      </c>
      <c r="L167" s="30">
        <v>19</v>
      </c>
      <c r="M167" s="30"/>
      <c r="N167" s="31"/>
      <c r="O167" s="32"/>
      <c r="P167" s="33"/>
      <c r="Q167" s="33"/>
      <c r="R167" s="33"/>
      <c r="S167" s="32">
        <v>0.251</v>
      </c>
      <c r="T167" s="32">
        <v>0.251</v>
      </c>
      <c r="U167" s="33">
        <v>64084</v>
      </c>
      <c r="V167" s="33">
        <v>48279</v>
      </c>
      <c r="W167" s="33"/>
      <c r="X167" s="33">
        <v>16093</v>
      </c>
      <c r="Y167" s="33">
        <v>16093</v>
      </c>
      <c r="AA167"/>
    </row>
    <row r="168" spans="1:27" x14ac:dyDescent="0.25">
      <c r="A168" s="25">
        <f>IFERROR(VLOOKUP(RepVariacion[[#This Row],[Nombre Artículo]],Productos[],4,FALSE),"00 Falta Info")</f>
        <v>0</v>
      </c>
      <c r="B168" s="34" t="str">
        <f>IFERROR(VLOOKUP(RepVariacion[[#This Row],[Nombre Artículo]],Productos[],3,FALSE),"00 Falta Info")</f>
        <v>Postres</v>
      </c>
      <c r="C168" s="34" t="str">
        <f>IFERROR(VLOOKUP(RepVariacion[[#This Row],[Nombre Artículo]],Productos[],2,FALSE),"00 Falta Info")</f>
        <v>Tortas</v>
      </c>
      <c r="D168" s="35">
        <f>RepVariacion[[#This Row],[Fecha]]-RepVariacion[[#This Row],[Fecha Inicial]]+1</f>
        <v>7</v>
      </c>
      <c r="E168" s="36">
        <v>46037</v>
      </c>
      <c r="F168" s="37">
        <v>46043</v>
      </c>
      <c r="G168" s="29" t="s">
        <v>132</v>
      </c>
      <c r="H168" s="30">
        <v>131</v>
      </c>
      <c r="I168" s="30"/>
      <c r="J168" s="30">
        <v>131</v>
      </c>
      <c r="K168" s="30"/>
      <c r="L168" s="30"/>
      <c r="M168" s="30"/>
      <c r="N168" s="31"/>
      <c r="O168" s="32"/>
      <c r="P168" s="33"/>
      <c r="Q168" s="33"/>
      <c r="R168" s="33"/>
      <c r="S168" s="32"/>
      <c r="T168" s="32"/>
      <c r="U168" s="33"/>
      <c r="V168" s="33"/>
      <c r="W168" s="33"/>
      <c r="X168" s="33"/>
      <c r="Y168" s="33"/>
      <c r="AA168"/>
    </row>
    <row r="169" spans="1:27" x14ac:dyDescent="0.25">
      <c r="A169" s="25">
        <f>IFERROR(VLOOKUP(RepVariacion[[#This Row],[Nombre Artículo]],Productos[],4,FALSE),"00 Falta Info")</f>
        <v>0</v>
      </c>
      <c r="B169" s="34" t="str">
        <f>IFERROR(VLOOKUP(RepVariacion[[#This Row],[Nombre Artículo]],Productos[],3,FALSE),"00 Falta Info")</f>
        <v>Postres</v>
      </c>
      <c r="C169" s="34" t="str">
        <f>IFERROR(VLOOKUP(RepVariacion[[#This Row],[Nombre Artículo]],Productos[],2,FALSE),"00 Falta Info")</f>
        <v>Tortas</v>
      </c>
      <c r="D169" s="35">
        <f>RepVariacion[[#This Row],[Fecha]]-RepVariacion[[#This Row],[Fecha Inicial]]+1</f>
        <v>7</v>
      </c>
      <c r="E169" s="36">
        <v>46037</v>
      </c>
      <c r="F169" s="37">
        <v>46043</v>
      </c>
      <c r="G169" s="29" t="s">
        <v>133</v>
      </c>
      <c r="H169" s="30">
        <v>14</v>
      </c>
      <c r="I169" s="30"/>
      <c r="J169" s="30">
        <v>14</v>
      </c>
      <c r="K169" s="30"/>
      <c r="L169" s="30"/>
      <c r="M169" s="30"/>
      <c r="N169" s="31"/>
      <c r="O169" s="32"/>
      <c r="P169" s="33"/>
      <c r="Q169" s="33"/>
      <c r="R169" s="33"/>
      <c r="S169" s="32"/>
      <c r="T169" s="32"/>
      <c r="U169" s="33"/>
      <c r="V169" s="33">
        <v>4452</v>
      </c>
      <c r="W169" s="33"/>
      <c r="X169" s="33"/>
      <c r="Y169" s="33"/>
      <c r="AA169"/>
    </row>
    <row r="170" spans="1:27" x14ac:dyDescent="0.25">
      <c r="A170" s="25">
        <f>IFERROR(VLOOKUP(RepVariacion[[#This Row],[Nombre Artículo]],Productos[],4,FALSE),"00 Falta Info")</f>
        <v>0</v>
      </c>
      <c r="B170" s="34" t="str">
        <f>IFERROR(VLOOKUP(RepVariacion[[#This Row],[Nombre Artículo]],Productos[],3,FALSE),"00 Falta Info")</f>
        <v>Postres</v>
      </c>
      <c r="C170" s="34" t="str">
        <f>IFERROR(VLOOKUP(RepVariacion[[#This Row],[Nombre Artículo]],Productos[],2,FALSE),"00 Falta Info")</f>
        <v>Tortas</v>
      </c>
      <c r="D170" s="35">
        <f>RepVariacion[[#This Row],[Fecha]]-RepVariacion[[#This Row],[Fecha Inicial]]+1</f>
        <v>7</v>
      </c>
      <c r="E170" s="36">
        <v>46037</v>
      </c>
      <c r="F170" s="37">
        <v>46043</v>
      </c>
      <c r="G170" s="29" t="s">
        <v>134</v>
      </c>
      <c r="H170" s="30">
        <v>16</v>
      </c>
      <c r="I170" s="30">
        <v>20</v>
      </c>
      <c r="J170" s="30">
        <v>14</v>
      </c>
      <c r="K170" s="30">
        <v>22</v>
      </c>
      <c r="L170" s="30">
        <v>22</v>
      </c>
      <c r="M170" s="30"/>
      <c r="N170" s="31"/>
      <c r="O170" s="32"/>
      <c r="P170" s="33"/>
      <c r="Q170" s="33"/>
      <c r="R170" s="33"/>
      <c r="S170" s="32">
        <v>0.26200000000000001</v>
      </c>
      <c r="T170" s="32">
        <v>0.26200000000000001</v>
      </c>
      <c r="U170" s="33">
        <v>100629.14</v>
      </c>
      <c r="V170" s="33">
        <v>16800</v>
      </c>
      <c r="W170" s="33">
        <v>24000</v>
      </c>
      <c r="X170" s="33">
        <v>26400</v>
      </c>
      <c r="Y170" s="33">
        <v>26400</v>
      </c>
      <c r="AA170"/>
    </row>
    <row r="171" spans="1:27" x14ac:dyDescent="0.25">
      <c r="A171" s="25">
        <f>IFERROR(VLOOKUP(RepVariacion[[#This Row],[Nombre Artículo]],Productos[],4,FALSE),"00 Falta Info")</f>
        <v>0</v>
      </c>
      <c r="B171" s="34" t="str">
        <f>IFERROR(VLOOKUP(RepVariacion[[#This Row],[Nombre Artículo]],Productos[],3,FALSE),"00 Falta Info")</f>
        <v>Postres</v>
      </c>
      <c r="C171" s="34" t="str">
        <f>IFERROR(VLOOKUP(RepVariacion[[#This Row],[Nombre Artículo]],Productos[],2,FALSE),"00 Falta Info")</f>
        <v>Tortas</v>
      </c>
      <c r="D171" s="35">
        <f>RepVariacion[[#This Row],[Fecha]]-RepVariacion[[#This Row],[Fecha Inicial]]+1</f>
        <v>7</v>
      </c>
      <c r="E171" s="36">
        <v>46037</v>
      </c>
      <c r="F171" s="37">
        <v>46043</v>
      </c>
      <c r="G171" s="29" t="s">
        <v>135</v>
      </c>
      <c r="H171" s="30">
        <v>7</v>
      </c>
      <c r="I171" s="30">
        <v>11</v>
      </c>
      <c r="J171" s="30">
        <v>6</v>
      </c>
      <c r="K171" s="30">
        <v>12</v>
      </c>
      <c r="L171" s="30">
        <v>7</v>
      </c>
      <c r="M171" s="30">
        <v>-5</v>
      </c>
      <c r="N171" s="31">
        <v>5</v>
      </c>
      <c r="O171" s="32">
        <v>-0.41699999999999998</v>
      </c>
      <c r="P171" s="33">
        <v>-5000</v>
      </c>
      <c r="Q171" s="33">
        <v>0.41699999999999998</v>
      </c>
      <c r="R171" s="33">
        <v>5000</v>
      </c>
      <c r="S171" s="32">
        <v>0.42899999999999999</v>
      </c>
      <c r="T171" s="32">
        <v>0.25</v>
      </c>
      <c r="U171" s="33">
        <v>28000</v>
      </c>
      <c r="V171" s="33">
        <v>6000</v>
      </c>
      <c r="W171" s="33">
        <v>11000</v>
      </c>
      <c r="X171" s="33">
        <v>12000</v>
      </c>
      <c r="Y171" s="33">
        <v>7000</v>
      </c>
      <c r="AA171"/>
    </row>
    <row r="172" spans="1:27" x14ac:dyDescent="0.25">
      <c r="A172" s="25">
        <f>IFERROR(VLOOKUP(RepVariacion[[#This Row],[Nombre Artículo]],Productos[],4,FALSE),"00 Falta Info")</f>
        <v>0</v>
      </c>
      <c r="B172" s="34" t="str">
        <f>IFERROR(VLOOKUP(RepVariacion[[#This Row],[Nombre Artículo]],Productos[],3,FALSE),"00 Falta Info")</f>
        <v>Postres</v>
      </c>
      <c r="C172" s="34" t="str">
        <f>IFERROR(VLOOKUP(RepVariacion[[#This Row],[Nombre Artículo]],Productos[],2,FALSE),"00 Falta Info")</f>
        <v>Tortas</v>
      </c>
      <c r="D172" s="35">
        <f>RepVariacion[[#This Row],[Fecha]]-RepVariacion[[#This Row],[Fecha Inicial]]+1</f>
        <v>7</v>
      </c>
      <c r="E172" s="36">
        <v>46037</v>
      </c>
      <c r="F172" s="37">
        <v>46043</v>
      </c>
      <c r="G172" s="29" t="s">
        <v>136</v>
      </c>
      <c r="H172" s="30">
        <v>17</v>
      </c>
      <c r="I172" s="30"/>
      <c r="J172" s="30">
        <v>10</v>
      </c>
      <c r="K172" s="30">
        <v>7</v>
      </c>
      <c r="L172" s="30">
        <v>7</v>
      </c>
      <c r="M172" s="30"/>
      <c r="N172" s="31"/>
      <c r="O172" s="32"/>
      <c r="P172" s="33"/>
      <c r="Q172" s="33"/>
      <c r="R172" s="33"/>
      <c r="S172" s="32">
        <v>0.245</v>
      </c>
      <c r="T172" s="32">
        <v>0.245</v>
      </c>
      <c r="U172" s="33">
        <v>37109</v>
      </c>
      <c r="V172" s="33">
        <v>13000</v>
      </c>
      <c r="W172" s="33"/>
      <c r="X172" s="33">
        <v>9100</v>
      </c>
      <c r="Y172" s="33">
        <v>9100</v>
      </c>
      <c r="AA172"/>
    </row>
    <row r="173" spans="1:27" x14ac:dyDescent="0.25">
      <c r="A173" s="25">
        <f>IFERROR(VLOOKUP(RepVariacion[[#This Row],[Nombre Artículo]],Productos[],4,FALSE),"00 Falta Info")</f>
        <v>0</v>
      </c>
      <c r="B173" s="34" t="str">
        <f>IFERROR(VLOOKUP(RepVariacion[[#This Row],[Nombre Artículo]],Productos[],3,FALSE),"00 Falta Info")</f>
        <v>Colación</v>
      </c>
      <c r="C173" s="34" t="str">
        <f>IFERROR(VLOOKUP(RepVariacion[[#This Row],[Nombre Artículo]],Productos[],2,FALSE),"00 Falta Info")</f>
        <v>Colacion</v>
      </c>
      <c r="D173" s="35">
        <f>RepVariacion[[#This Row],[Fecha]]-RepVariacion[[#This Row],[Fecha Inicial]]+1</f>
        <v>7</v>
      </c>
      <c r="E173" s="36">
        <v>46037</v>
      </c>
      <c r="F173" s="37">
        <v>46043</v>
      </c>
      <c r="G173" s="29" t="s">
        <v>137</v>
      </c>
      <c r="H173" s="30">
        <v>10.3</v>
      </c>
      <c r="I173" s="30">
        <v>10</v>
      </c>
      <c r="J173" s="30">
        <v>10</v>
      </c>
      <c r="K173" s="30">
        <v>10.3</v>
      </c>
      <c r="L173" s="30"/>
      <c r="M173" s="30">
        <v>-10.3</v>
      </c>
      <c r="N173" s="31"/>
      <c r="O173" s="32">
        <v>-1</v>
      </c>
      <c r="P173" s="33">
        <v>-53560</v>
      </c>
      <c r="Q173" s="33"/>
      <c r="R173" s="33"/>
      <c r="S173" s="32"/>
      <c r="T173" s="32"/>
      <c r="U173" s="33"/>
      <c r="V173" s="33">
        <v>52260</v>
      </c>
      <c r="W173" s="33">
        <v>52260</v>
      </c>
      <c r="X173" s="33">
        <v>53560</v>
      </c>
      <c r="Y173" s="33"/>
      <c r="AA173"/>
    </row>
    <row r="174" spans="1:27" x14ac:dyDescent="0.25">
      <c r="A174" s="25">
        <f>IFERROR(VLOOKUP(RepVariacion[[#This Row],[Nombre Artículo]],Productos[],4,FALSE),"00 Falta Info")</f>
        <v>0</v>
      </c>
      <c r="B174" s="34" t="str">
        <f>IFERROR(VLOOKUP(RepVariacion[[#This Row],[Nombre Artículo]],Productos[],3,FALSE),"00 Falta Info")</f>
        <v>Colación</v>
      </c>
      <c r="C174" s="34" t="str">
        <f>IFERROR(VLOOKUP(RepVariacion[[#This Row],[Nombre Artículo]],Productos[],2,FALSE),"00 Falta Info")</f>
        <v>Colacion</v>
      </c>
      <c r="D174" s="35">
        <f>RepVariacion[[#This Row],[Fecha]]-RepVariacion[[#This Row],[Fecha Inicial]]+1</f>
        <v>7</v>
      </c>
      <c r="E174" s="36">
        <v>46037</v>
      </c>
      <c r="F174" s="37">
        <v>46043</v>
      </c>
      <c r="G174" s="29" t="s">
        <v>141</v>
      </c>
      <c r="H174" s="30"/>
      <c r="I174" s="30">
        <v>12</v>
      </c>
      <c r="J174" s="30">
        <v>12</v>
      </c>
      <c r="K174" s="30"/>
      <c r="L174" s="30"/>
      <c r="M174" s="30"/>
      <c r="N174" s="31"/>
      <c r="O174" s="32"/>
      <c r="P174" s="33"/>
      <c r="Q174" s="33"/>
      <c r="R174" s="33"/>
      <c r="S174" s="32"/>
      <c r="T174" s="32"/>
      <c r="U174" s="33"/>
      <c r="V174" s="33">
        <v>96000</v>
      </c>
      <c r="W174" s="33">
        <v>96000</v>
      </c>
      <c r="X174" s="33"/>
      <c r="Y174" s="33"/>
      <c r="AA174"/>
    </row>
    <row r="175" spans="1:27" x14ac:dyDescent="0.25">
      <c r="A175" s="25">
        <f>IFERROR(VLOOKUP(RepVariacion[[#This Row],[Nombre Artículo]],Productos[],4,FALSE),"00 Falta Info")</f>
        <v>0</v>
      </c>
      <c r="B175" s="34" t="str">
        <f>IFERROR(VLOOKUP(RepVariacion[[#This Row],[Nombre Artículo]],Productos[],3,FALSE),"00 Falta Info")</f>
        <v>Colación</v>
      </c>
      <c r="C175" s="34" t="str">
        <f>IFERROR(VLOOKUP(RepVariacion[[#This Row],[Nombre Artículo]],Productos[],2,FALSE),"00 Falta Info")</f>
        <v>Colacion</v>
      </c>
      <c r="D175" s="35">
        <f>RepVariacion[[#This Row],[Fecha]]-RepVariacion[[#This Row],[Fecha Inicial]]+1</f>
        <v>7</v>
      </c>
      <c r="E175" s="36">
        <v>46037</v>
      </c>
      <c r="F175" s="37">
        <v>46043</v>
      </c>
      <c r="G175" s="29" t="s">
        <v>138</v>
      </c>
      <c r="H175" s="30"/>
      <c r="I175" s="30">
        <v>18.5</v>
      </c>
      <c r="J175" s="30"/>
      <c r="K175" s="30">
        <v>18.5</v>
      </c>
      <c r="L175" s="30"/>
      <c r="M175" s="30">
        <v>-18.5</v>
      </c>
      <c r="N175" s="31"/>
      <c r="O175" s="32">
        <v>-1</v>
      </c>
      <c r="P175" s="33">
        <v>-124090.71</v>
      </c>
      <c r="Q175" s="33"/>
      <c r="R175" s="33"/>
      <c r="S175" s="32"/>
      <c r="T175" s="32"/>
      <c r="U175" s="33"/>
      <c r="V175" s="33"/>
      <c r="W175" s="33">
        <v>124091</v>
      </c>
      <c r="X175" s="33">
        <v>124090.7</v>
      </c>
      <c r="Y175" s="33"/>
      <c r="AA175"/>
    </row>
    <row r="176" spans="1:27" x14ac:dyDescent="0.25">
      <c r="A176" s="25">
        <f>IFERROR(VLOOKUP(RepVariacion[[#This Row],[Nombre Artículo]],Productos[],4,FALSE),"00 Falta Info")</f>
        <v>0</v>
      </c>
      <c r="B176" s="34" t="str">
        <f>IFERROR(VLOOKUP(RepVariacion[[#This Row],[Nombre Artículo]],Productos[],3,FALSE),"00 Falta Info")</f>
        <v>Colación</v>
      </c>
      <c r="C176" s="34" t="str">
        <f>IFERROR(VLOOKUP(RepVariacion[[#This Row],[Nombre Artículo]],Productos[],2,FALSE),"00 Falta Info")</f>
        <v>Colacion</v>
      </c>
      <c r="D176" s="35">
        <f>RepVariacion[[#This Row],[Fecha]]-RepVariacion[[#This Row],[Fecha Inicial]]+1</f>
        <v>7</v>
      </c>
      <c r="E176" s="36">
        <v>46037</v>
      </c>
      <c r="F176" s="37">
        <v>46043</v>
      </c>
      <c r="G176" s="29" t="s">
        <v>139</v>
      </c>
      <c r="H176" s="30">
        <v>17.8</v>
      </c>
      <c r="I176" s="30"/>
      <c r="J176" s="30"/>
      <c r="K176" s="30">
        <v>17.8</v>
      </c>
      <c r="L176" s="30"/>
      <c r="M176" s="30">
        <v>-17.8</v>
      </c>
      <c r="N176" s="31"/>
      <c r="O176" s="32">
        <v>-1</v>
      </c>
      <c r="P176" s="33">
        <v>-70111.199999999997</v>
      </c>
      <c r="Q176" s="33"/>
      <c r="R176" s="33"/>
      <c r="S176" s="32"/>
      <c r="T176" s="32"/>
      <c r="U176" s="33"/>
      <c r="V176" s="33"/>
      <c r="W176" s="33"/>
      <c r="X176" s="33">
        <v>70111.199999999997</v>
      </c>
      <c r="Y176" s="33"/>
      <c r="AA176"/>
    </row>
    <row r="177" spans="1:27" x14ac:dyDescent="0.25">
      <c r="A177" s="25">
        <f>IFERROR(VLOOKUP(RepVariacion[[#This Row],[Nombre Artículo]],Productos[],4,FALSE),"00 Falta Info")</f>
        <v>0</v>
      </c>
      <c r="B177" s="34" t="str">
        <f>IFERROR(VLOOKUP(RepVariacion[[#This Row],[Nombre Artículo]],Productos[],3,FALSE),"00 Falta Info")</f>
        <v>Colación</v>
      </c>
      <c r="C177" s="34" t="str">
        <f>IFERROR(VLOOKUP(RepVariacion[[#This Row],[Nombre Artículo]],Productos[],2,FALSE),"00 Falta Info")</f>
        <v>Colacion</v>
      </c>
      <c r="D177" s="35">
        <f>RepVariacion[[#This Row],[Fecha]]-RepVariacion[[#This Row],[Fecha Inicial]]+1</f>
        <v>7</v>
      </c>
      <c r="E177" s="36">
        <v>46037</v>
      </c>
      <c r="F177" s="37">
        <v>46043</v>
      </c>
      <c r="G177" s="29" t="s">
        <v>142</v>
      </c>
      <c r="H177" s="30">
        <v>7</v>
      </c>
      <c r="I177" s="30"/>
      <c r="J177" s="30"/>
      <c r="K177" s="30">
        <v>7</v>
      </c>
      <c r="L177" s="30"/>
      <c r="M177" s="30">
        <v>-7</v>
      </c>
      <c r="N177" s="31"/>
      <c r="O177" s="32">
        <v>-1</v>
      </c>
      <c r="P177" s="33"/>
      <c r="Q177" s="33"/>
      <c r="R177" s="33"/>
      <c r="S177" s="32"/>
      <c r="T177" s="32"/>
      <c r="U177" s="33"/>
      <c r="V177" s="33"/>
      <c r="W177" s="33"/>
      <c r="X177" s="33"/>
      <c r="Y177" s="33"/>
      <c r="AA177"/>
    </row>
    <row r="178" spans="1:27" x14ac:dyDescent="0.25">
      <c r="A178" s="25">
        <f>IFERROR(VLOOKUP(RepVariacion[[#This Row],[Nombre Artículo]],Productos[],4,FALSE),"00 Falta Info")</f>
        <v>0</v>
      </c>
      <c r="B178" s="34" t="str">
        <f>IFERROR(VLOOKUP(RepVariacion[[#This Row],[Nombre Artículo]],Productos[],3,FALSE),"00 Falta Info")</f>
        <v>Colación</v>
      </c>
      <c r="C178" s="34" t="str">
        <f>IFERROR(VLOOKUP(RepVariacion[[#This Row],[Nombre Artículo]],Productos[],2,FALSE),"00 Falta Info")</f>
        <v>Colacion</v>
      </c>
      <c r="D178" s="35">
        <f>RepVariacion[[#This Row],[Fecha]]-RepVariacion[[#This Row],[Fecha Inicial]]+1</f>
        <v>7</v>
      </c>
      <c r="E178" s="36">
        <v>46037</v>
      </c>
      <c r="F178" s="37">
        <v>46043</v>
      </c>
      <c r="G178" s="29" t="s">
        <v>140</v>
      </c>
      <c r="H178" s="30"/>
      <c r="I178" s="30">
        <v>21.2</v>
      </c>
      <c r="J178" s="30">
        <v>21.2</v>
      </c>
      <c r="K178" s="30"/>
      <c r="L178" s="30"/>
      <c r="M178" s="30"/>
      <c r="N178" s="31"/>
      <c r="O178" s="32"/>
      <c r="P178" s="33"/>
      <c r="Q178" s="33"/>
      <c r="R178" s="33"/>
      <c r="S178" s="32"/>
      <c r="T178" s="32"/>
      <c r="U178" s="33"/>
      <c r="V178" s="33">
        <v>53075</v>
      </c>
      <c r="W178" s="33">
        <v>53075</v>
      </c>
      <c r="X178" s="33"/>
      <c r="Y178" s="33"/>
      <c r="AA178"/>
    </row>
    <row r="179" spans="1:27" x14ac:dyDescent="0.25">
      <c r="A179" s="25">
        <f>IFERROR(VLOOKUP(RepVariacion[[#This Row],[Nombre Artículo]],Productos[],4,FALSE),"00 Falta Info")</f>
        <v>0</v>
      </c>
      <c r="B179" s="34" t="str">
        <f>IFERROR(VLOOKUP(RepVariacion[[#This Row],[Nombre Artículo]],Productos[],3,FALSE),"00 Falta Info")</f>
        <v>Aves</v>
      </c>
      <c r="C179" s="34" t="str">
        <f>IFERROR(VLOOKUP(RepVariacion[[#This Row],[Nombre Artículo]],Productos[],2,FALSE),"00 Falta Info")</f>
        <v>Pollo</v>
      </c>
      <c r="D179" s="35">
        <f>RepVariacion[[#This Row],[Fecha]]-RepVariacion[[#This Row],[Fecha Inicial]]+1</f>
        <v>7</v>
      </c>
      <c r="E179" s="36">
        <v>46044</v>
      </c>
      <c r="F179" s="37">
        <v>46050</v>
      </c>
      <c r="G179" s="29" t="s">
        <v>71</v>
      </c>
      <c r="H179" s="30">
        <v>24.8</v>
      </c>
      <c r="I179" s="30"/>
      <c r="J179" s="30">
        <v>10.3</v>
      </c>
      <c r="K179" s="30">
        <v>14.5</v>
      </c>
      <c r="L179" s="30">
        <v>16.2</v>
      </c>
      <c r="M179" s="30">
        <v>1.6</v>
      </c>
      <c r="N179" s="31">
        <v>0.4</v>
      </c>
      <c r="O179" s="32">
        <v>0.112</v>
      </c>
      <c r="P179" s="33">
        <v>7360.07</v>
      </c>
      <c r="Q179" s="33">
        <v>2.5999999999999999E-2</v>
      </c>
      <c r="R179" s="33">
        <v>1743.77</v>
      </c>
      <c r="S179" s="32">
        <v>0.19500000000000001</v>
      </c>
      <c r="T179" s="32">
        <v>0.216</v>
      </c>
      <c r="U179" s="33">
        <v>338694.96</v>
      </c>
      <c r="V179" s="33">
        <v>46728.53</v>
      </c>
      <c r="W179" s="33"/>
      <c r="X179" s="33">
        <v>65878.149999999994</v>
      </c>
      <c r="Y179" s="33">
        <v>73238.22</v>
      </c>
      <c r="AA179"/>
    </row>
    <row r="180" spans="1:27" x14ac:dyDescent="0.25">
      <c r="A180" s="25">
        <f>IFERROR(VLOOKUP(RepVariacion[[#This Row],[Nombre Artículo]],Productos[],4,FALSE),"00 Falta Info")</f>
        <v>0</v>
      </c>
      <c r="B180" s="34" t="str">
        <f>IFERROR(VLOOKUP(RepVariacion[[#This Row],[Nombre Artículo]],Productos[],3,FALSE),"00 Falta Info")</f>
        <v>Carnes</v>
      </c>
      <c r="C180" s="34" t="str">
        <f>IFERROR(VLOOKUP(RepVariacion[[#This Row],[Nombre Artículo]],Productos[],2,FALSE),"00 Falta Info")</f>
        <v>Vacuno</v>
      </c>
      <c r="D180" s="35">
        <f>RepVariacion[[#This Row],[Fecha]]-RepVariacion[[#This Row],[Fecha Inicial]]+1</f>
        <v>7</v>
      </c>
      <c r="E180" s="36">
        <v>46044</v>
      </c>
      <c r="F180" s="37">
        <v>46050</v>
      </c>
      <c r="G180" s="29" t="s">
        <v>102</v>
      </c>
      <c r="H180" s="30">
        <v>16.399999999999999</v>
      </c>
      <c r="I180" s="30"/>
      <c r="J180" s="30">
        <v>16.5</v>
      </c>
      <c r="K180" s="30">
        <v>-0.1</v>
      </c>
      <c r="L180" s="30"/>
      <c r="M180" s="30">
        <v>0.1</v>
      </c>
      <c r="N180" s="31"/>
      <c r="O180" s="32">
        <v>1</v>
      </c>
      <c r="P180" s="33">
        <v>1599</v>
      </c>
      <c r="Q180" s="33"/>
      <c r="R180" s="33"/>
      <c r="S180" s="32"/>
      <c r="T180" s="32"/>
      <c r="U180" s="33"/>
      <c r="V180" s="33">
        <v>263835</v>
      </c>
      <c r="W180" s="33"/>
      <c r="X180" s="33">
        <v>-1599</v>
      </c>
      <c r="Y180" s="33"/>
      <c r="AA180"/>
    </row>
    <row r="181" spans="1:27" x14ac:dyDescent="0.25">
      <c r="A181" s="25">
        <f>IFERROR(VLOOKUP(RepVariacion[[#This Row],[Nombre Artículo]],Productos[],4,FALSE),"00 Falta Info")</f>
        <v>0</v>
      </c>
      <c r="B181" s="34" t="str">
        <f>IFERROR(VLOOKUP(RepVariacion[[#This Row],[Nombre Artículo]],Productos[],3,FALSE),"00 Falta Info")</f>
        <v>Carnes</v>
      </c>
      <c r="C181" s="34" t="str">
        <f>IFERROR(VLOOKUP(RepVariacion[[#This Row],[Nombre Artículo]],Productos[],2,FALSE),"00 Falta Info")</f>
        <v>Vacuno</v>
      </c>
      <c r="D181" s="35">
        <f>RepVariacion[[#This Row],[Fecha]]-RepVariacion[[#This Row],[Fecha Inicial]]+1</f>
        <v>7</v>
      </c>
      <c r="E181" s="36">
        <v>46044</v>
      </c>
      <c r="F181" s="37">
        <v>46050</v>
      </c>
      <c r="G181" s="29" t="s">
        <v>103</v>
      </c>
      <c r="H181" s="30">
        <v>36</v>
      </c>
      <c r="I181" s="30">
        <v>32.5</v>
      </c>
      <c r="J181" s="30">
        <v>27.6</v>
      </c>
      <c r="K181" s="30">
        <v>40.9</v>
      </c>
      <c r="L181" s="30">
        <v>40.5</v>
      </c>
      <c r="M181" s="30">
        <v>-0.4</v>
      </c>
      <c r="N181" s="31"/>
      <c r="O181" s="32">
        <v>-8.9999999999999993E-3</v>
      </c>
      <c r="P181" s="33">
        <v>-12784</v>
      </c>
      <c r="Q181" s="33"/>
      <c r="R181" s="33"/>
      <c r="S181" s="32">
        <v>0.42399999999999999</v>
      </c>
      <c r="T181" s="32">
        <v>0.41299999999999998</v>
      </c>
      <c r="U181" s="33">
        <v>3331975.03</v>
      </c>
      <c r="V181" s="33">
        <v>938060</v>
      </c>
      <c r="W181" s="33">
        <v>1105000</v>
      </c>
      <c r="X181" s="33">
        <v>1413170.74</v>
      </c>
      <c r="Y181" s="33">
        <v>1377000</v>
      </c>
      <c r="AA181"/>
    </row>
    <row r="182" spans="1:27" x14ac:dyDescent="0.25">
      <c r="A182" s="25">
        <f>IFERROR(VLOOKUP(RepVariacion[[#This Row],[Nombre Artículo]],Productos[],4,FALSE),"00 Falta Info")</f>
        <v>0</v>
      </c>
      <c r="B182" s="34" t="str">
        <f>IFERROR(VLOOKUP(RepVariacion[[#This Row],[Nombre Artículo]],Productos[],3,FALSE),"00 Falta Info")</f>
        <v>Carnes</v>
      </c>
      <c r="C182" s="34" t="str">
        <f>IFERROR(VLOOKUP(RepVariacion[[#This Row],[Nombre Artículo]],Productos[],2,FALSE),"00 Falta Info")</f>
        <v>Vacuno</v>
      </c>
      <c r="D182" s="35">
        <f>RepVariacion[[#This Row],[Fecha]]-RepVariacion[[#This Row],[Fecha Inicial]]+1</f>
        <v>7</v>
      </c>
      <c r="E182" s="36">
        <v>46044</v>
      </c>
      <c r="F182" s="37">
        <v>46050</v>
      </c>
      <c r="G182" s="29" t="s">
        <v>84</v>
      </c>
      <c r="H182" s="30">
        <v>33.4</v>
      </c>
      <c r="I182" s="30">
        <v>43.3</v>
      </c>
      <c r="J182" s="30">
        <v>49.9</v>
      </c>
      <c r="K182" s="30">
        <v>26.7</v>
      </c>
      <c r="L182" s="30">
        <v>26.5</v>
      </c>
      <c r="M182" s="30">
        <v>-0.2</v>
      </c>
      <c r="N182" s="31">
        <v>3.6</v>
      </c>
      <c r="O182" s="32">
        <v>-8.0000000000000002E-3</v>
      </c>
      <c r="P182" s="33">
        <v>-3033.88</v>
      </c>
      <c r="Q182" s="33">
        <v>0.13400000000000001</v>
      </c>
      <c r="R182" s="33">
        <v>50687.86</v>
      </c>
      <c r="S182" s="32">
        <v>0.26500000000000001</v>
      </c>
      <c r="T182" s="32">
        <v>0.26600000000000001</v>
      </c>
      <c r="U182" s="33">
        <v>1407916.69</v>
      </c>
      <c r="V182" s="33">
        <v>704537.18</v>
      </c>
      <c r="W182" s="33">
        <v>611691</v>
      </c>
      <c r="X182" s="33">
        <v>373379.07</v>
      </c>
      <c r="Y182" s="33">
        <v>374239.59</v>
      </c>
      <c r="AA182"/>
    </row>
    <row r="183" spans="1:27" x14ac:dyDescent="0.25">
      <c r="A183" s="25">
        <f>IFERROR(VLOOKUP(RepVariacion[[#This Row],[Nombre Artículo]],Productos[],4,FALSE),"00 Falta Info")</f>
        <v>0</v>
      </c>
      <c r="B183" s="34" t="str">
        <f>IFERROR(VLOOKUP(RepVariacion[[#This Row],[Nombre Artículo]],Productos[],3,FALSE),"00 Falta Info")</f>
        <v>Carnes</v>
      </c>
      <c r="C183" s="34" t="str">
        <f>IFERROR(VLOOKUP(RepVariacion[[#This Row],[Nombre Artículo]],Productos[],2,FALSE),"00 Falta Info")</f>
        <v>Vacuno</v>
      </c>
      <c r="D183" s="35">
        <f>RepVariacion[[#This Row],[Fecha]]-RepVariacion[[#This Row],[Fecha Inicial]]+1</f>
        <v>7</v>
      </c>
      <c r="E183" s="36">
        <v>46044</v>
      </c>
      <c r="F183" s="37">
        <v>46050</v>
      </c>
      <c r="G183" s="29" t="s">
        <v>104</v>
      </c>
      <c r="H183" s="30">
        <v>7.6</v>
      </c>
      <c r="I183" s="30">
        <v>45</v>
      </c>
      <c r="J183" s="30">
        <v>25.4</v>
      </c>
      <c r="K183" s="30">
        <v>27.2</v>
      </c>
      <c r="L183" s="30">
        <v>27.5</v>
      </c>
      <c r="M183" s="30">
        <v>0.3</v>
      </c>
      <c r="N183" s="31"/>
      <c r="O183" s="32">
        <v>0.01</v>
      </c>
      <c r="P183" s="33">
        <v>8806</v>
      </c>
      <c r="Q183" s="33"/>
      <c r="R183" s="33"/>
      <c r="S183" s="32">
        <v>0.71</v>
      </c>
      <c r="T183" s="32">
        <v>0.74099999999999999</v>
      </c>
      <c r="U183" s="33">
        <v>1261648.8400000001</v>
      </c>
      <c r="V183" s="33">
        <v>862920</v>
      </c>
      <c r="W183" s="33">
        <v>1530000</v>
      </c>
      <c r="X183" s="33">
        <v>895710</v>
      </c>
      <c r="Y183" s="33">
        <v>935000</v>
      </c>
      <c r="AA183"/>
    </row>
    <row r="184" spans="1:27" x14ac:dyDescent="0.25">
      <c r="A184" s="25">
        <f>IFERROR(VLOOKUP(RepVariacion[[#This Row],[Nombre Artículo]],Productos[],4,FALSE),"00 Falta Info")</f>
        <v>0</v>
      </c>
      <c r="B184" s="34" t="str">
        <f>IFERROR(VLOOKUP(RepVariacion[[#This Row],[Nombre Artículo]],Productos[],3,FALSE),"00 Falta Info")</f>
        <v>Carnes</v>
      </c>
      <c r="C184" s="34" t="str">
        <f>IFERROR(VLOOKUP(RepVariacion[[#This Row],[Nombre Artículo]],Productos[],2,FALSE),"00 Falta Info")</f>
        <v>Vacuno</v>
      </c>
      <c r="D184" s="35">
        <f>RepVariacion[[#This Row],[Fecha]]-RepVariacion[[#This Row],[Fecha Inicial]]+1</f>
        <v>7</v>
      </c>
      <c r="E184" s="36">
        <v>46044</v>
      </c>
      <c r="F184" s="37">
        <v>46050</v>
      </c>
      <c r="G184" s="29" t="s">
        <v>105</v>
      </c>
      <c r="H184" s="30">
        <v>10.5</v>
      </c>
      <c r="I184" s="30">
        <v>10</v>
      </c>
      <c r="J184" s="30">
        <v>14.7</v>
      </c>
      <c r="K184" s="30">
        <v>5.8</v>
      </c>
      <c r="L184" s="30">
        <v>6.5</v>
      </c>
      <c r="M184" s="30">
        <v>0.7</v>
      </c>
      <c r="N184" s="31"/>
      <c r="O184" s="32">
        <v>0.121</v>
      </c>
      <c r="P184" s="33">
        <v>5756.4</v>
      </c>
      <c r="Q184" s="33"/>
      <c r="R184" s="33"/>
      <c r="S184" s="32">
        <v>0.17499999999999999</v>
      </c>
      <c r="T184" s="32">
        <v>0.19600000000000001</v>
      </c>
      <c r="U184" s="33">
        <v>270884.02</v>
      </c>
      <c r="V184" s="33">
        <v>120892.6</v>
      </c>
      <c r="W184" s="33">
        <v>82000</v>
      </c>
      <c r="X184" s="33">
        <v>47437</v>
      </c>
      <c r="Y184" s="33">
        <v>53193.4</v>
      </c>
      <c r="AA184"/>
    </row>
    <row r="185" spans="1:27" x14ac:dyDescent="0.25">
      <c r="A185" s="25">
        <f>IFERROR(VLOOKUP(RepVariacion[[#This Row],[Nombre Artículo]],Productos[],4,FALSE),"00 Falta Info")</f>
        <v>0</v>
      </c>
      <c r="B185" s="34" t="str">
        <f>IFERROR(VLOOKUP(RepVariacion[[#This Row],[Nombre Artículo]],Productos[],3,FALSE),"00 Falta Info")</f>
        <v>Carnes</v>
      </c>
      <c r="C185" s="34" t="str">
        <f>IFERROR(VLOOKUP(RepVariacion[[#This Row],[Nombre Artículo]],Productos[],2,FALSE),"00 Falta Info")</f>
        <v>Vacuno</v>
      </c>
      <c r="D185" s="35">
        <f>RepVariacion[[#This Row],[Fecha]]-RepVariacion[[#This Row],[Fecha Inicial]]+1</f>
        <v>7</v>
      </c>
      <c r="E185" s="36">
        <v>46044</v>
      </c>
      <c r="F185" s="37">
        <v>46050</v>
      </c>
      <c r="G185" s="29" t="s">
        <v>106</v>
      </c>
      <c r="H185" s="30">
        <v>10.4</v>
      </c>
      <c r="I185" s="30"/>
      <c r="J185" s="30">
        <v>7.2</v>
      </c>
      <c r="K185" s="30">
        <v>3.2</v>
      </c>
      <c r="L185" s="30">
        <v>3.2</v>
      </c>
      <c r="M185" s="30"/>
      <c r="N185" s="31"/>
      <c r="O185" s="32"/>
      <c r="P185" s="33"/>
      <c r="Q185" s="33"/>
      <c r="R185" s="33"/>
      <c r="S185" s="32">
        <v>0.20200000000000001</v>
      </c>
      <c r="T185" s="32">
        <v>0.20200000000000001</v>
      </c>
      <c r="U185" s="33">
        <v>237545</v>
      </c>
      <c r="V185" s="33">
        <v>108000</v>
      </c>
      <c r="W185" s="33"/>
      <c r="X185" s="33">
        <v>48000</v>
      </c>
      <c r="Y185" s="33">
        <v>48000</v>
      </c>
      <c r="AA185"/>
    </row>
    <row r="186" spans="1:27" x14ac:dyDescent="0.25">
      <c r="A186" s="25">
        <f>IFERROR(VLOOKUP(RepVariacion[[#This Row],[Nombre Artículo]],Productos[],4,FALSE),"00 Falta Info")</f>
        <v>0</v>
      </c>
      <c r="B186" s="34" t="str">
        <f>IFERROR(VLOOKUP(RepVariacion[[#This Row],[Nombre Artículo]],Productos[],3,FALSE),"00 Falta Info")</f>
        <v>Pescado</v>
      </c>
      <c r="C186" s="34" t="str">
        <f>IFERROR(VLOOKUP(RepVariacion[[#This Row],[Nombre Artículo]],Productos[],2,FALSE),"00 Falta Info")</f>
        <v>Pescado</v>
      </c>
      <c r="D186" s="35">
        <f>RepVariacion[[#This Row],[Fecha]]-RepVariacion[[#This Row],[Fecha Inicial]]+1</f>
        <v>7</v>
      </c>
      <c r="E186" s="36">
        <v>46044</v>
      </c>
      <c r="F186" s="37">
        <v>46050</v>
      </c>
      <c r="G186" s="29" t="s">
        <v>107</v>
      </c>
      <c r="H186" s="30">
        <v>20.7</v>
      </c>
      <c r="I186" s="30">
        <v>35</v>
      </c>
      <c r="J186" s="30">
        <v>26.6</v>
      </c>
      <c r="K186" s="30">
        <v>29</v>
      </c>
      <c r="L186" s="30">
        <v>27</v>
      </c>
      <c r="M186" s="30">
        <v>-2</v>
      </c>
      <c r="N186" s="31"/>
      <c r="O186" s="32">
        <v>-6.9000000000000006E-2</v>
      </c>
      <c r="P186" s="33">
        <v>-18315.740000000002</v>
      </c>
      <c r="Q186" s="33"/>
      <c r="R186" s="33"/>
      <c r="S186" s="32">
        <v>0.21199999999999999</v>
      </c>
      <c r="T186" s="32">
        <v>0.19</v>
      </c>
      <c r="U186" s="33">
        <v>1289850.77</v>
      </c>
      <c r="V186" s="33">
        <v>241717.64</v>
      </c>
      <c r="W186" s="33">
        <v>317894</v>
      </c>
      <c r="X186" s="33">
        <v>273400.84000000003</v>
      </c>
      <c r="Y186" s="33">
        <v>245434.48</v>
      </c>
      <c r="AA186"/>
    </row>
    <row r="187" spans="1:27" x14ac:dyDescent="0.25">
      <c r="A187" s="25">
        <f>IFERROR(VLOOKUP(RepVariacion[[#This Row],[Nombre Artículo]],Productos[],4,FALSE),"00 Falta Info")</f>
        <v>0</v>
      </c>
      <c r="B187" s="34" t="str">
        <f>IFERROR(VLOOKUP(RepVariacion[[#This Row],[Nombre Artículo]],Productos[],3,FALSE),"00 Falta Info")</f>
        <v>Pescado</v>
      </c>
      <c r="C187" s="34" t="str">
        <f>IFERROR(VLOOKUP(RepVariacion[[#This Row],[Nombre Artículo]],Productos[],2,FALSE),"00 Falta Info")</f>
        <v>Pescado</v>
      </c>
      <c r="D187" s="35">
        <f>RepVariacion[[#This Row],[Fecha]]-RepVariacion[[#This Row],[Fecha Inicial]]+1</f>
        <v>7</v>
      </c>
      <c r="E187" s="36">
        <v>46044</v>
      </c>
      <c r="F187" s="37">
        <v>46050</v>
      </c>
      <c r="G187" s="29" t="s">
        <v>108</v>
      </c>
      <c r="H187" s="30">
        <v>11.4</v>
      </c>
      <c r="I187" s="30">
        <v>48.5</v>
      </c>
      <c r="J187" s="30">
        <v>18.100000000000001</v>
      </c>
      <c r="K187" s="30">
        <v>41.8</v>
      </c>
      <c r="L187" s="30">
        <v>40.700000000000003</v>
      </c>
      <c r="M187" s="30">
        <v>-1.1000000000000001</v>
      </c>
      <c r="N187" s="31">
        <v>1</v>
      </c>
      <c r="O187" s="32">
        <v>-2.5999999999999999E-2</v>
      </c>
      <c r="P187" s="33">
        <v>-8153.81</v>
      </c>
      <c r="Q187" s="33">
        <v>2.5000000000000001E-2</v>
      </c>
      <c r="R187" s="33">
        <v>7750.4</v>
      </c>
      <c r="S187" s="32">
        <v>0.27700000000000002</v>
      </c>
      <c r="T187" s="32">
        <v>0.26600000000000001</v>
      </c>
      <c r="U187" s="33">
        <v>1147429.3500000001</v>
      </c>
      <c r="V187" s="33">
        <v>135780.21</v>
      </c>
      <c r="W187" s="33">
        <v>363750</v>
      </c>
      <c r="X187" s="33">
        <v>317932.74</v>
      </c>
      <c r="Y187" s="33">
        <v>305246.43</v>
      </c>
      <c r="AA187"/>
    </row>
    <row r="188" spans="1:27" x14ac:dyDescent="0.25">
      <c r="A188" s="25">
        <f>IFERROR(VLOOKUP(RepVariacion[[#This Row],[Nombre Artículo]],Productos[],4,FALSE),"00 Falta Info")</f>
        <v>0</v>
      </c>
      <c r="B188" s="34" t="str">
        <f>IFERROR(VLOOKUP(RepVariacion[[#This Row],[Nombre Artículo]],Productos[],3,FALSE),"00 Falta Info")</f>
        <v>Pescado</v>
      </c>
      <c r="C188" s="34" t="str">
        <f>IFERROR(VLOOKUP(RepVariacion[[#This Row],[Nombre Artículo]],Productos[],2,FALSE),"00 Falta Info")</f>
        <v>Pescado</v>
      </c>
      <c r="D188" s="35">
        <f>RepVariacion[[#This Row],[Fecha]]-RepVariacion[[#This Row],[Fecha Inicial]]+1</f>
        <v>7</v>
      </c>
      <c r="E188" s="36">
        <v>46044</v>
      </c>
      <c r="F188" s="37">
        <v>46050</v>
      </c>
      <c r="G188" s="29" t="s">
        <v>109</v>
      </c>
      <c r="H188" s="30">
        <v>32.9</v>
      </c>
      <c r="I188" s="30"/>
      <c r="J188" s="30">
        <v>18.399999999999999</v>
      </c>
      <c r="K188" s="30">
        <v>14.5</v>
      </c>
      <c r="L188" s="30">
        <v>11.1</v>
      </c>
      <c r="M188" s="30">
        <v>-3.4</v>
      </c>
      <c r="N188" s="31">
        <v>2.7</v>
      </c>
      <c r="O188" s="32">
        <v>-0.23699999999999999</v>
      </c>
      <c r="P188" s="33">
        <v>-40548.019999999997</v>
      </c>
      <c r="Q188" s="33">
        <v>0.189</v>
      </c>
      <c r="R188" s="33">
        <v>32271.42</v>
      </c>
      <c r="S188" s="32">
        <v>0.308</v>
      </c>
      <c r="T188" s="32">
        <v>0.23499999999999999</v>
      </c>
      <c r="U188" s="33">
        <v>555573.25</v>
      </c>
      <c r="V188" s="33">
        <v>217553.31</v>
      </c>
      <c r="W188" s="33"/>
      <c r="X188" s="33">
        <v>171023.49</v>
      </c>
      <c r="Y188" s="33">
        <v>130475.47</v>
      </c>
      <c r="AA188"/>
    </row>
    <row r="189" spans="1:27" x14ac:dyDescent="0.25">
      <c r="A189" s="25">
        <f>IFERROR(VLOOKUP(RepVariacion[[#This Row],[Nombre Artículo]],Productos[],4,FALSE),"00 Falta Info")</f>
        <v>0</v>
      </c>
      <c r="B189" s="34" t="str">
        <f>IFERROR(VLOOKUP(RepVariacion[[#This Row],[Nombre Artículo]],Productos[],3,FALSE),"00 Falta Info")</f>
        <v>Mariscos</v>
      </c>
      <c r="C189" s="34" t="str">
        <f>IFERROR(VLOOKUP(RepVariacion[[#This Row],[Nombre Artículo]],Productos[],2,FALSE),"00 Falta Info")</f>
        <v>Mariscos</v>
      </c>
      <c r="D189" s="35">
        <f>RepVariacion[[#This Row],[Fecha]]-RepVariacion[[#This Row],[Fecha Inicial]]+1</f>
        <v>7</v>
      </c>
      <c r="E189" s="36">
        <v>46044</v>
      </c>
      <c r="F189" s="37">
        <v>46050</v>
      </c>
      <c r="G189" s="29" t="s">
        <v>110</v>
      </c>
      <c r="H189" s="30">
        <v>6.7</v>
      </c>
      <c r="I189" s="30">
        <v>50</v>
      </c>
      <c r="J189" s="30">
        <v>39</v>
      </c>
      <c r="K189" s="30">
        <v>17.7</v>
      </c>
      <c r="L189" s="30">
        <v>31.6</v>
      </c>
      <c r="M189" s="30">
        <v>14</v>
      </c>
      <c r="N189" s="31">
        <v>5.6</v>
      </c>
      <c r="O189" s="32">
        <v>0.78900000000000003</v>
      </c>
      <c r="P189" s="33">
        <v>31035.65</v>
      </c>
      <c r="Q189" s="33">
        <v>0.317</v>
      </c>
      <c r="R189" s="33">
        <v>12464.97</v>
      </c>
      <c r="S189" s="32">
        <v>0.152</v>
      </c>
      <c r="T189" s="32">
        <v>0.251</v>
      </c>
      <c r="U189" s="33">
        <v>280263.03000000003</v>
      </c>
      <c r="V189" s="33">
        <v>86783.3</v>
      </c>
      <c r="W189" s="33">
        <v>114480</v>
      </c>
      <c r="X189" s="33">
        <v>42608.42</v>
      </c>
      <c r="Y189" s="33">
        <v>70386.48</v>
      </c>
      <c r="AA189"/>
    </row>
    <row r="190" spans="1:27" x14ac:dyDescent="0.25">
      <c r="A190" s="25">
        <f>IFERROR(VLOOKUP(RepVariacion[[#This Row],[Nombre Artículo]],Productos[],4,FALSE),"00 Falta Info")</f>
        <v>0</v>
      </c>
      <c r="B190" s="34" t="str">
        <f>IFERROR(VLOOKUP(RepVariacion[[#This Row],[Nombre Artículo]],Productos[],3,FALSE),"00 Falta Info")</f>
        <v>Mariscos</v>
      </c>
      <c r="C190" s="34" t="str">
        <f>IFERROR(VLOOKUP(RepVariacion[[#This Row],[Nombre Artículo]],Productos[],2,FALSE),"00 Falta Info")</f>
        <v>Mariscos</v>
      </c>
      <c r="D190" s="35">
        <f>RepVariacion[[#This Row],[Fecha]]-RepVariacion[[#This Row],[Fecha Inicial]]+1</f>
        <v>7</v>
      </c>
      <c r="E190" s="36">
        <v>46044</v>
      </c>
      <c r="F190" s="37">
        <v>46050</v>
      </c>
      <c r="G190" s="29" t="s">
        <v>111</v>
      </c>
      <c r="H190" s="30">
        <v>20.100000000000001</v>
      </c>
      <c r="I190" s="30"/>
      <c r="J190" s="30">
        <v>14.8</v>
      </c>
      <c r="K190" s="30">
        <v>5.4</v>
      </c>
      <c r="L190" s="30">
        <v>11.3</v>
      </c>
      <c r="M190" s="30">
        <v>5.9</v>
      </c>
      <c r="N190" s="31"/>
      <c r="O190" s="32">
        <v>1.1040000000000001</v>
      </c>
      <c r="P190" s="33">
        <v>41842.04</v>
      </c>
      <c r="Q190" s="33"/>
      <c r="R190" s="33"/>
      <c r="S190" s="32">
        <v>7.9000000000000001E-2</v>
      </c>
      <c r="T190" s="32">
        <v>0.16600000000000001</v>
      </c>
      <c r="U190" s="33">
        <v>481071</v>
      </c>
      <c r="V190" s="33">
        <v>104164.3</v>
      </c>
      <c r="W190" s="33"/>
      <c r="X190" s="33">
        <v>37908.75</v>
      </c>
      <c r="Y190" s="33">
        <v>79750.789999999994</v>
      </c>
      <c r="AA190"/>
    </row>
    <row r="191" spans="1:27" x14ac:dyDescent="0.25">
      <c r="A191" s="25">
        <f>IFERROR(VLOOKUP(RepVariacion[[#This Row],[Nombre Artículo]],Productos[],4,FALSE),"00 Falta Info")</f>
        <v>0</v>
      </c>
      <c r="B191" s="34" t="str">
        <f>IFERROR(VLOOKUP(RepVariacion[[#This Row],[Nombre Artículo]],Productos[],3,FALSE),"00 Falta Info")</f>
        <v>Mariscos</v>
      </c>
      <c r="C191" s="34" t="str">
        <f>IFERROR(VLOOKUP(RepVariacion[[#This Row],[Nombre Artículo]],Productos[],2,FALSE),"00 Falta Info")</f>
        <v>Mariscos</v>
      </c>
      <c r="D191" s="35">
        <f>RepVariacion[[#This Row],[Fecha]]-RepVariacion[[#This Row],[Fecha Inicial]]+1</f>
        <v>7</v>
      </c>
      <c r="E191" s="36">
        <v>46044</v>
      </c>
      <c r="F191" s="37">
        <v>46050</v>
      </c>
      <c r="G191" s="29" t="s">
        <v>112</v>
      </c>
      <c r="H191" s="30">
        <v>25.2</v>
      </c>
      <c r="I191" s="30"/>
      <c r="J191" s="30">
        <v>21.7</v>
      </c>
      <c r="K191" s="30">
        <v>3.5</v>
      </c>
      <c r="L191" s="30">
        <v>1.3</v>
      </c>
      <c r="M191" s="30">
        <v>-2.2000000000000002</v>
      </c>
      <c r="N191" s="31">
        <v>0.8</v>
      </c>
      <c r="O191" s="32">
        <v>-0.623</v>
      </c>
      <c r="P191" s="33">
        <v>-28588.16</v>
      </c>
      <c r="Q191" s="33">
        <v>0.219</v>
      </c>
      <c r="R191" s="33">
        <v>10050.59</v>
      </c>
      <c r="S191" s="32">
        <v>0.40200000000000002</v>
      </c>
      <c r="T191" s="32">
        <v>0.151</v>
      </c>
      <c r="U191" s="33">
        <v>114318.79</v>
      </c>
      <c r="V191" s="33">
        <v>285335.34999999998</v>
      </c>
      <c r="W191" s="33"/>
      <c r="X191" s="33">
        <v>45906.1</v>
      </c>
      <c r="Y191" s="33">
        <v>17317.939999999999</v>
      </c>
      <c r="AA191"/>
    </row>
    <row r="192" spans="1:27" x14ac:dyDescent="0.25">
      <c r="A192" s="25">
        <f>IFERROR(VLOOKUP(RepVariacion[[#This Row],[Nombre Artículo]],Productos[],4,FALSE),"00 Falta Info")</f>
        <v>0</v>
      </c>
      <c r="B192" s="34" t="str">
        <f>IFERROR(VLOOKUP(RepVariacion[[#This Row],[Nombre Artículo]],Productos[],3,FALSE),"00 Falta Info")</f>
        <v>Mariscos</v>
      </c>
      <c r="C192" s="34" t="str">
        <f>IFERROR(VLOOKUP(RepVariacion[[#This Row],[Nombre Artículo]],Productos[],2,FALSE),"00 Falta Info")</f>
        <v>Mariscos</v>
      </c>
      <c r="D192" s="35">
        <f>RepVariacion[[#This Row],[Fecha]]-RepVariacion[[#This Row],[Fecha Inicial]]+1</f>
        <v>7</v>
      </c>
      <c r="E192" s="36">
        <v>46044</v>
      </c>
      <c r="F192" s="37">
        <v>46050</v>
      </c>
      <c r="G192" s="29" t="s">
        <v>113</v>
      </c>
      <c r="H192" s="30">
        <v>35.04</v>
      </c>
      <c r="I192" s="30"/>
      <c r="J192" s="30">
        <v>26.86</v>
      </c>
      <c r="K192" s="30">
        <v>8.18</v>
      </c>
      <c r="L192" s="30">
        <v>10.1</v>
      </c>
      <c r="M192" s="30">
        <v>1.92</v>
      </c>
      <c r="N192" s="31">
        <v>0.4</v>
      </c>
      <c r="O192" s="32">
        <v>0.23499999999999999</v>
      </c>
      <c r="P192" s="33">
        <v>46794.73</v>
      </c>
      <c r="Q192" s="33">
        <v>4.8000000000000001E-2</v>
      </c>
      <c r="R192" s="33">
        <v>9628.65</v>
      </c>
      <c r="S192" s="32">
        <v>0.33900000000000002</v>
      </c>
      <c r="T192" s="32">
        <v>0.41899999999999998</v>
      </c>
      <c r="U192" s="33">
        <v>586976.41</v>
      </c>
      <c r="V192" s="33">
        <v>653387.53</v>
      </c>
      <c r="W192" s="33"/>
      <c r="X192" s="33">
        <v>198999.95</v>
      </c>
      <c r="Y192" s="33">
        <v>245794.68</v>
      </c>
      <c r="AA192"/>
    </row>
    <row r="193" spans="1:27" x14ac:dyDescent="0.25">
      <c r="A193" s="25">
        <f>IFERROR(VLOOKUP(RepVariacion[[#This Row],[Nombre Artículo]],Productos[],4,FALSE),"00 Falta Info")</f>
        <v>0</v>
      </c>
      <c r="B193" s="34" t="str">
        <f>IFERROR(VLOOKUP(RepVariacion[[#This Row],[Nombre Artículo]],Productos[],3,FALSE),"00 Falta Info")</f>
        <v>Mariscos</v>
      </c>
      <c r="C193" s="34" t="str">
        <f>IFERROR(VLOOKUP(RepVariacion[[#This Row],[Nombre Artículo]],Productos[],2,FALSE),"00 Falta Info")</f>
        <v>Mariscos</v>
      </c>
      <c r="D193" s="35">
        <f>RepVariacion[[#This Row],[Fecha]]-RepVariacion[[#This Row],[Fecha Inicial]]+1</f>
        <v>7</v>
      </c>
      <c r="E193" s="36">
        <v>46044</v>
      </c>
      <c r="F193" s="37">
        <v>46050</v>
      </c>
      <c r="G193" s="29" t="s">
        <v>114</v>
      </c>
      <c r="H193" s="30">
        <v>20.8</v>
      </c>
      <c r="I193" s="30"/>
      <c r="J193" s="30">
        <v>17.899999999999999</v>
      </c>
      <c r="K193" s="30">
        <v>2.9</v>
      </c>
      <c r="L193" s="30">
        <v>1.4</v>
      </c>
      <c r="M193" s="30">
        <v>-1.5</v>
      </c>
      <c r="N193" s="31">
        <v>0.2</v>
      </c>
      <c r="O193" s="32">
        <v>-0.51400000000000001</v>
      </c>
      <c r="P193" s="33">
        <v>-22970.14</v>
      </c>
      <c r="Q193" s="33">
        <v>6.8000000000000005E-2</v>
      </c>
      <c r="R193" s="33">
        <v>3059.69</v>
      </c>
      <c r="S193" s="32">
        <v>0.746</v>
      </c>
      <c r="T193" s="32">
        <v>0.36299999999999999</v>
      </c>
      <c r="U193" s="33">
        <v>59909.61</v>
      </c>
      <c r="V193" s="33">
        <v>273726.33</v>
      </c>
      <c r="W193" s="33"/>
      <c r="X193" s="33">
        <v>44694.8</v>
      </c>
      <c r="Y193" s="33">
        <v>21724.65</v>
      </c>
      <c r="AA193"/>
    </row>
    <row r="194" spans="1:27" x14ac:dyDescent="0.25">
      <c r="A194" s="25">
        <f>IFERROR(VLOOKUP(RepVariacion[[#This Row],[Nombre Artículo]],Productos[],4,FALSE),"00 Falta Info")</f>
        <v>0</v>
      </c>
      <c r="B194" s="34" t="str">
        <f>IFERROR(VLOOKUP(RepVariacion[[#This Row],[Nombre Artículo]],Productos[],3,FALSE),"00 Falta Info")</f>
        <v>Mariscos</v>
      </c>
      <c r="C194" s="34" t="str">
        <f>IFERROR(VLOOKUP(RepVariacion[[#This Row],[Nombre Artículo]],Productos[],2,FALSE),"00 Falta Info")</f>
        <v>Mariscos</v>
      </c>
      <c r="D194" s="35">
        <f>RepVariacion[[#This Row],[Fecha]]-RepVariacion[[#This Row],[Fecha Inicial]]+1</f>
        <v>7</v>
      </c>
      <c r="E194" s="36">
        <v>46044</v>
      </c>
      <c r="F194" s="37">
        <v>46050</v>
      </c>
      <c r="G194" s="29" t="s">
        <v>115</v>
      </c>
      <c r="H194" s="30">
        <v>1.6</v>
      </c>
      <c r="I194" s="30"/>
      <c r="J194" s="30">
        <v>1.6</v>
      </c>
      <c r="K194" s="30"/>
      <c r="L194" s="30"/>
      <c r="M194" s="30"/>
      <c r="N194" s="31"/>
      <c r="O194" s="32">
        <v>1</v>
      </c>
      <c r="P194" s="33">
        <v>407.27</v>
      </c>
      <c r="Q194" s="33"/>
      <c r="R194" s="33"/>
      <c r="S194" s="32"/>
      <c r="T194" s="32"/>
      <c r="U194" s="33"/>
      <c r="V194" s="33">
        <v>23626.43</v>
      </c>
      <c r="W194" s="33"/>
      <c r="X194" s="33">
        <v>-407.27</v>
      </c>
      <c r="Y194" s="33"/>
      <c r="AA194"/>
    </row>
    <row r="195" spans="1:27" x14ac:dyDescent="0.25">
      <c r="A195" s="25">
        <f>IFERROR(VLOOKUP(RepVariacion[[#This Row],[Nombre Artículo]],Productos[],4,FALSE),"00 Falta Info")</f>
        <v>0</v>
      </c>
      <c r="B195" s="34" t="str">
        <f>IFERROR(VLOOKUP(RepVariacion[[#This Row],[Nombre Artículo]],Productos[],3,FALSE),"00 Falta Info")</f>
        <v>Mariscos</v>
      </c>
      <c r="C195" s="34" t="str">
        <f>IFERROR(VLOOKUP(RepVariacion[[#This Row],[Nombre Artículo]],Productos[],2,FALSE),"00 Falta Info")</f>
        <v>Mariscos</v>
      </c>
      <c r="D195" s="35">
        <f>RepVariacion[[#This Row],[Fecha]]-RepVariacion[[#This Row],[Fecha Inicial]]+1</f>
        <v>7</v>
      </c>
      <c r="E195" s="36">
        <v>46044</v>
      </c>
      <c r="F195" s="37">
        <v>46050</v>
      </c>
      <c r="G195" s="29" t="s">
        <v>116</v>
      </c>
      <c r="H195" s="30">
        <v>1.2</v>
      </c>
      <c r="I195" s="30">
        <v>14</v>
      </c>
      <c r="J195" s="30">
        <v>9.6999999999999993</v>
      </c>
      <c r="K195" s="30">
        <v>5.5</v>
      </c>
      <c r="L195" s="30">
        <v>5.8</v>
      </c>
      <c r="M195" s="30">
        <v>0.3</v>
      </c>
      <c r="N195" s="31"/>
      <c r="O195" s="32">
        <v>4.5999999999999999E-2</v>
      </c>
      <c r="P195" s="33">
        <v>1616.4</v>
      </c>
      <c r="Q195" s="33"/>
      <c r="R195" s="33"/>
      <c r="S195" s="32">
        <v>0.38900000000000001</v>
      </c>
      <c r="T195" s="32">
        <v>0.28000000000000003</v>
      </c>
      <c r="U195" s="33">
        <v>131200.19</v>
      </c>
      <c r="V195" s="33">
        <v>61985.84</v>
      </c>
      <c r="W195" s="33">
        <v>103870</v>
      </c>
      <c r="X195" s="33">
        <v>51048.01</v>
      </c>
      <c r="Y195" s="33">
        <v>36749.82</v>
      </c>
      <c r="AA195"/>
    </row>
    <row r="196" spans="1:27" x14ac:dyDescent="0.25">
      <c r="A196" s="25">
        <f>IFERROR(VLOOKUP(RepVariacion[[#This Row],[Nombre Artículo]],Productos[],4,FALSE),"00 Falta Info")</f>
        <v>0</v>
      </c>
      <c r="B196" s="34" t="str">
        <f>IFERROR(VLOOKUP(RepVariacion[[#This Row],[Nombre Artículo]],Productos[],3,FALSE),"00 Falta Info")</f>
        <v>Mariscos</v>
      </c>
      <c r="C196" s="34" t="str">
        <f>IFERROR(VLOOKUP(RepVariacion[[#This Row],[Nombre Artículo]],Productos[],2,FALSE),"00 Falta Info")</f>
        <v>Mariscos</v>
      </c>
      <c r="D196" s="35">
        <f>RepVariacion[[#This Row],[Fecha]]-RepVariacion[[#This Row],[Fecha Inicial]]+1</f>
        <v>7</v>
      </c>
      <c r="E196" s="36">
        <v>46044</v>
      </c>
      <c r="F196" s="37">
        <v>46050</v>
      </c>
      <c r="G196" s="29" t="s">
        <v>117</v>
      </c>
      <c r="H196" s="30">
        <v>2.2000000000000002</v>
      </c>
      <c r="I196" s="30"/>
      <c r="J196" s="30">
        <v>0.8</v>
      </c>
      <c r="K196" s="30">
        <v>1.4</v>
      </c>
      <c r="L196" s="30">
        <v>1.2</v>
      </c>
      <c r="M196" s="30">
        <v>-0.2</v>
      </c>
      <c r="N196" s="31">
        <v>0.3</v>
      </c>
      <c r="O196" s="32">
        <v>-0.155</v>
      </c>
      <c r="P196" s="33">
        <v>-2072.62</v>
      </c>
      <c r="Q196" s="33">
        <v>0.192</v>
      </c>
      <c r="R196" s="33">
        <v>2569.37</v>
      </c>
      <c r="S196" s="32">
        <v>0.495</v>
      </c>
      <c r="T196" s="32">
        <v>0.41799999999999998</v>
      </c>
      <c r="U196" s="33">
        <v>27043.77</v>
      </c>
      <c r="V196" s="33">
        <v>7356.96</v>
      </c>
      <c r="W196" s="33"/>
      <c r="X196" s="33">
        <v>13377.84</v>
      </c>
      <c r="Y196" s="33">
        <v>11305.22</v>
      </c>
      <c r="AA196"/>
    </row>
    <row r="197" spans="1:27" x14ac:dyDescent="0.25">
      <c r="A197" s="25">
        <f>IFERROR(VLOOKUP(RepVariacion[[#This Row],[Nombre Artículo]],Productos[],4,FALSE),"00 Falta Info")</f>
        <v>0</v>
      </c>
      <c r="B197" s="34" t="str">
        <f>IFERROR(VLOOKUP(RepVariacion[[#This Row],[Nombre Artículo]],Productos[],3,FALSE),"00 Falta Info")</f>
        <v>Embutidos</v>
      </c>
      <c r="C197" s="34" t="str">
        <f>IFERROR(VLOOKUP(RepVariacion[[#This Row],[Nombre Artículo]],Productos[],2,FALSE),"00 Falta Info")</f>
        <v>Embutidos</v>
      </c>
      <c r="D197" s="35">
        <f>RepVariacion[[#This Row],[Fecha]]-RepVariacion[[#This Row],[Fecha Inicial]]+1</f>
        <v>7</v>
      </c>
      <c r="E197" s="36">
        <v>46044</v>
      </c>
      <c r="F197" s="37">
        <v>46050</v>
      </c>
      <c r="G197" s="29" t="s">
        <v>93</v>
      </c>
      <c r="H197" s="30">
        <v>11.9</v>
      </c>
      <c r="I197" s="30">
        <v>2</v>
      </c>
      <c r="J197" s="30">
        <v>9.9</v>
      </c>
      <c r="K197" s="30">
        <v>4</v>
      </c>
      <c r="L197" s="30">
        <v>6</v>
      </c>
      <c r="M197" s="30">
        <v>2</v>
      </c>
      <c r="N197" s="31"/>
      <c r="O197" s="32">
        <v>0.497</v>
      </c>
      <c r="P197" s="33">
        <v>45470.43</v>
      </c>
      <c r="Q197" s="33"/>
      <c r="R197" s="33"/>
      <c r="S197" s="32">
        <v>0.23100000000000001</v>
      </c>
      <c r="T197" s="32">
        <v>0.34499999999999997</v>
      </c>
      <c r="U197" s="33">
        <v>397192.61</v>
      </c>
      <c r="V197" s="33">
        <v>226952.47</v>
      </c>
      <c r="W197" s="33">
        <v>45960</v>
      </c>
      <c r="X197" s="33">
        <v>91570.29</v>
      </c>
      <c r="Y197" s="33">
        <v>137040.72</v>
      </c>
      <c r="AA197"/>
    </row>
    <row r="198" spans="1:27" x14ac:dyDescent="0.25">
      <c r="A198" s="25">
        <f>IFERROR(VLOOKUP(RepVariacion[[#This Row],[Nombre Artículo]],Productos[],4,FALSE),"00 Falta Info")</f>
        <v>0</v>
      </c>
      <c r="B198" s="34" t="str">
        <f>IFERROR(VLOOKUP(RepVariacion[[#This Row],[Nombre Artículo]],Productos[],3,FALSE),"00 Falta Info")</f>
        <v>Embutidos</v>
      </c>
      <c r="C198" s="34" t="str">
        <f>IFERROR(VLOOKUP(RepVariacion[[#This Row],[Nombre Artículo]],Productos[],2,FALSE),"00 Falta Info")</f>
        <v>Embutidos</v>
      </c>
      <c r="D198" s="35">
        <f>RepVariacion[[#This Row],[Fecha]]-RepVariacion[[#This Row],[Fecha Inicial]]+1</f>
        <v>7</v>
      </c>
      <c r="E198" s="36">
        <v>46044</v>
      </c>
      <c r="F198" s="37">
        <v>46050</v>
      </c>
      <c r="G198" s="29" t="s">
        <v>94</v>
      </c>
      <c r="H198" s="30">
        <v>9.3000000000000007</v>
      </c>
      <c r="I198" s="30"/>
      <c r="J198" s="30">
        <v>8.4</v>
      </c>
      <c r="K198" s="30">
        <v>0.9</v>
      </c>
      <c r="L198" s="30">
        <v>1.2</v>
      </c>
      <c r="M198" s="30">
        <v>0.3</v>
      </c>
      <c r="N198" s="31"/>
      <c r="O198" s="32">
        <v>0.34100000000000003</v>
      </c>
      <c r="P198" s="33">
        <v>3151.02</v>
      </c>
      <c r="Q198" s="33"/>
      <c r="R198" s="33"/>
      <c r="S198" s="32">
        <v>0.10199999999999999</v>
      </c>
      <c r="T198" s="32">
        <v>0.13700000000000001</v>
      </c>
      <c r="U198" s="33">
        <v>90437.09</v>
      </c>
      <c r="V198" s="33">
        <v>87247.14</v>
      </c>
      <c r="W198" s="33"/>
      <c r="X198" s="33">
        <v>9246.44</v>
      </c>
      <c r="Y198" s="33">
        <v>12397.46</v>
      </c>
      <c r="AA198"/>
    </row>
    <row r="199" spans="1:27" x14ac:dyDescent="0.25">
      <c r="A199" s="25">
        <f>IFERROR(VLOOKUP(RepVariacion[[#This Row],[Nombre Artículo]],Productos[],4,FALSE),"00 Falta Info")</f>
        <v>0</v>
      </c>
      <c r="B199" s="34" t="str">
        <f>IFERROR(VLOOKUP(RepVariacion[[#This Row],[Nombre Artículo]],Productos[],3,FALSE),"00 Falta Info")</f>
        <v>Lacteos</v>
      </c>
      <c r="C199" s="34" t="str">
        <f>IFERROR(VLOOKUP(RepVariacion[[#This Row],[Nombre Artículo]],Productos[],2,FALSE),"00 Falta Info")</f>
        <v>Quesos</v>
      </c>
      <c r="D199" s="35">
        <f>RepVariacion[[#This Row],[Fecha]]-RepVariacion[[#This Row],[Fecha Inicial]]+1</f>
        <v>7</v>
      </c>
      <c r="E199" s="36">
        <v>46044</v>
      </c>
      <c r="F199" s="37">
        <v>46050</v>
      </c>
      <c r="G199" s="29" t="s">
        <v>118</v>
      </c>
      <c r="H199" s="30">
        <v>140</v>
      </c>
      <c r="I199" s="30">
        <v>48</v>
      </c>
      <c r="J199" s="30">
        <v>116</v>
      </c>
      <c r="K199" s="30">
        <v>72</v>
      </c>
      <c r="L199" s="30">
        <v>71</v>
      </c>
      <c r="M199" s="30">
        <v>-1</v>
      </c>
      <c r="N199" s="31"/>
      <c r="O199" s="32">
        <v>-1.4E-2</v>
      </c>
      <c r="P199" s="33">
        <v>-4162.5600000000004</v>
      </c>
      <c r="Q199" s="33"/>
      <c r="R199" s="33"/>
      <c r="S199" s="32">
        <v>0.501</v>
      </c>
      <c r="T199" s="32">
        <v>0.496</v>
      </c>
      <c r="U199" s="33">
        <v>595572.55000000005</v>
      </c>
      <c r="V199" s="33">
        <v>482856.74</v>
      </c>
      <c r="W199" s="33">
        <v>201120</v>
      </c>
      <c r="X199" s="33">
        <v>298309.78000000003</v>
      </c>
      <c r="Y199" s="33">
        <v>295541.62</v>
      </c>
      <c r="AA199"/>
    </row>
    <row r="200" spans="1:27" x14ac:dyDescent="0.25">
      <c r="A200" s="25">
        <f>IFERROR(VLOOKUP(RepVariacion[[#This Row],[Nombre Artículo]],Productos[],4,FALSE),"00 Falta Info")</f>
        <v>0</v>
      </c>
      <c r="B200" s="34" t="str">
        <f>IFERROR(VLOOKUP(RepVariacion[[#This Row],[Nombre Artículo]],Productos[],3,FALSE),"00 Falta Info")</f>
        <v>Lacteos</v>
      </c>
      <c r="C200" s="34" t="str">
        <f>IFERROR(VLOOKUP(RepVariacion[[#This Row],[Nombre Artículo]],Productos[],2,FALSE),"00 Falta Info")</f>
        <v>Quesos</v>
      </c>
      <c r="D200" s="35">
        <f>RepVariacion[[#This Row],[Fecha]]-RepVariacion[[#This Row],[Fecha Inicial]]+1</f>
        <v>7</v>
      </c>
      <c r="E200" s="36">
        <v>46044</v>
      </c>
      <c r="F200" s="37">
        <v>46050</v>
      </c>
      <c r="G200" s="29" t="s">
        <v>119</v>
      </c>
      <c r="H200" s="30">
        <v>8.9</v>
      </c>
      <c r="I200" s="30"/>
      <c r="J200" s="30">
        <v>8.9</v>
      </c>
      <c r="K200" s="30"/>
      <c r="L200" s="30"/>
      <c r="M200" s="30"/>
      <c r="N200" s="31"/>
      <c r="O200" s="32"/>
      <c r="P200" s="33"/>
      <c r="Q200" s="33"/>
      <c r="R200" s="33"/>
      <c r="S200" s="32"/>
      <c r="T200" s="32"/>
      <c r="U200" s="33"/>
      <c r="V200" s="33"/>
      <c r="W200" s="33"/>
      <c r="X200" s="33"/>
      <c r="Y200" s="33"/>
      <c r="AA200"/>
    </row>
    <row r="201" spans="1:27" x14ac:dyDescent="0.25">
      <c r="A201" s="25">
        <f>IFERROR(VLOOKUP(RepVariacion[[#This Row],[Nombre Artículo]],Productos[],4,FALSE),"00 Falta Info")</f>
        <v>0</v>
      </c>
      <c r="B201" s="34" t="str">
        <f>IFERROR(VLOOKUP(RepVariacion[[#This Row],[Nombre Artículo]],Productos[],3,FALSE),"00 Falta Info")</f>
        <v>Lacteos</v>
      </c>
      <c r="C201" s="34" t="str">
        <f>IFERROR(VLOOKUP(RepVariacion[[#This Row],[Nombre Artículo]],Productos[],2,FALSE),"00 Falta Info")</f>
        <v>Quesos</v>
      </c>
      <c r="D201" s="35">
        <f>RepVariacion[[#This Row],[Fecha]]-RepVariacion[[#This Row],[Fecha Inicial]]+1</f>
        <v>7</v>
      </c>
      <c r="E201" s="36">
        <v>46044</v>
      </c>
      <c r="F201" s="37">
        <v>46050</v>
      </c>
      <c r="G201" s="29" t="s">
        <v>120</v>
      </c>
      <c r="H201" s="30">
        <v>48.5</v>
      </c>
      <c r="I201" s="30">
        <v>40</v>
      </c>
      <c r="J201" s="30">
        <v>52.9</v>
      </c>
      <c r="K201" s="30">
        <v>35.6</v>
      </c>
      <c r="L201" s="30">
        <v>35.9</v>
      </c>
      <c r="M201" s="30">
        <v>0.3</v>
      </c>
      <c r="N201" s="31"/>
      <c r="O201" s="32">
        <v>8.9999999999999993E-3</v>
      </c>
      <c r="P201" s="33">
        <v>3894.62</v>
      </c>
      <c r="Q201" s="33"/>
      <c r="R201" s="33"/>
      <c r="S201" s="32">
        <v>0.19500000000000001</v>
      </c>
      <c r="T201" s="32">
        <v>0.19700000000000001</v>
      </c>
      <c r="U201" s="33">
        <v>2255595.7000000002</v>
      </c>
      <c r="V201" s="33">
        <v>654848.23</v>
      </c>
      <c r="W201" s="33">
        <v>495600</v>
      </c>
      <c r="X201" s="33">
        <v>440474.35</v>
      </c>
      <c r="Y201" s="33">
        <v>444863.11</v>
      </c>
      <c r="AA201"/>
    </row>
    <row r="202" spans="1:27" x14ac:dyDescent="0.25">
      <c r="A202" s="25">
        <f>IFERROR(VLOOKUP(RepVariacion[[#This Row],[Nombre Artículo]],Productos[],4,FALSE),"00 Falta Info")</f>
        <v>0</v>
      </c>
      <c r="B202" s="34" t="str">
        <f>IFERROR(VLOOKUP(RepVariacion[[#This Row],[Nombre Artículo]],Productos[],3,FALSE),"00 Falta Info")</f>
        <v>Lacteos</v>
      </c>
      <c r="C202" s="34" t="str">
        <f>IFERROR(VLOOKUP(RepVariacion[[#This Row],[Nombre Artículo]],Productos[],2,FALSE),"00 Falta Info")</f>
        <v>Quesos</v>
      </c>
      <c r="D202" s="35">
        <f>RepVariacion[[#This Row],[Fecha]]-RepVariacion[[#This Row],[Fecha Inicial]]+1</f>
        <v>7</v>
      </c>
      <c r="E202" s="36">
        <v>46044</v>
      </c>
      <c r="F202" s="37">
        <v>46050</v>
      </c>
      <c r="G202" s="29" t="s">
        <v>88</v>
      </c>
      <c r="H202" s="30">
        <v>23.1</v>
      </c>
      <c r="I202" s="30"/>
      <c r="J202" s="30">
        <v>21.1</v>
      </c>
      <c r="K202" s="30">
        <v>1.9</v>
      </c>
      <c r="L202" s="30">
        <v>2.5</v>
      </c>
      <c r="M202" s="30">
        <v>0.5</v>
      </c>
      <c r="N202" s="31"/>
      <c r="O202" s="32">
        <v>0.26400000000000001</v>
      </c>
      <c r="P202" s="33">
        <v>6663.87</v>
      </c>
      <c r="Q202" s="33"/>
      <c r="R202" s="33"/>
      <c r="S202" s="32">
        <v>0.13</v>
      </c>
      <c r="T202" s="32">
        <v>0.16500000000000001</v>
      </c>
      <c r="U202" s="33">
        <v>193531.49</v>
      </c>
      <c r="V202" s="33">
        <v>274413.75</v>
      </c>
      <c r="W202" s="33"/>
      <c r="X202" s="33">
        <v>25226.58</v>
      </c>
      <c r="Y202" s="33">
        <v>31890.45</v>
      </c>
      <c r="AA202"/>
    </row>
    <row r="203" spans="1:27" x14ac:dyDescent="0.25">
      <c r="A203" s="25">
        <f>IFERROR(VLOOKUP(RepVariacion[[#This Row],[Nombre Artículo]],Productos[],4,FALSE),"00 Falta Info")</f>
        <v>0</v>
      </c>
      <c r="B203" s="34" t="str">
        <f>IFERROR(VLOOKUP(RepVariacion[[#This Row],[Nombre Artículo]],Productos[],3,FALSE),"00 Falta Info")</f>
        <v>Lacteos</v>
      </c>
      <c r="C203" s="34" t="str">
        <f>IFERROR(VLOOKUP(RepVariacion[[#This Row],[Nombre Artículo]],Productos[],2,FALSE),"00 Falta Info")</f>
        <v>Quesos</v>
      </c>
      <c r="D203" s="35">
        <f>RepVariacion[[#This Row],[Fecha]]-RepVariacion[[#This Row],[Fecha Inicial]]+1</f>
        <v>7</v>
      </c>
      <c r="E203" s="36">
        <v>46044</v>
      </c>
      <c r="F203" s="37">
        <v>46050</v>
      </c>
      <c r="G203" s="29" t="s">
        <v>121</v>
      </c>
      <c r="H203" s="30">
        <v>15.2</v>
      </c>
      <c r="I203" s="30"/>
      <c r="J203" s="30">
        <v>9.1999999999999993</v>
      </c>
      <c r="K203" s="30">
        <v>6.1</v>
      </c>
      <c r="L203" s="30">
        <v>5.8</v>
      </c>
      <c r="M203" s="30">
        <v>-0.3</v>
      </c>
      <c r="N203" s="31"/>
      <c r="O203" s="32">
        <v>-5.6000000000000001E-2</v>
      </c>
      <c r="P203" s="33">
        <v>-4650.74</v>
      </c>
      <c r="Q203" s="33"/>
      <c r="R203" s="33"/>
      <c r="S203" s="32">
        <v>0.19400000000000001</v>
      </c>
      <c r="T203" s="32">
        <v>0.184</v>
      </c>
      <c r="U203" s="33">
        <v>430355.01</v>
      </c>
      <c r="V203" s="33">
        <v>125681.99</v>
      </c>
      <c r="W203" s="33"/>
      <c r="X203" s="33">
        <v>83657.259999999995</v>
      </c>
      <c r="Y203" s="33">
        <v>79006.52</v>
      </c>
      <c r="AA203"/>
    </row>
    <row r="204" spans="1:27" x14ac:dyDescent="0.25">
      <c r="A204" s="25">
        <f>IFERROR(VLOOKUP(RepVariacion[[#This Row],[Nombre Artículo]],Productos[],4,FALSE),"00 Falta Info")</f>
        <v>0</v>
      </c>
      <c r="B204" s="34" t="str">
        <f>IFERROR(VLOOKUP(RepVariacion[[#This Row],[Nombre Artículo]],Productos[],3,FALSE),"00 Falta Info")</f>
        <v>Lacteos</v>
      </c>
      <c r="C204" s="34" t="str">
        <f>IFERROR(VLOOKUP(RepVariacion[[#This Row],[Nombre Artículo]],Productos[],2,FALSE),"00 Falta Info")</f>
        <v>Quesos</v>
      </c>
      <c r="D204" s="35">
        <f>RepVariacion[[#This Row],[Fecha]]-RepVariacion[[#This Row],[Fecha Inicial]]+1</f>
        <v>7</v>
      </c>
      <c r="E204" s="36">
        <v>46044</v>
      </c>
      <c r="F204" s="37">
        <v>46050</v>
      </c>
      <c r="G204" s="29" t="s">
        <v>89</v>
      </c>
      <c r="H204" s="30">
        <v>7.3</v>
      </c>
      <c r="I204" s="30"/>
      <c r="J204" s="30">
        <v>6.7</v>
      </c>
      <c r="K204" s="30">
        <v>0.6</v>
      </c>
      <c r="L204" s="30">
        <v>0.8</v>
      </c>
      <c r="M204" s="30">
        <v>0.2</v>
      </c>
      <c r="N204" s="31"/>
      <c r="O204" s="32">
        <v>0.26200000000000001</v>
      </c>
      <c r="P204" s="33">
        <v>2402.08</v>
      </c>
      <c r="Q204" s="33"/>
      <c r="R204" s="33"/>
      <c r="S204" s="32">
        <v>0.09</v>
      </c>
      <c r="T204" s="32">
        <v>0.113</v>
      </c>
      <c r="U204" s="33">
        <v>102107.07</v>
      </c>
      <c r="V204" s="33">
        <v>95725.94</v>
      </c>
      <c r="W204" s="33"/>
      <c r="X204" s="33">
        <v>9179.4</v>
      </c>
      <c r="Y204" s="33">
        <v>11581.48</v>
      </c>
      <c r="AA204"/>
    </row>
    <row r="205" spans="1:27" x14ac:dyDescent="0.25">
      <c r="A205" s="25">
        <f>IFERROR(VLOOKUP(RepVariacion[[#This Row],[Nombre Artículo]],Productos[],4,FALSE),"00 Falta Info")</f>
        <v>0</v>
      </c>
      <c r="B205" s="34" t="str">
        <f>IFERROR(VLOOKUP(RepVariacion[[#This Row],[Nombre Artículo]],Productos[],3,FALSE),"00 Falta Info")</f>
        <v>Lacteos</v>
      </c>
      <c r="C205" s="34" t="str">
        <f>IFERROR(VLOOKUP(RepVariacion[[#This Row],[Nombre Artículo]],Productos[],2,FALSE),"00 Falta Info")</f>
        <v>Quesos</v>
      </c>
      <c r="D205" s="35">
        <f>RepVariacion[[#This Row],[Fecha]]-RepVariacion[[#This Row],[Fecha Inicial]]+1</f>
        <v>7</v>
      </c>
      <c r="E205" s="36">
        <v>46044</v>
      </c>
      <c r="F205" s="37">
        <v>46050</v>
      </c>
      <c r="G205" s="29" t="s">
        <v>122</v>
      </c>
      <c r="H205" s="30">
        <v>2.1</v>
      </c>
      <c r="I205" s="30"/>
      <c r="J205" s="30">
        <v>2</v>
      </c>
      <c r="K205" s="30">
        <v>0.1</v>
      </c>
      <c r="L205" s="30">
        <v>0.3</v>
      </c>
      <c r="M205" s="30">
        <v>0.2</v>
      </c>
      <c r="N205" s="31"/>
      <c r="O205" s="32">
        <v>1.885</v>
      </c>
      <c r="P205" s="33">
        <v>4969.84</v>
      </c>
      <c r="Q205" s="33"/>
      <c r="R205" s="33"/>
      <c r="S205" s="32">
        <v>5.2999999999999999E-2</v>
      </c>
      <c r="T205" s="32">
        <v>0.152</v>
      </c>
      <c r="U205" s="33">
        <v>49916</v>
      </c>
      <c r="V205" s="33">
        <v>51245.17</v>
      </c>
      <c r="W205" s="33"/>
      <c r="X205" s="33">
        <v>2637.06</v>
      </c>
      <c r="Y205" s="33">
        <v>7606.9</v>
      </c>
      <c r="AA205"/>
    </row>
    <row r="206" spans="1:27" x14ac:dyDescent="0.25">
      <c r="A206" s="25">
        <f>IFERROR(VLOOKUP(RepVariacion[[#This Row],[Nombre Artículo]],Productos[],4,FALSE),"00 Falta Info")</f>
        <v>0</v>
      </c>
      <c r="B206" s="34" t="str">
        <f>IFERROR(VLOOKUP(RepVariacion[[#This Row],[Nombre Artículo]],Productos[],3,FALSE),"00 Falta Info")</f>
        <v>Lacteos</v>
      </c>
      <c r="C206" s="34" t="str">
        <f>IFERROR(VLOOKUP(RepVariacion[[#This Row],[Nombre Artículo]],Productos[],2,FALSE),"00 Falta Info")</f>
        <v>Quesos</v>
      </c>
      <c r="D206" s="35">
        <f>RepVariacion[[#This Row],[Fecha]]-RepVariacion[[#This Row],[Fecha Inicial]]+1</f>
        <v>7</v>
      </c>
      <c r="E206" s="36">
        <v>46044</v>
      </c>
      <c r="F206" s="37">
        <v>46050</v>
      </c>
      <c r="G206" s="29" t="s">
        <v>123</v>
      </c>
      <c r="H206" s="30">
        <v>11.5</v>
      </c>
      <c r="I206" s="30">
        <v>5.4</v>
      </c>
      <c r="J206" s="30">
        <v>14.2</v>
      </c>
      <c r="K206" s="30">
        <v>2.8</v>
      </c>
      <c r="L206" s="30">
        <v>3.7</v>
      </c>
      <c r="M206" s="30">
        <v>0.9</v>
      </c>
      <c r="N206" s="31">
        <v>0.1</v>
      </c>
      <c r="O206" s="32">
        <v>0.32400000000000001</v>
      </c>
      <c r="P206" s="33">
        <v>9187.65</v>
      </c>
      <c r="Q206" s="33">
        <v>4.1000000000000002E-2</v>
      </c>
      <c r="R206" s="33">
        <v>1156.97</v>
      </c>
      <c r="S206" s="32">
        <v>0.35899999999999999</v>
      </c>
      <c r="T206" s="32">
        <v>0.47399999999999998</v>
      </c>
      <c r="U206" s="33">
        <v>79283</v>
      </c>
      <c r="V206" s="33">
        <v>142180.76</v>
      </c>
      <c r="W206" s="33">
        <v>54345.599999999999</v>
      </c>
      <c r="X206" s="33">
        <v>28485.86</v>
      </c>
      <c r="Y206" s="33">
        <v>37573.96</v>
      </c>
      <c r="AA206"/>
    </row>
    <row r="207" spans="1:27" x14ac:dyDescent="0.25">
      <c r="A207" s="25">
        <f>IFERROR(VLOOKUP(RepVariacion[[#This Row],[Nombre Artículo]],Productos[],4,FALSE),"00 Falta Info")</f>
        <v>0</v>
      </c>
      <c r="B207" s="34" t="str">
        <f>IFERROR(VLOOKUP(RepVariacion[[#This Row],[Nombre Artículo]],Productos[],3,FALSE),"00 Falta Info")</f>
        <v>Lacteos</v>
      </c>
      <c r="C207" s="34" t="str">
        <f>IFERROR(VLOOKUP(RepVariacion[[#This Row],[Nombre Artículo]],Productos[],2,FALSE),"00 Falta Info")</f>
        <v>Quesos</v>
      </c>
      <c r="D207" s="35">
        <f>RepVariacion[[#This Row],[Fecha]]-RepVariacion[[#This Row],[Fecha Inicial]]+1</f>
        <v>7</v>
      </c>
      <c r="E207" s="36">
        <v>46044</v>
      </c>
      <c r="F207" s="37">
        <v>46050</v>
      </c>
      <c r="G207" s="29" t="s">
        <v>90</v>
      </c>
      <c r="H207" s="30">
        <v>5</v>
      </c>
      <c r="I207" s="30"/>
      <c r="J207" s="30">
        <v>4.0999999999999996</v>
      </c>
      <c r="K207" s="30">
        <v>0.9</v>
      </c>
      <c r="L207" s="30">
        <v>3.2</v>
      </c>
      <c r="M207" s="30">
        <v>2.4</v>
      </c>
      <c r="N207" s="31"/>
      <c r="O207" s="32">
        <v>2.8149999999999999</v>
      </c>
      <c r="P207" s="33">
        <v>43526.83</v>
      </c>
      <c r="Q207" s="33"/>
      <c r="R207" s="33"/>
      <c r="S207" s="32">
        <v>0.113</v>
      </c>
      <c r="T207" s="32">
        <v>0.43</v>
      </c>
      <c r="U207" s="33">
        <v>137305.76</v>
      </c>
      <c r="V207" s="33">
        <v>75291.61</v>
      </c>
      <c r="W207" s="33"/>
      <c r="X207" s="33">
        <v>15464.91</v>
      </c>
      <c r="Y207" s="33">
        <v>58991.74</v>
      </c>
      <c r="AA207"/>
    </row>
    <row r="208" spans="1:27" x14ac:dyDescent="0.25">
      <c r="A208" s="25">
        <f>IFERROR(VLOOKUP(RepVariacion[[#This Row],[Nombre Artículo]],Productos[],4,FALSE),"00 Falta Info")</f>
        <v>0</v>
      </c>
      <c r="B208" s="34" t="str">
        <f>IFERROR(VLOOKUP(RepVariacion[[#This Row],[Nombre Artículo]],Productos[],3,FALSE),"00 Falta Info")</f>
        <v>Abarrotes</v>
      </c>
      <c r="C208" s="34" t="str">
        <f>IFERROR(VLOOKUP(RepVariacion[[#This Row],[Nombre Artículo]],Productos[],2,FALSE),"00 Falta Info")</f>
        <v>Chocolate</v>
      </c>
      <c r="D208" s="35">
        <f>RepVariacion[[#This Row],[Fecha]]-RepVariacion[[#This Row],[Fecha Inicial]]+1</f>
        <v>7</v>
      </c>
      <c r="E208" s="36">
        <v>46044</v>
      </c>
      <c r="F208" s="37">
        <v>46050</v>
      </c>
      <c r="G208" s="29" t="s">
        <v>124</v>
      </c>
      <c r="H208" s="30">
        <v>20.2</v>
      </c>
      <c r="I208" s="30"/>
      <c r="J208" s="30">
        <v>20.399999999999999</v>
      </c>
      <c r="K208" s="30">
        <v>-0.1</v>
      </c>
      <c r="L208" s="30">
        <v>0.2</v>
      </c>
      <c r="M208" s="30">
        <v>0.3</v>
      </c>
      <c r="N208" s="31"/>
      <c r="O208" s="32">
        <v>2.3809999999999998</v>
      </c>
      <c r="P208" s="33"/>
      <c r="Q208" s="33"/>
      <c r="R208" s="33"/>
      <c r="S208" s="32"/>
      <c r="T208" s="32"/>
      <c r="U208" s="33"/>
      <c r="V208" s="33"/>
      <c r="W208" s="33"/>
      <c r="X208" s="33"/>
      <c r="Y208" s="33"/>
      <c r="AA208"/>
    </row>
    <row r="209" spans="1:27" x14ac:dyDescent="0.25">
      <c r="A209" s="25">
        <f>IFERROR(VLOOKUP(RepVariacion[[#This Row],[Nombre Artículo]],Productos[],4,FALSE),"00 Falta Info")</f>
        <v>0</v>
      </c>
      <c r="B209" s="34" t="str">
        <f>IFERROR(VLOOKUP(RepVariacion[[#This Row],[Nombre Artículo]],Productos[],3,FALSE),"00 Falta Info")</f>
        <v>Abarrotes</v>
      </c>
      <c r="C209" s="34" t="str">
        <f>IFERROR(VLOOKUP(RepVariacion[[#This Row],[Nombre Artículo]],Productos[],2,FALSE),"00 Falta Info")</f>
        <v>Chocolate</v>
      </c>
      <c r="D209" s="35">
        <f>RepVariacion[[#This Row],[Fecha]]-RepVariacion[[#This Row],[Fecha Inicial]]+1</f>
        <v>7</v>
      </c>
      <c r="E209" s="36">
        <v>46044</v>
      </c>
      <c r="F209" s="37">
        <v>46050</v>
      </c>
      <c r="G209" s="29" t="s">
        <v>125</v>
      </c>
      <c r="H209" s="30">
        <v>7.4</v>
      </c>
      <c r="I209" s="30"/>
      <c r="J209" s="30">
        <v>8.9</v>
      </c>
      <c r="K209" s="30">
        <v>-1.5</v>
      </c>
      <c r="L209" s="30"/>
      <c r="M209" s="30">
        <v>1.5</v>
      </c>
      <c r="N209" s="31"/>
      <c r="O209" s="32">
        <v>1</v>
      </c>
      <c r="P209" s="33">
        <v>14519.21</v>
      </c>
      <c r="Q209" s="33">
        <v>-1.2999999999999999E-2</v>
      </c>
      <c r="R209" s="33">
        <v>187.33</v>
      </c>
      <c r="S209" s="32"/>
      <c r="T209" s="32"/>
      <c r="U209" s="33"/>
      <c r="V209" s="33">
        <v>87688.69</v>
      </c>
      <c r="W209" s="33"/>
      <c r="X209" s="33">
        <v>-14519.21</v>
      </c>
      <c r="Y209" s="33"/>
      <c r="AA209"/>
    </row>
    <row r="210" spans="1:27" x14ac:dyDescent="0.25">
      <c r="A210" s="25">
        <f>IFERROR(VLOOKUP(RepVariacion[[#This Row],[Nombre Artículo]],Productos[],4,FALSE),"00 Falta Info")</f>
        <v>0</v>
      </c>
      <c r="B210" s="34" t="str">
        <f>IFERROR(VLOOKUP(RepVariacion[[#This Row],[Nombre Artículo]],Productos[],3,FALSE),"00 Falta Info")</f>
        <v>Abarrotes</v>
      </c>
      <c r="C210" s="34" t="str">
        <f>IFERROR(VLOOKUP(RepVariacion[[#This Row],[Nombre Artículo]],Productos[],2,FALSE),"00 Falta Info")</f>
        <v>Chocolate</v>
      </c>
      <c r="D210" s="35">
        <f>RepVariacion[[#This Row],[Fecha]]-RepVariacion[[#This Row],[Fecha Inicial]]+1</f>
        <v>7</v>
      </c>
      <c r="E210" s="36">
        <v>46044</v>
      </c>
      <c r="F210" s="37">
        <v>46050</v>
      </c>
      <c r="G210" s="29" t="s">
        <v>126</v>
      </c>
      <c r="H210" s="30">
        <v>8.3000000000000007</v>
      </c>
      <c r="I210" s="30"/>
      <c r="J210" s="30">
        <v>9.9</v>
      </c>
      <c r="K210" s="30">
        <v>-1.6</v>
      </c>
      <c r="L210" s="30"/>
      <c r="M210" s="30">
        <v>1.6</v>
      </c>
      <c r="N210" s="31"/>
      <c r="O210" s="32">
        <v>1</v>
      </c>
      <c r="P210" s="33"/>
      <c r="Q210" s="33"/>
      <c r="R210" s="33"/>
      <c r="S210" s="32"/>
      <c r="T210" s="32"/>
      <c r="U210" s="33"/>
      <c r="V210" s="33"/>
      <c r="W210" s="33"/>
      <c r="X210" s="33"/>
      <c r="Y210" s="33"/>
      <c r="AA210"/>
    </row>
    <row r="211" spans="1:27" x14ac:dyDescent="0.25">
      <c r="A211" s="25">
        <f>IFERROR(VLOOKUP(RepVariacion[[#This Row],[Nombre Artículo]],Productos[],4,FALSE),"00 Falta Info")</f>
        <v>0</v>
      </c>
      <c r="B211" s="34" t="str">
        <f>IFERROR(VLOOKUP(RepVariacion[[#This Row],[Nombre Artículo]],Productos[],3,FALSE),"00 Falta Info")</f>
        <v>Abarrotes</v>
      </c>
      <c r="C211" s="34" t="str">
        <f>IFERROR(VLOOKUP(RepVariacion[[#This Row],[Nombre Artículo]],Productos[],2,FALSE),"00 Falta Info")</f>
        <v>Aceite</v>
      </c>
      <c r="D211" s="35">
        <f>RepVariacion[[#This Row],[Fecha]]-RepVariacion[[#This Row],[Fecha Inicial]]+1</f>
        <v>7</v>
      </c>
      <c r="E211" s="36">
        <v>46044</v>
      </c>
      <c r="F211" s="37">
        <v>46050</v>
      </c>
      <c r="G211" s="29" t="s">
        <v>127</v>
      </c>
      <c r="H211" s="30">
        <v>20</v>
      </c>
      <c r="I211" s="30">
        <v>24</v>
      </c>
      <c r="J211" s="30">
        <v>10</v>
      </c>
      <c r="K211" s="30">
        <v>34</v>
      </c>
      <c r="L211" s="30"/>
      <c r="M211" s="30">
        <v>-34</v>
      </c>
      <c r="N211" s="31"/>
      <c r="O211" s="32">
        <v>-1</v>
      </c>
      <c r="P211" s="33">
        <v>-54298</v>
      </c>
      <c r="Q211" s="33"/>
      <c r="R211" s="33"/>
      <c r="S211" s="32"/>
      <c r="T211" s="32"/>
      <c r="U211" s="33"/>
      <c r="V211" s="33">
        <v>15970</v>
      </c>
      <c r="W211" s="33">
        <v>38328</v>
      </c>
      <c r="X211" s="33">
        <v>54298</v>
      </c>
      <c r="Y211" s="33"/>
      <c r="AA211"/>
    </row>
    <row r="212" spans="1:27" x14ac:dyDescent="0.25">
      <c r="A212" s="25">
        <f>IFERROR(VLOOKUP(RepVariacion[[#This Row],[Nombre Artículo]],Productos[],4,FALSE),"00 Falta Info")</f>
        <v>0</v>
      </c>
      <c r="B212" s="34" t="str">
        <f>IFERROR(VLOOKUP(RepVariacion[[#This Row],[Nombre Artículo]],Productos[],3,FALSE),"00 Falta Info")</f>
        <v>Verduras</v>
      </c>
      <c r="C212" s="34" t="str">
        <f>IFERROR(VLOOKUP(RepVariacion[[#This Row],[Nombre Artículo]],Productos[],2,FALSE),"00 Falta Info")</f>
        <v>Champiñon</v>
      </c>
      <c r="D212" s="35">
        <f>RepVariacion[[#This Row],[Fecha]]-RepVariacion[[#This Row],[Fecha Inicial]]+1</f>
        <v>7</v>
      </c>
      <c r="E212" s="36">
        <v>46044</v>
      </c>
      <c r="F212" s="37">
        <v>46050</v>
      </c>
      <c r="G212" s="29" t="s">
        <v>128</v>
      </c>
      <c r="H212" s="30">
        <v>6.1</v>
      </c>
      <c r="I212" s="30"/>
      <c r="J212" s="30">
        <v>2.9</v>
      </c>
      <c r="K212" s="30">
        <v>3.2</v>
      </c>
      <c r="L212" s="30">
        <v>3.2</v>
      </c>
      <c r="M212" s="30"/>
      <c r="N212" s="31"/>
      <c r="O212" s="32">
        <v>-8.9999999999999993E-3</v>
      </c>
      <c r="P212" s="33">
        <v>-491.06</v>
      </c>
      <c r="Q212" s="33"/>
      <c r="R212" s="33"/>
      <c r="S212" s="32">
        <v>0.29399999999999998</v>
      </c>
      <c r="T212" s="32">
        <v>0.29099999999999998</v>
      </c>
      <c r="U212" s="33">
        <v>190961.21</v>
      </c>
      <c r="V212" s="33">
        <v>49670.559999999998</v>
      </c>
      <c r="W212" s="33"/>
      <c r="X212" s="33">
        <v>56115.13</v>
      </c>
      <c r="Y212" s="33">
        <v>55624.08</v>
      </c>
      <c r="AA212"/>
    </row>
    <row r="213" spans="1:27" x14ac:dyDescent="0.25">
      <c r="A213" s="25">
        <f>IFERROR(VLOOKUP(RepVariacion[[#This Row],[Nombre Artículo]],Productos[],4,FALSE),"00 Falta Info")</f>
        <v>0</v>
      </c>
      <c r="B213" s="34" t="str">
        <f>IFERROR(VLOOKUP(RepVariacion[[#This Row],[Nombre Artículo]],Productos[],3,FALSE),"00 Falta Info")</f>
        <v>Verduras</v>
      </c>
      <c r="C213" s="34" t="str">
        <f>IFERROR(VLOOKUP(RepVariacion[[#This Row],[Nombre Artículo]],Productos[],2,FALSE),"00 Falta Info")</f>
        <v>Champiñon</v>
      </c>
      <c r="D213" s="35">
        <f>RepVariacion[[#This Row],[Fecha]]-RepVariacion[[#This Row],[Fecha Inicial]]+1</f>
        <v>7</v>
      </c>
      <c r="E213" s="36">
        <v>46044</v>
      </c>
      <c r="F213" s="37">
        <v>46050</v>
      </c>
      <c r="G213" s="29" t="s">
        <v>129</v>
      </c>
      <c r="H213" s="30">
        <v>0.7</v>
      </c>
      <c r="I213" s="30"/>
      <c r="J213" s="30">
        <v>1.2</v>
      </c>
      <c r="K213" s="30">
        <v>-0.5</v>
      </c>
      <c r="L213" s="30">
        <v>0.6</v>
      </c>
      <c r="M213" s="30">
        <v>1.1000000000000001</v>
      </c>
      <c r="N213" s="31"/>
      <c r="O213" s="32">
        <v>2.161</v>
      </c>
      <c r="P213" s="33">
        <v>14517.75</v>
      </c>
      <c r="Q213" s="33"/>
      <c r="R213" s="33"/>
      <c r="S213" s="32">
        <v>-6.9000000000000006E-2</v>
      </c>
      <c r="T213" s="32">
        <v>0.08</v>
      </c>
      <c r="U213" s="33">
        <v>96959.19</v>
      </c>
      <c r="V213" s="33">
        <v>15957.5</v>
      </c>
      <c r="W213" s="33"/>
      <c r="X213" s="33">
        <v>-6717.75</v>
      </c>
      <c r="Y213" s="33">
        <v>7800</v>
      </c>
      <c r="AA213"/>
    </row>
    <row r="214" spans="1:27" x14ac:dyDescent="0.25">
      <c r="A214" s="25">
        <f>IFERROR(VLOOKUP(RepVariacion[[#This Row],[Nombre Artículo]],Productos[],4,FALSE),"00 Falta Info")</f>
        <v>0</v>
      </c>
      <c r="B214" s="34" t="str">
        <f>IFERROR(VLOOKUP(RepVariacion[[#This Row],[Nombre Artículo]],Productos[],3,FALSE),"00 Falta Info")</f>
        <v>Verduras</v>
      </c>
      <c r="C214" s="34" t="str">
        <f>IFERROR(VLOOKUP(RepVariacion[[#This Row],[Nombre Artículo]],Productos[],2,FALSE),"00 Falta Info")</f>
        <v>Palta</v>
      </c>
      <c r="D214" s="35">
        <f>RepVariacion[[#This Row],[Fecha]]-RepVariacion[[#This Row],[Fecha Inicial]]+1</f>
        <v>7</v>
      </c>
      <c r="E214" s="36">
        <v>46044</v>
      </c>
      <c r="F214" s="37">
        <v>46050</v>
      </c>
      <c r="G214" s="29" t="s">
        <v>92</v>
      </c>
      <c r="H214" s="30">
        <v>8</v>
      </c>
      <c r="I214" s="30">
        <v>25</v>
      </c>
      <c r="J214" s="30">
        <v>11.3</v>
      </c>
      <c r="K214" s="30">
        <v>21.8</v>
      </c>
      <c r="L214" s="30">
        <v>24.5</v>
      </c>
      <c r="M214" s="30">
        <v>2.8</v>
      </c>
      <c r="N214" s="31">
        <v>2.2999999999999998</v>
      </c>
      <c r="O214" s="32">
        <v>0.127</v>
      </c>
      <c r="P214" s="33">
        <v>8458.9500000000007</v>
      </c>
      <c r="Q214" s="33">
        <v>0.105</v>
      </c>
      <c r="R214" s="33">
        <v>6988.66</v>
      </c>
      <c r="S214" s="32">
        <v>0.20300000000000001</v>
      </c>
      <c r="T214" s="32">
        <v>0.17599999999999999</v>
      </c>
      <c r="U214" s="33">
        <v>426995.23</v>
      </c>
      <c r="V214" s="33">
        <v>34411.040000000001</v>
      </c>
      <c r="W214" s="33">
        <v>89250</v>
      </c>
      <c r="X214" s="33">
        <v>86813.05</v>
      </c>
      <c r="Y214" s="33">
        <v>74975.490000000005</v>
      </c>
      <c r="AA214"/>
    </row>
    <row r="215" spans="1:27" x14ac:dyDescent="0.25">
      <c r="A215" s="25">
        <f>IFERROR(VLOOKUP(RepVariacion[[#This Row],[Nombre Artículo]],Productos[],4,FALSE),"00 Falta Info")</f>
        <v>0</v>
      </c>
      <c r="B215" s="34" t="str">
        <f>IFERROR(VLOOKUP(RepVariacion[[#This Row],[Nombre Artículo]],Productos[],3,FALSE),"00 Falta Info")</f>
        <v>Postres</v>
      </c>
      <c r="C215" s="34" t="str">
        <f>IFERROR(VLOOKUP(RepVariacion[[#This Row],[Nombre Artículo]],Productos[],2,FALSE),"00 Falta Info")</f>
        <v>Tortas</v>
      </c>
      <c r="D215" s="35">
        <f>RepVariacion[[#This Row],[Fecha]]-RepVariacion[[#This Row],[Fecha Inicial]]+1</f>
        <v>7</v>
      </c>
      <c r="E215" s="36">
        <v>46044</v>
      </c>
      <c r="F215" s="37">
        <v>46050</v>
      </c>
      <c r="G215" s="29" t="s">
        <v>130</v>
      </c>
      <c r="H215" s="30">
        <v>44</v>
      </c>
      <c r="I215" s="30">
        <v>16</v>
      </c>
      <c r="J215" s="30">
        <v>13</v>
      </c>
      <c r="K215" s="30">
        <v>47</v>
      </c>
      <c r="L215" s="30">
        <v>46</v>
      </c>
      <c r="M215" s="30">
        <v>-1</v>
      </c>
      <c r="N215" s="31">
        <v>1</v>
      </c>
      <c r="O215" s="32">
        <v>-2.1000000000000001E-2</v>
      </c>
      <c r="P215" s="33">
        <v>-1100</v>
      </c>
      <c r="Q215" s="33">
        <v>2.1000000000000001E-2</v>
      </c>
      <c r="R215" s="33">
        <v>1100</v>
      </c>
      <c r="S215" s="32">
        <v>0.53300000000000003</v>
      </c>
      <c r="T215" s="32">
        <v>0.52200000000000002</v>
      </c>
      <c r="U215" s="33">
        <v>96913.76</v>
      </c>
      <c r="V215" s="33">
        <v>14300</v>
      </c>
      <c r="W215" s="33">
        <v>17600</v>
      </c>
      <c r="X215" s="33">
        <v>51700</v>
      </c>
      <c r="Y215" s="33">
        <v>50600</v>
      </c>
      <c r="AA215"/>
    </row>
    <row r="216" spans="1:27" x14ac:dyDescent="0.25">
      <c r="A216" s="25">
        <f>IFERROR(VLOOKUP(RepVariacion[[#This Row],[Nombre Artículo]],Productos[],4,FALSE),"00 Falta Info")</f>
        <v>0</v>
      </c>
      <c r="B216" s="34" t="str">
        <f>IFERROR(VLOOKUP(RepVariacion[[#This Row],[Nombre Artículo]],Productos[],3,FALSE),"00 Falta Info")</f>
        <v>Postres</v>
      </c>
      <c r="C216" s="34" t="str">
        <f>IFERROR(VLOOKUP(RepVariacion[[#This Row],[Nombre Artículo]],Productos[],2,FALSE),"00 Falta Info")</f>
        <v>Tortas</v>
      </c>
      <c r="D216" s="35">
        <f>RepVariacion[[#This Row],[Fecha]]-RepVariacion[[#This Row],[Fecha Inicial]]+1</f>
        <v>7</v>
      </c>
      <c r="E216" s="36">
        <v>46044</v>
      </c>
      <c r="F216" s="37">
        <v>46050</v>
      </c>
      <c r="G216" s="29" t="s">
        <v>131</v>
      </c>
      <c r="H216" s="30">
        <v>57</v>
      </c>
      <c r="I216" s="30"/>
      <c r="J216" s="30">
        <v>47</v>
      </c>
      <c r="K216" s="30">
        <v>10</v>
      </c>
      <c r="L216" s="30">
        <v>9</v>
      </c>
      <c r="M216" s="30">
        <v>-1</v>
      </c>
      <c r="N216" s="31"/>
      <c r="O216" s="32">
        <v>-0.1</v>
      </c>
      <c r="P216" s="33">
        <v>-847</v>
      </c>
      <c r="Q216" s="33"/>
      <c r="R216" s="33"/>
      <c r="S216" s="32">
        <v>0.27300000000000002</v>
      </c>
      <c r="T216" s="32">
        <v>0.246</v>
      </c>
      <c r="U216" s="33">
        <v>31008</v>
      </c>
      <c r="V216" s="33">
        <v>39809</v>
      </c>
      <c r="W216" s="33"/>
      <c r="X216" s="33">
        <v>8470</v>
      </c>
      <c r="Y216" s="33">
        <v>7623</v>
      </c>
      <c r="AA216"/>
    </row>
    <row r="217" spans="1:27" x14ac:dyDescent="0.25">
      <c r="A217" s="25">
        <f>IFERROR(VLOOKUP(RepVariacion[[#This Row],[Nombre Artículo]],Productos[],4,FALSE),"00 Falta Info")</f>
        <v>0</v>
      </c>
      <c r="B217" s="34" t="str">
        <f>IFERROR(VLOOKUP(RepVariacion[[#This Row],[Nombre Artículo]],Productos[],3,FALSE),"00 Falta Info")</f>
        <v>Postres</v>
      </c>
      <c r="C217" s="34" t="str">
        <f>IFERROR(VLOOKUP(RepVariacion[[#This Row],[Nombre Artículo]],Productos[],2,FALSE),"00 Falta Info")</f>
        <v>Tortas</v>
      </c>
      <c r="D217" s="35">
        <f>RepVariacion[[#This Row],[Fecha]]-RepVariacion[[#This Row],[Fecha Inicial]]+1</f>
        <v>7</v>
      </c>
      <c r="E217" s="36">
        <v>46044</v>
      </c>
      <c r="F217" s="37">
        <v>46050</v>
      </c>
      <c r="G217" s="29" t="s">
        <v>143</v>
      </c>
      <c r="H217" s="30"/>
      <c r="I217" s="30">
        <v>35</v>
      </c>
      <c r="J217" s="30">
        <v>35</v>
      </c>
      <c r="K217" s="30"/>
      <c r="L217" s="30"/>
      <c r="M217" s="30"/>
      <c r="N217" s="31"/>
      <c r="O217" s="32"/>
      <c r="P217" s="33"/>
      <c r="Q217" s="33"/>
      <c r="R217" s="33"/>
      <c r="S217" s="32"/>
      <c r="T217" s="32"/>
      <c r="U217" s="33"/>
      <c r="V217" s="33">
        <v>54110</v>
      </c>
      <c r="W217" s="33">
        <v>54110</v>
      </c>
      <c r="X217" s="33"/>
      <c r="Y217" s="33"/>
      <c r="AA217"/>
    </row>
    <row r="218" spans="1:27" x14ac:dyDescent="0.25">
      <c r="A218" s="25">
        <f>IFERROR(VLOOKUP(RepVariacion[[#This Row],[Nombre Artículo]],Productos[],4,FALSE),"00 Falta Info")</f>
        <v>0</v>
      </c>
      <c r="B218" s="34" t="str">
        <f>IFERROR(VLOOKUP(RepVariacion[[#This Row],[Nombre Artículo]],Productos[],3,FALSE),"00 Falta Info")</f>
        <v>Postres</v>
      </c>
      <c r="C218" s="34" t="str">
        <f>IFERROR(VLOOKUP(RepVariacion[[#This Row],[Nombre Artículo]],Productos[],2,FALSE),"00 Falta Info")</f>
        <v>Tortas</v>
      </c>
      <c r="D218" s="35">
        <f>RepVariacion[[#This Row],[Fecha]]-RepVariacion[[#This Row],[Fecha Inicial]]+1</f>
        <v>7</v>
      </c>
      <c r="E218" s="36">
        <v>46044</v>
      </c>
      <c r="F218" s="37">
        <v>46050</v>
      </c>
      <c r="G218" s="29" t="s">
        <v>132</v>
      </c>
      <c r="H218" s="30">
        <v>131</v>
      </c>
      <c r="I218" s="30"/>
      <c r="J218" s="30">
        <v>131</v>
      </c>
      <c r="K218" s="30"/>
      <c r="L218" s="30"/>
      <c r="M218" s="30"/>
      <c r="N218" s="31"/>
      <c r="O218" s="32"/>
      <c r="P218" s="33"/>
      <c r="Q218" s="33"/>
      <c r="R218" s="33"/>
      <c r="S218" s="32"/>
      <c r="T218" s="32"/>
      <c r="U218" s="33"/>
      <c r="V218" s="33"/>
      <c r="W218" s="33"/>
      <c r="X218" s="33"/>
      <c r="Y218" s="33"/>
      <c r="AA218"/>
    </row>
    <row r="219" spans="1:27" x14ac:dyDescent="0.25">
      <c r="A219" s="25">
        <f>IFERROR(VLOOKUP(RepVariacion[[#This Row],[Nombre Artículo]],Productos[],4,FALSE),"00 Falta Info")</f>
        <v>0</v>
      </c>
      <c r="B219" s="34" t="str">
        <f>IFERROR(VLOOKUP(RepVariacion[[#This Row],[Nombre Artículo]],Productos[],3,FALSE),"00 Falta Info")</f>
        <v>Postres</v>
      </c>
      <c r="C219" s="34" t="str">
        <f>IFERROR(VLOOKUP(RepVariacion[[#This Row],[Nombre Artículo]],Productos[],2,FALSE),"00 Falta Info")</f>
        <v>Tortas</v>
      </c>
      <c r="D219" s="35">
        <f>RepVariacion[[#This Row],[Fecha]]-RepVariacion[[#This Row],[Fecha Inicial]]+1</f>
        <v>7</v>
      </c>
      <c r="E219" s="36">
        <v>46044</v>
      </c>
      <c r="F219" s="37">
        <v>46050</v>
      </c>
      <c r="G219" s="29" t="s">
        <v>144</v>
      </c>
      <c r="H219" s="30"/>
      <c r="I219" s="30">
        <v>56</v>
      </c>
      <c r="J219" s="30">
        <v>56</v>
      </c>
      <c r="K219" s="30"/>
      <c r="L219" s="30"/>
      <c r="M219" s="30"/>
      <c r="N219" s="31"/>
      <c r="O219" s="32"/>
      <c r="P219" s="33"/>
      <c r="Q219" s="33"/>
      <c r="R219" s="33"/>
      <c r="S219" s="32"/>
      <c r="T219" s="32"/>
      <c r="U219" s="33"/>
      <c r="V219" s="33">
        <v>16464</v>
      </c>
      <c r="W219" s="33">
        <v>16464</v>
      </c>
      <c r="X219" s="33"/>
      <c r="Y219" s="33"/>
      <c r="AA219"/>
    </row>
    <row r="220" spans="1:27" x14ac:dyDescent="0.25">
      <c r="A220" s="25">
        <f>IFERROR(VLOOKUP(RepVariacion[[#This Row],[Nombre Artículo]],Productos[],4,FALSE),"00 Falta Info")</f>
        <v>0</v>
      </c>
      <c r="B220" s="34" t="str">
        <f>IFERROR(VLOOKUP(RepVariacion[[#This Row],[Nombre Artículo]],Productos[],3,FALSE),"00 Falta Info")</f>
        <v>Postres</v>
      </c>
      <c r="C220" s="34" t="str">
        <f>IFERROR(VLOOKUP(RepVariacion[[#This Row],[Nombre Artículo]],Productos[],2,FALSE),"00 Falta Info")</f>
        <v>Tortas</v>
      </c>
      <c r="D220" s="35">
        <f>RepVariacion[[#This Row],[Fecha]]-RepVariacion[[#This Row],[Fecha Inicial]]+1</f>
        <v>7</v>
      </c>
      <c r="E220" s="36">
        <v>46044</v>
      </c>
      <c r="F220" s="37">
        <v>46050</v>
      </c>
      <c r="G220" s="29" t="s">
        <v>133</v>
      </c>
      <c r="H220" s="30">
        <v>14</v>
      </c>
      <c r="I220" s="30"/>
      <c r="J220" s="30">
        <v>14</v>
      </c>
      <c r="K220" s="30"/>
      <c r="L220" s="30"/>
      <c r="M220" s="30"/>
      <c r="N220" s="31"/>
      <c r="O220" s="32"/>
      <c r="P220" s="33"/>
      <c r="Q220" s="33"/>
      <c r="R220" s="33"/>
      <c r="S220" s="32"/>
      <c r="T220" s="32"/>
      <c r="U220" s="33"/>
      <c r="V220" s="33">
        <v>4452</v>
      </c>
      <c r="W220" s="33"/>
      <c r="X220" s="33"/>
      <c r="Y220" s="33"/>
      <c r="AA220"/>
    </row>
    <row r="221" spans="1:27" x14ac:dyDescent="0.25">
      <c r="A221" s="25">
        <f>IFERROR(VLOOKUP(RepVariacion[[#This Row],[Nombre Artículo]],Productos[],4,FALSE),"00 Falta Info")</f>
        <v>0</v>
      </c>
      <c r="B221" s="34" t="str">
        <f>IFERROR(VLOOKUP(RepVariacion[[#This Row],[Nombre Artículo]],Productos[],3,FALSE),"00 Falta Info")</f>
        <v>Postres</v>
      </c>
      <c r="C221" s="34" t="str">
        <f>IFERROR(VLOOKUP(RepVariacion[[#This Row],[Nombre Artículo]],Productos[],2,FALSE),"00 Falta Info")</f>
        <v>Tortas</v>
      </c>
      <c r="D221" s="35">
        <f>RepVariacion[[#This Row],[Fecha]]-RepVariacion[[#This Row],[Fecha Inicial]]+1</f>
        <v>7</v>
      </c>
      <c r="E221" s="36">
        <v>46044</v>
      </c>
      <c r="F221" s="37">
        <v>46050</v>
      </c>
      <c r="G221" s="29" t="s">
        <v>134</v>
      </c>
      <c r="H221" s="30">
        <v>14</v>
      </c>
      <c r="I221" s="30"/>
      <c r="J221" s="30">
        <v>4</v>
      </c>
      <c r="K221" s="30">
        <v>10</v>
      </c>
      <c r="L221" s="30">
        <v>10</v>
      </c>
      <c r="M221" s="30"/>
      <c r="N221" s="31"/>
      <c r="O221" s="32"/>
      <c r="P221" s="33"/>
      <c r="Q221" s="33"/>
      <c r="R221" s="33"/>
      <c r="S221" s="32">
        <v>0.25700000000000001</v>
      </c>
      <c r="T221" s="32">
        <v>0.25700000000000001</v>
      </c>
      <c r="U221" s="33">
        <v>46779.86</v>
      </c>
      <c r="V221" s="33">
        <v>4800</v>
      </c>
      <c r="W221" s="33"/>
      <c r="X221" s="33">
        <v>12000</v>
      </c>
      <c r="Y221" s="33">
        <v>12000</v>
      </c>
      <c r="AA221"/>
    </row>
    <row r="222" spans="1:27" x14ac:dyDescent="0.25">
      <c r="A222" s="25">
        <f>IFERROR(VLOOKUP(RepVariacion[[#This Row],[Nombre Artículo]],Productos[],4,FALSE),"00 Falta Info")</f>
        <v>0</v>
      </c>
      <c r="B222" s="34" t="str">
        <f>IFERROR(VLOOKUP(RepVariacion[[#This Row],[Nombre Artículo]],Productos[],3,FALSE),"00 Falta Info")</f>
        <v>Postres</v>
      </c>
      <c r="C222" s="34" t="str">
        <f>IFERROR(VLOOKUP(RepVariacion[[#This Row],[Nombre Artículo]],Productos[],2,FALSE),"00 Falta Info")</f>
        <v>Tortas</v>
      </c>
      <c r="D222" s="35">
        <f>RepVariacion[[#This Row],[Fecha]]-RepVariacion[[#This Row],[Fecha Inicial]]+1</f>
        <v>7</v>
      </c>
      <c r="E222" s="36">
        <v>46044</v>
      </c>
      <c r="F222" s="37">
        <v>46050</v>
      </c>
      <c r="G222" s="29" t="s">
        <v>145</v>
      </c>
      <c r="H222" s="30"/>
      <c r="I222" s="30">
        <v>45</v>
      </c>
      <c r="J222" s="30">
        <v>45</v>
      </c>
      <c r="K222" s="30"/>
      <c r="L222" s="30"/>
      <c r="M222" s="30"/>
      <c r="N222" s="31"/>
      <c r="O222" s="32"/>
      <c r="P222" s="33"/>
      <c r="Q222" s="33"/>
      <c r="R222" s="33"/>
      <c r="S222" s="32"/>
      <c r="T222" s="32"/>
      <c r="U222" s="33"/>
      <c r="V222" s="33">
        <v>51300</v>
      </c>
      <c r="W222" s="33">
        <v>51300</v>
      </c>
      <c r="X222" s="33"/>
      <c r="Y222" s="33"/>
      <c r="AA222"/>
    </row>
    <row r="223" spans="1:27" x14ac:dyDescent="0.25">
      <c r="A223" s="25">
        <f>IFERROR(VLOOKUP(RepVariacion[[#This Row],[Nombre Artículo]],Productos[],4,FALSE),"00 Falta Info")</f>
        <v>0</v>
      </c>
      <c r="B223" s="34" t="str">
        <f>IFERROR(VLOOKUP(RepVariacion[[#This Row],[Nombre Artículo]],Productos[],3,FALSE),"00 Falta Info")</f>
        <v>Postres</v>
      </c>
      <c r="C223" s="34" t="str">
        <f>IFERROR(VLOOKUP(RepVariacion[[#This Row],[Nombre Artículo]],Productos[],2,FALSE),"00 Falta Info")</f>
        <v>Tortas</v>
      </c>
      <c r="D223" s="35">
        <f>RepVariacion[[#This Row],[Fecha]]-RepVariacion[[#This Row],[Fecha Inicial]]+1</f>
        <v>7</v>
      </c>
      <c r="E223" s="36">
        <v>46044</v>
      </c>
      <c r="F223" s="37">
        <v>46050</v>
      </c>
      <c r="G223" s="29" t="s">
        <v>135</v>
      </c>
      <c r="H223" s="30">
        <v>6</v>
      </c>
      <c r="I223" s="30">
        <v>10</v>
      </c>
      <c r="J223" s="30">
        <v>8</v>
      </c>
      <c r="K223" s="30">
        <v>8</v>
      </c>
      <c r="L223" s="30">
        <v>8</v>
      </c>
      <c r="M223" s="30"/>
      <c r="N223" s="31"/>
      <c r="O223" s="32"/>
      <c r="P223" s="33"/>
      <c r="Q223" s="33"/>
      <c r="R223" s="33"/>
      <c r="S223" s="32">
        <v>0.25700000000000001</v>
      </c>
      <c r="T223" s="32">
        <v>0.25700000000000001</v>
      </c>
      <c r="U223" s="33">
        <v>31115</v>
      </c>
      <c r="V223" s="33">
        <v>8000</v>
      </c>
      <c r="W223" s="33">
        <v>10000</v>
      </c>
      <c r="X223" s="33">
        <v>8000</v>
      </c>
      <c r="Y223" s="33">
        <v>8000</v>
      </c>
      <c r="AA223"/>
    </row>
    <row r="224" spans="1:27" x14ac:dyDescent="0.25">
      <c r="A224" s="25">
        <f>IFERROR(VLOOKUP(RepVariacion[[#This Row],[Nombre Artículo]],Productos[],4,FALSE),"00 Falta Info")</f>
        <v>0</v>
      </c>
      <c r="B224" s="34" t="str">
        <f>IFERROR(VLOOKUP(RepVariacion[[#This Row],[Nombre Artículo]],Productos[],3,FALSE),"00 Falta Info")</f>
        <v>Postres</v>
      </c>
      <c r="C224" s="34" t="str">
        <f>IFERROR(VLOOKUP(RepVariacion[[#This Row],[Nombre Artículo]],Productos[],2,FALSE),"00 Falta Info")</f>
        <v>Tortas</v>
      </c>
      <c r="D224" s="35">
        <f>RepVariacion[[#This Row],[Fecha]]-RepVariacion[[#This Row],[Fecha Inicial]]+1</f>
        <v>7</v>
      </c>
      <c r="E224" s="36">
        <v>46044</v>
      </c>
      <c r="F224" s="37">
        <v>46050</v>
      </c>
      <c r="G224" s="29" t="s">
        <v>136</v>
      </c>
      <c r="H224" s="30">
        <v>10</v>
      </c>
      <c r="I224" s="30">
        <v>7</v>
      </c>
      <c r="J224" s="30">
        <v>4</v>
      </c>
      <c r="K224" s="30">
        <v>13</v>
      </c>
      <c r="L224" s="30">
        <v>12</v>
      </c>
      <c r="M224" s="30">
        <v>-1</v>
      </c>
      <c r="N224" s="31">
        <v>3</v>
      </c>
      <c r="O224" s="32">
        <v>-7.6999999999999999E-2</v>
      </c>
      <c r="P224" s="33">
        <v>-1300</v>
      </c>
      <c r="Q224" s="33">
        <v>0.23100000000000001</v>
      </c>
      <c r="R224" s="33">
        <v>3900</v>
      </c>
      <c r="S224" s="32">
        <v>0.253</v>
      </c>
      <c r="T224" s="32">
        <v>0.23400000000000001</v>
      </c>
      <c r="U224" s="33">
        <v>66756.039999999994</v>
      </c>
      <c r="V224" s="33">
        <v>5200</v>
      </c>
      <c r="W224" s="33">
        <v>9100</v>
      </c>
      <c r="X224" s="33">
        <v>16900</v>
      </c>
      <c r="Y224" s="33">
        <v>15600</v>
      </c>
      <c r="AA224"/>
    </row>
    <row r="225" spans="1:27" x14ac:dyDescent="0.25">
      <c r="A225" s="25">
        <f>IFERROR(VLOOKUP(RepVariacion[[#This Row],[Nombre Artículo]],Productos[],4,FALSE),"00 Falta Info")</f>
        <v>0</v>
      </c>
      <c r="B225" s="34" t="str">
        <f>IFERROR(VLOOKUP(RepVariacion[[#This Row],[Nombre Artículo]],Productos[],3,FALSE),"00 Falta Info")</f>
        <v>Colación</v>
      </c>
      <c r="C225" s="34" t="str">
        <f>IFERROR(VLOOKUP(RepVariacion[[#This Row],[Nombre Artículo]],Productos[],2,FALSE),"00 Falta Info")</f>
        <v>Colacion</v>
      </c>
      <c r="D225" s="35">
        <f>RepVariacion[[#This Row],[Fecha]]-RepVariacion[[#This Row],[Fecha Inicial]]+1</f>
        <v>7</v>
      </c>
      <c r="E225" s="36">
        <v>46044</v>
      </c>
      <c r="F225" s="37">
        <v>46050</v>
      </c>
      <c r="G225" s="29" t="s">
        <v>137</v>
      </c>
      <c r="H225" s="30">
        <v>10</v>
      </c>
      <c r="I225" s="30">
        <v>10.199999999999999</v>
      </c>
      <c r="J225" s="30"/>
      <c r="K225" s="30">
        <v>20.3</v>
      </c>
      <c r="L225" s="30"/>
      <c r="M225" s="30">
        <v>-20.3</v>
      </c>
      <c r="N225" s="31"/>
      <c r="O225" s="32">
        <v>-1</v>
      </c>
      <c r="P225" s="33">
        <v>-105560</v>
      </c>
      <c r="Q225" s="33"/>
      <c r="R225" s="33"/>
      <c r="S225" s="32"/>
      <c r="T225" s="32"/>
      <c r="U225" s="33"/>
      <c r="V225" s="33"/>
      <c r="W225" s="33">
        <v>53300</v>
      </c>
      <c r="X225" s="33">
        <v>105560</v>
      </c>
      <c r="Y225" s="33"/>
      <c r="AA225"/>
    </row>
    <row r="226" spans="1:27" x14ac:dyDescent="0.25">
      <c r="A226" s="25">
        <f>IFERROR(VLOOKUP(RepVariacion[[#This Row],[Nombre Artículo]],Productos[],4,FALSE),"00 Falta Info")</f>
        <v>0</v>
      </c>
      <c r="B226" s="34" t="str">
        <f>IFERROR(VLOOKUP(RepVariacion[[#This Row],[Nombre Artículo]],Productos[],3,FALSE),"00 Falta Info")</f>
        <v>Colación</v>
      </c>
      <c r="C226" s="34" t="str">
        <f>IFERROR(VLOOKUP(RepVariacion[[#This Row],[Nombre Artículo]],Productos[],2,FALSE),"00 Falta Info")</f>
        <v>Colacion</v>
      </c>
      <c r="D226" s="35">
        <f>RepVariacion[[#This Row],[Fecha]]-RepVariacion[[#This Row],[Fecha Inicial]]+1</f>
        <v>7</v>
      </c>
      <c r="E226" s="36">
        <v>46044</v>
      </c>
      <c r="F226" s="37">
        <v>46050</v>
      </c>
      <c r="G226" s="29" t="s">
        <v>141</v>
      </c>
      <c r="H226" s="30">
        <v>12</v>
      </c>
      <c r="I226" s="30"/>
      <c r="J226" s="30"/>
      <c r="K226" s="30">
        <v>12</v>
      </c>
      <c r="L226" s="30"/>
      <c r="M226" s="30">
        <v>-12</v>
      </c>
      <c r="N226" s="31"/>
      <c r="O226" s="32">
        <v>-1</v>
      </c>
      <c r="P226" s="33">
        <v>-96000</v>
      </c>
      <c r="Q226" s="33"/>
      <c r="R226" s="33"/>
      <c r="S226" s="32"/>
      <c r="T226" s="32"/>
      <c r="U226" s="33"/>
      <c r="V226" s="33"/>
      <c r="W226" s="33"/>
      <c r="X226" s="33">
        <v>96000</v>
      </c>
      <c r="Y226" s="33"/>
      <c r="AA226"/>
    </row>
    <row r="227" spans="1:27" x14ac:dyDescent="0.25">
      <c r="A227" s="25">
        <f>IFERROR(VLOOKUP(RepVariacion[[#This Row],[Nombre Artículo]],Productos[],4,FALSE),"00 Falta Info")</f>
        <v>0</v>
      </c>
      <c r="B227" s="34" t="str">
        <f>IFERROR(VLOOKUP(RepVariacion[[#This Row],[Nombre Artículo]],Productos[],3,FALSE),"00 Falta Info")</f>
        <v>Colación</v>
      </c>
      <c r="C227" s="34" t="str">
        <f>IFERROR(VLOOKUP(RepVariacion[[#This Row],[Nombre Artículo]],Productos[],2,FALSE),"00 Falta Info")</f>
        <v>Colacion</v>
      </c>
      <c r="D227" s="35">
        <f>RepVariacion[[#This Row],[Fecha]]-RepVariacion[[#This Row],[Fecha Inicial]]+1</f>
        <v>7</v>
      </c>
      <c r="E227" s="36">
        <v>46044</v>
      </c>
      <c r="F227" s="37">
        <v>46050</v>
      </c>
      <c r="G227" s="29" t="s">
        <v>138</v>
      </c>
      <c r="H227" s="30"/>
      <c r="I227" s="30">
        <v>19.2</v>
      </c>
      <c r="J227" s="30">
        <v>19.2</v>
      </c>
      <c r="K227" s="30"/>
      <c r="L227" s="30"/>
      <c r="M227" s="30"/>
      <c r="N227" s="31"/>
      <c r="O227" s="32">
        <v>-1</v>
      </c>
      <c r="P227" s="33">
        <v>-110.85</v>
      </c>
      <c r="Q227" s="33"/>
      <c r="R227" s="33"/>
      <c r="S227" s="32"/>
      <c r="T227" s="32"/>
      <c r="U227" s="33"/>
      <c r="V227" s="33">
        <v>141777.15</v>
      </c>
      <c r="W227" s="33">
        <v>141888</v>
      </c>
      <c r="X227" s="33">
        <v>110.85</v>
      </c>
      <c r="Y227" s="33"/>
      <c r="AA227"/>
    </row>
    <row r="228" spans="1:27" x14ac:dyDescent="0.25">
      <c r="A228" s="25">
        <f>IFERROR(VLOOKUP(RepVariacion[[#This Row],[Nombre Artículo]],Productos[],4,FALSE),"00 Falta Info")</f>
        <v>0</v>
      </c>
      <c r="B228" s="34" t="str">
        <f>IFERROR(VLOOKUP(RepVariacion[[#This Row],[Nombre Artículo]],Productos[],3,FALSE),"00 Falta Info")</f>
        <v>Colación</v>
      </c>
      <c r="C228" s="34" t="str">
        <f>IFERROR(VLOOKUP(RepVariacion[[#This Row],[Nombre Artículo]],Productos[],2,FALSE),"00 Falta Info")</f>
        <v>Colacion</v>
      </c>
      <c r="D228" s="35">
        <f>RepVariacion[[#This Row],[Fecha]]-RepVariacion[[#This Row],[Fecha Inicial]]+1</f>
        <v>7</v>
      </c>
      <c r="E228" s="36">
        <v>46044</v>
      </c>
      <c r="F228" s="37">
        <v>46050</v>
      </c>
      <c r="G228" s="29" t="s">
        <v>140</v>
      </c>
      <c r="H228" s="30">
        <v>21.2</v>
      </c>
      <c r="I228" s="30">
        <v>21.2</v>
      </c>
      <c r="J228" s="30">
        <v>21.2</v>
      </c>
      <c r="K228" s="30">
        <v>21.2</v>
      </c>
      <c r="L228" s="30"/>
      <c r="M228" s="30">
        <v>-21.2</v>
      </c>
      <c r="N228" s="31"/>
      <c r="O228" s="32">
        <v>-1</v>
      </c>
      <c r="P228" s="33">
        <v>-69846.7</v>
      </c>
      <c r="Q228" s="33"/>
      <c r="R228" s="33"/>
      <c r="S228" s="32"/>
      <c r="T228" s="32"/>
      <c r="U228" s="33"/>
      <c r="V228" s="33">
        <v>69682.2</v>
      </c>
      <c r="W228" s="33">
        <v>69682.2</v>
      </c>
      <c r="X228" s="33">
        <v>53075</v>
      </c>
      <c r="Y228" s="33"/>
      <c r="AA228"/>
    </row>
    <row r="229" spans="1:27" x14ac:dyDescent="0.25">
      <c r="A229" s="25">
        <f>IFERROR(VLOOKUP(RepVariacion[[#This Row],[Nombre Artículo]],Productos[],4,FALSE),"00 Falta Info")</f>
        <v>0</v>
      </c>
      <c r="B229" s="34" t="str">
        <f>IFERROR(VLOOKUP(RepVariacion[[#This Row],[Nombre Artículo]],Productos[],3,FALSE),"00 Falta Info")</f>
        <v>Aves</v>
      </c>
      <c r="C229" s="34" t="str">
        <f>IFERROR(VLOOKUP(RepVariacion[[#This Row],[Nombre Artículo]],Productos[],2,FALSE),"00 Falta Info")</f>
        <v>Pollo</v>
      </c>
      <c r="D229" s="35">
        <f>RepVariacion[[#This Row],[Fecha]]-RepVariacion[[#This Row],[Fecha Inicial]]+1</f>
        <v>7</v>
      </c>
      <c r="E229" s="36">
        <v>46051</v>
      </c>
      <c r="F229" s="37">
        <v>46057</v>
      </c>
      <c r="G229" s="29" t="s">
        <v>71</v>
      </c>
      <c r="H229" s="30">
        <v>10.3</v>
      </c>
      <c r="I229" s="30">
        <v>20.5</v>
      </c>
      <c r="J229" s="30">
        <v>26.3</v>
      </c>
      <c r="K229" s="30">
        <v>4.5</v>
      </c>
      <c r="L229" s="30">
        <v>5.9</v>
      </c>
      <c r="M229" s="30">
        <v>1.4</v>
      </c>
      <c r="N229" s="31"/>
      <c r="O229" s="32">
        <v>0.311</v>
      </c>
      <c r="P229" s="33">
        <v>5436.69</v>
      </c>
      <c r="Q229" s="33"/>
      <c r="R229" s="33"/>
      <c r="S229" s="32">
        <v>0.13</v>
      </c>
      <c r="T229" s="32">
        <v>0.14599999999999999</v>
      </c>
      <c r="U229" s="33">
        <v>157504.31</v>
      </c>
      <c r="V229" s="33">
        <v>101942.88</v>
      </c>
      <c r="W229" s="33">
        <v>75681.899999999994</v>
      </c>
      <c r="X229" s="33">
        <v>20467.55</v>
      </c>
      <c r="Y229" s="33">
        <v>22933.84</v>
      </c>
      <c r="AA229"/>
    </row>
    <row r="230" spans="1:27" x14ac:dyDescent="0.25">
      <c r="A230" s="25">
        <f>IFERROR(VLOOKUP(RepVariacion[[#This Row],[Nombre Artículo]],Productos[],4,FALSE),"00 Falta Info")</f>
        <v>0</v>
      </c>
      <c r="B230" s="34" t="str">
        <f>IFERROR(VLOOKUP(RepVariacion[[#This Row],[Nombre Artículo]],Productos[],3,FALSE),"00 Falta Info")</f>
        <v>Carnes</v>
      </c>
      <c r="C230" s="34" t="str">
        <f>IFERROR(VLOOKUP(RepVariacion[[#This Row],[Nombre Artículo]],Productos[],2,FALSE),"00 Falta Info")</f>
        <v>Vacuno</v>
      </c>
      <c r="D230" s="35">
        <f>RepVariacion[[#This Row],[Fecha]]-RepVariacion[[#This Row],[Fecha Inicial]]+1</f>
        <v>7</v>
      </c>
      <c r="E230" s="36">
        <v>46051</v>
      </c>
      <c r="F230" s="37">
        <v>46057</v>
      </c>
      <c r="G230" s="29" t="s">
        <v>102</v>
      </c>
      <c r="H230" s="30">
        <v>16.5</v>
      </c>
      <c r="I230" s="30"/>
      <c r="J230" s="30">
        <v>16.399999999999999</v>
      </c>
      <c r="K230" s="30">
        <v>0.1</v>
      </c>
      <c r="L230" s="30"/>
      <c r="M230" s="30">
        <v>-0.1</v>
      </c>
      <c r="N230" s="31"/>
      <c r="O230" s="32">
        <v>-1</v>
      </c>
      <c r="P230" s="33">
        <v>-1599</v>
      </c>
      <c r="Q230" s="33"/>
      <c r="R230" s="33"/>
      <c r="S230" s="32"/>
      <c r="T230" s="32"/>
      <c r="U230" s="33"/>
      <c r="V230" s="33">
        <v>262236</v>
      </c>
      <c r="W230" s="33"/>
      <c r="X230" s="33">
        <v>1599</v>
      </c>
      <c r="Y230" s="33"/>
      <c r="AA230"/>
    </row>
    <row r="231" spans="1:27" x14ac:dyDescent="0.25">
      <c r="A231" s="25">
        <f>IFERROR(VLOOKUP(RepVariacion[[#This Row],[Nombre Artículo]],Productos[],4,FALSE),"00 Falta Info")</f>
        <v>0</v>
      </c>
      <c r="B231" s="34" t="str">
        <f>IFERROR(VLOOKUP(RepVariacion[[#This Row],[Nombre Artículo]],Productos[],3,FALSE),"00 Falta Info")</f>
        <v>Carnes</v>
      </c>
      <c r="C231" s="34" t="str">
        <f>IFERROR(VLOOKUP(RepVariacion[[#This Row],[Nombre Artículo]],Productos[],2,FALSE),"00 Falta Info")</f>
        <v>Vacuno</v>
      </c>
      <c r="D231" s="35">
        <f>RepVariacion[[#This Row],[Fecha]]-RepVariacion[[#This Row],[Fecha Inicial]]+1</f>
        <v>7</v>
      </c>
      <c r="E231" s="36">
        <v>46051</v>
      </c>
      <c r="F231" s="37">
        <v>46057</v>
      </c>
      <c r="G231" s="29" t="s">
        <v>103</v>
      </c>
      <c r="H231" s="30">
        <v>27.6</v>
      </c>
      <c r="I231" s="30">
        <v>30</v>
      </c>
      <c r="J231" s="30">
        <v>17.2</v>
      </c>
      <c r="K231" s="30">
        <v>40.4</v>
      </c>
      <c r="L231" s="30">
        <v>41.8</v>
      </c>
      <c r="M231" s="30">
        <v>1.4</v>
      </c>
      <c r="N231" s="31">
        <v>0.2</v>
      </c>
      <c r="O231" s="32">
        <v>3.4000000000000002E-2</v>
      </c>
      <c r="P231" s="33">
        <v>47090</v>
      </c>
      <c r="Q231" s="33">
        <v>6.0000000000000001E-3</v>
      </c>
      <c r="R231" s="33">
        <v>8500</v>
      </c>
      <c r="S231" s="32">
        <v>0.43099999999999999</v>
      </c>
      <c r="T231" s="32">
        <v>0.44600000000000001</v>
      </c>
      <c r="U231" s="33">
        <v>3181153.02</v>
      </c>
      <c r="V231" s="33">
        <v>585650</v>
      </c>
      <c r="W231" s="33">
        <v>1020000</v>
      </c>
      <c r="X231" s="33">
        <v>1372410</v>
      </c>
      <c r="Y231" s="33">
        <v>1419500</v>
      </c>
      <c r="AA231"/>
    </row>
    <row r="232" spans="1:27" x14ac:dyDescent="0.25">
      <c r="A232" s="25">
        <f>IFERROR(VLOOKUP(RepVariacion[[#This Row],[Nombre Artículo]],Productos[],4,FALSE),"00 Falta Info")</f>
        <v>0</v>
      </c>
      <c r="B232" s="34" t="str">
        <f>IFERROR(VLOOKUP(RepVariacion[[#This Row],[Nombre Artículo]],Productos[],3,FALSE),"00 Falta Info")</f>
        <v>Carnes</v>
      </c>
      <c r="C232" s="34" t="str">
        <f>IFERROR(VLOOKUP(RepVariacion[[#This Row],[Nombre Artículo]],Productos[],2,FALSE),"00 Falta Info")</f>
        <v>Vacuno</v>
      </c>
      <c r="D232" s="35">
        <f>RepVariacion[[#This Row],[Fecha]]-RepVariacion[[#This Row],[Fecha Inicial]]+1</f>
        <v>7</v>
      </c>
      <c r="E232" s="36">
        <v>46051</v>
      </c>
      <c r="F232" s="37">
        <v>46057</v>
      </c>
      <c r="G232" s="29" t="s">
        <v>84</v>
      </c>
      <c r="H232" s="30">
        <v>49.9</v>
      </c>
      <c r="I232" s="30">
        <v>19.100000000000001</v>
      </c>
      <c r="J232" s="30">
        <v>52.7</v>
      </c>
      <c r="K232" s="30">
        <v>16.3</v>
      </c>
      <c r="L232" s="30">
        <v>20.9</v>
      </c>
      <c r="M232" s="30">
        <v>4.5999999999999996</v>
      </c>
      <c r="N232" s="31">
        <v>0.4</v>
      </c>
      <c r="O232" s="32">
        <v>0.27900000000000003</v>
      </c>
      <c r="P232" s="33">
        <v>65772.149999999994</v>
      </c>
      <c r="Q232" s="33">
        <v>2.7E-2</v>
      </c>
      <c r="R232" s="33">
        <v>6443.74</v>
      </c>
      <c r="S232" s="32">
        <v>0.221</v>
      </c>
      <c r="T232" s="32">
        <v>0.28899999999999998</v>
      </c>
      <c r="U232" s="33">
        <v>1041328.68</v>
      </c>
      <c r="V232" s="33">
        <v>760655.38</v>
      </c>
      <c r="W232" s="33">
        <v>286309</v>
      </c>
      <c r="X232" s="33">
        <v>230190.75</v>
      </c>
      <c r="Y232" s="33">
        <v>301188.8</v>
      </c>
      <c r="AA232"/>
    </row>
    <row r="233" spans="1:27" x14ac:dyDescent="0.25">
      <c r="A233" s="25">
        <f>IFERROR(VLOOKUP(RepVariacion[[#This Row],[Nombre Artículo]],Productos[],4,FALSE),"00 Falta Info")</f>
        <v>0</v>
      </c>
      <c r="B233" s="34" t="str">
        <f>IFERROR(VLOOKUP(RepVariacion[[#This Row],[Nombre Artículo]],Productos[],3,FALSE),"00 Falta Info")</f>
        <v>Carnes</v>
      </c>
      <c r="C233" s="34" t="str">
        <f>IFERROR(VLOOKUP(RepVariacion[[#This Row],[Nombre Artículo]],Productos[],2,FALSE),"00 Falta Info")</f>
        <v>Vacuno</v>
      </c>
      <c r="D233" s="35">
        <f>RepVariacion[[#This Row],[Fecha]]-RepVariacion[[#This Row],[Fecha Inicial]]+1</f>
        <v>7</v>
      </c>
      <c r="E233" s="36">
        <v>46051</v>
      </c>
      <c r="F233" s="37">
        <v>46057</v>
      </c>
      <c r="G233" s="29" t="s">
        <v>104</v>
      </c>
      <c r="H233" s="30">
        <v>25.4</v>
      </c>
      <c r="I233" s="30">
        <v>7.5</v>
      </c>
      <c r="J233" s="30">
        <v>26.5</v>
      </c>
      <c r="K233" s="30">
        <v>6.4</v>
      </c>
      <c r="L233" s="30">
        <v>4.8</v>
      </c>
      <c r="M233" s="30">
        <v>-1.6</v>
      </c>
      <c r="N233" s="31"/>
      <c r="O233" s="32">
        <v>-0.254</v>
      </c>
      <c r="P233" s="33">
        <v>-54910</v>
      </c>
      <c r="Q233" s="33"/>
      <c r="R233" s="33"/>
      <c r="S233" s="32">
        <v>0.63700000000000001</v>
      </c>
      <c r="T233" s="32">
        <v>0.47599999999999998</v>
      </c>
      <c r="U233" s="33">
        <v>339547.01</v>
      </c>
      <c r="V233" s="33">
        <v>901510</v>
      </c>
      <c r="W233" s="33">
        <v>255000</v>
      </c>
      <c r="X233" s="33">
        <v>216410</v>
      </c>
      <c r="Y233" s="33">
        <v>161500</v>
      </c>
      <c r="AA233"/>
    </row>
    <row r="234" spans="1:27" x14ac:dyDescent="0.25">
      <c r="A234" s="25">
        <f>IFERROR(VLOOKUP(RepVariacion[[#This Row],[Nombre Artículo]],Productos[],4,FALSE),"00 Falta Info")</f>
        <v>0</v>
      </c>
      <c r="B234" s="34" t="str">
        <f>IFERROR(VLOOKUP(RepVariacion[[#This Row],[Nombre Artículo]],Productos[],3,FALSE),"00 Falta Info")</f>
        <v>Carnes</v>
      </c>
      <c r="C234" s="34" t="str">
        <f>IFERROR(VLOOKUP(RepVariacion[[#This Row],[Nombre Artículo]],Productos[],2,FALSE),"00 Falta Info")</f>
        <v>Vacuno</v>
      </c>
      <c r="D234" s="35">
        <f>RepVariacion[[#This Row],[Fecha]]-RepVariacion[[#This Row],[Fecha Inicial]]+1</f>
        <v>7</v>
      </c>
      <c r="E234" s="36">
        <v>46051</v>
      </c>
      <c r="F234" s="37">
        <v>46057</v>
      </c>
      <c r="G234" s="29" t="s">
        <v>105</v>
      </c>
      <c r="H234" s="30">
        <v>14.7</v>
      </c>
      <c r="I234" s="30">
        <v>10</v>
      </c>
      <c r="J234" s="30">
        <v>18.3</v>
      </c>
      <c r="K234" s="30">
        <v>6.4</v>
      </c>
      <c r="L234" s="30">
        <v>5.9</v>
      </c>
      <c r="M234" s="30">
        <v>-0.5</v>
      </c>
      <c r="N234" s="31">
        <v>0.3</v>
      </c>
      <c r="O234" s="32">
        <v>-8.2000000000000003E-2</v>
      </c>
      <c r="P234" s="33">
        <v>-4288.6000000000004</v>
      </c>
      <c r="Q234" s="33">
        <v>4.7E-2</v>
      </c>
      <c r="R234" s="33">
        <v>2460</v>
      </c>
      <c r="S234" s="32">
        <v>0.24199999999999999</v>
      </c>
      <c r="T234" s="32">
        <v>0.222</v>
      </c>
      <c r="U234" s="33">
        <v>216915.82</v>
      </c>
      <c r="V234" s="33">
        <v>150388</v>
      </c>
      <c r="W234" s="33">
        <v>82000</v>
      </c>
      <c r="X234" s="33">
        <v>52504.6</v>
      </c>
      <c r="Y234" s="33">
        <v>48216</v>
      </c>
      <c r="AA234"/>
    </row>
    <row r="235" spans="1:27" x14ac:dyDescent="0.25">
      <c r="A235" s="25">
        <f>IFERROR(VLOOKUP(RepVariacion[[#This Row],[Nombre Artículo]],Productos[],4,FALSE),"00 Falta Info")</f>
        <v>0</v>
      </c>
      <c r="B235" s="34" t="str">
        <f>IFERROR(VLOOKUP(RepVariacion[[#This Row],[Nombre Artículo]],Productos[],3,FALSE),"00 Falta Info")</f>
        <v>Carnes</v>
      </c>
      <c r="C235" s="34" t="str">
        <f>IFERROR(VLOOKUP(RepVariacion[[#This Row],[Nombre Artículo]],Productos[],2,FALSE),"00 Falta Info")</f>
        <v>Vacuno</v>
      </c>
      <c r="D235" s="35">
        <f>RepVariacion[[#This Row],[Fecha]]-RepVariacion[[#This Row],[Fecha Inicial]]+1</f>
        <v>7</v>
      </c>
      <c r="E235" s="36">
        <v>46051</v>
      </c>
      <c r="F235" s="37">
        <v>46057</v>
      </c>
      <c r="G235" s="29" t="s">
        <v>106</v>
      </c>
      <c r="H235" s="30">
        <v>7.2</v>
      </c>
      <c r="I235" s="30">
        <v>6</v>
      </c>
      <c r="J235" s="30">
        <v>9.1999999999999993</v>
      </c>
      <c r="K235" s="30">
        <v>4</v>
      </c>
      <c r="L235" s="30">
        <v>4</v>
      </c>
      <c r="M235" s="30"/>
      <c r="N235" s="31"/>
      <c r="O235" s="32"/>
      <c r="P235" s="33"/>
      <c r="Q235" s="33"/>
      <c r="R235" s="33"/>
      <c r="S235" s="32">
        <v>0.217</v>
      </c>
      <c r="T235" s="32">
        <v>0.217</v>
      </c>
      <c r="U235" s="33">
        <v>276353</v>
      </c>
      <c r="V235" s="33">
        <v>138000</v>
      </c>
      <c r="W235" s="33">
        <v>90000</v>
      </c>
      <c r="X235" s="33">
        <v>60000</v>
      </c>
      <c r="Y235" s="33">
        <v>60000</v>
      </c>
      <c r="AA235"/>
    </row>
    <row r="236" spans="1:27" x14ac:dyDescent="0.25">
      <c r="A236" s="25">
        <f>IFERROR(VLOOKUP(RepVariacion[[#This Row],[Nombre Artículo]],Productos[],4,FALSE),"00 Falta Info")</f>
        <v>0</v>
      </c>
      <c r="B236" s="34" t="str">
        <f>IFERROR(VLOOKUP(RepVariacion[[#This Row],[Nombre Artículo]],Productos[],3,FALSE),"00 Falta Info")</f>
        <v>Pescado</v>
      </c>
      <c r="C236" s="34" t="str">
        <f>IFERROR(VLOOKUP(RepVariacion[[#This Row],[Nombre Artículo]],Productos[],2,FALSE),"00 Falta Info")</f>
        <v>Pescado</v>
      </c>
      <c r="D236" s="35">
        <f>RepVariacion[[#This Row],[Fecha]]-RepVariacion[[#This Row],[Fecha Inicial]]+1</f>
        <v>7</v>
      </c>
      <c r="E236" s="36">
        <v>46051</v>
      </c>
      <c r="F236" s="37">
        <v>46057</v>
      </c>
      <c r="G236" s="29" t="s">
        <v>107</v>
      </c>
      <c r="H236" s="30">
        <v>26.6</v>
      </c>
      <c r="I236" s="30">
        <v>30</v>
      </c>
      <c r="J236" s="30">
        <v>34.5</v>
      </c>
      <c r="K236" s="30">
        <v>22.1</v>
      </c>
      <c r="L236" s="30">
        <v>21.2</v>
      </c>
      <c r="M236" s="30">
        <v>-0.9</v>
      </c>
      <c r="N236" s="31"/>
      <c r="O236" s="32">
        <v>-4.1000000000000002E-2</v>
      </c>
      <c r="P236" s="33">
        <v>-8663.43</v>
      </c>
      <c r="Q236" s="33"/>
      <c r="R236" s="33"/>
      <c r="S236" s="32">
        <v>0.21299999999999999</v>
      </c>
      <c r="T236" s="32">
        <v>0.21299999999999999</v>
      </c>
      <c r="U236" s="33">
        <v>943613.33</v>
      </c>
      <c r="V236" s="33">
        <v>327432.65999999997</v>
      </c>
      <c r="W236" s="33">
        <v>286500</v>
      </c>
      <c r="X236" s="33">
        <v>200784.97</v>
      </c>
      <c r="Y236" s="33">
        <v>201102.85</v>
      </c>
      <c r="AA236"/>
    </row>
    <row r="237" spans="1:27" x14ac:dyDescent="0.25">
      <c r="A237" s="25">
        <f>IFERROR(VLOOKUP(RepVariacion[[#This Row],[Nombre Artículo]],Productos[],4,FALSE),"00 Falta Info")</f>
        <v>0</v>
      </c>
      <c r="B237" s="34" t="str">
        <f>IFERROR(VLOOKUP(RepVariacion[[#This Row],[Nombre Artículo]],Productos[],3,FALSE),"00 Falta Info")</f>
        <v>Pescado</v>
      </c>
      <c r="C237" s="34" t="str">
        <f>IFERROR(VLOOKUP(RepVariacion[[#This Row],[Nombre Artículo]],Productos[],2,FALSE),"00 Falta Info")</f>
        <v>Pescado</v>
      </c>
      <c r="D237" s="35">
        <f>RepVariacion[[#This Row],[Fecha]]-RepVariacion[[#This Row],[Fecha Inicial]]+1</f>
        <v>7</v>
      </c>
      <c r="E237" s="36">
        <v>46051</v>
      </c>
      <c r="F237" s="37">
        <v>46057</v>
      </c>
      <c r="G237" s="29" t="s">
        <v>108</v>
      </c>
      <c r="H237" s="30">
        <v>18.100000000000001</v>
      </c>
      <c r="I237" s="30">
        <v>79.7</v>
      </c>
      <c r="J237" s="30">
        <v>45</v>
      </c>
      <c r="K237" s="30">
        <v>52.8</v>
      </c>
      <c r="L237" s="30">
        <v>51.9</v>
      </c>
      <c r="M237" s="30">
        <v>-0.9</v>
      </c>
      <c r="N237" s="31"/>
      <c r="O237" s="32">
        <v>-1.7000000000000001E-2</v>
      </c>
      <c r="P237" s="33">
        <v>-6573.75</v>
      </c>
      <c r="Q237" s="33"/>
      <c r="R237" s="33"/>
      <c r="S237" s="32">
        <v>0.32300000000000001</v>
      </c>
      <c r="T237" s="32">
        <v>0.317</v>
      </c>
      <c r="U237" s="33">
        <v>1227556.94</v>
      </c>
      <c r="V237" s="33">
        <v>337481.1</v>
      </c>
      <c r="W237" s="33">
        <v>597750</v>
      </c>
      <c r="X237" s="33">
        <v>396049.1</v>
      </c>
      <c r="Y237" s="33">
        <v>389475.35</v>
      </c>
      <c r="AA237"/>
    </row>
    <row r="238" spans="1:27" x14ac:dyDescent="0.25">
      <c r="A238" s="25">
        <f>IFERROR(VLOOKUP(RepVariacion[[#This Row],[Nombre Artículo]],Productos[],4,FALSE),"00 Falta Info")</f>
        <v>0</v>
      </c>
      <c r="B238" s="34" t="str">
        <f>IFERROR(VLOOKUP(RepVariacion[[#This Row],[Nombre Artículo]],Productos[],3,FALSE),"00 Falta Info")</f>
        <v>Pescado</v>
      </c>
      <c r="C238" s="34" t="str">
        <f>IFERROR(VLOOKUP(RepVariacion[[#This Row],[Nombre Artículo]],Productos[],2,FALSE),"00 Falta Info")</f>
        <v>Pescado</v>
      </c>
      <c r="D238" s="35">
        <f>RepVariacion[[#This Row],[Fecha]]-RepVariacion[[#This Row],[Fecha Inicial]]+1</f>
        <v>7</v>
      </c>
      <c r="E238" s="36">
        <v>46051</v>
      </c>
      <c r="F238" s="37">
        <v>46057</v>
      </c>
      <c r="G238" s="29" t="s">
        <v>109</v>
      </c>
      <c r="H238" s="30">
        <v>18.399999999999999</v>
      </c>
      <c r="I238" s="30">
        <v>33.700000000000003</v>
      </c>
      <c r="J238" s="30">
        <v>38.6</v>
      </c>
      <c r="K238" s="30">
        <v>13.5</v>
      </c>
      <c r="L238" s="30">
        <v>12.4</v>
      </c>
      <c r="M238" s="30">
        <v>-1.1000000000000001</v>
      </c>
      <c r="N238" s="31"/>
      <c r="O238" s="32">
        <v>-8.4000000000000005E-2</v>
      </c>
      <c r="P238" s="33">
        <v>-12411.74</v>
      </c>
      <c r="Q238" s="33"/>
      <c r="R238" s="33"/>
      <c r="S238" s="32">
        <v>0.255</v>
      </c>
      <c r="T238" s="32">
        <v>0.216</v>
      </c>
      <c r="U238" s="33">
        <v>624108.66</v>
      </c>
      <c r="V238" s="33">
        <v>422236.02</v>
      </c>
      <c r="W238" s="33">
        <v>363960</v>
      </c>
      <c r="X238" s="33">
        <v>159277.29</v>
      </c>
      <c r="Y238" s="33">
        <v>135117.45000000001</v>
      </c>
      <c r="AA238"/>
    </row>
    <row r="239" spans="1:27" x14ac:dyDescent="0.25">
      <c r="A239" s="25">
        <f>IFERROR(VLOOKUP(RepVariacion[[#This Row],[Nombre Artículo]],Productos[],4,FALSE),"00 Falta Info")</f>
        <v>0</v>
      </c>
      <c r="B239" s="34" t="str">
        <f>IFERROR(VLOOKUP(RepVariacion[[#This Row],[Nombre Artículo]],Productos[],3,FALSE),"00 Falta Info")</f>
        <v>Mariscos</v>
      </c>
      <c r="C239" s="34" t="str">
        <f>IFERROR(VLOOKUP(RepVariacion[[#This Row],[Nombre Artículo]],Productos[],2,FALSE),"00 Falta Info")</f>
        <v>Mariscos</v>
      </c>
      <c r="D239" s="35">
        <f>RepVariacion[[#This Row],[Fecha]]-RepVariacion[[#This Row],[Fecha Inicial]]+1</f>
        <v>7</v>
      </c>
      <c r="E239" s="36">
        <v>46051</v>
      </c>
      <c r="F239" s="37">
        <v>46057</v>
      </c>
      <c r="G239" s="29" t="s">
        <v>110</v>
      </c>
      <c r="H239" s="30">
        <v>39</v>
      </c>
      <c r="I239" s="30"/>
      <c r="J239" s="30">
        <v>21.5</v>
      </c>
      <c r="K239" s="30">
        <v>17.5</v>
      </c>
      <c r="L239" s="30">
        <v>18.2</v>
      </c>
      <c r="M239" s="30">
        <v>0.7</v>
      </c>
      <c r="N239" s="31"/>
      <c r="O239" s="32">
        <v>4.2000000000000003E-2</v>
      </c>
      <c r="P239" s="33">
        <v>1622.34</v>
      </c>
      <c r="Q239" s="33"/>
      <c r="R239" s="33"/>
      <c r="S239" s="32">
        <v>0.253</v>
      </c>
      <c r="T239" s="32">
        <v>0.26400000000000001</v>
      </c>
      <c r="U239" s="33">
        <v>153572.15</v>
      </c>
      <c r="V239" s="33">
        <v>47875.03</v>
      </c>
      <c r="W239" s="33"/>
      <c r="X239" s="33">
        <v>38908.26</v>
      </c>
      <c r="Y239" s="33">
        <v>40530.6</v>
      </c>
      <c r="AA239"/>
    </row>
    <row r="240" spans="1:27" x14ac:dyDescent="0.25">
      <c r="A240" s="25">
        <f>IFERROR(VLOOKUP(RepVariacion[[#This Row],[Nombre Artículo]],Productos[],4,FALSE),"00 Falta Info")</f>
        <v>0</v>
      </c>
      <c r="B240" s="34" t="str">
        <f>IFERROR(VLOOKUP(RepVariacion[[#This Row],[Nombre Artículo]],Productos[],3,FALSE),"00 Falta Info")</f>
        <v>Mariscos</v>
      </c>
      <c r="C240" s="34" t="str">
        <f>IFERROR(VLOOKUP(RepVariacion[[#This Row],[Nombre Artículo]],Productos[],2,FALSE),"00 Falta Info")</f>
        <v>Mariscos</v>
      </c>
      <c r="D240" s="35">
        <f>RepVariacion[[#This Row],[Fecha]]-RepVariacion[[#This Row],[Fecha Inicial]]+1</f>
        <v>7</v>
      </c>
      <c r="E240" s="36">
        <v>46051</v>
      </c>
      <c r="F240" s="37">
        <v>46057</v>
      </c>
      <c r="G240" s="29" t="s">
        <v>111</v>
      </c>
      <c r="H240" s="30">
        <v>14.8</v>
      </c>
      <c r="I240" s="30">
        <v>20</v>
      </c>
      <c r="J240" s="30">
        <v>26.8</v>
      </c>
      <c r="K240" s="30">
        <v>8</v>
      </c>
      <c r="L240" s="30">
        <v>10.6</v>
      </c>
      <c r="M240" s="30">
        <v>2.6</v>
      </c>
      <c r="N240" s="31"/>
      <c r="O240" s="32">
        <v>0.33</v>
      </c>
      <c r="P240" s="33">
        <v>18280.849999999999</v>
      </c>
      <c r="Q240" s="33"/>
      <c r="R240" s="33"/>
      <c r="S240" s="32">
        <v>0.14899999999999999</v>
      </c>
      <c r="T240" s="32">
        <v>0.19500000000000001</v>
      </c>
      <c r="U240" s="33">
        <v>378000.01</v>
      </c>
      <c r="V240" s="33">
        <v>185877.6</v>
      </c>
      <c r="W240" s="33">
        <v>138000</v>
      </c>
      <c r="X240" s="33">
        <v>56286.71</v>
      </c>
      <c r="Y240" s="33">
        <v>73657.17</v>
      </c>
      <c r="AA240"/>
    </row>
    <row r="241" spans="1:27" x14ac:dyDescent="0.25">
      <c r="A241" s="25">
        <f>IFERROR(VLOOKUP(RepVariacion[[#This Row],[Nombre Artículo]],Productos[],4,FALSE),"00 Falta Info")</f>
        <v>0</v>
      </c>
      <c r="B241" s="34" t="str">
        <f>IFERROR(VLOOKUP(RepVariacion[[#This Row],[Nombre Artículo]],Productos[],3,FALSE),"00 Falta Info")</f>
        <v>Mariscos</v>
      </c>
      <c r="C241" s="34" t="str">
        <f>IFERROR(VLOOKUP(RepVariacion[[#This Row],[Nombre Artículo]],Productos[],2,FALSE),"00 Falta Info")</f>
        <v>Mariscos</v>
      </c>
      <c r="D241" s="35">
        <f>RepVariacion[[#This Row],[Fecha]]-RepVariacion[[#This Row],[Fecha Inicial]]+1</f>
        <v>7</v>
      </c>
      <c r="E241" s="36">
        <v>46051</v>
      </c>
      <c r="F241" s="37">
        <v>46057</v>
      </c>
      <c r="G241" s="29" t="s">
        <v>112</v>
      </c>
      <c r="H241" s="30">
        <v>21.7</v>
      </c>
      <c r="I241" s="30"/>
      <c r="J241" s="30">
        <v>17</v>
      </c>
      <c r="K241" s="30">
        <v>4.7</v>
      </c>
      <c r="L241" s="30">
        <v>3.3</v>
      </c>
      <c r="M241" s="30">
        <v>-1.3</v>
      </c>
      <c r="N241" s="31"/>
      <c r="O241" s="32">
        <v>-0.28699999999999998</v>
      </c>
      <c r="P241" s="33">
        <v>-17583.82</v>
      </c>
      <c r="Q241" s="33"/>
      <c r="R241" s="33"/>
      <c r="S241" s="32">
        <v>1.0860000000000001</v>
      </c>
      <c r="T241" s="32">
        <v>0.77400000000000002</v>
      </c>
      <c r="U241" s="33">
        <v>56454</v>
      </c>
      <c r="V241" s="33">
        <v>224044.38</v>
      </c>
      <c r="W241" s="33"/>
      <c r="X241" s="33">
        <v>61291</v>
      </c>
      <c r="Y241" s="33">
        <v>43707.17</v>
      </c>
      <c r="AA241"/>
    </row>
    <row r="242" spans="1:27" x14ac:dyDescent="0.25">
      <c r="A242" s="25">
        <f>IFERROR(VLOOKUP(RepVariacion[[#This Row],[Nombre Artículo]],Productos[],4,FALSE),"00 Falta Info")</f>
        <v>0</v>
      </c>
      <c r="B242" s="34" t="str">
        <f>IFERROR(VLOOKUP(RepVariacion[[#This Row],[Nombre Artículo]],Productos[],3,FALSE),"00 Falta Info")</f>
        <v>Mariscos</v>
      </c>
      <c r="C242" s="34" t="str">
        <f>IFERROR(VLOOKUP(RepVariacion[[#This Row],[Nombre Artículo]],Productos[],2,FALSE),"00 Falta Info")</f>
        <v>Mariscos</v>
      </c>
      <c r="D242" s="35">
        <f>RepVariacion[[#This Row],[Fecha]]-RepVariacion[[#This Row],[Fecha Inicial]]+1</f>
        <v>7</v>
      </c>
      <c r="E242" s="36">
        <v>46051</v>
      </c>
      <c r="F242" s="37">
        <v>46057</v>
      </c>
      <c r="G242" s="29" t="s">
        <v>113</v>
      </c>
      <c r="H242" s="30">
        <v>26.86</v>
      </c>
      <c r="I242" s="30">
        <v>18</v>
      </c>
      <c r="J242" s="30">
        <v>34.729999999999997</v>
      </c>
      <c r="K242" s="30">
        <v>10.130000000000001</v>
      </c>
      <c r="L242" s="30">
        <v>7.37</v>
      </c>
      <c r="M242" s="30">
        <v>-2.75</v>
      </c>
      <c r="N242" s="31">
        <v>1.17</v>
      </c>
      <c r="O242" s="32">
        <v>-0.27200000000000002</v>
      </c>
      <c r="P242" s="33">
        <v>-67946.78</v>
      </c>
      <c r="Q242" s="33">
        <v>0.115</v>
      </c>
      <c r="R242" s="33">
        <v>28788.03</v>
      </c>
      <c r="S242" s="32">
        <v>0.56200000000000006</v>
      </c>
      <c r="T242" s="32">
        <v>0.41499999999999998</v>
      </c>
      <c r="U242" s="33">
        <v>438465.29</v>
      </c>
      <c r="V242" s="33">
        <v>856998.35</v>
      </c>
      <c r="W242" s="33">
        <v>450000</v>
      </c>
      <c r="X242" s="33">
        <v>246389.18</v>
      </c>
      <c r="Y242" s="33">
        <v>181979.04</v>
      </c>
      <c r="AA242"/>
    </row>
    <row r="243" spans="1:27" x14ac:dyDescent="0.25">
      <c r="A243" s="25">
        <f>IFERROR(VLOOKUP(RepVariacion[[#This Row],[Nombre Artículo]],Productos[],4,FALSE),"00 Falta Info")</f>
        <v>0</v>
      </c>
      <c r="B243" s="34" t="str">
        <f>IFERROR(VLOOKUP(RepVariacion[[#This Row],[Nombre Artículo]],Productos[],3,FALSE),"00 Falta Info")</f>
        <v>Mariscos</v>
      </c>
      <c r="C243" s="34" t="str">
        <f>IFERROR(VLOOKUP(RepVariacion[[#This Row],[Nombre Artículo]],Productos[],2,FALSE),"00 Falta Info")</f>
        <v>Mariscos</v>
      </c>
      <c r="D243" s="35">
        <f>RepVariacion[[#This Row],[Fecha]]-RepVariacion[[#This Row],[Fecha Inicial]]+1</f>
        <v>7</v>
      </c>
      <c r="E243" s="36">
        <v>46051</v>
      </c>
      <c r="F243" s="37">
        <v>46057</v>
      </c>
      <c r="G243" s="29" t="s">
        <v>114</v>
      </c>
      <c r="H243" s="30">
        <v>17.899999999999999</v>
      </c>
      <c r="I243" s="30"/>
      <c r="J243" s="30">
        <v>16.7</v>
      </c>
      <c r="K243" s="30">
        <v>1.2</v>
      </c>
      <c r="L243" s="30">
        <v>2.9</v>
      </c>
      <c r="M243" s="30">
        <v>1.6</v>
      </c>
      <c r="N243" s="31"/>
      <c r="O243" s="32">
        <v>1.327</v>
      </c>
      <c r="P243" s="33">
        <v>25130.63</v>
      </c>
      <c r="Q243" s="33"/>
      <c r="R243" s="33"/>
      <c r="S243" s="32">
        <v>0.32600000000000001</v>
      </c>
      <c r="T243" s="32">
        <v>0.75800000000000001</v>
      </c>
      <c r="U243" s="33">
        <v>58130.01</v>
      </c>
      <c r="V243" s="33">
        <v>254794.43</v>
      </c>
      <c r="W243" s="33"/>
      <c r="X243" s="33">
        <v>18931.900000000001</v>
      </c>
      <c r="Y243" s="33">
        <v>44062.53</v>
      </c>
      <c r="AA243"/>
    </row>
    <row r="244" spans="1:27" x14ac:dyDescent="0.25">
      <c r="A244" s="25">
        <f>IFERROR(VLOOKUP(RepVariacion[[#This Row],[Nombre Artículo]],Productos[],4,FALSE),"00 Falta Info")</f>
        <v>0</v>
      </c>
      <c r="B244" s="34" t="str">
        <f>IFERROR(VLOOKUP(RepVariacion[[#This Row],[Nombre Artículo]],Productos[],3,FALSE),"00 Falta Info")</f>
        <v>Mariscos</v>
      </c>
      <c r="C244" s="34" t="str">
        <f>IFERROR(VLOOKUP(RepVariacion[[#This Row],[Nombre Artículo]],Productos[],2,FALSE),"00 Falta Info")</f>
        <v>Mariscos</v>
      </c>
      <c r="D244" s="35">
        <f>RepVariacion[[#This Row],[Fecha]]-RepVariacion[[#This Row],[Fecha Inicial]]+1</f>
        <v>7</v>
      </c>
      <c r="E244" s="36">
        <v>46051</v>
      </c>
      <c r="F244" s="37">
        <v>46057</v>
      </c>
      <c r="G244" s="29" t="s">
        <v>115</v>
      </c>
      <c r="H244" s="30">
        <v>1.6</v>
      </c>
      <c r="I244" s="30"/>
      <c r="J244" s="30">
        <v>1.6</v>
      </c>
      <c r="K244" s="30"/>
      <c r="L244" s="30"/>
      <c r="M244" s="30"/>
      <c r="N244" s="31"/>
      <c r="O244" s="32">
        <v>-1</v>
      </c>
      <c r="P244" s="33">
        <v>-407.27</v>
      </c>
      <c r="Q244" s="33"/>
      <c r="R244" s="33"/>
      <c r="S244" s="32"/>
      <c r="T244" s="32"/>
      <c r="U244" s="33"/>
      <c r="V244" s="33">
        <v>23219.16</v>
      </c>
      <c r="W244" s="33"/>
      <c r="X244" s="33">
        <v>407.27</v>
      </c>
      <c r="Y244" s="33"/>
      <c r="AA244"/>
    </row>
    <row r="245" spans="1:27" x14ac:dyDescent="0.25">
      <c r="A245" s="25">
        <f>IFERROR(VLOOKUP(RepVariacion[[#This Row],[Nombre Artículo]],Productos[],4,FALSE),"00 Falta Info")</f>
        <v>0</v>
      </c>
      <c r="B245" s="34" t="str">
        <f>IFERROR(VLOOKUP(RepVariacion[[#This Row],[Nombre Artículo]],Productos[],3,FALSE),"00 Falta Info")</f>
        <v>Mariscos</v>
      </c>
      <c r="C245" s="34" t="str">
        <f>IFERROR(VLOOKUP(RepVariacion[[#This Row],[Nombre Artículo]],Productos[],2,FALSE),"00 Falta Info")</f>
        <v>Mariscos</v>
      </c>
      <c r="D245" s="35">
        <f>RepVariacion[[#This Row],[Fecha]]-RepVariacion[[#This Row],[Fecha Inicial]]+1</f>
        <v>7</v>
      </c>
      <c r="E245" s="36">
        <v>46051</v>
      </c>
      <c r="F245" s="37">
        <v>46057</v>
      </c>
      <c r="G245" s="29" t="s">
        <v>116</v>
      </c>
      <c r="H245" s="30">
        <v>9.6999999999999993</v>
      </c>
      <c r="I245" s="30"/>
      <c r="J245" s="30">
        <v>4.3</v>
      </c>
      <c r="K245" s="30">
        <v>5.4</v>
      </c>
      <c r="L245" s="30">
        <v>5.8</v>
      </c>
      <c r="M245" s="30">
        <v>0.4</v>
      </c>
      <c r="N245" s="31"/>
      <c r="O245" s="32">
        <v>7.3999999999999996E-2</v>
      </c>
      <c r="P245" s="33">
        <v>2542.52</v>
      </c>
      <c r="Q245" s="33"/>
      <c r="R245" s="33"/>
      <c r="S245" s="32">
        <v>0.252</v>
      </c>
      <c r="T245" s="32">
        <v>0.27100000000000002</v>
      </c>
      <c r="U245" s="33">
        <v>135733.20000000001</v>
      </c>
      <c r="V245" s="33">
        <v>27778.54</v>
      </c>
      <c r="W245" s="33"/>
      <c r="X245" s="33">
        <v>34207.300000000003</v>
      </c>
      <c r="Y245" s="33">
        <v>36749.82</v>
      </c>
      <c r="AA245"/>
    </row>
    <row r="246" spans="1:27" x14ac:dyDescent="0.25">
      <c r="A246" s="25">
        <f>IFERROR(VLOOKUP(RepVariacion[[#This Row],[Nombre Artículo]],Productos[],4,FALSE),"00 Falta Info")</f>
        <v>0</v>
      </c>
      <c r="B246" s="34" t="str">
        <f>IFERROR(VLOOKUP(RepVariacion[[#This Row],[Nombre Artículo]],Productos[],3,FALSE),"00 Falta Info")</f>
        <v>Mariscos</v>
      </c>
      <c r="C246" s="34" t="str">
        <f>IFERROR(VLOOKUP(RepVariacion[[#This Row],[Nombre Artículo]],Productos[],2,FALSE),"00 Falta Info")</f>
        <v>Mariscos</v>
      </c>
      <c r="D246" s="35">
        <f>RepVariacion[[#This Row],[Fecha]]-RepVariacion[[#This Row],[Fecha Inicial]]+1</f>
        <v>7</v>
      </c>
      <c r="E246" s="36">
        <v>46051</v>
      </c>
      <c r="F246" s="37">
        <v>46057</v>
      </c>
      <c r="G246" s="29" t="s">
        <v>117</v>
      </c>
      <c r="H246" s="30">
        <v>0.8</v>
      </c>
      <c r="I246" s="30"/>
      <c r="J246" s="30">
        <v>1.4</v>
      </c>
      <c r="K246" s="30">
        <v>-0.6</v>
      </c>
      <c r="L246" s="30">
        <v>1.3</v>
      </c>
      <c r="M246" s="30">
        <v>2</v>
      </c>
      <c r="N246" s="31"/>
      <c r="O246" s="32">
        <v>3.13</v>
      </c>
      <c r="P246" s="33">
        <v>18122.61</v>
      </c>
      <c r="Q246" s="33"/>
      <c r="R246" s="33"/>
      <c r="S246" s="32">
        <v>-0.20200000000000001</v>
      </c>
      <c r="T246" s="32">
        <v>0.43</v>
      </c>
      <c r="U246" s="33">
        <v>28651.45</v>
      </c>
      <c r="V246" s="33">
        <v>13146.6</v>
      </c>
      <c r="W246" s="33"/>
      <c r="X246" s="33">
        <v>-5789.64</v>
      </c>
      <c r="Y246" s="33">
        <v>12332.97</v>
      </c>
      <c r="AA246"/>
    </row>
    <row r="247" spans="1:27" x14ac:dyDescent="0.25">
      <c r="A247" s="25">
        <f>IFERROR(VLOOKUP(RepVariacion[[#This Row],[Nombre Artículo]],Productos[],4,FALSE),"00 Falta Info")</f>
        <v>0</v>
      </c>
      <c r="B247" s="34" t="str">
        <f>IFERROR(VLOOKUP(RepVariacion[[#This Row],[Nombre Artículo]],Productos[],3,FALSE),"00 Falta Info")</f>
        <v>Embutidos</v>
      </c>
      <c r="C247" s="34" t="str">
        <f>IFERROR(VLOOKUP(RepVariacion[[#This Row],[Nombre Artículo]],Productos[],2,FALSE),"00 Falta Info")</f>
        <v>Embutidos</v>
      </c>
      <c r="D247" s="35">
        <f>RepVariacion[[#This Row],[Fecha]]-RepVariacion[[#This Row],[Fecha Inicial]]+1</f>
        <v>7</v>
      </c>
      <c r="E247" s="36">
        <v>46051</v>
      </c>
      <c r="F247" s="37">
        <v>46057</v>
      </c>
      <c r="G247" s="29" t="s">
        <v>93</v>
      </c>
      <c r="H247" s="30">
        <v>9.9</v>
      </c>
      <c r="I247" s="30">
        <v>2</v>
      </c>
      <c r="J247" s="30">
        <v>8.8000000000000007</v>
      </c>
      <c r="K247" s="30">
        <v>3.1</v>
      </c>
      <c r="L247" s="30">
        <v>4.4000000000000004</v>
      </c>
      <c r="M247" s="30">
        <v>1.3</v>
      </c>
      <c r="N247" s="31"/>
      <c r="O247" s="32">
        <v>0.41199999999999998</v>
      </c>
      <c r="P247" s="33">
        <v>29464.35</v>
      </c>
      <c r="Q247" s="33"/>
      <c r="R247" s="33"/>
      <c r="S247" s="32">
        <v>0.224</v>
      </c>
      <c r="T247" s="32">
        <v>0.316</v>
      </c>
      <c r="U247" s="33">
        <v>319876.32</v>
      </c>
      <c r="V247" s="33">
        <v>201404.71</v>
      </c>
      <c r="W247" s="33">
        <v>45960</v>
      </c>
      <c r="X247" s="33">
        <v>71507.77</v>
      </c>
      <c r="Y247" s="33">
        <v>100972.12</v>
      </c>
      <c r="AA247"/>
    </row>
    <row r="248" spans="1:27" x14ac:dyDescent="0.25">
      <c r="A248" s="25">
        <f>IFERROR(VLOOKUP(RepVariacion[[#This Row],[Nombre Artículo]],Productos[],4,FALSE),"00 Falta Info")</f>
        <v>0</v>
      </c>
      <c r="B248" s="34" t="str">
        <f>IFERROR(VLOOKUP(RepVariacion[[#This Row],[Nombre Artículo]],Productos[],3,FALSE),"00 Falta Info")</f>
        <v>Embutidos</v>
      </c>
      <c r="C248" s="34" t="str">
        <f>IFERROR(VLOOKUP(RepVariacion[[#This Row],[Nombre Artículo]],Productos[],2,FALSE),"00 Falta Info")</f>
        <v>Embutidos</v>
      </c>
      <c r="D248" s="35">
        <f>RepVariacion[[#This Row],[Fecha]]-RepVariacion[[#This Row],[Fecha Inicial]]+1</f>
        <v>7</v>
      </c>
      <c r="E248" s="36">
        <v>46051</v>
      </c>
      <c r="F248" s="37">
        <v>46057</v>
      </c>
      <c r="G248" s="29" t="s">
        <v>94</v>
      </c>
      <c r="H248" s="30">
        <v>8.4</v>
      </c>
      <c r="I248" s="30"/>
      <c r="J248" s="30">
        <v>7.3</v>
      </c>
      <c r="K248" s="30">
        <v>1.1000000000000001</v>
      </c>
      <c r="L248" s="30">
        <v>1</v>
      </c>
      <c r="M248" s="30">
        <v>-0.1</v>
      </c>
      <c r="N248" s="31"/>
      <c r="O248" s="32">
        <v>-0.11899999999999999</v>
      </c>
      <c r="P248" s="33">
        <v>-1394.71</v>
      </c>
      <c r="Q248" s="33"/>
      <c r="R248" s="33"/>
      <c r="S248" s="32">
        <v>0.18099999999999999</v>
      </c>
      <c r="T248" s="32">
        <v>0.159</v>
      </c>
      <c r="U248" s="33">
        <v>64928.09</v>
      </c>
      <c r="V248" s="33">
        <v>75521.210000000006</v>
      </c>
      <c r="W248" s="33"/>
      <c r="X248" s="33">
        <v>11725.93</v>
      </c>
      <c r="Y248" s="33">
        <v>10331.219999999999</v>
      </c>
      <c r="AA248"/>
    </row>
    <row r="249" spans="1:27" x14ac:dyDescent="0.25">
      <c r="A249" s="25">
        <f>IFERROR(VLOOKUP(RepVariacion[[#This Row],[Nombre Artículo]],Productos[],4,FALSE),"00 Falta Info")</f>
        <v>0</v>
      </c>
      <c r="B249" s="34" t="str">
        <f>IFERROR(VLOOKUP(RepVariacion[[#This Row],[Nombre Artículo]],Productos[],3,FALSE),"00 Falta Info")</f>
        <v>Lacteos</v>
      </c>
      <c r="C249" s="34" t="str">
        <f>IFERROR(VLOOKUP(RepVariacion[[#This Row],[Nombre Artículo]],Productos[],2,FALSE),"00 Falta Info")</f>
        <v>Quesos</v>
      </c>
      <c r="D249" s="35">
        <f>RepVariacion[[#This Row],[Fecha]]-RepVariacion[[#This Row],[Fecha Inicial]]+1</f>
        <v>7</v>
      </c>
      <c r="E249" s="36">
        <v>46051</v>
      </c>
      <c r="F249" s="37">
        <v>46057</v>
      </c>
      <c r="G249" s="29" t="s">
        <v>118</v>
      </c>
      <c r="H249" s="30">
        <v>116</v>
      </c>
      <c r="I249" s="30">
        <v>48</v>
      </c>
      <c r="J249" s="30">
        <v>116</v>
      </c>
      <c r="K249" s="30">
        <v>48</v>
      </c>
      <c r="L249" s="30">
        <v>46</v>
      </c>
      <c r="M249" s="30">
        <v>-2</v>
      </c>
      <c r="N249" s="31">
        <v>1</v>
      </c>
      <c r="O249" s="32">
        <v>-4.2000000000000003E-2</v>
      </c>
      <c r="P249" s="33">
        <v>-8347.83</v>
      </c>
      <c r="Q249" s="33">
        <v>2.1000000000000001E-2</v>
      </c>
      <c r="R249" s="33">
        <v>4173.92</v>
      </c>
      <c r="S249" s="32">
        <v>0.52500000000000002</v>
      </c>
      <c r="T249" s="32">
        <v>0.505</v>
      </c>
      <c r="U249" s="33">
        <v>380384.14</v>
      </c>
      <c r="V249" s="33">
        <v>484174.24</v>
      </c>
      <c r="W249" s="33">
        <v>201120</v>
      </c>
      <c r="X249" s="33">
        <v>199802.5</v>
      </c>
      <c r="Y249" s="33">
        <v>192000.13</v>
      </c>
      <c r="AA249"/>
    </row>
    <row r="250" spans="1:27" x14ac:dyDescent="0.25">
      <c r="A250" s="25">
        <f>IFERROR(VLOOKUP(RepVariacion[[#This Row],[Nombre Artículo]],Productos[],4,FALSE),"00 Falta Info")</f>
        <v>0</v>
      </c>
      <c r="B250" s="34" t="str">
        <f>IFERROR(VLOOKUP(RepVariacion[[#This Row],[Nombre Artículo]],Productos[],3,FALSE),"00 Falta Info")</f>
        <v>Lacteos</v>
      </c>
      <c r="C250" s="34" t="str">
        <f>IFERROR(VLOOKUP(RepVariacion[[#This Row],[Nombre Artículo]],Productos[],2,FALSE),"00 Falta Info")</f>
        <v>Quesos</v>
      </c>
      <c r="D250" s="35">
        <f>RepVariacion[[#This Row],[Fecha]]-RepVariacion[[#This Row],[Fecha Inicial]]+1</f>
        <v>7</v>
      </c>
      <c r="E250" s="36">
        <v>46051</v>
      </c>
      <c r="F250" s="37">
        <v>46057</v>
      </c>
      <c r="G250" s="29" t="s">
        <v>119</v>
      </c>
      <c r="H250" s="30">
        <v>8.9</v>
      </c>
      <c r="I250" s="30"/>
      <c r="J250" s="30">
        <v>9</v>
      </c>
      <c r="K250" s="30"/>
      <c r="L250" s="30"/>
      <c r="M250" s="30"/>
      <c r="N250" s="31"/>
      <c r="O250" s="32">
        <v>1</v>
      </c>
      <c r="P250" s="33"/>
      <c r="Q250" s="33"/>
      <c r="R250" s="33"/>
      <c r="S250" s="32"/>
      <c r="T250" s="32"/>
      <c r="U250" s="33"/>
      <c r="V250" s="33"/>
      <c r="W250" s="33"/>
      <c r="X250" s="33"/>
      <c r="Y250" s="33"/>
      <c r="AA250"/>
    </row>
    <row r="251" spans="1:27" x14ac:dyDescent="0.25">
      <c r="A251" s="25">
        <f>IFERROR(VLOOKUP(RepVariacion[[#This Row],[Nombre Artículo]],Productos[],4,FALSE),"00 Falta Info")</f>
        <v>0</v>
      </c>
      <c r="B251" s="34" t="str">
        <f>IFERROR(VLOOKUP(RepVariacion[[#This Row],[Nombre Artículo]],Productos[],3,FALSE),"00 Falta Info")</f>
        <v>Lacteos</v>
      </c>
      <c r="C251" s="34" t="str">
        <f>IFERROR(VLOOKUP(RepVariacion[[#This Row],[Nombre Artículo]],Productos[],2,FALSE),"00 Falta Info")</f>
        <v>Quesos</v>
      </c>
      <c r="D251" s="35">
        <f>RepVariacion[[#This Row],[Fecha]]-RepVariacion[[#This Row],[Fecha Inicial]]+1</f>
        <v>7</v>
      </c>
      <c r="E251" s="36">
        <v>46051</v>
      </c>
      <c r="F251" s="37">
        <v>46057</v>
      </c>
      <c r="G251" s="29" t="s">
        <v>120</v>
      </c>
      <c r="H251" s="30">
        <v>52.9</v>
      </c>
      <c r="I251" s="30">
        <v>22</v>
      </c>
      <c r="J251" s="30">
        <v>43.7</v>
      </c>
      <c r="K251" s="30">
        <v>31.2</v>
      </c>
      <c r="L251" s="30">
        <v>30</v>
      </c>
      <c r="M251" s="30">
        <v>-1.2</v>
      </c>
      <c r="N251" s="31">
        <v>0.3</v>
      </c>
      <c r="O251" s="32">
        <v>-3.9E-2</v>
      </c>
      <c r="P251" s="33">
        <v>-15045.96</v>
      </c>
      <c r="Q251" s="33">
        <v>0.01</v>
      </c>
      <c r="R251" s="33">
        <v>3716.33</v>
      </c>
      <c r="S251" s="32">
        <v>0.217</v>
      </c>
      <c r="T251" s="32">
        <v>0.20899999999999999</v>
      </c>
      <c r="U251" s="33">
        <v>1777836.75</v>
      </c>
      <c r="V251" s="33">
        <v>541339.18000000005</v>
      </c>
      <c r="W251" s="33">
        <v>272580</v>
      </c>
      <c r="X251" s="33">
        <v>386089.05</v>
      </c>
      <c r="Y251" s="33">
        <v>371112.69</v>
      </c>
      <c r="AA251"/>
    </row>
    <row r="252" spans="1:27" x14ac:dyDescent="0.25">
      <c r="A252" s="25">
        <f>IFERROR(VLOOKUP(RepVariacion[[#This Row],[Nombre Artículo]],Productos[],4,FALSE),"00 Falta Info")</f>
        <v>0</v>
      </c>
      <c r="B252" s="34" t="str">
        <f>IFERROR(VLOOKUP(RepVariacion[[#This Row],[Nombre Artículo]],Productos[],3,FALSE),"00 Falta Info")</f>
        <v>Lacteos</v>
      </c>
      <c r="C252" s="34" t="str">
        <f>IFERROR(VLOOKUP(RepVariacion[[#This Row],[Nombre Artículo]],Productos[],2,FALSE),"00 Falta Info")</f>
        <v>Quesos</v>
      </c>
      <c r="D252" s="35">
        <f>RepVariacion[[#This Row],[Fecha]]-RepVariacion[[#This Row],[Fecha Inicial]]+1</f>
        <v>7</v>
      </c>
      <c r="E252" s="36">
        <v>46051</v>
      </c>
      <c r="F252" s="37">
        <v>46057</v>
      </c>
      <c r="G252" s="29" t="s">
        <v>88</v>
      </c>
      <c r="H252" s="30">
        <v>21.1</v>
      </c>
      <c r="I252" s="30"/>
      <c r="J252" s="30">
        <v>19.5</v>
      </c>
      <c r="K252" s="30">
        <v>1.6</v>
      </c>
      <c r="L252" s="30">
        <v>1.9</v>
      </c>
      <c r="M252" s="30">
        <v>0.3</v>
      </c>
      <c r="N252" s="31"/>
      <c r="O252" s="32">
        <v>0.192</v>
      </c>
      <c r="P252" s="33">
        <v>4026.9</v>
      </c>
      <c r="Q252" s="33">
        <v>8.9999999999999993E-3</v>
      </c>
      <c r="R252" s="33">
        <v>194.85</v>
      </c>
      <c r="S252" s="32">
        <v>0.105</v>
      </c>
      <c r="T252" s="32">
        <v>0.126</v>
      </c>
      <c r="U252" s="33">
        <v>199217.44</v>
      </c>
      <c r="V252" s="33">
        <v>253434.9</v>
      </c>
      <c r="W252" s="33"/>
      <c r="X252" s="33">
        <v>20978.85</v>
      </c>
      <c r="Y252" s="33">
        <v>25005.75</v>
      </c>
      <c r="AA252"/>
    </row>
    <row r="253" spans="1:27" x14ac:dyDescent="0.25">
      <c r="A253" s="25">
        <f>IFERROR(VLOOKUP(RepVariacion[[#This Row],[Nombre Artículo]],Productos[],4,FALSE),"00 Falta Info")</f>
        <v>0</v>
      </c>
      <c r="B253" s="34" t="str">
        <f>IFERROR(VLOOKUP(RepVariacion[[#This Row],[Nombre Artículo]],Productos[],3,FALSE),"00 Falta Info")</f>
        <v>Lacteos</v>
      </c>
      <c r="C253" s="34" t="str">
        <f>IFERROR(VLOOKUP(RepVariacion[[#This Row],[Nombre Artículo]],Productos[],2,FALSE),"00 Falta Info")</f>
        <v>Quesos</v>
      </c>
      <c r="D253" s="35">
        <f>RepVariacion[[#This Row],[Fecha]]-RepVariacion[[#This Row],[Fecha Inicial]]+1</f>
        <v>7</v>
      </c>
      <c r="E253" s="36">
        <v>46051</v>
      </c>
      <c r="F253" s="37">
        <v>46057</v>
      </c>
      <c r="G253" s="29" t="s">
        <v>121</v>
      </c>
      <c r="H253" s="30">
        <v>9.1999999999999993</v>
      </c>
      <c r="I253" s="30">
        <v>10.5</v>
      </c>
      <c r="J253" s="30">
        <v>13.1</v>
      </c>
      <c r="K253" s="30">
        <v>6.6</v>
      </c>
      <c r="L253" s="30">
        <v>5.8</v>
      </c>
      <c r="M253" s="30">
        <v>-0.8</v>
      </c>
      <c r="N253" s="31">
        <v>0.2</v>
      </c>
      <c r="O253" s="32">
        <v>-0.125</v>
      </c>
      <c r="P253" s="33">
        <v>-11293.45</v>
      </c>
      <c r="Q253" s="33">
        <v>3.6999999999999998E-2</v>
      </c>
      <c r="R253" s="33">
        <v>3354.49</v>
      </c>
      <c r="S253" s="32">
        <v>0.20899999999999999</v>
      </c>
      <c r="T253" s="32">
        <v>0.182</v>
      </c>
      <c r="U253" s="33">
        <v>432607.01</v>
      </c>
      <c r="V253" s="33">
        <v>179101.86</v>
      </c>
      <c r="W253" s="33">
        <v>143745</v>
      </c>
      <c r="X253" s="33">
        <v>90325.13</v>
      </c>
      <c r="Y253" s="33">
        <v>78830.55</v>
      </c>
      <c r="AA253"/>
    </row>
    <row r="254" spans="1:27" x14ac:dyDescent="0.25">
      <c r="A254" s="25">
        <f>IFERROR(VLOOKUP(RepVariacion[[#This Row],[Nombre Artículo]],Productos[],4,FALSE),"00 Falta Info")</f>
        <v>0</v>
      </c>
      <c r="B254" s="34" t="str">
        <f>IFERROR(VLOOKUP(RepVariacion[[#This Row],[Nombre Artículo]],Productos[],3,FALSE),"00 Falta Info")</f>
        <v>Lacteos</v>
      </c>
      <c r="C254" s="34" t="str">
        <f>IFERROR(VLOOKUP(RepVariacion[[#This Row],[Nombre Artículo]],Productos[],2,FALSE),"00 Falta Info")</f>
        <v>Quesos</v>
      </c>
      <c r="D254" s="35">
        <f>RepVariacion[[#This Row],[Fecha]]-RepVariacion[[#This Row],[Fecha Inicial]]+1</f>
        <v>7</v>
      </c>
      <c r="E254" s="36">
        <v>46051</v>
      </c>
      <c r="F254" s="37">
        <v>46057</v>
      </c>
      <c r="G254" s="29" t="s">
        <v>89</v>
      </c>
      <c r="H254" s="30">
        <v>6.7</v>
      </c>
      <c r="I254" s="30"/>
      <c r="J254" s="30">
        <v>5.8</v>
      </c>
      <c r="K254" s="30">
        <v>0.9</v>
      </c>
      <c r="L254" s="30">
        <v>0.8</v>
      </c>
      <c r="M254" s="30">
        <v>-0.1</v>
      </c>
      <c r="N254" s="31"/>
      <c r="O254" s="32">
        <v>-6.7000000000000004E-2</v>
      </c>
      <c r="P254" s="33">
        <v>-857.89</v>
      </c>
      <c r="Q254" s="33">
        <v>3.3000000000000002E-2</v>
      </c>
      <c r="R254" s="33">
        <v>428.94</v>
      </c>
      <c r="S254" s="32">
        <v>0.16900000000000001</v>
      </c>
      <c r="T254" s="32">
        <v>0.158</v>
      </c>
      <c r="U254" s="33">
        <v>75948.27</v>
      </c>
      <c r="V254" s="33">
        <v>82857.62</v>
      </c>
      <c r="W254" s="33"/>
      <c r="X254" s="33">
        <v>12868.31</v>
      </c>
      <c r="Y254" s="33">
        <v>12010.42</v>
      </c>
      <c r="AA254"/>
    </row>
    <row r="255" spans="1:27" x14ac:dyDescent="0.25">
      <c r="A255" s="25">
        <f>IFERROR(VLOOKUP(RepVariacion[[#This Row],[Nombre Artículo]],Productos[],4,FALSE),"00 Falta Info")</f>
        <v>0</v>
      </c>
      <c r="B255" s="34" t="str">
        <f>IFERROR(VLOOKUP(RepVariacion[[#This Row],[Nombre Artículo]],Productos[],3,FALSE),"00 Falta Info")</f>
        <v>Lacteos</v>
      </c>
      <c r="C255" s="34" t="str">
        <f>IFERROR(VLOOKUP(RepVariacion[[#This Row],[Nombre Artículo]],Productos[],2,FALSE),"00 Falta Info")</f>
        <v>Quesos</v>
      </c>
      <c r="D255" s="35">
        <f>RepVariacion[[#This Row],[Fecha]]-RepVariacion[[#This Row],[Fecha Inicial]]+1</f>
        <v>7</v>
      </c>
      <c r="E255" s="36">
        <v>46051</v>
      </c>
      <c r="F255" s="37">
        <v>46057</v>
      </c>
      <c r="G255" s="29" t="s">
        <v>122</v>
      </c>
      <c r="H255" s="30">
        <v>2</v>
      </c>
      <c r="I255" s="30"/>
      <c r="J255" s="30">
        <v>1.3</v>
      </c>
      <c r="K255" s="30">
        <v>0.7</v>
      </c>
      <c r="L255" s="30">
        <v>0.4</v>
      </c>
      <c r="M255" s="30">
        <v>-0.3</v>
      </c>
      <c r="N255" s="31"/>
      <c r="O255" s="32">
        <v>-0.42099999999999999</v>
      </c>
      <c r="P255" s="33">
        <v>-7378.7</v>
      </c>
      <c r="Q255" s="33"/>
      <c r="R255" s="33"/>
      <c r="S255" s="32">
        <v>0.3</v>
      </c>
      <c r="T255" s="32">
        <v>0.17399999999999999</v>
      </c>
      <c r="U255" s="33">
        <v>58311</v>
      </c>
      <c r="V255" s="33">
        <v>33723.94</v>
      </c>
      <c r="W255" s="33"/>
      <c r="X255" s="33">
        <v>17521.23</v>
      </c>
      <c r="Y255" s="33">
        <v>10142.540000000001</v>
      </c>
      <c r="AA255"/>
    </row>
    <row r="256" spans="1:27" x14ac:dyDescent="0.25">
      <c r="A256" s="25">
        <f>IFERROR(VLOOKUP(RepVariacion[[#This Row],[Nombre Artículo]],Productos[],4,FALSE),"00 Falta Info")</f>
        <v>0</v>
      </c>
      <c r="B256" s="34" t="str">
        <f>IFERROR(VLOOKUP(RepVariacion[[#This Row],[Nombre Artículo]],Productos[],3,FALSE),"00 Falta Info")</f>
        <v>Lacteos</v>
      </c>
      <c r="C256" s="34" t="str">
        <f>IFERROR(VLOOKUP(RepVariacion[[#This Row],[Nombre Artículo]],Productos[],2,FALSE),"00 Falta Info")</f>
        <v>Quesos</v>
      </c>
      <c r="D256" s="35">
        <f>RepVariacion[[#This Row],[Fecha]]-RepVariacion[[#This Row],[Fecha Inicial]]+1</f>
        <v>7</v>
      </c>
      <c r="E256" s="36">
        <v>46051</v>
      </c>
      <c r="F256" s="37">
        <v>46057</v>
      </c>
      <c r="G256" s="29" t="s">
        <v>123</v>
      </c>
      <c r="H256" s="30">
        <v>14.2</v>
      </c>
      <c r="I256" s="30">
        <v>2.7</v>
      </c>
      <c r="J256" s="30">
        <v>14.3</v>
      </c>
      <c r="K256" s="30">
        <v>2.6</v>
      </c>
      <c r="L256" s="30">
        <v>3.3</v>
      </c>
      <c r="M256" s="30">
        <v>0.7</v>
      </c>
      <c r="N256" s="31"/>
      <c r="O256" s="32">
        <v>0.26700000000000002</v>
      </c>
      <c r="P256" s="33">
        <v>6986.63</v>
      </c>
      <c r="Q256" s="33">
        <v>1.2E-2</v>
      </c>
      <c r="R256" s="33">
        <v>314.64999999999998</v>
      </c>
      <c r="S256" s="32">
        <v>0.69799999999999995</v>
      </c>
      <c r="T256" s="32">
        <v>0.88400000000000001</v>
      </c>
      <c r="U256" s="33">
        <v>37539.870000000003</v>
      </c>
      <c r="V256" s="33">
        <v>143138.98000000001</v>
      </c>
      <c r="W256" s="33">
        <v>27172.799999999999</v>
      </c>
      <c r="X256" s="33">
        <v>26214.58</v>
      </c>
      <c r="Y256" s="33">
        <v>33172.93</v>
      </c>
      <c r="AA256"/>
    </row>
    <row r="257" spans="1:27" x14ac:dyDescent="0.25">
      <c r="A257" s="25">
        <f>IFERROR(VLOOKUP(RepVariacion[[#This Row],[Nombre Artículo]],Productos[],4,FALSE),"00 Falta Info")</f>
        <v>0</v>
      </c>
      <c r="B257" s="34" t="str">
        <f>IFERROR(VLOOKUP(RepVariacion[[#This Row],[Nombre Artículo]],Productos[],3,FALSE),"00 Falta Info")</f>
        <v>Lacteos</v>
      </c>
      <c r="C257" s="34" t="str">
        <f>IFERROR(VLOOKUP(RepVariacion[[#This Row],[Nombre Artículo]],Productos[],2,FALSE),"00 Falta Info")</f>
        <v>Quesos</v>
      </c>
      <c r="D257" s="35">
        <f>RepVariacion[[#This Row],[Fecha]]-RepVariacion[[#This Row],[Fecha Inicial]]+1</f>
        <v>7</v>
      </c>
      <c r="E257" s="36">
        <v>46051</v>
      </c>
      <c r="F257" s="37">
        <v>46057</v>
      </c>
      <c r="G257" s="29" t="s">
        <v>90</v>
      </c>
      <c r="H257" s="30">
        <v>4.0999999999999996</v>
      </c>
      <c r="I257" s="30"/>
      <c r="J257" s="30">
        <v>3.9</v>
      </c>
      <c r="K257" s="30">
        <v>0.3</v>
      </c>
      <c r="L257" s="30">
        <v>1.4</v>
      </c>
      <c r="M257" s="30">
        <v>1.2</v>
      </c>
      <c r="N257" s="31"/>
      <c r="O257" s="32">
        <v>4.41</v>
      </c>
      <c r="P257" s="33">
        <v>21454.84</v>
      </c>
      <c r="Q257" s="33"/>
      <c r="R257" s="33"/>
      <c r="S257" s="32">
        <v>7.6999999999999999E-2</v>
      </c>
      <c r="T257" s="32">
        <v>0.41499999999999998</v>
      </c>
      <c r="U257" s="33">
        <v>63388.97</v>
      </c>
      <c r="V257" s="33">
        <v>70427.06</v>
      </c>
      <c r="W257" s="33"/>
      <c r="X257" s="33">
        <v>4864.55</v>
      </c>
      <c r="Y257" s="33">
        <v>26319.39</v>
      </c>
      <c r="AA257"/>
    </row>
    <row r="258" spans="1:27" x14ac:dyDescent="0.25">
      <c r="A258" s="25">
        <f>IFERROR(VLOOKUP(RepVariacion[[#This Row],[Nombre Artículo]],Productos[],4,FALSE),"00 Falta Info")</f>
        <v>0</v>
      </c>
      <c r="B258" s="34" t="str">
        <f>IFERROR(VLOOKUP(RepVariacion[[#This Row],[Nombre Artículo]],Productos[],3,FALSE),"00 Falta Info")</f>
        <v>Abarrotes</v>
      </c>
      <c r="C258" s="34" t="str">
        <f>IFERROR(VLOOKUP(RepVariacion[[#This Row],[Nombre Artículo]],Productos[],2,FALSE),"00 Falta Info")</f>
        <v>Chocolate</v>
      </c>
      <c r="D258" s="35">
        <f>RepVariacion[[#This Row],[Fecha]]-RepVariacion[[#This Row],[Fecha Inicial]]+1</f>
        <v>7</v>
      </c>
      <c r="E258" s="36">
        <v>46051</v>
      </c>
      <c r="F258" s="37">
        <v>46057</v>
      </c>
      <c r="G258" s="29" t="s">
        <v>124</v>
      </c>
      <c r="H258" s="30">
        <v>20.399999999999999</v>
      </c>
      <c r="I258" s="30"/>
      <c r="J258" s="30">
        <v>19.7</v>
      </c>
      <c r="K258" s="30">
        <v>0.7</v>
      </c>
      <c r="L258" s="30">
        <v>0.3</v>
      </c>
      <c r="M258" s="30">
        <v>-0.4</v>
      </c>
      <c r="N258" s="31"/>
      <c r="O258" s="32">
        <v>-0.56000000000000005</v>
      </c>
      <c r="P258" s="33"/>
      <c r="Q258" s="33"/>
      <c r="R258" s="33"/>
      <c r="S258" s="32"/>
      <c r="T258" s="32"/>
      <c r="U258" s="33"/>
      <c r="V258" s="33"/>
      <c r="W258" s="33"/>
      <c r="X258" s="33"/>
      <c r="Y258" s="33"/>
      <c r="AA258"/>
    </row>
    <row r="259" spans="1:27" x14ac:dyDescent="0.25">
      <c r="A259" s="25">
        <f>IFERROR(VLOOKUP(RepVariacion[[#This Row],[Nombre Artículo]],Productos[],4,FALSE),"00 Falta Info")</f>
        <v>0</v>
      </c>
      <c r="B259" s="34" t="str">
        <f>IFERROR(VLOOKUP(RepVariacion[[#This Row],[Nombre Artículo]],Productos[],3,FALSE),"00 Falta Info")</f>
        <v>Abarrotes</v>
      </c>
      <c r="C259" s="34" t="str">
        <f>IFERROR(VLOOKUP(RepVariacion[[#This Row],[Nombre Artículo]],Productos[],2,FALSE),"00 Falta Info")</f>
        <v>Chocolate</v>
      </c>
      <c r="D259" s="35">
        <f>RepVariacion[[#This Row],[Fecha]]-RepVariacion[[#This Row],[Fecha Inicial]]+1</f>
        <v>7</v>
      </c>
      <c r="E259" s="36">
        <v>46051</v>
      </c>
      <c r="F259" s="37">
        <v>46057</v>
      </c>
      <c r="G259" s="29" t="s">
        <v>125</v>
      </c>
      <c r="H259" s="30">
        <v>8.9</v>
      </c>
      <c r="I259" s="30"/>
      <c r="J259" s="30">
        <v>7.6</v>
      </c>
      <c r="K259" s="30">
        <v>1.3</v>
      </c>
      <c r="L259" s="30">
        <v>0.4</v>
      </c>
      <c r="M259" s="30">
        <v>-0.9</v>
      </c>
      <c r="N259" s="31"/>
      <c r="O259" s="32">
        <v>-0.70799999999999996</v>
      </c>
      <c r="P259" s="33">
        <v>-8949.52</v>
      </c>
      <c r="Q259" s="33">
        <v>2.9000000000000001E-2</v>
      </c>
      <c r="R259" s="33">
        <v>371.9</v>
      </c>
      <c r="S259" s="32">
        <v>1.4650000000000001</v>
      </c>
      <c r="T259" s="32">
        <v>0.42799999999999999</v>
      </c>
      <c r="U259" s="33">
        <v>8631.77</v>
      </c>
      <c r="V259" s="33">
        <v>75043.11</v>
      </c>
      <c r="W259" s="33"/>
      <c r="X259" s="33">
        <v>12645.59</v>
      </c>
      <c r="Y259" s="33">
        <v>3696.07</v>
      </c>
      <c r="AA259"/>
    </row>
    <row r="260" spans="1:27" x14ac:dyDescent="0.25">
      <c r="A260" s="25">
        <f>IFERROR(VLOOKUP(RepVariacion[[#This Row],[Nombre Artículo]],Productos[],4,FALSE),"00 Falta Info")</f>
        <v>0</v>
      </c>
      <c r="B260" s="34" t="str">
        <f>IFERROR(VLOOKUP(RepVariacion[[#This Row],[Nombre Artículo]],Productos[],3,FALSE),"00 Falta Info")</f>
        <v>Abarrotes</v>
      </c>
      <c r="C260" s="34" t="str">
        <f>IFERROR(VLOOKUP(RepVariacion[[#This Row],[Nombre Artículo]],Productos[],2,FALSE),"00 Falta Info")</f>
        <v>Chocolate</v>
      </c>
      <c r="D260" s="35">
        <f>RepVariacion[[#This Row],[Fecha]]-RepVariacion[[#This Row],[Fecha Inicial]]+1</f>
        <v>7</v>
      </c>
      <c r="E260" s="36">
        <v>46051</v>
      </c>
      <c r="F260" s="37">
        <v>46057</v>
      </c>
      <c r="G260" s="29" t="s">
        <v>126</v>
      </c>
      <c r="H260" s="30">
        <v>9.9</v>
      </c>
      <c r="I260" s="30"/>
      <c r="J260" s="30">
        <v>10.1</v>
      </c>
      <c r="K260" s="30">
        <v>-0.2</v>
      </c>
      <c r="L260" s="30">
        <v>0.1</v>
      </c>
      <c r="M260" s="30">
        <v>0.3</v>
      </c>
      <c r="N260" s="31">
        <v>0.1</v>
      </c>
      <c r="O260" s="32">
        <v>1.575</v>
      </c>
      <c r="P260" s="33"/>
      <c r="Q260" s="33">
        <v>-0.33800000000000002</v>
      </c>
      <c r="R260" s="33"/>
      <c r="S260" s="32"/>
      <c r="T260" s="32"/>
      <c r="U260" s="33"/>
      <c r="V260" s="33"/>
      <c r="W260" s="33"/>
      <c r="X260" s="33"/>
      <c r="Y260" s="33"/>
      <c r="AA260"/>
    </row>
    <row r="261" spans="1:27" x14ac:dyDescent="0.25">
      <c r="A261" s="25">
        <f>IFERROR(VLOOKUP(RepVariacion[[#This Row],[Nombre Artículo]],Productos[],4,FALSE),"00 Falta Info")</f>
        <v>0</v>
      </c>
      <c r="B261" s="34" t="str">
        <f>IFERROR(VLOOKUP(RepVariacion[[#This Row],[Nombre Artículo]],Productos[],3,FALSE),"00 Falta Info")</f>
        <v>Abarrotes</v>
      </c>
      <c r="C261" s="34" t="str">
        <f>IFERROR(VLOOKUP(RepVariacion[[#This Row],[Nombre Artículo]],Productos[],2,FALSE),"00 Falta Info")</f>
        <v>Aceite</v>
      </c>
      <c r="D261" s="35">
        <f>RepVariacion[[#This Row],[Fecha]]-RepVariacion[[#This Row],[Fecha Inicial]]+1</f>
        <v>7</v>
      </c>
      <c r="E261" s="36">
        <v>46051</v>
      </c>
      <c r="F261" s="37">
        <v>46057</v>
      </c>
      <c r="G261" s="29" t="s">
        <v>127</v>
      </c>
      <c r="H261" s="30">
        <v>10</v>
      </c>
      <c r="I261" s="30">
        <v>36</v>
      </c>
      <c r="J261" s="30">
        <v>23</v>
      </c>
      <c r="K261" s="30">
        <v>23</v>
      </c>
      <c r="L261" s="30"/>
      <c r="M261" s="30">
        <v>-23</v>
      </c>
      <c r="N261" s="31"/>
      <c r="O261" s="32">
        <v>-1</v>
      </c>
      <c r="P261" s="33">
        <v>-36731</v>
      </c>
      <c r="Q261" s="33"/>
      <c r="R261" s="33"/>
      <c r="S261" s="32"/>
      <c r="T261" s="32"/>
      <c r="U261" s="33"/>
      <c r="V261" s="33">
        <v>36731</v>
      </c>
      <c r="W261" s="33">
        <v>57492</v>
      </c>
      <c r="X261" s="33">
        <v>36731</v>
      </c>
      <c r="Y261" s="33"/>
      <c r="AA261"/>
    </row>
    <row r="262" spans="1:27" x14ac:dyDescent="0.25">
      <c r="A262" s="25">
        <f>IFERROR(VLOOKUP(RepVariacion[[#This Row],[Nombre Artículo]],Productos[],4,FALSE),"00 Falta Info")</f>
        <v>0</v>
      </c>
      <c r="B262" s="34" t="str">
        <f>IFERROR(VLOOKUP(RepVariacion[[#This Row],[Nombre Artículo]],Productos[],3,FALSE),"00 Falta Info")</f>
        <v>Verduras</v>
      </c>
      <c r="C262" s="34" t="str">
        <f>IFERROR(VLOOKUP(RepVariacion[[#This Row],[Nombre Artículo]],Productos[],2,FALSE),"00 Falta Info")</f>
        <v>Champiñon</v>
      </c>
      <c r="D262" s="35">
        <f>RepVariacion[[#This Row],[Fecha]]-RepVariacion[[#This Row],[Fecha Inicial]]+1</f>
        <v>7</v>
      </c>
      <c r="E262" s="36">
        <v>46051</v>
      </c>
      <c r="F262" s="37">
        <v>46057</v>
      </c>
      <c r="G262" s="29" t="s">
        <v>128</v>
      </c>
      <c r="H262" s="30">
        <v>2.9</v>
      </c>
      <c r="I262" s="30">
        <v>1</v>
      </c>
      <c r="J262" s="30">
        <v>0.4</v>
      </c>
      <c r="K262" s="30">
        <v>3.4</v>
      </c>
      <c r="L262" s="30">
        <v>3.7</v>
      </c>
      <c r="M262" s="30">
        <v>0.3</v>
      </c>
      <c r="N262" s="31"/>
      <c r="O262" s="32">
        <v>9.0999999999999998E-2</v>
      </c>
      <c r="P262" s="33">
        <v>5263.77</v>
      </c>
      <c r="Q262" s="33"/>
      <c r="R262" s="33"/>
      <c r="S262" s="32">
        <v>0.502</v>
      </c>
      <c r="T262" s="32">
        <v>0.53700000000000003</v>
      </c>
      <c r="U262" s="33">
        <v>117843.67</v>
      </c>
      <c r="V262" s="33">
        <v>7560.55</v>
      </c>
      <c r="W262" s="33">
        <v>16990</v>
      </c>
      <c r="X262" s="33">
        <v>59100.01</v>
      </c>
      <c r="Y262" s="33">
        <v>63242.14</v>
      </c>
      <c r="AA262"/>
    </row>
    <row r="263" spans="1:27" x14ac:dyDescent="0.25">
      <c r="A263" s="25">
        <f>IFERROR(VLOOKUP(RepVariacion[[#This Row],[Nombre Artículo]],Productos[],4,FALSE),"00 Falta Info")</f>
        <v>0</v>
      </c>
      <c r="B263" s="34" t="str">
        <f>IFERROR(VLOOKUP(RepVariacion[[#This Row],[Nombre Artículo]],Productos[],3,FALSE),"00 Falta Info")</f>
        <v>Verduras</v>
      </c>
      <c r="C263" s="34" t="str">
        <f>IFERROR(VLOOKUP(RepVariacion[[#This Row],[Nombre Artículo]],Productos[],2,FALSE),"00 Falta Info")</f>
        <v>Champiñon</v>
      </c>
      <c r="D263" s="35">
        <f>RepVariacion[[#This Row],[Fecha]]-RepVariacion[[#This Row],[Fecha Inicial]]+1</f>
        <v>7</v>
      </c>
      <c r="E263" s="36">
        <v>46051</v>
      </c>
      <c r="F263" s="37">
        <v>46057</v>
      </c>
      <c r="G263" s="29" t="s">
        <v>129</v>
      </c>
      <c r="H263" s="30">
        <v>1.2</v>
      </c>
      <c r="I263" s="30"/>
      <c r="J263" s="30"/>
      <c r="K263" s="30">
        <v>1.2</v>
      </c>
      <c r="L263" s="30">
        <v>0.3</v>
      </c>
      <c r="M263" s="30">
        <v>-0.9</v>
      </c>
      <c r="N263" s="31">
        <v>0.9</v>
      </c>
      <c r="O263" s="32">
        <v>-0.75600000000000001</v>
      </c>
      <c r="P263" s="33">
        <v>-12057.5</v>
      </c>
      <c r="Q263" s="33">
        <v>0.75</v>
      </c>
      <c r="R263" s="33">
        <v>11973.68</v>
      </c>
      <c r="S263" s="32">
        <v>0.35</v>
      </c>
      <c r="T263" s="32">
        <v>8.5999999999999993E-2</v>
      </c>
      <c r="U263" s="33">
        <v>45569.79</v>
      </c>
      <c r="V263" s="33"/>
      <c r="W263" s="33"/>
      <c r="X263" s="33">
        <v>15957.5</v>
      </c>
      <c r="Y263" s="33">
        <v>3900</v>
      </c>
      <c r="AA263"/>
    </row>
    <row r="264" spans="1:27" x14ac:dyDescent="0.25">
      <c r="A264" s="25">
        <f>IFERROR(VLOOKUP(RepVariacion[[#This Row],[Nombre Artículo]],Productos[],4,FALSE),"00 Falta Info")</f>
        <v>0</v>
      </c>
      <c r="B264" s="34" t="str">
        <f>IFERROR(VLOOKUP(RepVariacion[[#This Row],[Nombre Artículo]],Productos[],3,FALSE),"00 Falta Info")</f>
        <v>Verduras</v>
      </c>
      <c r="C264" s="34" t="str">
        <f>IFERROR(VLOOKUP(RepVariacion[[#This Row],[Nombre Artículo]],Productos[],2,FALSE),"00 Falta Info")</f>
        <v>Palta</v>
      </c>
      <c r="D264" s="35">
        <f>RepVariacion[[#This Row],[Fecha]]-RepVariacion[[#This Row],[Fecha Inicial]]+1</f>
        <v>7</v>
      </c>
      <c r="E264" s="36">
        <v>46051</v>
      </c>
      <c r="F264" s="37">
        <v>46057</v>
      </c>
      <c r="G264" s="29" t="s">
        <v>92</v>
      </c>
      <c r="H264" s="30">
        <v>11.3</v>
      </c>
      <c r="I264" s="30">
        <v>20</v>
      </c>
      <c r="J264" s="30">
        <v>11.2</v>
      </c>
      <c r="K264" s="30">
        <v>20</v>
      </c>
      <c r="L264" s="30">
        <v>20.6</v>
      </c>
      <c r="M264" s="30">
        <v>0.6</v>
      </c>
      <c r="N264" s="31">
        <v>1.4</v>
      </c>
      <c r="O264" s="32">
        <v>2.8000000000000001E-2</v>
      </c>
      <c r="P264" s="33">
        <v>2207.58</v>
      </c>
      <c r="Q264" s="33">
        <v>7.0999999999999994E-2</v>
      </c>
      <c r="R264" s="33">
        <v>5657.95</v>
      </c>
      <c r="S264" s="32">
        <v>0.16400000000000001</v>
      </c>
      <c r="T264" s="32">
        <v>0.19400000000000001</v>
      </c>
      <c r="U264" s="33">
        <v>423763.37</v>
      </c>
      <c r="V264" s="33">
        <v>44763.88</v>
      </c>
      <c r="W264" s="33">
        <v>79800</v>
      </c>
      <c r="X264" s="33">
        <v>69447.17</v>
      </c>
      <c r="Y264" s="33">
        <v>82154.75</v>
      </c>
      <c r="AA264"/>
    </row>
    <row r="265" spans="1:27" x14ac:dyDescent="0.25">
      <c r="A265" s="25">
        <f>IFERROR(VLOOKUP(RepVariacion[[#This Row],[Nombre Artículo]],Productos[],4,FALSE),"00 Falta Info")</f>
        <v>0</v>
      </c>
      <c r="B265" s="34" t="str">
        <f>IFERROR(VLOOKUP(RepVariacion[[#This Row],[Nombre Artículo]],Productos[],3,FALSE),"00 Falta Info")</f>
        <v>Postres</v>
      </c>
      <c r="C265" s="34" t="str">
        <f>IFERROR(VLOOKUP(RepVariacion[[#This Row],[Nombre Artículo]],Productos[],2,FALSE),"00 Falta Info")</f>
        <v>Tortas</v>
      </c>
      <c r="D265" s="35">
        <f>RepVariacion[[#This Row],[Fecha]]-RepVariacion[[#This Row],[Fecha Inicial]]+1</f>
        <v>7</v>
      </c>
      <c r="E265" s="36">
        <v>46051</v>
      </c>
      <c r="F265" s="37">
        <v>46057</v>
      </c>
      <c r="G265" s="29" t="s">
        <v>130</v>
      </c>
      <c r="H265" s="30">
        <v>13</v>
      </c>
      <c r="I265" s="30">
        <v>32</v>
      </c>
      <c r="J265" s="30">
        <v>20</v>
      </c>
      <c r="K265" s="30">
        <v>25</v>
      </c>
      <c r="L265" s="30">
        <v>23</v>
      </c>
      <c r="M265" s="30">
        <v>-2</v>
      </c>
      <c r="N265" s="31"/>
      <c r="O265" s="32">
        <v>-0.08</v>
      </c>
      <c r="P265" s="33">
        <v>-2412</v>
      </c>
      <c r="Q265" s="33"/>
      <c r="R265" s="33"/>
      <c r="S265" s="32">
        <v>0.72699999999999998</v>
      </c>
      <c r="T265" s="32">
        <v>0.70099999999999996</v>
      </c>
      <c r="U265" s="33">
        <v>39570.81</v>
      </c>
      <c r="V265" s="33">
        <v>24120</v>
      </c>
      <c r="W265" s="33">
        <v>38592</v>
      </c>
      <c r="X265" s="33">
        <v>28772</v>
      </c>
      <c r="Y265" s="33">
        <v>27738</v>
      </c>
      <c r="AA265"/>
    </row>
    <row r="266" spans="1:27" x14ac:dyDescent="0.25">
      <c r="A266" s="25">
        <f>IFERROR(VLOOKUP(RepVariacion[[#This Row],[Nombre Artículo]],Productos[],4,FALSE),"00 Falta Info")</f>
        <v>0</v>
      </c>
      <c r="B266" s="34" t="str">
        <f>IFERROR(VLOOKUP(RepVariacion[[#This Row],[Nombre Artículo]],Productos[],3,FALSE),"00 Falta Info")</f>
        <v>Postres</v>
      </c>
      <c r="C266" s="34" t="str">
        <f>IFERROR(VLOOKUP(RepVariacion[[#This Row],[Nombre Artículo]],Productos[],2,FALSE),"00 Falta Info")</f>
        <v>Tortas</v>
      </c>
      <c r="D266" s="35">
        <f>RepVariacion[[#This Row],[Fecha]]-RepVariacion[[#This Row],[Fecha Inicial]]+1</f>
        <v>7</v>
      </c>
      <c r="E266" s="36">
        <v>46051</v>
      </c>
      <c r="F266" s="37">
        <v>46057</v>
      </c>
      <c r="G266" s="29" t="s">
        <v>131</v>
      </c>
      <c r="H266" s="30">
        <v>47</v>
      </c>
      <c r="I266" s="30">
        <v>41</v>
      </c>
      <c r="J266" s="30">
        <v>74</v>
      </c>
      <c r="K266" s="30">
        <v>14</v>
      </c>
      <c r="L266" s="30">
        <v>11</v>
      </c>
      <c r="M266" s="30">
        <v>-3</v>
      </c>
      <c r="N266" s="31">
        <v>1</v>
      </c>
      <c r="O266" s="32">
        <v>-0.214</v>
      </c>
      <c r="P266" s="33">
        <v>-3171</v>
      </c>
      <c r="Q266" s="33">
        <v>7.0999999999999994E-2</v>
      </c>
      <c r="R266" s="33">
        <v>1057</v>
      </c>
      <c r="S266" s="32">
        <v>0.13200000000000001</v>
      </c>
      <c r="T266" s="32">
        <v>0.312</v>
      </c>
      <c r="U266" s="33">
        <v>37210</v>
      </c>
      <c r="V266" s="33">
        <v>78218</v>
      </c>
      <c r="W266" s="33">
        <v>43337</v>
      </c>
      <c r="X266" s="33">
        <v>4928</v>
      </c>
      <c r="Y266" s="33">
        <v>11627</v>
      </c>
      <c r="AA266"/>
    </row>
    <row r="267" spans="1:27" x14ac:dyDescent="0.25">
      <c r="A267" s="25">
        <f>IFERROR(VLOOKUP(RepVariacion[[#This Row],[Nombre Artículo]],Productos[],4,FALSE),"00 Falta Info")</f>
        <v>0</v>
      </c>
      <c r="B267" s="34" t="str">
        <f>IFERROR(VLOOKUP(RepVariacion[[#This Row],[Nombre Artículo]],Productos[],3,FALSE),"00 Falta Info")</f>
        <v>Postres</v>
      </c>
      <c r="C267" s="34" t="str">
        <f>IFERROR(VLOOKUP(RepVariacion[[#This Row],[Nombre Artículo]],Productos[],2,FALSE),"00 Falta Info")</f>
        <v>Tortas</v>
      </c>
      <c r="D267" s="35">
        <f>RepVariacion[[#This Row],[Fecha]]-RepVariacion[[#This Row],[Fecha Inicial]]+1</f>
        <v>7</v>
      </c>
      <c r="E267" s="36">
        <v>46051</v>
      </c>
      <c r="F267" s="37">
        <v>46057</v>
      </c>
      <c r="G267" s="29" t="s">
        <v>143</v>
      </c>
      <c r="H267" s="30">
        <v>35</v>
      </c>
      <c r="I267" s="30"/>
      <c r="J267" s="30">
        <v>27</v>
      </c>
      <c r="K267" s="30">
        <v>8</v>
      </c>
      <c r="L267" s="30">
        <v>4</v>
      </c>
      <c r="M267" s="30">
        <v>-4</v>
      </c>
      <c r="N267" s="31">
        <v>2</v>
      </c>
      <c r="O267" s="32">
        <v>-0.5</v>
      </c>
      <c r="P267" s="33">
        <v>-6184</v>
      </c>
      <c r="Q267" s="33">
        <v>0.25</v>
      </c>
      <c r="R267" s="33">
        <v>3092</v>
      </c>
      <c r="S267" s="32">
        <v>0.56999999999999995</v>
      </c>
      <c r="T267" s="32">
        <v>0.28499999999999998</v>
      </c>
      <c r="U267" s="33">
        <v>21713.41</v>
      </c>
      <c r="V267" s="33">
        <v>41742</v>
      </c>
      <c r="W267" s="33"/>
      <c r="X267" s="33">
        <v>12368</v>
      </c>
      <c r="Y267" s="33">
        <v>6184</v>
      </c>
      <c r="AA267"/>
    </row>
    <row r="268" spans="1:27" x14ac:dyDescent="0.25">
      <c r="A268" s="25">
        <f>IFERROR(VLOOKUP(RepVariacion[[#This Row],[Nombre Artículo]],Productos[],4,FALSE),"00 Falta Info")</f>
        <v>0</v>
      </c>
      <c r="B268" s="34" t="str">
        <f>IFERROR(VLOOKUP(RepVariacion[[#This Row],[Nombre Artículo]],Productos[],3,FALSE),"00 Falta Info")</f>
        <v>Postres</v>
      </c>
      <c r="C268" s="34" t="str">
        <f>IFERROR(VLOOKUP(RepVariacion[[#This Row],[Nombre Artículo]],Productos[],2,FALSE),"00 Falta Info")</f>
        <v>Tortas</v>
      </c>
      <c r="D268" s="35">
        <f>RepVariacion[[#This Row],[Fecha]]-RepVariacion[[#This Row],[Fecha Inicial]]+1</f>
        <v>7</v>
      </c>
      <c r="E268" s="36">
        <v>46051</v>
      </c>
      <c r="F268" s="37">
        <v>46057</v>
      </c>
      <c r="G268" s="29" t="s">
        <v>132</v>
      </c>
      <c r="H268" s="30">
        <v>131</v>
      </c>
      <c r="I268" s="30"/>
      <c r="J268" s="30">
        <v>83</v>
      </c>
      <c r="K268" s="30">
        <v>48</v>
      </c>
      <c r="L268" s="30">
        <v>48</v>
      </c>
      <c r="M268" s="30"/>
      <c r="N268" s="31"/>
      <c r="O268" s="32"/>
      <c r="P268" s="33"/>
      <c r="Q268" s="33"/>
      <c r="R268" s="33"/>
      <c r="S268" s="32"/>
      <c r="T268" s="32"/>
      <c r="U268" s="33"/>
      <c r="V268" s="33">
        <v>19920</v>
      </c>
      <c r="W268" s="33"/>
      <c r="X268" s="33">
        <v>-19920</v>
      </c>
      <c r="Y268" s="33">
        <v>11520</v>
      </c>
      <c r="AA268"/>
    </row>
    <row r="269" spans="1:27" x14ac:dyDescent="0.25">
      <c r="A269" s="25">
        <f>IFERROR(VLOOKUP(RepVariacion[[#This Row],[Nombre Artículo]],Productos[],4,FALSE),"00 Falta Info")</f>
        <v>0</v>
      </c>
      <c r="B269" s="34" t="str">
        <f>IFERROR(VLOOKUP(RepVariacion[[#This Row],[Nombre Artículo]],Productos[],3,FALSE),"00 Falta Info")</f>
        <v>Postres</v>
      </c>
      <c r="C269" s="34" t="str">
        <f>IFERROR(VLOOKUP(RepVariacion[[#This Row],[Nombre Artículo]],Productos[],2,FALSE),"00 Falta Info")</f>
        <v>Tortas</v>
      </c>
      <c r="D269" s="35">
        <f>RepVariacion[[#This Row],[Fecha]]-RepVariacion[[#This Row],[Fecha Inicial]]+1</f>
        <v>7</v>
      </c>
      <c r="E269" s="36">
        <v>46051</v>
      </c>
      <c r="F269" s="37">
        <v>46057</v>
      </c>
      <c r="G269" s="29" t="s">
        <v>144</v>
      </c>
      <c r="H269" s="30">
        <v>56</v>
      </c>
      <c r="I269" s="30">
        <v>56</v>
      </c>
      <c r="J269" s="30">
        <v>78</v>
      </c>
      <c r="K269" s="30">
        <v>34</v>
      </c>
      <c r="L269" s="30">
        <v>48</v>
      </c>
      <c r="M269" s="30">
        <v>14</v>
      </c>
      <c r="N269" s="31"/>
      <c r="O269" s="32">
        <v>0.41199999999999998</v>
      </c>
      <c r="P269" s="33">
        <v>4662</v>
      </c>
      <c r="Q269" s="33"/>
      <c r="R269" s="33"/>
      <c r="S269" s="32"/>
      <c r="T269" s="32"/>
      <c r="U269" s="33"/>
      <c r="V269" s="33">
        <v>25974</v>
      </c>
      <c r="W269" s="33">
        <v>18648</v>
      </c>
      <c r="X269" s="33">
        <v>9138</v>
      </c>
      <c r="Y269" s="33">
        <v>15984</v>
      </c>
      <c r="AA269"/>
    </row>
    <row r="270" spans="1:27" x14ac:dyDescent="0.25">
      <c r="A270" s="25">
        <f>IFERROR(VLOOKUP(RepVariacion[[#This Row],[Nombre Artículo]],Productos[],4,FALSE),"00 Falta Info")</f>
        <v>0</v>
      </c>
      <c r="B270" s="34" t="str">
        <f>IFERROR(VLOOKUP(RepVariacion[[#This Row],[Nombre Artículo]],Productos[],3,FALSE),"00 Falta Info")</f>
        <v>Postres</v>
      </c>
      <c r="C270" s="34" t="str">
        <f>IFERROR(VLOOKUP(RepVariacion[[#This Row],[Nombre Artículo]],Productos[],2,FALSE),"00 Falta Info")</f>
        <v>Tortas</v>
      </c>
      <c r="D270" s="35">
        <f>RepVariacion[[#This Row],[Fecha]]-RepVariacion[[#This Row],[Fecha Inicial]]+1</f>
        <v>7</v>
      </c>
      <c r="E270" s="36">
        <v>46051</v>
      </c>
      <c r="F270" s="37">
        <v>46057</v>
      </c>
      <c r="G270" s="29" t="s">
        <v>133</v>
      </c>
      <c r="H270" s="30">
        <v>14</v>
      </c>
      <c r="I270" s="30"/>
      <c r="J270" s="30">
        <v>14</v>
      </c>
      <c r="K270" s="30"/>
      <c r="L270" s="30"/>
      <c r="M270" s="30"/>
      <c r="N270" s="31"/>
      <c r="O270" s="32"/>
      <c r="P270" s="33"/>
      <c r="Q270" s="33"/>
      <c r="R270" s="33"/>
      <c r="S270" s="32"/>
      <c r="T270" s="32"/>
      <c r="U270" s="33"/>
      <c r="V270" s="33">
        <v>6580</v>
      </c>
      <c r="W270" s="33"/>
      <c r="X270" s="33">
        <v>-2128</v>
      </c>
      <c r="Y270" s="33"/>
      <c r="AA270"/>
    </row>
    <row r="271" spans="1:27" x14ac:dyDescent="0.25">
      <c r="A271" s="25">
        <f>IFERROR(VLOOKUP(RepVariacion[[#This Row],[Nombre Artículo]],Productos[],4,FALSE),"00 Falta Info")</f>
        <v>0</v>
      </c>
      <c r="B271" s="34" t="str">
        <f>IFERROR(VLOOKUP(RepVariacion[[#This Row],[Nombre Artículo]],Productos[],3,FALSE),"00 Falta Info")</f>
        <v>Postres</v>
      </c>
      <c r="C271" s="34" t="str">
        <f>IFERROR(VLOOKUP(RepVariacion[[#This Row],[Nombre Artículo]],Productos[],2,FALSE),"00 Falta Info")</f>
        <v>Tortas</v>
      </c>
      <c r="D271" s="35">
        <f>RepVariacion[[#This Row],[Fecha]]-RepVariacion[[#This Row],[Fecha Inicial]]+1</f>
        <v>7</v>
      </c>
      <c r="E271" s="36">
        <v>46051</v>
      </c>
      <c r="F271" s="37">
        <v>46057</v>
      </c>
      <c r="G271" s="29" t="s">
        <v>134</v>
      </c>
      <c r="H271" s="30">
        <v>4</v>
      </c>
      <c r="I271" s="30"/>
      <c r="J271" s="30"/>
      <c r="K271" s="30">
        <v>4</v>
      </c>
      <c r="L271" s="30">
        <v>2</v>
      </c>
      <c r="M271" s="30">
        <v>-2</v>
      </c>
      <c r="N271" s="31"/>
      <c r="O271" s="32">
        <v>-0.5</v>
      </c>
      <c r="P271" s="33">
        <v>-2400</v>
      </c>
      <c r="Q271" s="33"/>
      <c r="R271" s="33"/>
      <c r="S271" s="32">
        <v>0.5</v>
      </c>
      <c r="T271" s="32">
        <v>0.25</v>
      </c>
      <c r="U271" s="33">
        <v>9591.61</v>
      </c>
      <c r="V271" s="33"/>
      <c r="W271" s="33"/>
      <c r="X271" s="33">
        <v>4800</v>
      </c>
      <c r="Y271" s="33">
        <v>2400</v>
      </c>
      <c r="AA271"/>
    </row>
    <row r="272" spans="1:27" x14ac:dyDescent="0.25">
      <c r="A272" s="25">
        <f>IFERROR(VLOOKUP(RepVariacion[[#This Row],[Nombre Artículo]],Productos[],4,FALSE),"00 Falta Info")</f>
        <v>0</v>
      </c>
      <c r="B272" s="34" t="str">
        <f>IFERROR(VLOOKUP(RepVariacion[[#This Row],[Nombre Artículo]],Productos[],3,FALSE),"00 Falta Info")</f>
        <v>Postres</v>
      </c>
      <c r="C272" s="34" t="str">
        <f>IFERROR(VLOOKUP(RepVariacion[[#This Row],[Nombre Artículo]],Productos[],2,FALSE),"00 Falta Info")</f>
        <v>Tortas</v>
      </c>
      <c r="D272" s="35">
        <f>RepVariacion[[#This Row],[Fecha]]-RepVariacion[[#This Row],[Fecha Inicial]]+1</f>
        <v>7</v>
      </c>
      <c r="E272" s="36">
        <v>46051</v>
      </c>
      <c r="F272" s="37">
        <v>46057</v>
      </c>
      <c r="G272" s="29" t="s">
        <v>145</v>
      </c>
      <c r="H272" s="30">
        <v>45</v>
      </c>
      <c r="I272" s="30"/>
      <c r="J272" s="30">
        <v>38</v>
      </c>
      <c r="K272" s="30">
        <v>7</v>
      </c>
      <c r="L272" s="30">
        <v>10</v>
      </c>
      <c r="M272" s="30">
        <v>3</v>
      </c>
      <c r="N272" s="31"/>
      <c r="O272" s="32">
        <v>0.42899999999999999</v>
      </c>
      <c r="P272" s="33">
        <v>3420</v>
      </c>
      <c r="Q272" s="33"/>
      <c r="R272" s="33"/>
      <c r="S272" s="32">
        <v>0.19500000000000001</v>
      </c>
      <c r="T272" s="32">
        <v>0.27800000000000002</v>
      </c>
      <c r="U272" s="33">
        <v>40969.71</v>
      </c>
      <c r="V272" s="33">
        <v>43320</v>
      </c>
      <c r="W272" s="33"/>
      <c r="X272" s="33">
        <v>7980</v>
      </c>
      <c r="Y272" s="33">
        <v>11400</v>
      </c>
      <c r="AA272"/>
    </row>
    <row r="273" spans="1:27" x14ac:dyDescent="0.25">
      <c r="A273" s="25">
        <f>IFERROR(VLOOKUP(RepVariacion[[#This Row],[Nombre Artículo]],Productos[],4,FALSE),"00 Falta Info")</f>
        <v>0</v>
      </c>
      <c r="B273" s="34" t="str">
        <f>IFERROR(VLOOKUP(RepVariacion[[#This Row],[Nombre Artículo]],Productos[],3,FALSE),"00 Falta Info")</f>
        <v>Postres</v>
      </c>
      <c r="C273" s="34" t="str">
        <f>IFERROR(VLOOKUP(RepVariacion[[#This Row],[Nombre Artículo]],Productos[],2,FALSE),"00 Falta Info")</f>
        <v>Tortas</v>
      </c>
      <c r="D273" s="35">
        <f>RepVariacion[[#This Row],[Fecha]]-RepVariacion[[#This Row],[Fecha Inicial]]+1</f>
        <v>7</v>
      </c>
      <c r="E273" s="36">
        <v>46051</v>
      </c>
      <c r="F273" s="37">
        <v>46057</v>
      </c>
      <c r="G273" s="29" t="s">
        <v>135</v>
      </c>
      <c r="H273" s="30">
        <v>8</v>
      </c>
      <c r="I273" s="30">
        <v>10</v>
      </c>
      <c r="J273" s="30">
        <v>13</v>
      </c>
      <c r="K273" s="30">
        <v>5</v>
      </c>
      <c r="L273" s="30">
        <v>5</v>
      </c>
      <c r="M273" s="30"/>
      <c r="N273" s="31"/>
      <c r="O273" s="32"/>
      <c r="P273" s="33"/>
      <c r="Q273" s="33"/>
      <c r="R273" s="33"/>
      <c r="S273" s="32">
        <v>0.35199999999999998</v>
      </c>
      <c r="T273" s="32">
        <v>6.7000000000000004E-2</v>
      </c>
      <c r="U273" s="33">
        <v>20395</v>
      </c>
      <c r="V273" s="33">
        <v>3536</v>
      </c>
      <c r="W273" s="33">
        <v>2720</v>
      </c>
      <c r="X273" s="33">
        <v>7184</v>
      </c>
      <c r="Y273" s="33">
        <v>1360</v>
      </c>
      <c r="AA273"/>
    </row>
    <row r="274" spans="1:27" x14ac:dyDescent="0.25">
      <c r="A274" s="25">
        <f>IFERROR(VLOOKUP(RepVariacion[[#This Row],[Nombre Artículo]],Productos[],4,FALSE),"00 Falta Info")</f>
        <v>0</v>
      </c>
      <c r="B274" s="34" t="str">
        <f>IFERROR(VLOOKUP(RepVariacion[[#This Row],[Nombre Artículo]],Productos[],3,FALSE),"00 Falta Info")</f>
        <v>Postres</v>
      </c>
      <c r="C274" s="34" t="str">
        <f>IFERROR(VLOOKUP(RepVariacion[[#This Row],[Nombre Artículo]],Productos[],2,FALSE),"00 Falta Info")</f>
        <v>Tortas</v>
      </c>
      <c r="D274" s="35">
        <f>RepVariacion[[#This Row],[Fecha]]-RepVariacion[[#This Row],[Fecha Inicial]]+1</f>
        <v>7</v>
      </c>
      <c r="E274" s="36">
        <v>46051</v>
      </c>
      <c r="F274" s="37">
        <v>46057</v>
      </c>
      <c r="G274" s="29" t="s">
        <v>136</v>
      </c>
      <c r="H274" s="30">
        <v>4</v>
      </c>
      <c r="I274" s="30"/>
      <c r="J274" s="30"/>
      <c r="K274" s="30">
        <v>4</v>
      </c>
      <c r="L274" s="30">
        <v>3</v>
      </c>
      <c r="M274" s="30">
        <v>-1</v>
      </c>
      <c r="N274" s="31">
        <v>1</v>
      </c>
      <c r="O274" s="32">
        <v>-0.25</v>
      </c>
      <c r="P274" s="33">
        <v>-1300</v>
      </c>
      <c r="Q274" s="33">
        <v>0.25</v>
      </c>
      <c r="R274" s="33">
        <v>1300</v>
      </c>
      <c r="S274" s="32">
        <v>0.32</v>
      </c>
      <c r="T274" s="32">
        <v>0.24</v>
      </c>
      <c r="U274" s="33">
        <v>16235</v>
      </c>
      <c r="V274" s="33"/>
      <c r="W274" s="33"/>
      <c r="X274" s="33">
        <v>5200</v>
      </c>
      <c r="Y274" s="33">
        <v>3900</v>
      </c>
      <c r="AA274"/>
    </row>
    <row r="275" spans="1:27" x14ac:dyDescent="0.25">
      <c r="A275" s="25">
        <f>IFERROR(VLOOKUP(RepVariacion[[#This Row],[Nombre Artículo]],Productos[],4,FALSE),"00 Falta Info")</f>
        <v>0</v>
      </c>
      <c r="B275" s="34" t="str">
        <f>IFERROR(VLOOKUP(RepVariacion[[#This Row],[Nombre Artículo]],Productos[],3,FALSE),"00 Falta Info")</f>
        <v>Colación</v>
      </c>
      <c r="C275" s="34" t="str">
        <f>IFERROR(VLOOKUP(RepVariacion[[#This Row],[Nombre Artículo]],Productos[],2,FALSE),"00 Falta Info")</f>
        <v>Colacion</v>
      </c>
      <c r="D275" s="35">
        <f>RepVariacion[[#This Row],[Fecha]]-RepVariacion[[#This Row],[Fecha Inicial]]+1</f>
        <v>7</v>
      </c>
      <c r="E275" s="36">
        <v>46051</v>
      </c>
      <c r="F275" s="37">
        <v>46057</v>
      </c>
      <c r="G275" s="29" t="s">
        <v>137</v>
      </c>
      <c r="H275" s="30"/>
      <c r="I275" s="30">
        <v>10.199999999999999</v>
      </c>
      <c r="J275" s="30">
        <v>6</v>
      </c>
      <c r="K275" s="30">
        <v>4.2</v>
      </c>
      <c r="L275" s="30"/>
      <c r="M275" s="30">
        <v>-4.2</v>
      </c>
      <c r="N275" s="31"/>
      <c r="O275" s="32">
        <v>-1</v>
      </c>
      <c r="P275" s="33">
        <v>-22100</v>
      </c>
      <c r="Q275" s="33"/>
      <c r="R275" s="33"/>
      <c r="S275" s="32"/>
      <c r="T275" s="32"/>
      <c r="U275" s="33"/>
      <c r="V275" s="33">
        <v>31200</v>
      </c>
      <c r="W275" s="33">
        <v>53300</v>
      </c>
      <c r="X275" s="33">
        <v>22100</v>
      </c>
      <c r="Y275" s="33"/>
      <c r="AA275"/>
    </row>
    <row r="276" spans="1:27" x14ac:dyDescent="0.25">
      <c r="A276" s="25">
        <f>IFERROR(VLOOKUP(RepVariacion[[#This Row],[Nombre Artículo]],Productos[],4,FALSE),"00 Falta Info")</f>
        <v>0</v>
      </c>
      <c r="B276" s="34" t="str">
        <f>IFERROR(VLOOKUP(RepVariacion[[#This Row],[Nombre Artículo]],Productos[],3,FALSE),"00 Falta Info")</f>
        <v>Colación</v>
      </c>
      <c r="C276" s="34" t="str">
        <f>IFERROR(VLOOKUP(RepVariacion[[#This Row],[Nombre Artículo]],Productos[],2,FALSE),"00 Falta Info")</f>
        <v>Colacion</v>
      </c>
      <c r="D276" s="35">
        <f>RepVariacion[[#This Row],[Fecha]]-RepVariacion[[#This Row],[Fecha Inicial]]+1</f>
        <v>7</v>
      </c>
      <c r="E276" s="36">
        <v>46051</v>
      </c>
      <c r="F276" s="37">
        <v>46057</v>
      </c>
      <c r="G276" s="29" t="s">
        <v>141</v>
      </c>
      <c r="H276" s="30"/>
      <c r="I276" s="30">
        <v>12</v>
      </c>
      <c r="J276" s="30">
        <v>12</v>
      </c>
      <c r="K276" s="30"/>
      <c r="L276" s="30"/>
      <c r="M276" s="30"/>
      <c r="N276" s="31"/>
      <c r="O276" s="32"/>
      <c r="P276" s="33"/>
      <c r="Q276" s="33"/>
      <c r="R276" s="33"/>
      <c r="S276" s="32"/>
      <c r="T276" s="32"/>
      <c r="U276" s="33"/>
      <c r="V276" s="33">
        <v>96000</v>
      </c>
      <c r="W276" s="33">
        <v>96000</v>
      </c>
      <c r="X276" s="33"/>
      <c r="Y276" s="33"/>
      <c r="AA276"/>
    </row>
    <row r="277" spans="1:27" x14ac:dyDescent="0.25">
      <c r="A277" s="25">
        <f>IFERROR(VLOOKUP(RepVariacion[[#This Row],[Nombre Artículo]],Productos[],4,FALSE),"00 Falta Info")</f>
        <v>0</v>
      </c>
      <c r="B277" s="34" t="str">
        <f>IFERROR(VLOOKUP(RepVariacion[[#This Row],[Nombre Artículo]],Productos[],3,FALSE),"00 Falta Info")</f>
        <v>Colación</v>
      </c>
      <c r="C277" s="34" t="str">
        <f>IFERROR(VLOOKUP(RepVariacion[[#This Row],[Nombre Artículo]],Productos[],2,FALSE),"00 Falta Info")</f>
        <v>Colacion</v>
      </c>
      <c r="D277" s="35">
        <f>RepVariacion[[#This Row],[Fecha]]-RepVariacion[[#This Row],[Fecha Inicial]]+1</f>
        <v>7</v>
      </c>
      <c r="E277" s="36">
        <v>46051</v>
      </c>
      <c r="F277" s="37">
        <v>46057</v>
      </c>
      <c r="G277" s="29" t="s">
        <v>138</v>
      </c>
      <c r="H277" s="30">
        <v>19.2</v>
      </c>
      <c r="I277" s="30">
        <v>38</v>
      </c>
      <c r="J277" s="30">
        <v>17.7</v>
      </c>
      <c r="K277" s="30">
        <v>39.4</v>
      </c>
      <c r="L277" s="30"/>
      <c r="M277" s="30">
        <v>-39.4</v>
      </c>
      <c r="N277" s="31"/>
      <c r="O277" s="32">
        <v>-1</v>
      </c>
      <c r="P277" s="33">
        <v>-264281.49</v>
      </c>
      <c r="Q277" s="33"/>
      <c r="R277" s="33"/>
      <c r="S277" s="32"/>
      <c r="T277" s="32"/>
      <c r="U277" s="33"/>
      <c r="V277" s="33">
        <v>118590</v>
      </c>
      <c r="W277" s="33">
        <v>268311</v>
      </c>
      <c r="X277" s="33">
        <v>291498.56</v>
      </c>
      <c r="Y277" s="33"/>
      <c r="AA277"/>
    </row>
    <row r="278" spans="1:27" x14ac:dyDescent="0.25">
      <c r="A278" s="25">
        <f>IFERROR(VLOOKUP(RepVariacion[[#This Row],[Nombre Artículo]],Productos[],4,FALSE),"00 Falta Info")</f>
        <v>0</v>
      </c>
      <c r="B278" s="34" t="str">
        <f>IFERROR(VLOOKUP(RepVariacion[[#This Row],[Nombre Artículo]],Productos[],3,FALSE),"00 Falta Info")</f>
        <v>Colación</v>
      </c>
      <c r="C278" s="34" t="str">
        <f>IFERROR(VLOOKUP(RepVariacion[[#This Row],[Nombre Artículo]],Productos[],2,FALSE),"00 Falta Info")</f>
        <v>Colacion</v>
      </c>
      <c r="D278" s="35">
        <f>RepVariacion[[#This Row],[Fecha]]-RepVariacion[[#This Row],[Fecha Inicial]]+1</f>
        <v>7</v>
      </c>
      <c r="E278" s="36">
        <v>46051</v>
      </c>
      <c r="F278" s="37">
        <v>46057</v>
      </c>
      <c r="G278" s="29" t="s">
        <v>139</v>
      </c>
      <c r="H278" s="30"/>
      <c r="I278" s="30">
        <v>21.1</v>
      </c>
      <c r="J278" s="30"/>
      <c r="K278" s="30">
        <v>21.1</v>
      </c>
      <c r="L278" s="30"/>
      <c r="M278" s="30">
        <v>-21.1</v>
      </c>
      <c r="N278" s="31"/>
      <c r="O278" s="32">
        <v>-1</v>
      </c>
      <c r="P278" s="33">
        <v>-82805.100000000006</v>
      </c>
      <c r="Q278" s="33"/>
      <c r="R278" s="33"/>
      <c r="S278" s="32"/>
      <c r="T278" s="32"/>
      <c r="U278" s="33"/>
      <c r="V278" s="33"/>
      <c r="W278" s="33">
        <v>82805.100000000006</v>
      </c>
      <c r="X278" s="33">
        <v>82805.100000000006</v>
      </c>
      <c r="Y278" s="33"/>
      <c r="AA278"/>
    </row>
    <row r="279" spans="1:27" x14ac:dyDescent="0.25">
      <c r="A279" s="25">
        <f>IFERROR(VLOOKUP(RepVariacion[[#This Row],[Nombre Artículo]],Productos[],4,FALSE),"00 Falta Info")</f>
        <v>0</v>
      </c>
      <c r="B279" s="34" t="str">
        <f>IFERROR(VLOOKUP(RepVariacion[[#This Row],[Nombre Artículo]],Productos[],3,FALSE),"00 Falta Info")</f>
        <v>Colación</v>
      </c>
      <c r="C279" s="34" t="str">
        <f>IFERROR(VLOOKUP(RepVariacion[[#This Row],[Nombre Artículo]],Productos[],2,FALSE),"00 Falta Info")</f>
        <v>Colacion</v>
      </c>
      <c r="D279" s="35">
        <f>RepVariacion[[#This Row],[Fecha]]-RepVariacion[[#This Row],[Fecha Inicial]]+1</f>
        <v>7</v>
      </c>
      <c r="E279" s="36">
        <v>46051</v>
      </c>
      <c r="F279" s="37">
        <v>46057</v>
      </c>
      <c r="G279" s="29" t="s">
        <v>140</v>
      </c>
      <c r="H279" s="30">
        <v>21.2</v>
      </c>
      <c r="I279" s="30">
        <v>21.2</v>
      </c>
      <c r="J279" s="30">
        <v>21.2</v>
      </c>
      <c r="K279" s="30">
        <v>21.2</v>
      </c>
      <c r="L279" s="30"/>
      <c r="M279" s="30">
        <v>-21.2</v>
      </c>
      <c r="N279" s="31"/>
      <c r="O279" s="32">
        <v>-1</v>
      </c>
      <c r="P279" s="33">
        <v>-52950</v>
      </c>
      <c r="Q279" s="33"/>
      <c r="R279" s="33"/>
      <c r="S279" s="32"/>
      <c r="T279" s="32"/>
      <c r="U279" s="33"/>
      <c r="V279" s="33">
        <v>53075</v>
      </c>
      <c r="W279" s="33">
        <v>53075</v>
      </c>
      <c r="X279" s="33">
        <v>69682.2</v>
      </c>
      <c r="Y279" s="33"/>
      <c r="AA279"/>
    </row>
    <row r="280" spans="1:27" x14ac:dyDescent="0.25">
      <c r="A280" s="25">
        <f>IFERROR(VLOOKUP(RepVariacion[[#This Row],[Nombre Artículo]],Productos[],4,FALSE),"00 Falta Info")</f>
        <v>0</v>
      </c>
      <c r="B280" s="34" t="str">
        <f>IFERROR(VLOOKUP(RepVariacion[[#This Row],[Nombre Artículo]],Productos[],3,FALSE),"00 Falta Info")</f>
        <v>Aves</v>
      </c>
      <c r="C280" s="34" t="str">
        <f>IFERROR(VLOOKUP(RepVariacion[[#This Row],[Nombre Artículo]],Productos[],2,FALSE),"00 Falta Info")</f>
        <v>Pollo</v>
      </c>
      <c r="D280" s="35">
        <f>RepVariacion[[#This Row],[Fecha]]-RepVariacion[[#This Row],[Fecha Inicial]]+1</f>
        <v>7</v>
      </c>
      <c r="E280" s="36">
        <v>46058</v>
      </c>
      <c r="F280" s="37">
        <v>46064</v>
      </c>
      <c r="G280" s="29" t="s">
        <v>71</v>
      </c>
      <c r="H280" s="30">
        <v>26.3</v>
      </c>
      <c r="I280" s="30"/>
      <c r="J280" s="30">
        <v>21.2</v>
      </c>
      <c r="K280" s="30">
        <v>5.0999999999999996</v>
      </c>
      <c r="L280" s="30">
        <v>6.8</v>
      </c>
      <c r="M280" s="30">
        <v>1.7</v>
      </c>
      <c r="N280" s="31"/>
      <c r="O280" s="32">
        <v>0.32700000000000001</v>
      </c>
      <c r="P280" s="33">
        <v>6502.17</v>
      </c>
      <c r="Q280" s="33"/>
      <c r="R280" s="33"/>
      <c r="S280" s="32">
        <v>0.109</v>
      </c>
      <c r="T280" s="32">
        <v>0.14499999999999999</v>
      </c>
      <c r="U280" s="33">
        <v>182517.89</v>
      </c>
      <c r="V280" s="33">
        <v>82071.11</v>
      </c>
      <c r="W280" s="33"/>
      <c r="X280" s="33">
        <v>19871.75</v>
      </c>
      <c r="Y280" s="33">
        <v>26373.91</v>
      </c>
      <c r="AA280"/>
    </row>
    <row r="281" spans="1:27" x14ac:dyDescent="0.25">
      <c r="A281" s="25">
        <f>IFERROR(VLOOKUP(RepVariacion[[#This Row],[Nombre Artículo]],Productos[],4,FALSE),"00 Falta Info")</f>
        <v>0</v>
      </c>
      <c r="B281" s="34" t="str">
        <f>IFERROR(VLOOKUP(RepVariacion[[#This Row],[Nombre Artículo]],Productos[],3,FALSE),"00 Falta Info")</f>
        <v>Carnes</v>
      </c>
      <c r="C281" s="34" t="str">
        <f>IFERROR(VLOOKUP(RepVariacion[[#This Row],[Nombre Artículo]],Productos[],2,FALSE),"00 Falta Info")</f>
        <v>Vacuno</v>
      </c>
      <c r="D281" s="35">
        <f>RepVariacion[[#This Row],[Fecha]]-RepVariacion[[#This Row],[Fecha Inicial]]+1</f>
        <v>7</v>
      </c>
      <c r="E281" s="36">
        <v>46058</v>
      </c>
      <c r="F281" s="37">
        <v>46064</v>
      </c>
      <c r="G281" s="29" t="s">
        <v>102</v>
      </c>
      <c r="H281" s="30">
        <v>16.399999999999999</v>
      </c>
      <c r="I281" s="30"/>
      <c r="J281" s="30">
        <v>16.399999999999999</v>
      </c>
      <c r="K281" s="30"/>
      <c r="L281" s="30"/>
      <c r="M281" s="30"/>
      <c r="N281" s="31"/>
      <c r="O281" s="32"/>
      <c r="P281" s="33"/>
      <c r="Q281" s="33"/>
      <c r="R281" s="33"/>
      <c r="S281" s="32"/>
      <c r="T281" s="32"/>
      <c r="U281" s="33"/>
      <c r="V281" s="33">
        <v>262236</v>
      </c>
      <c r="W281" s="33"/>
      <c r="X281" s="33"/>
      <c r="Y281" s="33"/>
      <c r="AA281"/>
    </row>
    <row r="282" spans="1:27" x14ac:dyDescent="0.25">
      <c r="A282" s="25">
        <f>IFERROR(VLOOKUP(RepVariacion[[#This Row],[Nombre Artículo]],Productos[],4,FALSE),"00 Falta Info")</f>
        <v>0</v>
      </c>
      <c r="B282" s="34" t="str">
        <f>IFERROR(VLOOKUP(RepVariacion[[#This Row],[Nombre Artículo]],Productos[],3,FALSE),"00 Falta Info")</f>
        <v>Carnes</v>
      </c>
      <c r="C282" s="34" t="str">
        <f>IFERROR(VLOOKUP(RepVariacion[[#This Row],[Nombre Artículo]],Productos[],2,FALSE),"00 Falta Info")</f>
        <v>Vacuno</v>
      </c>
      <c r="D282" s="35">
        <f>RepVariacion[[#This Row],[Fecha]]-RepVariacion[[#This Row],[Fecha Inicial]]+1</f>
        <v>7</v>
      </c>
      <c r="E282" s="36">
        <v>46058</v>
      </c>
      <c r="F282" s="37">
        <v>46064</v>
      </c>
      <c r="G282" s="29" t="s">
        <v>103</v>
      </c>
      <c r="H282" s="30">
        <v>17.2</v>
      </c>
      <c r="I282" s="30">
        <v>50</v>
      </c>
      <c r="J282" s="30">
        <v>27.4</v>
      </c>
      <c r="K282" s="30">
        <v>39.799999999999997</v>
      </c>
      <c r="L282" s="30">
        <v>39.799999999999997</v>
      </c>
      <c r="M282" s="30"/>
      <c r="N282" s="31">
        <v>0.2</v>
      </c>
      <c r="O282" s="32">
        <v>-1E-3</v>
      </c>
      <c r="P282" s="33">
        <v>-850</v>
      </c>
      <c r="Q282" s="33">
        <v>6.0000000000000001E-3</v>
      </c>
      <c r="R282" s="33">
        <v>8500</v>
      </c>
      <c r="S282" s="32">
        <v>0.35799999999999998</v>
      </c>
      <c r="T282" s="32">
        <v>0.35699999999999998</v>
      </c>
      <c r="U282" s="33">
        <v>3781509.89</v>
      </c>
      <c r="V282" s="33">
        <v>933300</v>
      </c>
      <c r="W282" s="33">
        <v>1700000</v>
      </c>
      <c r="X282" s="33">
        <v>1352350</v>
      </c>
      <c r="Y282" s="33">
        <v>1351500</v>
      </c>
      <c r="AA282"/>
    </row>
    <row r="283" spans="1:27" x14ac:dyDescent="0.25">
      <c r="A283" s="25">
        <f>IFERROR(VLOOKUP(RepVariacion[[#This Row],[Nombre Artículo]],Productos[],4,FALSE),"00 Falta Info")</f>
        <v>0</v>
      </c>
      <c r="B283" s="34" t="str">
        <f>IFERROR(VLOOKUP(RepVariacion[[#This Row],[Nombre Artículo]],Productos[],3,FALSE),"00 Falta Info")</f>
        <v>Carnes</v>
      </c>
      <c r="C283" s="34" t="str">
        <f>IFERROR(VLOOKUP(RepVariacion[[#This Row],[Nombre Artículo]],Productos[],2,FALSE),"00 Falta Info")</f>
        <v>Vacuno</v>
      </c>
      <c r="D283" s="35">
        <f>RepVariacion[[#This Row],[Fecha]]-RepVariacion[[#This Row],[Fecha Inicial]]+1</f>
        <v>7</v>
      </c>
      <c r="E283" s="36">
        <v>46058</v>
      </c>
      <c r="F283" s="37">
        <v>46064</v>
      </c>
      <c r="G283" s="29" t="s">
        <v>84</v>
      </c>
      <c r="H283" s="30">
        <v>52.7</v>
      </c>
      <c r="I283" s="30">
        <v>20.3</v>
      </c>
      <c r="J283" s="30">
        <v>54.7</v>
      </c>
      <c r="K283" s="30">
        <v>18.3</v>
      </c>
      <c r="L283" s="30">
        <v>22.5</v>
      </c>
      <c r="M283" s="30">
        <v>4.0999999999999996</v>
      </c>
      <c r="N283" s="31">
        <v>0.4</v>
      </c>
      <c r="O283" s="32">
        <v>0.22600000000000001</v>
      </c>
      <c r="P283" s="33">
        <v>62210.84</v>
      </c>
      <c r="Q283" s="33">
        <v>0.02</v>
      </c>
      <c r="R283" s="33">
        <v>5502.43</v>
      </c>
      <c r="S283" s="32">
        <v>0.15</v>
      </c>
      <c r="T283" s="32">
        <v>0.192</v>
      </c>
      <c r="U283" s="33">
        <v>1761266.31</v>
      </c>
      <c r="V283" s="33">
        <v>820424.01</v>
      </c>
      <c r="W283" s="33">
        <v>324437</v>
      </c>
      <c r="X283" s="33">
        <v>264668.46000000002</v>
      </c>
      <c r="Y283" s="33">
        <v>337527.06</v>
      </c>
      <c r="AA283"/>
    </row>
    <row r="284" spans="1:27" x14ac:dyDescent="0.25">
      <c r="A284" s="25">
        <f>IFERROR(VLOOKUP(RepVariacion[[#This Row],[Nombre Artículo]],Productos[],4,FALSE),"00 Falta Info")</f>
        <v>0</v>
      </c>
      <c r="B284" s="34" t="str">
        <f>IFERROR(VLOOKUP(RepVariacion[[#This Row],[Nombre Artículo]],Productos[],3,FALSE),"00 Falta Info")</f>
        <v>Carnes</v>
      </c>
      <c r="C284" s="34" t="str">
        <f>IFERROR(VLOOKUP(RepVariacion[[#This Row],[Nombre Artículo]],Productos[],2,FALSE),"00 Falta Info")</f>
        <v>Vacuno</v>
      </c>
      <c r="D284" s="35">
        <f>RepVariacion[[#This Row],[Fecha]]-RepVariacion[[#This Row],[Fecha Inicial]]+1</f>
        <v>7</v>
      </c>
      <c r="E284" s="36">
        <v>46058</v>
      </c>
      <c r="F284" s="37">
        <v>46064</v>
      </c>
      <c r="G284" s="29" t="s">
        <v>104</v>
      </c>
      <c r="H284" s="30">
        <v>26.5</v>
      </c>
      <c r="I284" s="30"/>
      <c r="J284" s="30">
        <v>22</v>
      </c>
      <c r="K284" s="30">
        <v>4.5</v>
      </c>
      <c r="L284" s="30">
        <v>4.5</v>
      </c>
      <c r="M284" s="30"/>
      <c r="N284" s="31"/>
      <c r="O284" s="32">
        <v>2E-3</v>
      </c>
      <c r="P284" s="33">
        <v>340</v>
      </c>
      <c r="Q284" s="33"/>
      <c r="R284" s="33"/>
      <c r="S284" s="32">
        <v>0.434</v>
      </c>
      <c r="T284" s="32">
        <v>0.435</v>
      </c>
      <c r="U284" s="33">
        <v>351528.99</v>
      </c>
      <c r="V284" s="33">
        <v>748850</v>
      </c>
      <c r="W284" s="33"/>
      <c r="X284" s="33">
        <v>152660</v>
      </c>
      <c r="Y284" s="33">
        <v>153000</v>
      </c>
      <c r="AA284"/>
    </row>
    <row r="285" spans="1:27" x14ac:dyDescent="0.25">
      <c r="A285" s="25">
        <f>IFERROR(VLOOKUP(RepVariacion[[#This Row],[Nombre Artículo]],Productos[],4,FALSE),"00 Falta Info")</f>
        <v>0</v>
      </c>
      <c r="B285" s="34" t="str">
        <f>IFERROR(VLOOKUP(RepVariacion[[#This Row],[Nombre Artículo]],Productos[],3,FALSE),"00 Falta Info")</f>
        <v>Carnes</v>
      </c>
      <c r="C285" s="34" t="str">
        <f>IFERROR(VLOOKUP(RepVariacion[[#This Row],[Nombre Artículo]],Productos[],2,FALSE),"00 Falta Info")</f>
        <v>Vacuno</v>
      </c>
      <c r="D285" s="35">
        <f>RepVariacion[[#This Row],[Fecha]]-RepVariacion[[#This Row],[Fecha Inicial]]+1</f>
        <v>7</v>
      </c>
      <c r="E285" s="36">
        <v>46058</v>
      </c>
      <c r="F285" s="37">
        <v>46064</v>
      </c>
      <c r="G285" s="29" t="s">
        <v>105</v>
      </c>
      <c r="H285" s="30">
        <v>18.3</v>
      </c>
      <c r="I285" s="30"/>
      <c r="J285" s="30">
        <v>13.2</v>
      </c>
      <c r="K285" s="30">
        <v>5.0999999999999996</v>
      </c>
      <c r="L285" s="30">
        <v>5.0999999999999996</v>
      </c>
      <c r="M285" s="30">
        <v>-0.1</v>
      </c>
      <c r="N285" s="31"/>
      <c r="O285" s="32">
        <v>-1.0999999999999999E-2</v>
      </c>
      <c r="P285" s="33">
        <v>-451</v>
      </c>
      <c r="Q285" s="33"/>
      <c r="R285" s="33"/>
      <c r="S285" s="32">
        <v>0.17100000000000001</v>
      </c>
      <c r="T285" s="32">
        <v>0.16900000000000001</v>
      </c>
      <c r="U285" s="33">
        <v>246267.87</v>
      </c>
      <c r="V285" s="33">
        <v>108322</v>
      </c>
      <c r="W285" s="33"/>
      <c r="X285" s="33">
        <v>42066</v>
      </c>
      <c r="Y285" s="33">
        <v>41615</v>
      </c>
      <c r="AA285"/>
    </row>
    <row r="286" spans="1:27" x14ac:dyDescent="0.25">
      <c r="A286" s="25">
        <f>IFERROR(VLOOKUP(RepVariacion[[#This Row],[Nombre Artículo]],Productos[],4,FALSE),"00 Falta Info")</f>
        <v>0</v>
      </c>
      <c r="B286" s="34" t="str">
        <f>IFERROR(VLOOKUP(RepVariacion[[#This Row],[Nombre Artículo]],Productos[],3,FALSE),"00 Falta Info")</f>
        <v>Carnes</v>
      </c>
      <c r="C286" s="34" t="str">
        <f>IFERROR(VLOOKUP(RepVariacion[[#This Row],[Nombre Artículo]],Productos[],2,FALSE),"00 Falta Info")</f>
        <v>Vacuno</v>
      </c>
      <c r="D286" s="35">
        <f>RepVariacion[[#This Row],[Fecha]]-RepVariacion[[#This Row],[Fecha Inicial]]+1</f>
        <v>7</v>
      </c>
      <c r="E286" s="36">
        <v>46058</v>
      </c>
      <c r="F286" s="37">
        <v>46064</v>
      </c>
      <c r="G286" s="29" t="s">
        <v>106</v>
      </c>
      <c r="H286" s="30">
        <v>9.1999999999999993</v>
      </c>
      <c r="I286" s="30">
        <v>6</v>
      </c>
      <c r="J286" s="30">
        <v>12.6</v>
      </c>
      <c r="K286" s="30">
        <v>2.6</v>
      </c>
      <c r="L286" s="30">
        <v>2.6</v>
      </c>
      <c r="M286" s="30"/>
      <c r="N286" s="31"/>
      <c r="O286" s="32"/>
      <c r="P286" s="33"/>
      <c r="Q286" s="33"/>
      <c r="R286" s="33"/>
      <c r="S286" s="32">
        <v>0.219</v>
      </c>
      <c r="T286" s="32">
        <v>0.219</v>
      </c>
      <c r="U286" s="33">
        <v>177882</v>
      </c>
      <c r="V286" s="33">
        <v>189000</v>
      </c>
      <c r="W286" s="33">
        <v>90000</v>
      </c>
      <c r="X286" s="33">
        <v>39000</v>
      </c>
      <c r="Y286" s="33">
        <v>39000</v>
      </c>
      <c r="AA286"/>
    </row>
    <row r="287" spans="1:27" x14ac:dyDescent="0.25">
      <c r="A287" s="25">
        <f>IFERROR(VLOOKUP(RepVariacion[[#This Row],[Nombre Artículo]],Productos[],4,FALSE),"00 Falta Info")</f>
        <v>0</v>
      </c>
      <c r="B287" s="34" t="str">
        <f>IFERROR(VLOOKUP(RepVariacion[[#This Row],[Nombre Artículo]],Productos[],3,FALSE),"00 Falta Info")</f>
        <v>Pescado</v>
      </c>
      <c r="C287" s="34" t="str">
        <f>IFERROR(VLOOKUP(RepVariacion[[#This Row],[Nombre Artículo]],Productos[],2,FALSE),"00 Falta Info")</f>
        <v>Pescado</v>
      </c>
      <c r="D287" s="35">
        <f>RepVariacion[[#This Row],[Fecha]]-RepVariacion[[#This Row],[Fecha Inicial]]+1</f>
        <v>7</v>
      </c>
      <c r="E287" s="36">
        <v>46058</v>
      </c>
      <c r="F287" s="37">
        <v>46064</v>
      </c>
      <c r="G287" s="29" t="s">
        <v>86</v>
      </c>
      <c r="H287" s="30"/>
      <c r="I287" s="30">
        <v>20</v>
      </c>
      <c r="J287" s="30">
        <v>20</v>
      </c>
      <c r="K287" s="30"/>
      <c r="L287" s="30"/>
      <c r="M287" s="30"/>
      <c r="N287" s="31"/>
      <c r="O287" s="32"/>
      <c r="P287" s="33"/>
      <c r="Q287" s="33"/>
      <c r="R287" s="33"/>
      <c r="S287" s="32"/>
      <c r="T287" s="32"/>
      <c r="U287" s="33"/>
      <c r="V287" s="33">
        <v>177000.01</v>
      </c>
      <c r="W287" s="33">
        <v>177000</v>
      </c>
      <c r="X287" s="33"/>
      <c r="Y287" s="33"/>
      <c r="AA287"/>
    </row>
    <row r="288" spans="1:27" x14ac:dyDescent="0.25">
      <c r="A288" s="25">
        <f>IFERROR(VLOOKUP(RepVariacion[[#This Row],[Nombre Artículo]],Productos[],4,FALSE),"00 Falta Info")</f>
        <v>0</v>
      </c>
      <c r="B288" s="34" t="str">
        <f>IFERROR(VLOOKUP(RepVariacion[[#This Row],[Nombre Artículo]],Productos[],3,FALSE),"00 Falta Info")</f>
        <v>Pescado</v>
      </c>
      <c r="C288" s="34" t="str">
        <f>IFERROR(VLOOKUP(RepVariacion[[#This Row],[Nombre Artículo]],Productos[],2,FALSE),"00 Falta Info")</f>
        <v>Pescado</v>
      </c>
      <c r="D288" s="35">
        <f>RepVariacion[[#This Row],[Fecha]]-RepVariacion[[#This Row],[Fecha Inicial]]+1</f>
        <v>7</v>
      </c>
      <c r="E288" s="36">
        <v>46058</v>
      </c>
      <c r="F288" s="37">
        <v>46064</v>
      </c>
      <c r="G288" s="29" t="s">
        <v>107</v>
      </c>
      <c r="H288" s="30">
        <v>34.5</v>
      </c>
      <c r="I288" s="30">
        <v>15</v>
      </c>
      <c r="J288" s="30">
        <v>29.3</v>
      </c>
      <c r="K288" s="30">
        <v>20.2</v>
      </c>
      <c r="L288" s="30">
        <v>18.100000000000001</v>
      </c>
      <c r="M288" s="30">
        <v>-2.1</v>
      </c>
      <c r="N288" s="31">
        <v>1.1000000000000001</v>
      </c>
      <c r="O288" s="32">
        <v>-0.10199999999999999</v>
      </c>
      <c r="P288" s="33">
        <v>-19648.62</v>
      </c>
      <c r="Q288" s="33">
        <v>5.2999999999999999E-2</v>
      </c>
      <c r="R288" s="33">
        <v>10260.64</v>
      </c>
      <c r="S288" s="32">
        <v>0.214</v>
      </c>
      <c r="T288" s="32">
        <v>0.193</v>
      </c>
      <c r="U288" s="33">
        <v>893550.24</v>
      </c>
      <c r="V288" s="33">
        <v>279190.05</v>
      </c>
      <c r="W288" s="33">
        <v>143250</v>
      </c>
      <c r="X288" s="33">
        <v>191492.62</v>
      </c>
      <c r="Y288" s="33">
        <v>172474.04</v>
      </c>
      <c r="AA288"/>
    </row>
    <row r="289" spans="1:27" x14ac:dyDescent="0.25">
      <c r="A289" s="25">
        <f>IFERROR(VLOOKUP(RepVariacion[[#This Row],[Nombre Artículo]],Productos[],4,FALSE),"00 Falta Info")</f>
        <v>0</v>
      </c>
      <c r="B289" s="34" t="str">
        <f>IFERROR(VLOOKUP(RepVariacion[[#This Row],[Nombre Artículo]],Productos[],3,FALSE),"00 Falta Info")</f>
        <v>Pescado</v>
      </c>
      <c r="C289" s="34" t="str">
        <f>IFERROR(VLOOKUP(RepVariacion[[#This Row],[Nombre Artículo]],Productos[],2,FALSE),"00 Falta Info")</f>
        <v>Pescado</v>
      </c>
      <c r="D289" s="35">
        <f>RepVariacion[[#This Row],[Fecha]]-RepVariacion[[#This Row],[Fecha Inicial]]+1</f>
        <v>7</v>
      </c>
      <c r="E289" s="36">
        <v>46058</v>
      </c>
      <c r="F289" s="37">
        <v>46064</v>
      </c>
      <c r="G289" s="29" t="s">
        <v>108</v>
      </c>
      <c r="H289" s="30">
        <v>45</v>
      </c>
      <c r="I289" s="30">
        <v>43.6</v>
      </c>
      <c r="J289" s="30">
        <v>34.5</v>
      </c>
      <c r="K289" s="30">
        <v>54.2</v>
      </c>
      <c r="L289" s="30">
        <v>53.7</v>
      </c>
      <c r="M289" s="30">
        <v>-0.4</v>
      </c>
      <c r="N289" s="31"/>
      <c r="O289" s="32">
        <v>-8.0000000000000002E-3</v>
      </c>
      <c r="P289" s="33">
        <v>-3270.26</v>
      </c>
      <c r="Q289" s="33"/>
      <c r="R289" s="33"/>
      <c r="S289" s="32">
        <v>0.28999999999999998</v>
      </c>
      <c r="T289" s="32">
        <v>0.28799999999999998</v>
      </c>
      <c r="U289" s="33">
        <v>1398678.01</v>
      </c>
      <c r="V289" s="33">
        <v>258644.68</v>
      </c>
      <c r="W289" s="33">
        <v>327375</v>
      </c>
      <c r="X289" s="33">
        <v>406211.43</v>
      </c>
      <c r="Y289" s="33">
        <v>402941.16</v>
      </c>
      <c r="AA289"/>
    </row>
    <row r="290" spans="1:27" x14ac:dyDescent="0.25">
      <c r="A290" s="25">
        <f>IFERROR(VLOOKUP(RepVariacion[[#This Row],[Nombre Artículo]],Productos[],4,FALSE),"00 Falta Info")</f>
        <v>0</v>
      </c>
      <c r="B290" s="34" t="str">
        <f>IFERROR(VLOOKUP(RepVariacion[[#This Row],[Nombre Artículo]],Productos[],3,FALSE),"00 Falta Info")</f>
        <v>Pescado</v>
      </c>
      <c r="C290" s="34" t="str">
        <f>IFERROR(VLOOKUP(RepVariacion[[#This Row],[Nombre Artículo]],Productos[],2,FALSE),"00 Falta Info")</f>
        <v>Pescado</v>
      </c>
      <c r="D290" s="35">
        <f>RepVariacion[[#This Row],[Fecha]]-RepVariacion[[#This Row],[Fecha Inicial]]+1</f>
        <v>7</v>
      </c>
      <c r="E290" s="36">
        <v>46058</v>
      </c>
      <c r="F290" s="37">
        <v>46064</v>
      </c>
      <c r="G290" s="29" t="s">
        <v>109</v>
      </c>
      <c r="H290" s="30">
        <v>38.6</v>
      </c>
      <c r="I290" s="30"/>
      <c r="J290" s="30">
        <v>33.5</v>
      </c>
      <c r="K290" s="30">
        <v>5.2</v>
      </c>
      <c r="L290" s="30">
        <v>6.8</v>
      </c>
      <c r="M290" s="30">
        <v>1.6</v>
      </c>
      <c r="N290" s="31">
        <v>0.2</v>
      </c>
      <c r="O290" s="32">
        <v>0.31</v>
      </c>
      <c r="P290" s="33">
        <v>17532.080000000002</v>
      </c>
      <c r="Q290" s="33">
        <v>4.2999999999999997E-2</v>
      </c>
      <c r="R290" s="33">
        <v>2401.66</v>
      </c>
      <c r="S290" s="32">
        <v>0.161</v>
      </c>
      <c r="T290" s="32">
        <v>0.21099999999999999</v>
      </c>
      <c r="U290" s="33">
        <v>350094.01</v>
      </c>
      <c r="V290" s="33">
        <v>365748.89</v>
      </c>
      <c r="W290" s="33"/>
      <c r="X290" s="33">
        <v>56487.1</v>
      </c>
      <c r="Y290" s="33">
        <v>74019.179999999993</v>
      </c>
      <c r="AA290"/>
    </row>
    <row r="291" spans="1:27" x14ac:dyDescent="0.25">
      <c r="A291" s="25">
        <f>IFERROR(VLOOKUP(RepVariacion[[#This Row],[Nombre Artículo]],Productos[],4,FALSE),"00 Falta Info")</f>
        <v>0</v>
      </c>
      <c r="B291" s="34" t="str">
        <f>IFERROR(VLOOKUP(RepVariacion[[#This Row],[Nombre Artículo]],Productos[],3,FALSE),"00 Falta Info")</f>
        <v>Mariscos</v>
      </c>
      <c r="C291" s="34" t="str">
        <f>IFERROR(VLOOKUP(RepVariacion[[#This Row],[Nombre Artículo]],Productos[],2,FALSE),"00 Falta Info")</f>
        <v>Mariscos</v>
      </c>
      <c r="D291" s="35">
        <f>RepVariacion[[#This Row],[Fecha]]-RepVariacion[[#This Row],[Fecha Inicial]]+1</f>
        <v>7</v>
      </c>
      <c r="E291" s="36">
        <v>46058</v>
      </c>
      <c r="F291" s="37">
        <v>46064</v>
      </c>
      <c r="G291" s="29" t="s">
        <v>110</v>
      </c>
      <c r="H291" s="30">
        <v>21.5</v>
      </c>
      <c r="I291" s="30">
        <v>17</v>
      </c>
      <c r="J291" s="30">
        <v>19.8</v>
      </c>
      <c r="K291" s="30">
        <v>18.8</v>
      </c>
      <c r="L291" s="30">
        <v>23.6</v>
      </c>
      <c r="M291" s="30">
        <v>4.9000000000000004</v>
      </c>
      <c r="N291" s="31">
        <v>1.2</v>
      </c>
      <c r="O291" s="32">
        <v>0.26</v>
      </c>
      <c r="P291" s="33">
        <v>11678.84</v>
      </c>
      <c r="Q291" s="33">
        <v>6.5000000000000002E-2</v>
      </c>
      <c r="R291" s="33">
        <v>2901.72</v>
      </c>
      <c r="S291" s="32">
        <v>0.25700000000000001</v>
      </c>
      <c r="T291" s="32">
        <v>0.34899999999999998</v>
      </c>
      <c r="U291" s="33">
        <v>162326.19</v>
      </c>
      <c r="V291" s="33">
        <v>47416.79</v>
      </c>
      <c r="W291" s="33">
        <v>41251</v>
      </c>
      <c r="X291" s="33">
        <v>41709.24</v>
      </c>
      <c r="Y291" s="33">
        <v>56655.54</v>
      </c>
      <c r="AA291"/>
    </row>
    <row r="292" spans="1:27" x14ac:dyDescent="0.25">
      <c r="A292" s="25">
        <f>IFERROR(VLOOKUP(RepVariacion[[#This Row],[Nombre Artículo]],Productos[],4,FALSE),"00 Falta Info")</f>
        <v>0</v>
      </c>
      <c r="B292" s="34" t="str">
        <f>IFERROR(VLOOKUP(RepVariacion[[#This Row],[Nombre Artículo]],Productos[],3,FALSE),"00 Falta Info")</f>
        <v>Mariscos</v>
      </c>
      <c r="C292" s="34" t="str">
        <f>IFERROR(VLOOKUP(RepVariacion[[#This Row],[Nombre Artículo]],Productos[],2,FALSE),"00 Falta Info")</f>
        <v>Mariscos</v>
      </c>
      <c r="D292" s="35">
        <f>RepVariacion[[#This Row],[Fecha]]-RepVariacion[[#This Row],[Fecha Inicial]]+1</f>
        <v>7</v>
      </c>
      <c r="E292" s="36">
        <v>46058</v>
      </c>
      <c r="F292" s="37">
        <v>46064</v>
      </c>
      <c r="G292" s="29" t="s">
        <v>111</v>
      </c>
      <c r="H292" s="30">
        <v>26.8</v>
      </c>
      <c r="I292" s="30"/>
      <c r="J292" s="30">
        <v>14.4</v>
      </c>
      <c r="K292" s="30">
        <v>12.4</v>
      </c>
      <c r="L292" s="30">
        <v>11.3</v>
      </c>
      <c r="M292" s="30">
        <v>-1.1000000000000001</v>
      </c>
      <c r="N292" s="31"/>
      <c r="O292" s="32">
        <v>-8.6999999999999994E-2</v>
      </c>
      <c r="P292" s="33">
        <v>-7460</v>
      </c>
      <c r="Q292" s="33"/>
      <c r="R292" s="33"/>
      <c r="S292" s="32">
        <v>0.13100000000000001</v>
      </c>
      <c r="T292" s="32">
        <v>0.11899999999999999</v>
      </c>
      <c r="U292" s="33">
        <v>658015.03</v>
      </c>
      <c r="V292" s="33">
        <v>99963.8</v>
      </c>
      <c r="W292" s="33"/>
      <c r="X292" s="33">
        <v>85913.78</v>
      </c>
      <c r="Y292" s="33">
        <v>78453.78</v>
      </c>
      <c r="AA292"/>
    </row>
    <row r="293" spans="1:27" x14ac:dyDescent="0.25">
      <c r="A293" s="25">
        <f>IFERROR(VLOOKUP(RepVariacion[[#This Row],[Nombre Artículo]],Productos[],4,FALSE),"00 Falta Info")</f>
        <v>0</v>
      </c>
      <c r="B293" s="34" t="str">
        <f>IFERROR(VLOOKUP(RepVariacion[[#This Row],[Nombre Artículo]],Productos[],3,FALSE),"00 Falta Info")</f>
        <v>Mariscos</v>
      </c>
      <c r="C293" s="34" t="str">
        <f>IFERROR(VLOOKUP(RepVariacion[[#This Row],[Nombre Artículo]],Productos[],2,FALSE),"00 Falta Info")</f>
        <v>Mariscos</v>
      </c>
      <c r="D293" s="35">
        <f>RepVariacion[[#This Row],[Fecha]]-RepVariacion[[#This Row],[Fecha Inicial]]+1</f>
        <v>7</v>
      </c>
      <c r="E293" s="36">
        <v>46058</v>
      </c>
      <c r="F293" s="37">
        <v>46064</v>
      </c>
      <c r="G293" s="29" t="s">
        <v>112</v>
      </c>
      <c r="H293" s="30">
        <v>17</v>
      </c>
      <c r="I293" s="30"/>
      <c r="J293" s="30">
        <v>11.8</v>
      </c>
      <c r="K293" s="30">
        <v>5.2</v>
      </c>
      <c r="L293" s="30">
        <v>4.5999999999999996</v>
      </c>
      <c r="M293" s="30">
        <v>-0.6</v>
      </c>
      <c r="N293" s="31"/>
      <c r="O293" s="32">
        <v>-0.11799999999999999</v>
      </c>
      <c r="P293" s="33">
        <v>-8072.71</v>
      </c>
      <c r="Q293" s="33"/>
      <c r="R293" s="33"/>
      <c r="S293" s="32">
        <v>0.17599999999999999</v>
      </c>
      <c r="T293" s="32">
        <v>0.155</v>
      </c>
      <c r="U293" s="33">
        <v>389293.01</v>
      </c>
      <c r="V293" s="33">
        <v>155650.98000000001</v>
      </c>
      <c r="W293" s="33"/>
      <c r="X293" s="33">
        <v>68393.42</v>
      </c>
      <c r="Y293" s="33">
        <v>60320.71</v>
      </c>
      <c r="AA293"/>
    </row>
    <row r="294" spans="1:27" x14ac:dyDescent="0.25">
      <c r="A294" s="25">
        <f>IFERROR(VLOOKUP(RepVariacion[[#This Row],[Nombre Artículo]],Productos[],4,FALSE),"00 Falta Info")</f>
        <v>0</v>
      </c>
      <c r="B294" s="34" t="str">
        <f>IFERROR(VLOOKUP(RepVariacion[[#This Row],[Nombre Artículo]],Productos[],3,FALSE),"00 Falta Info")</f>
        <v>Mariscos</v>
      </c>
      <c r="C294" s="34" t="str">
        <f>IFERROR(VLOOKUP(RepVariacion[[#This Row],[Nombre Artículo]],Productos[],2,FALSE),"00 Falta Info")</f>
        <v>Mariscos</v>
      </c>
      <c r="D294" s="35">
        <f>RepVariacion[[#This Row],[Fecha]]-RepVariacion[[#This Row],[Fecha Inicial]]+1</f>
        <v>7</v>
      </c>
      <c r="E294" s="36">
        <v>46058</v>
      </c>
      <c r="F294" s="37">
        <v>46064</v>
      </c>
      <c r="G294" s="29" t="s">
        <v>113</v>
      </c>
      <c r="H294" s="30">
        <v>34.729999999999997</v>
      </c>
      <c r="I294" s="30">
        <v>6</v>
      </c>
      <c r="J294" s="30">
        <v>33.200000000000003</v>
      </c>
      <c r="K294" s="30">
        <v>7.53</v>
      </c>
      <c r="L294" s="30">
        <v>8.44</v>
      </c>
      <c r="M294" s="30">
        <v>0.92</v>
      </c>
      <c r="N294" s="31"/>
      <c r="O294" s="32">
        <v>0.122</v>
      </c>
      <c r="P294" s="33">
        <v>22684.97</v>
      </c>
      <c r="Q294" s="33"/>
      <c r="R294" s="33"/>
      <c r="S294" s="32">
        <v>0.39800000000000002</v>
      </c>
      <c r="T294" s="32">
        <v>0.44800000000000001</v>
      </c>
      <c r="U294" s="33">
        <v>466140.85</v>
      </c>
      <c r="V294" s="33">
        <v>821263.16</v>
      </c>
      <c r="W294" s="33">
        <v>150000</v>
      </c>
      <c r="X294" s="33">
        <v>185735.2</v>
      </c>
      <c r="Y294" s="33">
        <v>208862.99</v>
      </c>
      <c r="AA294"/>
    </row>
    <row r="295" spans="1:27" x14ac:dyDescent="0.25">
      <c r="A295" s="25">
        <f>IFERROR(VLOOKUP(RepVariacion[[#This Row],[Nombre Artículo]],Productos[],4,FALSE),"00 Falta Info")</f>
        <v>0</v>
      </c>
      <c r="B295" s="34" t="str">
        <f>IFERROR(VLOOKUP(RepVariacion[[#This Row],[Nombre Artículo]],Productos[],3,FALSE),"00 Falta Info")</f>
        <v>Mariscos</v>
      </c>
      <c r="C295" s="34" t="str">
        <f>IFERROR(VLOOKUP(RepVariacion[[#This Row],[Nombre Artículo]],Productos[],2,FALSE),"00 Falta Info")</f>
        <v>Mariscos</v>
      </c>
      <c r="D295" s="35">
        <f>RepVariacion[[#This Row],[Fecha]]-RepVariacion[[#This Row],[Fecha Inicial]]+1</f>
        <v>7</v>
      </c>
      <c r="E295" s="36">
        <v>46058</v>
      </c>
      <c r="F295" s="37">
        <v>46064</v>
      </c>
      <c r="G295" s="29" t="s">
        <v>114</v>
      </c>
      <c r="H295" s="30">
        <v>16.7</v>
      </c>
      <c r="I295" s="30"/>
      <c r="J295" s="30">
        <v>12.5</v>
      </c>
      <c r="K295" s="30">
        <v>4.2</v>
      </c>
      <c r="L295" s="30">
        <v>3.5</v>
      </c>
      <c r="M295" s="30">
        <v>-0.7</v>
      </c>
      <c r="N295" s="31"/>
      <c r="O295" s="32">
        <v>-0.158</v>
      </c>
      <c r="P295" s="33">
        <v>-10124.67</v>
      </c>
      <c r="Q295" s="33"/>
      <c r="R295" s="33"/>
      <c r="S295" s="32">
        <v>0.26600000000000001</v>
      </c>
      <c r="T295" s="32">
        <v>0.224</v>
      </c>
      <c r="U295" s="33">
        <v>240221.93</v>
      </c>
      <c r="V295" s="33">
        <v>190815.48</v>
      </c>
      <c r="W295" s="33"/>
      <c r="X295" s="33">
        <v>63978.95</v>
      </c>
      <c r="Y295" s="33">
        <v>53854.29</v>
      </c>
      <c r="AA295"/>
    </row>
    <row r="296" spans="1:27" x14ac:dyDescent="0.25">
      <c r="A296" s="25">
        <f>IFERROR(VLOOKUP(RepVariacion[[#This Row],[Nombre Artículo]],Productos[],4,FALSE),"00 Falta Info")</f>
        <v>0</v>
      </c>
      <c r="B296" s="34" t="str">
        <f>IFERROR(VLOOKUP(RepVariacion[[#This Row],[Nombre Artículo]],Productos[],3,FALSE),"00 Falta Info")</f>
        <v>Mariscos</v>
      </c>
      <c r="C296" s="34" t="str">
        <f>IFERROR(VLOOKUP(RepVariacion[[#This Row],[Nombre Artículo]],Productos[],2,FALSE),"00 Falta Info")</f>
        <v>Mariscos</v>
      </c>
      <c r="D296" s="35">
        <f>RepVariacion[[#This Row],[Fecha]]-RepVariacion[[#This Row],[Fecha Inicial]]+1</f>
        <v>7</v>
      </c>
      <c r="E296" s="36">
        <v>46058</v>
      </c>
      <c r="F296" s="37">
        <v>46064</v>
      </c>
      <c r="G296" s="29" t="s">
        <v>115</v>
      </c>
      <c r="H296" s="30">
        <v>1.6</v>
      </c>
      <c r="I296" s="30"/>
      <c r="J296" s="30">
        <v>2</v>
      </c>
      <c r="K296" s="30">
        <v>-0.4</v>
      </c>
      <c r="L296" s="30"/>
      <c r="M296" s="30">
        <v>0.4</v>
      </c>
      <c r="N296" s="31"/>
      <c r="O296" s="32">
        <v>1</v>
      </c>
      <c r="P296" s="33">
        <v>5960</v>
      </c>
      <c r="Q296" s="33"/>
      <c r="R296" s="33"/>
      <c r="S296" s="32"/>
      <c r="T296" s="32"/>
      <c r="U296" s="33"/>
      <c r="V296" s="33">
        <v>29179.17</v>
      </c>
      <c r="W296" s="33"/>
      <c r="X296" s="33">
        <v>-5960</v>
      </c>
      <c r="Y296" s="33"/>
      <c r="AA296"/>
    </row>
    <row r="297" spans="1:27" x14ac:dyDescent="0.25">
      <c r="A297" s="25">
        <f>IFERROR(VLOOKUP(RepVariacion[[#This Row],[Nombre Artículo]],Productos[],4,FALSE),"00 Falta Info")</f>
        <v>0</v>
      </c>
      <c r="B297" s="34" t="str">
        <f>IFERROR(VLOOKUP(RepVariacion[[#This Row],[Nombre Artículo]],Productos[],3,FALSE),"00 Falta Info")</f>
        <v>Mariscos</v>
      </c>
      <c r="C297" s="34" t="str">
        <f>IFERROR(VLOOKUP(RepVariacion[[#This Row],[Nombre Artículo]],Productos[],2,FALSE),"00 Falta Info")</f>
        <v>Mariscos</v>
      </c>
      <c r="D297" s="35">
        <f>RepVariacion[[#This Row],[Fecha]]-RepVariacion[[#This Row],[Fecha Inicial]]+1</f>
        <v>7</v>
      </c>
      <c r="E297" s="36">
        <v>46058</v>
      </c>
      <c r="F297" s="37">
        <v>46064</v>
      </c>
      <c r="G297" s="29" t="s">
        <v>116</v>
      </c>
      <c r="H297" s="30">
        <v>4.3</v>
      </c>
      <c r="I297" s="30">
        <v>6</v>
      </c>
      <c r="J297" s="30">
        <v>2.1</v>
      </c>
      <c r="K297" s="30">
        <v>8.1999999999999993</v>
      </c>
      <c r="L297" s="30">
        <v>9</v>
      </c>
      <c r="M297" s="30">
        <v>0.8</v>
      </c>
      <c r="N297" s="31"/>
      <c r="O297" s="32">
        <v>9.6000000000000002E-2</v>
      </c>
      <c r="P297" s="33">
        <v>7487.01</v>
      </c>
      <c r="Q297" s="33"/>
      <c r="R297" s="33"/>
      <c r="S297" s="32">
        <v>0.25900000000000001</v>
      </c>
      <c r="T297" s="32">
        <v>0.33800000000000002</v>
      </c>
      <c r="U297" s="33">
        <v>253158.23</v>
      </c>
      <c r="V297" s="33">
        <v>20445.43</v>
      </c>
      <c r="W297" s="33">
        <v>58113</v>
      </c>
      <c r="X297" s="33">
        <v>65446.11</v>
      </c>
      <c r="Y297" s="33">
        <v>85651.63</v>
      </c>
      <c r="AA297"/>
    </row>
    <row r="298" spans="1:27" x14ac:dyDescent="0.25">
      <c r="A298" s="25">
        <f>IFERROR(VLOOKUP(RepVariacion[[#This Row],[Nombre Artículo]],Productos[],4,FALSE),"00 Falta Info")</f>
        <v>0</v>
      </c>
      <c r="B298" s="34" t="str">
        <f>IFERROR(VLOOKUP(RepVariacion[[#This Row],[Nombre Artículo]],Productos[],3,FALSE),"00 Falta Info")</f>
        <v>Mariscos</v>
      </c>
      <c r="C298" s="34" t="str">
        <f>IFERROR(VLOOKUP(RepVariacion[[#This Row],[Nombre Artículo]],Productos[],2,FALSE),"00 Falta Info")</f>
        <v>Mariscos</v>
      </c>
      <c r="D298" s="35">
        <f>RepVariacion[[#This Row],[Fecha]]-RepVariacion[[#This Row],[Fecha Inicial]]+1</f>
        <v>7</v>
      </c>
      <c r="E298" s="36">
        <v>46058</v>
      </c>
      <c r="F298" s="37">
        <v>46064</v>
      </c>
      <c r="G298" s="29" t="s">
        <v>117</v>
      </c>
      <c r="H298" s="30">
        <v>1.4</v>
      </c>
      <c r="I298" s="30">
        <v>24</v>
      </c>
      <c r="J298" s="30">
        <v>20.6</v>
      </c>
      <c r="K298" s="30">
        <v>4.8</v>
      </c>
      <c r="L298" s="30">
        <v>7.1</v>
      </c>
      <c r="M298" s="30">
        <v>2.2999999999999998</v>
      </c>
      <c r="N298" s="31"/>
      <c r="O298" s="32">
        <v>0.47</v>
      </c>
      <c r="P298" s="33">
        <v>21192.52</v>
      </c>
      <c r="Q298" s="33"/>
      <c r="R298" s="33"/>
      <c r="S298" s="32">
        <v>0.251</v>
      </c>
      <c r="T298" s="32">
        <v>0.371</v>
      </c>
      <c r="U298" s="33">
        <v>178862.81</v>
      </c>
      <c r="V298" s="33">
        <v>193830.6</v>
      </c>
      <c r="W298" s="33">
        <v>225600</v>
      </c>
      <c r="X298" s="33">
        <v>44916</v>
      </c>
      <c r="Y298" s="33">
        <v>66320.759999999995</v>
      </c>
      <c r="AA298"/>
    </row>
    <row r="299" spans="1:27" x14ac:dyDescent="0.25">
      <c r="A299" s="25">
        <f>IFERROR(VLOOKUP(RepVariacion[[#This Row],[Nombre Artículo]],Productos[],4,FALSE),"00 Falta Info")</f>
        <v>0</v>
      </c>
      <c r="B299" s="34" t="str">
        <f>IFERROR(VLOOKUP(RepVariacion[[#This Row],[Nombre Artículo]],Productos[],3,FALSE),"00 Falta Info")</f>
        <v>Embutidos</v>
      </c>
      <c r="C299" s="34" t="str">
        <f>IFERROR(VLOOKUP(RepVariacion[[#This Row],[Nombre Artículo]],Productos[],2,FALSE),"00 Falta Info")</f>
        <v>Embutidos</v>
      </c>
      <c r="D299" s="35">
        <f>RepVariacion[[#This Row],[Fecha]]-RepVariacion[[#This Row],[Fecha Inicial]]+1</f>
        <v>7</v>
      </c>
      <c r="E299" s="36">
        <v>46058</v>
      </c>
      <c r="F299" s="37">
        <v>46064</v>
      </c>
      <c r="G299" s="29" t="s">
        <v>93</v>
      </c>
      <c r="H299" s="30">
        <v>8.8000000000000007</v>
      </c>
      <c r="I299" s="30">
        <v>4</v>
      </c>
      <c r="J299" s="30">
        <v>9.6</v>
      </c>
      <c r="K299" s="30">
        <v>3.2</v>
      </c>
      <c r="L299" s="30">
        <v>4.0999999999999996</v>
      </c>
      <c r="M299" s="30">
        <v>0.9</v>
      </c>
      <c r="N299" s="31"/>
      <c r="O299" s="32">
        <v>0.29599999999999999</v>
      </c>
      <c r="P299" s="33">
        <v>21656.17</v>
      </c>
      <c r="Q299" s="33">
        <v>1.2999999999999999E-2</v>
      </c>
      <c r="R299" s="33">
        <v>919.2</v>
      </c>
      <c r="S299" s="32">
        <v>0.20799999999999999</v>
      </c>
      <c r="T299" s="32">
        <v>0.27</v>
      </c>
      <c r="U299" s="33">
        <v>351012.63</v>
      </c>
      <c r="V299" s="33">
        <v>220243.32</v>
      </c>
      <c r="W299" s="33">
        <v>91920</v>
      </c>
      <c r="X299" s="33">
        <v>73081.38</v>
      </c>
      <c r="Y299" s="33">
        <v>94737.55</v>
      </c>
      <c r="AA299"/>
    </row>
    <row r="300" spans="1:27" x14ac:dyDescent="0.25">
      <c r="A300" s="25">
        <f>IFERROR(VLOOKUP(RepVariacion[[#This Row],[Nombre Artículo]],Productos[],4,FALSE),"00 Falta Info")</f>
        <v>0</v>
      </c>
      <c r="B300" s="34" t="str">
        <f>IFERROR(VLOOKUP(RepVariacion[[#This Row],[Nombre Artículo]],Productos[],3,FALSE),"00 Falta Info")</f>
        <v>Embutidos</v>
      </c>
      <c r="C300" s="34" t="str">
        <f>IFERROR(VLOOKUP(RepVariacion[[#This Row],[Nombre Artículo]],Productos[],2,FALSE),"00 Falta Info")</f>
        <v>Embutidos</v>
      </c>
      <c r="D300" s="35">
        <f>RepVariacion[[#This Row],[Fecha]]-RepVariacion[[#This Row],[Fecha Inicial]]+1</f>
        <v>7</v>
      </c>
      <c r="E300" s="36">
        <v>46058</v>
      </c>
      <c r="F300" s="37">
        <v>46064</v>
      </c>
      <c r="G300" s="29" t="s">
        <v>94</v>
      </c>
      <c r="H300" s="30">
        <v>7.3</v>
      </c>
      <c r="I300" s="30"/>
      <c r="J300" s="30">
        <v>6.3</v>
      </c>
      <c r="K300" s="30">
        <v>1</v>
      </c>
      <c r="L300" s="30">
        <v>1</v>
      </c>
      <c r="M300" s="30">
        <v>0.1</v>
      </c>
      <c r="N300" s="31">
        <v>0.1</v>
      </c>
      <c r="O300" s="32">
        <v>7.8E-2</v>
      </c>
      <c r="P300" s="33">
        <v>774.84</v>
      </c>
      <c r="Q300" s="33">
        <v>8.3000000000000004E-2</v>
      </c>
      <c r="R300" s="33">
        <v>826.5</v>
      </c>
      <c r="S300" s="32">
        <v>0.13300000000000001</v>
      </c>
      <c r="T300" s="32">
        <v>0.14299999999999999</v>
      </c>
      <c r="U300" s="33">
        <v>75103.53</v>
      </c>
      <c r="V300" s="33">
        <v>65551.58</v>
      </c>
      <c r="W300" s="33"/>
      <c r="X300" s="33">
        <v>9969.6299999999992</v>
      </c>
      <c r="Y300" s="33">
        <v>10744.47</v>
      </c>
      <c r="AA300"/>
    </row>
    <row r="301" spans="1:27" x14ac:dyDescent="0.25">
      <c r="A301" s="25">
        <f>IFERROR(VLOOKUP(RepVariacion[[#This Row],[Nombre Artículo]],Productos[],4,FALSE),"00 Falta Info")</f>
        <v>0</v>
      </c>
      <c r="B301" s="34" t="str">
        <f>IFERROR(VLOOKUP(RepVariacion[[#This Row],[Nombre Artículo]],Productos[],3,FALSE),"00 Falta Info")</f>
        <v>Lacteos</v>
      </c>
      <c r="C301" s="34" t="str">
        <f>IFERROR(VLOOKUP(RepVariacion[[#This Row],[Nombre Artículo]],Productos[],2,FALSE),"00 Falta Info")</f>
        <v>Quesos</v>
      </c>
      <c r="D301" s="35">
        <f>RepVariacion[[#This Row],[Fecha]]-RepVariacion[[#This Row],[Fecha Inicial]]+1</f>
        <v>7</v>
      </c>
      <c r="E301" s="36">
        <v>46058</v>
      </c>
      <c r="F301" s="37">
        <v>46064</v>
      </c>
      <c r="G301" s="29" t="s">
        <v>118</v>
      </c>
      <c r="H301" s="30">
        <v>116</v>
      </c>
      <c r="I301" s="30">
        <v>24</v>
      </c>
      <c r="J301" s="30">
        <v>100</v>
      </c>
      <c r="K301" s="30">
        <v>40</v>
      </c>
      <c r="L301" s="30">
        <v>41</v>
      </c>
      <c r="M301" s="30">
        <v>1</v>
      </c>
      <c r="N301" s="31"/>
      <c r="O301" s="32">
        <v>2.5000000000000001E-2</v>
      </c>
      <c r="P301" s="33">
        <v>4177.7700000000004</v>
      </c>
      <c r="Q301" s="33"/>
      <c r="R301" s="33"/>
      <c r="S301" s="32">
        <v>0.49299999999999999</v>
      </c>
      <c r="T301" s="32">
        <v>0.50600000000000001</v>
      </c>
      <c r="U301" s="33">
        <v>338558.39</v>
      </c>
      <c r="V301" s="33">
        <v>417777.35</v>
      </c>
      <c r="W301" s="33">
        <v>100560</v>
      </c>
      <c r="X301" s="33">
        <v>166956.89000000001</v>
      </c>
      <c r="Y301" s="33">
        <v>171288.71</v>
      </c>
      <c r="AA301"/>
    </row>
    <row r="302" spans="1:27" x14ac:dyDescent="0.25">
      <c r="A302" s="25">
        <f>IFERROR(VLOOKUP(RepVariacion[[#This Row],[Nombre Artículo]],Productos[],4,FALSE),"00 Falta Info")</f>
        <v>0</v>
      </c>
      <c r="B302" s="34" t="str">
        <f>IFERROR(VLOOKUP(RepVariacion[[#This Row],[Nombre Artículo]],Productos[],3,FALSE),"00 Falta Info")</f>
        <v>Lacteos</v>
      </c>
      <c r="C302" s="34" t="str">
        <f>IFERROR(VLOOKUP(RepVariacion[[#This Row],[Nombre Artículo]],Productos[],2,FALSE),"00 Falta Info")</f>
        <v>Quesos</v>
      </c>
      <c r="D302" s="35">
        <f>RepVariacion[[#This Row],[Fecha]]-RepVariacion[[#This Row],[Fecha Inicial]]+1</f>
        <v>7</v>
      </c>
      <c r="E302" s="36">
        <v>46058</v>
      </c>
      <c r="F302" s="37">
        <v>46064</v>
      </c>
      <c r="G302" s="29" t="s">
        <v>119</v>
      </c>
      <c r="H302" s="30">
        <v>9</v>
      </c>
      <c r="I302" s="30"/>
      <c r="J302" s="30">
        <v>6</v>
      </c>
      <c r="K302" s="30">
        <v>3</v>
      </c>
      <c r="L302" s="30">
        <v>3</v>
      </c>
      <c r="M302" s="30"/>
      <c r="N302" s="31"/>
      <c r="O302" s="32"/>
      <c r="P302" s="33"/>
      <c r="Q302" s="33"/>
      <c r="R302" s="33"/>
      <c r="S302" s="32"/>
      <c r="T302" s="32"/>
      <c r="U302" s="33"/>
      <c r="V302" s="33"/>
      <c r="W302" s="33"/>
      <c r="X302" s="33"/>
      <c r="Y302" s="33"/>
      <c r="AA302"/>
    </row>
    <row r="303" spans="1:27" x14ac:dyDescent="0.25">
      <c r="A303" s="25">
        <f>IFERROR(VLOOKUP(RepVariacion[[#This Row],[Nombre Artículo]],Productos[],4,FALSE),"00 Falta Info")</f>
        <v>0</v>
      </c>
      <c r="B303" s="34" t="str">
        <f>IFERROR(VLOOKUP(RepVariacion[[#This Row],[Nombre Artículo]],Productos[],3,FALSE),"00 Falta Info")</f>
        <v>Lacteos</v>
      </c>
      <c r="C303" s="34" t="str">
        <f>IFERROR(VLOOKUP(RepVariacion[[#This Row],[Nombre Artículo]],Productos[],2,FALSE),"00 Falta Info")</f>
        <v>Quesos</v>
      </c>
      <c r="D303" s="35">
        <f>RepVariacion[[#This Row],[Fecha]]-RepVariacion[[#This Row],[Fecha Inicial]]+1</f>
        <v>7</v>
      </c>
      <c r="E303" s="36">
        <v>46058</v>
      </c>
      <c r="F303" s="37">
        <v>46064</v>
      </c>
      <c r="G303" s="29" t="s">
        <v>120</v>
      </c>
      <c r="H303" s="30">
        <v>43.7</v>
      </c>
      <c r="I303" s="30">
        <v>20</v>
      </c>
      <c r="J303" s="30">
        <v>37.299999999999997</v>
      </c>
      <c r="K303" s="30">
        <v>26.4</v>
      </c>
      <c r="L303" s="30">
        <v>24.3</v>
      </c>
      <c r="M303" s="30">
        <v>-2.1</v>
      </c>
      <c r="N303" s="31">
        <v>1.2</v>
      </c>
      <c r="O303" s="32">
        <v>-0.08</v>
      </c>
      <c r="P303" s="33">
        <v>-26149.03</v>
      </c>
      <c r="Q303" s="33">
        <v>4.3999999999999997E-2</v>
      </c>
      <c r="R303" s="33">
        <v>14426.97</v>
      </c>
      <c r="S303" s="32">
        <v>0.183</v>
      </c>
      <c r="T303" s="32">
        <v>0.16800000000000001</v>
      </c>
      <c r="U303" s="33">
        <v>1791952.22</v>
      </c>
      <c r="V303" s="33">
        <v>461549.4</v>
      </c>
      <c r="W303" s="33">
        <v>247800</v>
      </c>
      <c r="X303" s="33">
        <v>327589.77</v>
      </c>
      <c r="Y303" s="33">
        <v>301473.46000000002</v>
      </c>
      <c r="AA303"/>
    </row>
    <row r="304" spans="1:27" x14ac:dyDescent="0.25">
      <c r="A304" s="25">
        <f>IFERROR(VLOOKUP(RepVariacion[[#This Row],[Nombre Artículo]],Productos[],4,FALSE),"00 Falta Info")</f>
        <v>0</v>
      </c>
      <c r="B304" s="34" t="str">
        <f>IFERROR(VLOOKUP(RepVariacion[[#This Row],[Nombre Artículo]],Productos[],3,FALSE),"00 Falta Info")</f>
        <v>Lacteos</v>
      </c>
      <c r="C304" s="34" t="str">
        <f>IFERROR(VLOOKUP(RepVariacion[[#This Row],[Nombre Artículo]],Productos[],2,FALSE),"00 Falta Info")</f>
        <v>Quesos</v>
      </c>
      <c r="D304" s="35">
        <f>RepVariacion[[#This Row],[Fecha]]-RepVariacion[[#This Row],[Fecha Inicial]]+1</f>
        <v>7</v>
      </c>
      <c r="E304" s="36">
        <v>46058</v>
      </c>
      <c r="F304" s="37">
        <v>46064</v>
      </c>
      <c r="G304" s="29" t="s">
        <v>88</v>
      </c>
      <c r="H304" s="30">
        <v>19.5</v>
      </c>
      <c r="I304" s="30"/>
      <c r="J304" s="30">
        <v>17.399999999999999</v>
      </c>
      <c r="K304" s="30">
        <v>2.1</v>
      </c>
      <c r="L304" s="30">
        <v>1.3</v>
      </c>
      <c r="M304" s="30">
        <v>-0.8</v>
      </c>
      <c r="N304" s="31"/>
      <c r="O304" s="32">
        <v>-0.36399999999999999</v>
      </c>
      <c r="P304" s="33">
        <v>-9807.4500000000007</v>
      </c>
      <c r="Q304" s="33">
        <v>7.0000000000000001E-3</v>
      </c>
      <c r="R304" s="33">
        <v>194.85</v>
      </c>
      <c r="S304" s="32">
        <v>0.20599999999999999</v>
      </c>
      <c r="T304" s="32">
        <v>0.13100000000000001</v>
      </c>
      <c r="U304" s="33">
        <v>130752.9</v>
      </c>
      <c r="V304" s="33">
        <v>226480.65</v>
      </c>
      <c r="W304" s="33"/>
      <c r="X304" s="33">
        <v>26954.25</v>
      </c>
      <c r="Y304" s="33">
        <v>17146.8</v>
      </c>
      <c r="AA304"/>
    </row>
    <row r="305" spans="1:27" x14ac:dyDescent="0.25">
      <c r="A305" s="25">
        <f>IFERROR(VLOOKUP(RepVariacion[[#This Row],[Nombre Artículo]],Productos[],4,FALSE),"00 Falta Info")</f>
        <v>0</v>
      </c>
      <c r="B305" s="34" t="str">
        <f>IFERROR(VLOOKUP(RepVariacion[[#This Row],[Nombre Artículo]],Productos[],3,FALSE),"00 Falta Info")</f>
        <v>Lacteos</v>
      </c>
      <c r="C305" s="34" t="str">
        <f>IFERROR(VLOOKUP(RepVariacion[[#This Row],[Nombre Artículo]],Productos[],2,FALSE),"00 Falta Info")</f>
        <v>Quesos</v>
      </c>
      <c r="D305" s="35">
        <f>RepVariacion[[#This Row],[Fecha]]-RepVariacion[[#This Row],[Fecha Inicial]]+1</f>
        <v>7</v>
      </c>
      <c r="E305" s="36">
        <v>46058</v>
      </c>
      <c r="F305" s="37">
        <v>46064</v>
      </c>
      <c r="G305" s="29" t="s">
        <v>121</v>
      </c>
      <c r="H305" s="30">
        <v>13.1</v>
      </c>
      <c r="I305" s="30">
        <v>3.5</v>
      </c>
      <c r="J305" s="30">
        <v>11.7</v>
      </c>
      <c r="K305" s="30">
        <v>4.9000000000000004</v>
      </c>
      <c r="L305" s="30">
        <v>4.4000000000000004</v>
      </c>
      <c r="M305" s="30">
        <v>-0.5</v>
      </c>
      <c r="N305" s="31"/>
      <c r="O305" s="32">
        <v>-9.5000000000000001E-2</v>
      </c>
      <c r="P305" s="33">
        <v>-6302.61</v>
      </c>
      <c r="Q305" s="33"/>
      <c r="R305" s="33"/>
      <c r="S305" s="32">
        <v>0.2</v>
      </c>
      <c r="T305" s="32">
        <v>0.18099999999999999</v>
      </c>
      <c r="U305" s="33">
        <v>332775.02</v>
      </c>
      <c r="V305" s="33">
        <v>160332.34</v>
      </c>
      <c r="W305" s="33">
        <v>47915</v>
      </c>
      <c r="X305" s="33">
        <v>66684.52</v>
      </c>
      <c r="Y305" s="33">
        <v>60370.94</v>
      </c>
      <c r="AA305"/>
    </row>
    <row r="306" spans="1:27" x14ac:dyDescent="0.25">
      <c r="A306" s="25">
        <f>IFERROR(VLOOKUP(RepVariacion[[#This Row],[Nombre Artículo]],Productos[],4,FALSE),"00 Falta Info")</f>
        <v>0</v>
      </c>
      <c r="B306" s="34" t="str">
        <f>IFERROR(VLOOKUP(RepVariacion[[#This Row],[Nombre Artículo]],Productos[],3,FALSE),"00 Falta Info")</f>
        <v>Lacteos</v>
      </c>
      <c r="C306" s="34" t="str">
        <f>IFERROR(VLOOKUP(RepVariacion[[#This Row],[Nombre Artículo]],Productos[],2,FALSE),"00 Falta Info")</f>
        <v>Quesos</v>
      </c>
      <c r="D306" s="35">
        <f>RepVariacion[[#This Row],[Fecha]]-RepVariacion[[#This Row],[Fecha Inicial]]+1</f>
        <v>7</v>
      </c>
      <c r="E306" s="36">
        <v>46058</v>
      </c>
      <c r="F306" s="37">
        <v>46064</v>
      </c>
      <c r="G306" s="29" t="s">
        <v>89</v>
      </c>
      <c r="H306" s="30">
        <v>5.8</v>
      </c>
      <c r="I306" s="30">
        <v>2.5</v>
      </c>
      <c r="J306" s="30">
        <v>7.6</v>
      </c>
      <c r="K306" s="30">
        <v>0.7</v>
      </c>
      <c r="L306" s="30">
        <v>0.3</v>
      </c>
      <c r="M306" s="30">
        <v>-0.4</v>
      </c>
      <c r="N306" s="31"/>
      <c r="O306" s="32">
        <v>-0.59099999999999997</v>
      </c>
      <c r="P306" s="33">
        <v>-5536.91</v>
      </c>
      <c r="Q306" s="33"/>
      <c r="R306" s="33"/>
      <c r="S306" s="32">
        <v>0.22600000000000001</v>
      </c>
      <c r="T306" s="32">
        <v>9.1999999999999998E-2</v>
      </c>
      <c r="U306" s="33">
        <v>41779.74</v>
      </c>
      <c r="V306" s="33">
        <v>108395.74</v>
      </c>
      <c r="W306" s="33">
        <v>34975</v>
      </c>
      <c r="X306" s="33">
        <v>9436.8799999999992</v>
      </c>
      <c r="Y306" s="33">
        <v>3833.25</v>
      </c>
      <c r="AA306"/>
    </row>
    <row r="307" spans="1:27" x14ac:dyDescent="0.25">
      <c r="A307" s="25">
        <f>IFERROR(VLOOKUP(RepVariacion[[#This Row],[Nombre Artículo]],Productos[],4,FALSE),"00 Falta Info")</f>
        <v>0</v>
      </c>
      <c r="B307" s="34" t="str">
        <f>IFERROR(VLOOKUP(RepVariacion[[#This Row],[Nombre Artículo]],Productos[],3,FALSE),"00 Falta Info")</f>
        <v>Lacteos</v>
      </c>
      <c r="C307" s="34" t="str">
        <f>IFERROR(VLOOKUP(RepVariacion[[#This Row],[Nombre Artículo]],Productos[],2,FALSE),"00 Falta Info")</f>
        <v>Quesos</v>
      </c>
      <c r="D307" s="35">
        <f>RepVariacion[[#This Row],[Fecha]]-RepVariacion[[#This Row],[Fecha Inicial]]+1</f>
        <v>7</v>
      </c>
      <c r="E307" s="36">
        <v>46058</v>
      </c>
      <c r="F307" s="37">
        <v>46064</v>
      </c>
      <c r="G307" s="29" t="s">
        <v>122</v>
      </c>
      <c r="H307" s="30">
        <v>1.3</v>
      </c>
      <c r="I307" s="30">
        <v>1.5</v>
      </c>
      <c r="J307" s="30">
        <v>2</v>
      </c>
      <c r="K307" s="30">
        <v>0.9</v>
      </c>
      <c r="L307" s="30">
        <v>0.3</v>
      </c>
      <c r="M307" s="30">
        <v>-0.6</v>
      </c>
      <c r="N307" s="31"/>
      <c r="O307" s="32">
        <v>-0.64900000000000002</v>
      </c>
      <c r="P307" s="33">
        <v>-14654.32</v>
      </c>
      <c r="Q307" s="33"/>
      <c r="R307" s="33"/>
      <c r="S307" s="32">
        <v>0.48199999999999998</v>
      </c>
      <c r="T307" s="32">
        <v>0.17599999999999999</v>
      </c>
      <c r="U307" s="33">
        <v>45000</v>
      </c>
      <c r="V307" s="33">
        <v>52148.24</v>
      </c>
      <c r="W307" s="33">
        <v>40104</v>
      </c>
      <c r="X307" s="33">
        <v>21679.69</v>
      </c>
      <c r="Y307" s="33">
        <v>7921.25</v>
      </c>
      <c r="AA307"/>
    </row>
    <row r="308" spans="1:27" x14ac:dyDescent="0.25">
      <c r="A308" s="60">
        <f>IFERROR(VLOOKUP(RepVariacion[[#This Row],[Nombre Artículo]],Productos[],4,FALSE),"00 Falta Info")</f>
        <v>0</v>
      </c>
      <c r="B308" s="34" t="str">
        <f>IFERROR(VLOOKUP(RepVariacion[[#This Row],[Nombre Artículo]],Productos[],3,FALSE),"00 Falta Info")</f>
        <v>Lacteos</v>
      </c>
      <c r="C308" s="34" t="str">
        <f>IFERROR(VLOOKUP(RepVariacion[[#This Row],[Nombre Artículo]],Productos[],2,FALSE),"00 Falta Info")</f>
        <v>Quesos</v>
      </c>
      <c r="D308" s="61">
        <f>RepVariacion[[#This Row],[Fecha]]-RepVariacion[[#This Row],[Fecha Inicial]]+1</f>
        <v>7</v>
      </c>
      <c r="E308" s="62">
        <v>46058</v>
      </c>
      <c r="F308" s="62">
        <v>46064</v>
      </c>
      <c r="G308" s="29" t="s">
        <v>123</v>
      </c>
      <c r="H308" s="30">
        <v>14.3</v>
      </c>
      <c r="I308" s="30">
        <v>5.4</v>
      </c>
      <c r="J308" s="30">
        <v>15.5</v>
      </c>
      <c r="K308" s="30">
        <v>4.2</v>
      </c>
      <c r="L308" s="30">
        <v>3.6</v>
      </c>
      <c r="M308" s="30">
        <v>-0.6</v>
      </c>
      <c r="N308" s="30"/>
      <c r="O308" s="58">
        <v>-0.14399999999999999</v>
      </c>
      <c r="P308" s="59">
        <v>-6042.83</v>
      </c>
      <c r="Q308" s="59"/>
      <c r="R308" s="59"/>
      <c r="S308" s="32">
        <v>0.315</v>
      </c>
      <c r="T308" s="32">
        <v>0.26900000000000002</v>
      </c>
      <c r="U308" s="59">
        <v>133789.64000000001</v>
      </c>
      <c r="V308" s="59">
        <v>155348.51999999999</v>
      </c>
      <c r="W308" s="59">
        <v>54345.599999999999</v>
      </c>
      <c r="X308" s="59">
        <v>42136.06</v>
      </c>
      <c r="Y308" s="59">
        <v>36025.550000000003</v>
      </c>
      <c r="AA308"/>
    </row>
    <row r="309" spans="1:27" x14ac:dyDescent="0.25">
      <c r="A309" s="60">
        <f>IFERROR(VLOOKUP(RepVariacion[[#This Row],[Nombre Artículo]],Productos[],4,FALSE),"00 Falta Info")</f>
        <v>0</v>
      </c>
      <c r="B309" s="34" t="str">
        <f>IFERROR(VLOOKUP(RepVariacion[[#This Row],[Nombre Artículo]],Productos[],3,FALSE),"00 Falta Info")</f>
        <v>Lacteos</v>
      </c>
      <c r="C309" s="34" t="str">
        <f>IFERROR(VLOOKUP(RepVariacion[[#This Row],[Nombre Artículo]],Productos[],2,FALSE),"00 Falta Info")</f>
        <v>Quesos</v>
      </c>
      <c r="D309" s="61">
        <f>RepVariacion[[#This Row],[Fecha]]-RepVariacion[[#This Row],[Fecha Inicial]]+1</f>
        <v>7</v>
      </c>
      <c r="E309" s="62">
        <v>46058</v>
      </c>
      <c r="F309" s="62">
        <v>46064</v>
      </c>
      <c r="G309" s="29" t="s">
        <v>90</v>
      </c>
      <c r="H309" s="30">
        <v>3.9</v>
      </c>
      <c r="I309" s="30">
        <v>6.4</v>
      </c>
      <c r="J309" s="30">
        <v>9.6999999999999993</v>
      </c>
      <c r="K309" s="30">
        <v>0.5</v>
      </c>
      <c r="L309" s="30">
        <v>1.2</v>
      </c>
      <c r="M309" s="30">
        <v>0.7</v>
      </c>
      <c r="N309" s="30"/>
      <c r="O309" s="58">
        <v>1.294</v>
      </c>
      <c r="P309" s="59">
        <v>12796.06</v>
      </c>
      <c r="Q309" s="59"/>
      <c r="R309" s="59"/>
      <c r="S309" s="32">
        <v>0.155</v>
      </c>
      <c r="T309" s="32">
        <v>0.35599999999999998</v>
      </c>
      <c r="U309" s="59">
        <v>63739.39</v>
      </c>
      <c r="V309" s="59">
        <v>176876.08</v>
      </c>
      <c r="W309" s="59">
        <v>116342</v>
      </c>
      <c r="X309" s="59">
        <v>9892.48</v>
      </c>
      <c r="Y309" s="59">
        <v>22688.06</v>
      </c>
      <c r="AA309"/>
    </row>
    <row r="310" spans="1:27" x14ac:dyDescent="0.25">
      <c r="A310" s="60">
        <f>IFERROR(VLOOKUP(RepVariacion[[#This Row],[Nombre Artículo]],Productos[],4,FALSE),"00 Falta Info")</f>
        <v>0</v>
      </c>
      <c r="B310" s="34" t="str">
        <f>IFERROR(VLOOKUP(RepVariacion[[#This Row],[Nombre Artículo]],Productos[],3,FALSE),"00 Falta Info")</f>
        <v>Abarrotes</v>
      </c>
      <c r="C310" s="34" t="str">
        <f>IFERROR(VLOOKUP(RepVariacion[[#This Row],[Nombre Artículo]],Productos[],2,FALSE),"00 Falta Info")</f>
        <v>Chocolate</v>
      </c>
      <c r="D310" s="61">
        <f>RepVariacion[[#This Row],[Fecha]]-RepVariacion[[#This Row],[Fecha Inicial]]+1</f>
        <v>7</v>
      </c>
      <c r="E310" s="62">
        <v>46058</v>
      </c>
      <c r="F310" s="62">
        <v>46064</v>
      </c>
      <c r="G310" s="29" t="s">
        <v>124</v>
      </c>
      <c r="H310" s="30">
        <v>19.7</v>
      </c>
      <c r="I310" s="30"/>
      <c r="J310" s="30">
        <v>19.5</v>
      </c>
      <c r="K310" s="30">
        <v>0.1</v>
      </c>
      <c r="L310" s="30">
        <v>0.3</v>
      </c>
      <c r="M310" s="30">
        <v>0.1</v>
      </c>
      <c r="N310" s="30"/>
      <c r="O310" s="58">
        <v>0.94</v>
      </c>
      <c r="P310" s="59">
        <v>1364.12</v>
      </c>
      <c r="Q310" s="59"/>
      <c r="R310" s="59"/>
      <c r="S310" s="32">
        <v>-9.5519999999999996</v>
      </c>
      <c r="T310" s="32">
        <v>0.13900000000000001</v>
      </c>
      <c r="U310" s="59">
        <v>20179.95</v>
      </c>
      <c r="V310" s="59">
        <v>192766.93</v>
      </c>
      <c r="W310" s="59"/>
      <c r="X310" s="59">
        <v>-192766.93</v>
      </c>
      <c r="Y310" s="59">
        <v>2814.66</v>
      </c>
      <c r="AA310"/>
    </row>
    <row r="311" spans="1:27" x14ac:dyDescent="0.25">
      <c r="A311" s="60">
        <f>IFERROR(VLOOKUP(RepVariacion[[#This Row],[Nombre Artículo]],Productos[],4,FALSE),"00 Falta Info")</f>
        <v>0</v>
      </c>
      <c r="B311" s="34" t="str">
        <f>IFERROR(VLOOKUP(RepVariacion[[#This Row],[Nombre Artículo]],Productos[],3,FALSE),"00 Falta Info")</f>
        <v>Abarrotes</v>
      </c>
      <c r="C311" s="34" t="str">
        <f>IFERROR(VLOOKUP(RepVariacion[[#This Row],[Nombre Artículo]],Productos[],2,FALSE),"00 Falta Info")</f>
        <v>Chocolate</v>
      </c>
      <c r="D311" s="61">
        <f>RepVariacion[[#This Row],[Fecha]]-RepVariacion[[#This Row],[Fecha Inicial]]+1</f>
        <v>7</v>
      </c>
      <c r="E311" s="62">
        <v>46058</v>
      </c>
      <c r="F311" s="62">
        <v>46064</v>
      </c>
      <c r="G311" s="29" t="s">
        <v>125</v>
      </c>
      <c r="H311" s="30">
        <v>7.6</v>
      </c>
      <c r="I311" s="30"/>
      <c r="J311" s="30">
        <v>7.2</v>
      </c>
      <c r="K311" s="30">
        <v>0.3</v>
      </c>
      <c r="L311" s="30">
        <v>0.4</v>
      </c>
      <c r="M311" s="30"/>
      <c r="N311" s="30"/>
      <c r="O311" s="58">
        <v>0.13500000000000001</v>
      </c>
      <c r="P311" s="59">
        <v>465.14</v>
      </c>
      <c r="Q311" s="59"/>
      <c r="R311" s="59"/>
      <c r="S311" s="32">
        <v>0.19500000000000001</v>
      </c>
      <c r="T311" s="32">
        <v>0.221</v>
      </c>
      <c r="U311" s="59">
        <v>17709.02</v>
      </c>
      <c r="V311" s="59">
        <v>71594.899999999994</v>
      </c>
      <c r="W311" s="59"/>
      <c r="X311" s="59">
        <v>3448.21</v>
      </c>
      <c r="Y311" s="59">
        <v>3913.35</v>
      </c>
      <c r="AA311"/>
    </row>
    <row r="312" spans="1:27" x14ac:dyDescent="0.25">
      <c r="A312" s="60">
        <f>IFERROR(VLOOKUP(RepVariacion[[#This Row],[Nombre Artículo]],Productos[],4,FALSE),"00 Falta Info")</f>
        <v>0</v>
      </c>
      <c r="B312" s="34" t="str">
        <f>IFERROR(VLOOKUP(RepVariacion[[#This Row],[Nombre Artículo]],Productos[],3,FALSE),"00 Falta Info")</f>
        <v>Abarrotes</v>
      </c>
      <c r="C312" s="34" t="str">
        <f>IFERROR(VLOOKUP(RepVariacion[[#This Row],[Nombre Artículo]],Productos[],2,FALSE),"00 Falta Info")</f>
        <v>Chocolate</v>
      </c>
      <c r="D312" s="61">
        <f>RepVariacion[[#This Row],[Fecha]]-RepVariacion[[#This Row],[Fecha Inicial]]+1</f>
        <v>7</v>
      </c>
      <c r="E312" s="62">
        <v>46058</v>
      </c>
      <c r="F312" s="62">
        <v>46064</v>
      </c>
      <c r="G312" s="29" t="s">
        <v>126</v>
      </c>
      <c r="H312" s="30">
        <v>10.1</v>
      </c>
      <c r="I312" s="30"/>
      <c r="J312" s="30">
        <v>8.9</v>
      </c>
      <c r="K312" s="30">
        <v>1.2</v>
      </c>
      <c r="L312" s="30">
        <v>0.4</v>
      </c>
      <c r="M312" s="30">
        <v>-0.8</v>
      </c>
      <c r="N312" s="30"/>
      <c r="O312" s="58">
        <v>-0.65200000000000002</v>
      </c>
      <c r="P312" s="59">
        <v>-7866.26</v>
      </c>
      <c r="Q312" s="59"/>
      <c r="R312" s="59"/>
      <c r="S312" s="32">
        <v>-7.468</v>
      </c>
      <c r="T312" s="32">
        <v>0.35699999999999998</v>
      </c>
      <c r="U312" s="59">
        <v>11745.59</v>
      </c>
      <c r="V312" s="59">
        <v>87715.77</v>
      </c>
      <c r="W312" s="59"/>
      <c r="X312" s="59">
        <v>-87715.77</v>
      </c>
      <c r="Y312" s="59">
        <v>4190.3900000000003</v>
      </c>
      <c r="AA312"/>
    </row>
    <row r="313" spans="1:27" x14ac:dyDescent="0.25">
      <c r="A313" s="60">
        <f>IFERROR(VLOOKUP(RepVariacion[[#This Row],[Nombre Artículo]],Productos[],4,FALSE),"00 Falta Info")</f>
        <v>0</v>
      </c>
      <c r="B313" s="34" t="str">
        <f>IFERROR(VLOOKUP(RepVariacion[[#This Row],[Nombre Artículo]],Productos[],3,FALSE),"00 Falta Info")</f>
        <v>Abarrotes</v>
      </c>
      <c r="C313" s="34" t="str">
        <f>IFERROR(VLOOKUP(RepVariacion[[#This Row],[Nombre Artículo]],Productos[],2,FALSE),"00 Falta Info")</f>
        <v>Aceite</v>
      </c>
      <c r="D313" s="61">
        <f>RepVariacion[[#This Row],[Fecha]]-RepVariacion[[#This Row],[Fecha Inicial]]+1</f>
        <v>7</v>
      </c>
      <c r="E313" s="62">
        <v>46058</v>
      </c>
      <c r="F313" s="62">
        <v>46064</v>
      </c>
      <c r="G313" s="29" t="s">
        <v>127</v>
      </c>
      <c r="H313" s="30">
        <v>23</v>
      </c>
      <c r="I313" s="30">
        <v>48</v>
      </c>
      <c r="J313" s="30">
        <v>19</v>
      </c>
      <c r="K313" s="30">
        <v>52</v>
      </c>
      <c r="L313" s="30"/>
      <c r="M313" s="30">
        <v>-52</v>
      </c>
      <c r="N313" s="30"/>
      <c r="O313" s="58">
        <v>-1</v>
      </c>
      <c r="P313" s="59">
        <v>-83044</v>
      </c>
      <c r="Q313" s="59"/>
      <c r="R313" s="59"/>
      <c r="S313" s="32"/>
      <c r="T313" s="32"/>
      <c r="U313" s="59"/>
      <c r="V313" s="59">
        <v>30343</v>
      </c>
      <c r="W313" s="59">
        <v>74304</v>
      </c>
      <c r="X313" s="59">
        <v>80692</v>
      </c>
      <c r="Y313" s="59"/>
      <c r="AA313"/>
    </row>
    <row r="314" spans="1:27" x14ac:dyDescent="0.25">
      <c r="A314" s="60">
        <f>IFERROR(VLOOKUP(RepVariacion[[#This Row],[Nombre Artículo]],Productos[],4,FALSE),"00 Falta Info")</f>
        <v>0</v>
      </c>
      <c r="B314" s="34" t="str">
        <f>IFERROR(VLOOKUP(RepVariacion[[#This Row],[Nombre Artículo]],Productos[],3,FALSE),"00 Falta Info")</f>
        <v>Verduras</v>
      </c>
      <c r="C314" s="34" t="str">
        <f>IFERROR(VLOOKUP(RepVariacion[[#This Row],[Nombre Artículo]],Productos[],2,FALSE),"00 Falta Info")</f>
        <v>Champiñon</v>
      </c>
      <c r="D314" s="61">
        <f>RepVariacion[[#This Row],[Fecha]]-RepVariacion[[#This Row],[Fecha Inicial]]+1</f>
        <v>7</v>
      </c>
      <c r="E314" s="62">
        <v>46058</v>
      </c>
      <c r="F314" s="62">
        <v>46064</v>
      </c>
      <c r="G314" s="29" t="s">
        <v>128</v>
      </c>
      <c r="H314" s="30">
        <v>0.4</v>
      </c>
      <c r="I314" s="30"/>
      <c r="J314" s="30">
        <v>2.2000000000000002</v>
      </c>
      <c r="K314" s="30">
        <v>-1.8</v>
      </c>
      <c r="L314" s="30">
        <v>0.7</v>
      </c>
      <c r="M314" s="30">
        <v>2.4</v>
      </c>
      <c r="N314" s="30"/>
      <c r="O314" s="58">
        <v>1.3740000000000001</v>
      </c>
      <c r="P314" s="59">
        <v>41200.75</v>
      </c>
      <c r="Q314" s="59"/>
      <c r="R314" s="59"/>
      <c r="S314" s="32">
        <v>-0.27600000000000002</v>
      </c>
      <c r="T314" s="32">
        <v>0.10299999999999999</v>
      </c>
      <c r="U314" s="59">
        <v>108667.36</v>
      </c>
      <c r="V314" s="59">
        <v>37547.9</v>
      </c>
      <c r="W314" s="59"/>
      <c r="X314" s="59">
        <v>-29987.35</v>
      </c>
      <c r="Y314" s="59">
        <v>11213.4</v>
      </c>
      <c r="AA314"/>
    </row>
    <row r="315" spans="1:27" x14ac:dyDescent="0.25">
      <c r="A315" s="60">
        <f>IFERROR(VLOOKUP(RepVariacion[[#This Row],[Nombre Artículo]],Productos[],4,FALSE),"00 Falta Info")</f>
        <v>0</v>
      </c>
      <c r="B315" s="34" t="str">
        <f>IFERROR(VLOOKUP(RepVariacion[[#This Row],[Nombre Artículo]],Productos[],3,FALSE),"00 Falta Info")</f>
        <v>Verduras</v>
      </c>
      <c r="C315" s="34" t="str">
        <f>IFERROR(VLOOKUP(RepVariacion[[#This Row],[Nombre Artículo]],Productos[],2,FALSE),"00 Falta Info")</f>
        <v>Champiñon</v>
      </c>
      <c r="D315" s="61">
        <f>RepVariacion[[#This Row],[Fecha]]-RepVariacion[[#This Row],[Fecha Inicial]]+1</f>
        <v>7</v>
      </c>
      <c r="E315" s="62">
        <v>46058</v>
      </c>
      <c r="F315" s="62">
        <v>46064</v>
      </c>
      <c r="G315" s="29" t="s">
        <v>129</v>
      </c>
      <c r="H315" s="30"/>
      <c r="I315" s="30"/>
      <c r="J315" s="30"/>
      <c r="K315" s="30"/>
      <c r="L315" s="30">
        <v>0.4</v>
      </c>
      <c r="M315" s="30">
        <v>0.4</v>
      </c>
      <c r="N315" s="30"/>
      <c r="O315" s="58"/>
      <c r="P315" s="59">
        <v>5460</v>
      </c>
      <c r="Q315" s="59"/>
      <c r="R315" s="59"/>
      <c r="S315" s="32"/>
      <c r="T315" s="32">
        <v>8.6999999999999994E-2</v>
      </c>
      <c r="U315" s="59">
        <v>62784.93</v>
      </c>
      <c r="V315" s="59"/>
      <c r="W315" s="59"/>
      <c r="X315" s="59"/>
      <c r="Y315" s="59">
        <v>5460</v>
      </c>
      <c r="AA315"/>
    </row>
    <row r="316" spans="1:27" x14ac:dyDescent="0.25">
      <c r="A316" s="60">
        <f>IFERROR(VLOOKUP(RepVariacion[[#This Row],[Nombre Artículo]],Productos[],4,FALSE),"00 Falta Info")</f>
        <v>0</v>
      </c>
      <c r="B316" s="34" t="str">
        <f>IFERROR(VLOOKUP(RepVariacion[[#This Row],[Nombre Artículo]],Productos[],3,FALSE),"00 Falta Info")</f>
        <v>Verduras</v>
      </c>
      <c r="C316" s="34" t="str">
        <f>IFERROR(VLOOKUP(RepVariacion[[#This Row],[Nombre Artículo]],Productos[],2,FALSE),"00 Falta Info")</f>
        <v>Palta</v>
      </c>
      <c r="D316" s="61">
        <f>RepVariacion[[#This Row],[Fecha]]-RepVariacion[[#This Row],[Fecha Inicial]]+1</f>
        <v>7</v>
      </c>
      <c r="E316" s="62">
        <v>46058</v>
      </c>
      <c r="F316" s="62">
        <v>46064</v>
      </c>
      <c r="G316" s="29" t="s">
        <v>92</v>
      </c>
      <c r="H316" s="30">
        <v>11.2</v>
      </c>
      <c r="I316" s="30">
        <v>10</v>
      </c>
      <c r="J316" s="30">
        <v>4.3</v>
      </c>
      <c r="K316" s="30">
        <v>16.899999999999999</v>
      </c>
      <c r="L316" s="30">
        <v>18.3</v>
      </c>
      <c r="M316" s="30">
        <v>1.4</v>
      </c>
      <c r="N316" s="30">
        <v>0.9</v>
      </c>
      <c r="O316" s="58">
        <v>8.1000000000000003E-2</v>
      </c>
      <c r="P316" s="59">
        <v>5160.8599999999997</v>
      </c>
      <c r="Q316" s="59">
        <v>5.1999999999999998E-2</v>
      </c>
      <c r="R316" s="59">
        <v>3319.67</v>
      </c>
      <c r="S316" s="32">
        <v>0.16900000000000001</v>
      </c>
      <c r="T316" s="32">
        <v>0.17499999999999999</v>
      </c>
      <c r="U316" s="59">
        <v>391483.18</v>
      </c>
      <c r="V316" s="59">
        <v>16064.14</v>
      </c>
      <c r="W316" s="59">
        <v>37500</v>
      </c>
      <c r="X316" s="59">
        <v>66199.740000000005</v>
      </c>
      <c r="Y316" s="59">
        <v>68668.03</v>
      </c>
      <c r="AA316"/>
    </row>
    <row r="317" spans="1:27" x14ac:dyDescent="0.25">
      <c r="A317" s="60">
        <f>IFERROR(VLOOKUP(RepVariacion[[#This Row],[Nombre Artículo]],Productos[],4,FALSE),"00 Falta Info")</f>
        <v>0</v>
      </c>
      <c r="B317" s="34" t="str">
        <f>IFERROR(VLOOKUP(RepVariacion[[#This Row],[Nombre Artículo]],Productos[],3,FALSE),"00 Falta Info")</f>
        <v>Postres</v>
      </c>
      <c r="C317" s="34" t="str">
        <f>IFERROR(VLOOKUP(RepVariacion[[#This Row],[Nombre Artículo]],Productos[],2,FALSE),"00 Falta Info")</f>
        <v>Tortas</v>
      </c>
      <c r="D317" s="61">
        <f>RepVariacion[[#This Row],[Fecha]]-RepVariacion[[#This Row],[Fecha Inicial]]+1</f>
        <v>7</v>
      </c>
      <c r="E317" s="62">
        <v>46058</v>
      </c>
      <c r="F317" s="62">
        <v>46064</v>
      </c>
      <c r="G317" s="29" t="s">
        <v>130</v>
      </c>
      <c r="H317" s="30">
        <v>20</v>
      </c>
      <c r="I317" s="30">
        <v>32</v>
      </c>
      <c r="J317" s="30">
        <v>24</v>
      </c>
      <c r="K317" s="30">
        <v>28</v>
      </c>
      <c r="L317" s="30">
        <v>27</v>
      </c>
      <c r="M317" s="30">
        <v>-1</v>
      </c>
      <c r="N317" s="30"/>
      <c r="O317" s="58">
        <v>-3.5999999999999997E-2</v>
      </c>
      <c r="P317" s="59">
        <v>-1206</v>
      </c>
      <c r="Q317" s="59"/>
      <c r="R317" s="59"/>
      <c r="S317" s="32">
        <v>0.72</v>
      </c>
      <c r="T317" s="32">
        <v>0.69399999999999995</v>
      </c>
      <c r="U317" s="59">
        <v>46926.71</v>
      </c>
      <c r="V317" s="59">
        <v>28944</v>
      </c>
      <c r="W317" s="59">
        <v>38592</v>
      </c>
      <c r="X317" s="59">
        <v>33768</v>
      </c>
      <c r="Y317" s="59">
        <v>32562</v>
      </c>
      <c r="AA317"/>
    </row>
    <row r="318" spans="1:27" x14ac:dyDescent="0.25">
      <c r="A318" s="60">
        <f>IFERROR(VLOOKUP(RepVariacion[[#This Row],[Nombre Artículo]],Productos[],4,FALSE),"00 Falta Info")</f>
        <v>0</v>
      </c>
      <c r="B318" s="34" t="str">
        <f>IFERROR(VLOOKUP(RepVariacion[[#This Row],[Nombre Artículo]],Productos[],3,FALSE),"00 Falta Info")</f>
        <v>Postres</v>
      </c>
      <c r="C318" s="34" t="str">
        <f>IFERROR(VLOOKUP(RepVariacion[[#This Row],[Nombre Artículo]],Productos[],2,FALSE),"00 Falta Info")</f>
        <v>Tortas</v>
      </c>
      <c r="D318" s="61">
        <f>RepVariacion[[#This Row],[Fecha]]-RepVariacion[[#This Row],[Fecha Inicial]]+1</f>
        <v>7</v>
      </c>
      <c r="E318" s="62">
        <v>46058</v>
      </c>
      <c r="F318" s="62">
        <v>46064</v>
      </c>
      <c r="G318" s="29" t="s">
        <v>131</v>
      </c>
      <c r="H318" s="30">
        <v>74</v>
      </c>
      <c r="I318" s="30"/>
      <c r="J318" s="30">
        <v>59</v>
      </c>
      <c r="K318" s="30">
        <v>15</v>
      </c>
      <c r="L318" s="30">
        <v>15</v>
      </c>
      <c r="M318" s="30"/>
      <c r="N318" s="30"/>
      <c r="O318" s="58"/>
      <c r="P318" s="59"/>
      <c r="Q318" s="59"/>
      <c r="R318" s="59"/>
      <c r="S318" s="32">
        <v>0.315</v>
      </c>
      <c r="T318" s="32">
        <v>0.315</v>
      </c>
      <c r="U318" s="59">
        <v>50302</v>
      </c>
      <c r="V318" s="59">
        <v>62363</v>
      </c>
      <c r="W318" s="59"/>
      <c r="X318" s="59">
        <v>15855</v>
      </c>
      <c r="Y318" s="59">
        <v>15855</v>
      </c>
      <c r="AA318"/>
    </row>
    <row r="319" spans="1:27" x14ac:dyDescent="0.25">
      <c r="A319" s="60">
        <f>IFERROR(VLOOKUP(RepVariacion[[#This Row],[Nombre Artículo]],Productos[],4,FALSE),"00 Falta Info")</f>
        <v>0</v>
      </c>
      <c r="B319" s="34" t="str">
        <f>IFERROR(VLOOKUP(RepVariacion[[#This Row],[Nombre Artículo]],Productos[],3,FALSE),"00 Falta Info")</f>
        <v>Postres</v>
      </c>
      <c r="C319" s="34" t="str">
        <f>IFERROR(VLOOKUP(RepVariacion[[#This Row],[Nombre Artículo]],Productos[],2,FALSE),"00 Falta Info")</f>
        <v>Tortas</v>
      </c>
      <c r="D319" s="61">
        <f>RepVariacion[[#This Row],[Fecha]]-RepVariacion[[#This Row],[Fecha Inicial]]+1</f>
        <v>7</v>
      </c>
      <c r="E319" s="62">
        <v>46058</v>
      </c>
      <c r="F319" s="62">
        <v>46064</v>
      </c>
      <c r="G319" s="29" t="s">
        <v>143</v>
      </c>
      <c r="H319" s="30">
        <v>27</v>
      </c>
      <c r="I319" s="30">
        <v>15</v>
      </c>
      <c r="J319" s="30">
        <v>28</v>
      </c>
      <c r="K319" s="30">
        <v>14</v>
      </c>
      <c r="L319" s="30">
        <v>15</v>
      </c>
      <c r="M319" s="30">
        <v>1</v>
      </c>
      <c r="N319" s="30"/>
      <c r="O319" s="58">
        <v>7.0999999999999994E-2</v>
      </c>
      <c r="P319" s="59">
        <v>1546</v>
      </c>
      <c r="Q319" s="59"/>
      <c r="R319" s="59"/>
      <c r="S319" s="32">
        <v>0.33300000000000002</v>
      </c>
      <c r="T319" s="32">
        <v>0.35699999999999998</v>
      </c>
      <c r="U319" s="59">
        <v>65001.120000000003</v>
      </c>
      <c r="V319" s="59">
        <v>43288</v>
      </c>
      <c r="W319" s="59">
        <v>23190</v>
      </c>
      <c r="X319" s="59">
        <v>21644</v>
      </c>
      <c r="Y319" s="59">
        <v>23190</v>
      </c>
      <c r="AA319"/>
    </row>
    <row r="320" spans="1:27" x14ac:dyDescent="0.25">
      <c r="A320" s="60">
        <f>IFERROR(VLOOKUP(RepVariacion[[#This Row],[Nombre Artículo]],Productos[],4,FALSE),"00 Falta Info")</f>
        <v>0</v>
      </c>
      <c r="B320" s="34" t="str">
        <f>IFERROR(VLOOKUP(RepVariacion[[#This Row],[Nombre Artículo]],Productos[],3,FALSE),"00 Falta Info")</f>
        <v>Postres</v>
      </c>
      <c r="C320" s="34" t="str">
        <f>IFERROR(VLOOKUP(RepVariacion[[#This Row],[Nombre Artículo]],Productos[],2,FALSE),"00 Falta Info")</f>
        <v>Tortas</v>
      </c>
      <c r="D320" s="61">
        <f>RepVariacion[[#This Row],[Fecha]]-RepVariacion[[#This Row],[Fecha Inicial]]+1</f>
        <v>7</v>
      </c>
      <c r="E320" s="62">
        <v>46058</v>
      </c>
      <c r="F320" s="62">
        <v>46064</v>
      </c>
      <c r="G320" s="29" t="s">
        <v>132</v>
      </c>
      <c r="H320" s="30">
        <v>83</v>
      </c>
      <c r="I320" s="30"/>
      <c r="J320" s="30">
        <v>33</v>
      </c>
      <c r="K320" s="30">
        <v>50</v>
      </c>
      <c r="L320" s="30">
        <v>50</v>
      </c>
      <c r="M320" s="30"/>
      <c r="N320" s="30"/>
      <c r="O320" s="58"/>
      <c r="P320" s="59"/>
      <c r="Q320" s="59"/>
      <c r="R320" s="59"/>
      <c r="S320" s="32">
        <v>0.13900000000000001</v>
      </c>
      <c r="T320" s="32">
        <v>0.13900000000000001</v>
      </c>
      <c r="U320" s="59">
        <v>86035.05</v>
      </c>
      <c r="V320" s="59">
        <v>7920</v>
      </c>
      <c r="W320" s="59"/>
      <c r="X320" s="59">
        <v>12000</v>
      </c>
      <c r="Y320" s="59">
        <v>12000</v>
      </c>
      <c r="AA320"/>
    </row>
    <row r="321" spans="1:27" x14ac:dyDescent="0.25">
      <c r="A321" s="60">
        <f>IFERROR(VLOOKUP(RepVariacion[[#This Row],[Nombre Artículo]],Productos[],4,FALSE),"00 Falta Info")</f>
        <v>0</v>
      </c>
      <c r="B321" s="34" t="str">
        <f>IFERROR(VLOOKUP(RepVariacion[[#This Row],[Nombre Artículo]],Productos[],3,FALSE),"00 Falta Info")</f>
        <v>Postres</v>
      </c>
      <c r="C321" s="34" t="str">
        <f>IFERROR(VLOOKUP(RepVariacion[[#This Row],[Nombre Artículo]],Productos[],2,FALSE),"00 Falta Info")</f>
        <v>Tortas</v>
      </c>
      <c r="D321" s="61">
        <f>RepVariacion[[#This Row],[Fecha]]-RepVariacion[[#This Row],[Fecha Inicial]]+1</f>
        <v>7</v>
      </c>
      <c r="E321" s="62">
        <v>46058</v>
      </c>
      <c r="F321" s="62">
        <v>46064</v>
      </c>
      <c r="G321" s="29" t="s">
        <v>144</v>
      </c>
      <c r="H321" s="30">
        <v>78</v>
      </c>
      <c r="I321" s="30"/>
      <c r="J321" s="30">
        <v>30</v>
      </c>
      <c r="K321" s="30">
        <v>48</v>
      </c>
      <c r="L321" s="30">
        <v>50</v>
      </c>
      <c r="M321" s="30">
        <v>2</v>
      </c>
      <c r="N321" s="30"/>
      <c r="O321" s="58">
        <v>4.2000000000000003E-2</v>
      </c>
      <c r="P321" s="59">
        <v>666</v>
      </c>
      <c r="Q321" s="59"/>
      <c r="R321" s="59"/>
      <c r="S321" s="32">
        <v>0.13400000000000001</v>
      </c>
      <c r="T321" s="32">
        <v>0.13900000000000001</v>
      </c>
      <c r="U321" s="59">
        <v>119375.15</v>
      </c>
      <c r="V321" s="59">
        <v>9990</v>
      </c>
      <c r="W321" s="59"/>
      <c r="X321" s="59">
        <v>15984</v>
      </c>
      <c r="Y321" s="59">
        <v>16650</v>
      </c>
      <c r="AA321"/>
    </row>
    <row r="322" spans="1:27" x14ac:dyDescent="0.25">
      <c r="A322" s="60">
        <f>IFERROR(VLOOKUP(RepVariacion[[#This Row],[Nombre Artículo]],Productos[],4,FALSE),"00 Falta Info")</f>
        <v>0</v>
      </c>
      <c r="B322" s="34" t="str">
        <f>IFERROR(VLOOKUP(RepVariacion[[#This Row],[Nombre Artículo]],Productos[],3,FALSE),"00 Falta Info")</f>
        <v>Postres</v>
      </c>
      <c r="C322" s="34" t="str">
        <f>IFERROR(VLOOKUP(RepVariacion[[#This Row],[Nombre Artículo]],Productos[],2,FALSE),"00 Falta Info")</f>
        <v>Tortas</v>
      </c>
      <c r="D322" s="61">
        <f>RepVariacion[[#This Row],[Fecha]]-RepVariacion[[#This Row],[Fecha Inicial]]+1</f>
        <v>7</v>
      </c>
      <c r="E322" s="62">
        <v>46058</v>
      </c>
      <c r="F322" s="62">
        <v>46064</v>
      </c>
      <c r="G322" s="29" t="s">
        <v>133</v>
      </c>
      <c r="H322" s="30">
        <v>14</v>
      </c>
      <c r="I322" s="30"/>
      <c r="J322" s="30">
        <v>14</v>
      </c>
      <c r="K322" s="30"/>
      <c r="L322" s="30"/>
      <c r="M322" s="30"/>
      <c r="N322" s="30"/>
      <c r="O322" s="58"/>
      <c r="P322" s="59"/>
      <c r="Q322" s="59"/>
      <c r="R322" s="59"/>
      <c r="S322" s="32"/>
      <c r="T322" s="32"/>
      <c r="U322" s="59"/>
      <c r="V322" s="59">
        <v>6580</v>
      </c>
      <c r="W322" s="59"/>
      <c r="X322" s="59"/>
      <c r="Y322" s="59"/>
      <c r="AA322"/>
    </row>
    <row r="323" spans="1:27" x14ac:dyDescent="0.25">
      <c r="A323" s="60">
        <f>IFERROR(VLOOKUP(RepVariacion[[#This Row],[Nombre Artículo]],Productos[],4,FALSE),"00 Falta Info")</f>
        <v>0</v>
      </c>
      <c r="B323" s="34" t="str">
        <f>IFERROR(VLOOKUP(RepVariacion[[#This Row],[Nombre Artículo]],Productos[],3,FALSE),"00 Falta Info")</f>
        <v>Postres</v>
      </c>
      <c r="C323" s="34" t="str">
        <f>IFERROR(VLOOKUP(RepVariacion[[#This Row],[Nombre Artículo]],Productos[],2,FALSE),"00 Falta Info")</f>
        <v>Tortas</v>
      </c>
      <c r="D323" s="61">
        <f>RepVariacion[[#This Row],[Fecha]]-RepVariacion[[#This Row],[Fecha Inicial]]+1</f>
        <v>7</v>
      </c>
      <c r="E323" s="62">
        <v>46058</v>
      </c>
      <c r="F323" s="62">
        <v>46064</v>
      </c>
      <c r="G323" s="29" t="s">
        <v>145</v>
      </c>
      <c r="H323" s="30">
        <v>38</v>
      </c>
      <c r="I323" s="30"/>
      <c r="J323" s="30">
        <v>33</v>
      </c>
      <c r="K323" s="30">
        <v>5</v>
      </c>
      <c r="L323" s="30">
        <v>5</v>
      </c>
      <c r="M323" s="30"/>
      <c r="N323" s="30"/>
      <c r="O323" s="58"/>
      <c r="P323" s="59"/>
      <c r="Q323" s="59"/>
      <c r="R323" s="59"/>
      <c r="S323" s="32">
        <v>0.27</v>
      </c>
      <c r="T323" s="32">
        <v>0.27</v>
      </c>
      <c r="U323" s="59">
        <v>21115.22</v>
      </c>
      <c r="V323" s="59">
        <v>37620</v>
      </c>
      <c r="W323" s="59"/>
      <c r="X323" s="59">
        <v>5700</v>
      </c>
      <c r="Y323" s="59">
        <v>5700</v>
      </c>
      <c r="AA323"/>
    </row>
    <row r="324" spans="1:27" x14ac:dyDescent="0.25">
      <c r="A324" s="60">
        <f>IFERROR(VLOOKUP(RepVariacion[[#This Row],[Nombre Artículo]],Productos[],4,FALSE),"00 Falta Info")</f>
        <v>0</v>
      </c>
      <c r="B324" s="34" t="str">
        <f>IFERROR(VLOOKUP(RepVariacion[[#This Row],[Nombre Artículo]],Productos[],3,FALSE),"00 Falta Info")</f>
        <v>Postres</v>
      </c>
      <c r="C324" s="34" t="str">
        <f>IFERROR(VLOOKUP(RepVariacion[[#This Row],[Nombre Artículo]],Productos[],2,FALSE),"00 Falta Info")</f>
        <v>Tortas</v>
      </c>
      <c r="D324" s="61">
        <f>RepVariacion[[#This Row],[Fecha]]-RepVariacion[[#This Row],[Fecha Inicial]]+1</f>
        <v>7</v>
      </c>
      <c r="E324" s="62">
        <v>46058</v>
      </c>
      <c r="F324" s="62">
        <v>46064</v>
      </c>
      <c r="G324" s="29" t="s">
        <v>135</v>
      </c>
      <c r="H324" s="30">
        <v>13</v>
      </c>
      <c r="I324" s="30"/>
      <c r="J324" s="30">
        <v>9</v>
      </c>
      <c r="K324" s="30">
        <v>4</v>
      </c>
      <c r="L324" s="30">
        <v>3</v>
      </c>
      <c r="M324" s="30">
        <v>-1</v>
      </c>
      <c r="N324" s="30"/>
      <c r="O324" s="58">
        <v>-0.25</v>
      </c>
      <c r="P324" s="59">
        <v>-272</v>
      </c>
      <c r="Q324" s="59"/>
      <c r="R324" s="59"/>
      <c r="S324" s="32">
        <v>0.10199999999999999</v>
      </c>
      <c r="T324" s="32">
        <v>7.5999999999999998E-2</v>
      </c>
      <c r="U324" s="59">
        <v>10706</v>
      </c>
      <c r="V324" s="59">
        <v>2448</v>
      </c>
      <c r="W324" s="59"/>
      <c r="X324" s="59">
        <v>1088</v>
      </c>
      <c r="Y324" s="59">
        <v>816</v>
      </c>
      <c r="AA324"/>
    </row>
    <row r="325" spans="1:27" x14ac:dyDescent="0.25">
      <c r="A325" s="60">
        <f>IFERROR(VLOOKUP(RepVariacion[[#This Row],[Nombre Artículo]],Productos[],4,FALSE),"00 Falta Info")</f>
        <v>0</v>
      </c>
      <c r="B325" s="34" t="str">
        <f>IFERROR(VLOOKUP(RepVariacion[[#This Row],[Nombre Artículo]],Productos[],3,FALSE),"00 Falta Info")</f>
        <v>Postres</v>
      </c>
      <c r="C325" s="34" t="str">
        <f>IFERROR(VLOOKUP(RepVariacion[[#This Row],[Nombre Artículo]],Productos[],2,FALSE),"00 Falta Info")</f>
        <v>Tortas</v>
      </c>
      <c r="D325" s="61">
        <f>RepVariacion[[#This Row],[Fecha]]-RepVariacion[[#This Row],[Fecha Inicial]]+1</f>
        <v>7</v>
      </c>
      <c r="E325" s="62">
        <v>46058</v>
      </c>
      <c r="F325" s="62">
        <v>46064</v>
      </c>
      <c r="G325" s="29" t="s">
        <v>136</v>
      </c>
      <c r="H325" s="30"/>
      <c r="I325" s="30"/>
      <c r="J325" s="30"/>
      <c r="K325" s="30"/>
      <c r="L325" s="30">
        <v>1</v>
      </c>
      <c r="M325" s="30">
        <v>1</v>
      </c>
      <c r="N325" s="30"/>
      <c r="O325" s="58"/>
      <c r="P325" s="59">
        <v>1300</v>
      </c>
      <c r="Q325" s="59"/>
      <c r="R325" s="59"/>
      <c r="S325" s="32"/>
      <c r="T325" s="32">
        <v>0.224</v>
      </c>
      <c r="U325" s="59">
        <v>5798</v>
      </c>
      <c r="V325" s="59"/>
      <c r="W325" s="59"/>
      <c r="X325" s="59"/>
      <c r="Y325" s="59">
        <v>1300</v>
      </c>
      <c r="AA325"/>
    </row>
    <row r="326" spans="1:27" x14ac:dyDescent="0.25">
      <c r="A326" s="60">
        <f>IFERROR(VLOOKUP(RepVariacion[[#This Row],[Nombre Artículo]],Productos[],4,FALSE),"00 Falta Info")</f>
        <v>0</v>
      </c>
      <c r="B326" s="34" t="str">
        <f>IFERROR(VLOOKUP(RepVariacion[[#This Row],[Nombre Artículo]],Productos[],3,FALSE),"00 Falta Info")</f>
        <v>Colación</v>
      </c>
      <c r="C326" s="34" t="str">
        <f>IFERROR(VLOOKUP(RepVariacion[[#This Row],[Nombre Artículo]],Productos[],2,FALSE),"00 Falta Info")</f>
        <v>Colacion</v>
      </c>
      <c r="D326" s="61">
        <f>RepVariacion[[#This Row],[Fecha]]-RepVariacion[[#This Row],[Fecha Inicial]]+1</f>
        <v>7</v>
      </c>
      <c r="E326" s="62">
        <v>46058</v>
      </c>
      <c r="F326" s="62">
        <v>46064</v>
      </c>
      <c r="G326" s="29" t="s">
        <v>137</v>
      </c>
      <c r="H326" s="30">
        <v>6</v>
      </c>
      <c r="I326" s="30">
        <v>10</v>
      </c>
      <c r="J326" s="30">
        <v>4</v>
      </c>
      <c r="K326" s="30">
        <v>12</v>
      </c>
      <c r="L326" s="30"/>
      <c r="M326" s="30">
        <v>-12</v>
      </c>
      <c r="N326" s="30"/>
      <c r="O326" s="58">
        <v>-1</v>
      </c>
      <c r="P326" s="59">
        <v>-66240</v>
      </c>
      <c r="Q326" s="59"/>
      <c r="R326" s="59"/>
      <c r="S326" s="32"/>
      <c r="T326" s="32"/>
      <c r="U326" s="59"/>
      <c r="V326" s="59">
        <v>22080</v>
      </c>
      <c r="W326" s="59">
        <v>55200</v>
      </c>
      <c r="X326" s="59">
        <v>64320</v>
      </c>
      <c r="Y326" s="59"/>
      <c r="AA326"/>
    </row>
    <row r="327" spans="1:27" x14ac:dyDescent="0.25">
      <c r="A327" s="60">
        <f>IFERROR(VLOOKUP(RepVariacion[[#This Row],[Nombre Artículo]],Productos[],4,FALSE),"00 Falta Info")</f>
        <v>0</v>
      </c>
      <c r="B327" s="34" t="str">
        <f>IFERROR(VLOOKUP(RepVariacion[[#This Row],[Nombre Artículo]],Productos[],3,FALSE),"00 Falta Info")</f>
        <v>Colación</v>
      </c>
      <c r="C327" s="34" t="str">
        <f>IFERROR(VLOOKUP(RepVariacion[[#This Row],[Nombre Artículo]],Productos[],2,FALSE),"00 Falta Info")</f>
        <v>Colacion</v>
      </c>
      <c r="D327" s="61">
        <f>RepVariacion[[#This Row],[Fecha]]-RepVariacion[[#This Row],[Fecha Inicial]]+1</f>
        <v>7</v>
      </c>
      <c r="E327" s="62">
        <v>46058</v>
      </c>
      <c r="F327" s="62">
        <v>46064</v>
      </c>
      <c r="G327" s="29" t="s">
        <v>141</v>
      </c>
      <c r="H327" s="30">
        <v>12</v>
      </c>
      <c r="I327" s="30"/>
      <c r="J327" s="30">
        <v>9.1999999999999993</v>
      </c>
      <c r="K327" s="30">
        <v>2.8</v>
      </c>
      <c r="L327" s="30"/>
      <c r="M327" s="30">
        <v>-2.8</v>
      </c>
      <c r="N327" s="30"/>
      <c r="O327" s="58">
        <v>-1</v>
      </c>
      <c r="P327" s="59">
        <v>-22480</v>
      </c>
      <c r="Q327" s="59"/>
      <c r="R327" s="59"/>
      <c r="S327" s="32"/>
      <c r="T327" s="32"/>
      <c r="U327" s="59"/>
      <c r="V327" s="59">
        <v>73520</v>
      </c>
      <c r="W327" s="59"/>
      <c r="X327" s="59">
        <v>22480</v>
      </c>
      <c r="Y327" s="59"/>
      <c r="AA327"/>
    </row>
    <row r="328" spans="1:27" x14ac:dyDescent="0.25">
      <c r="A328" s="60">
        <f>IFERROR(VLOOKUP(RepVariacion[[#This Row],[Nombre Artículo]],Productos[],4,FALSE),"00 Falta Info")</f>
        <v>0</v>
      </c>
      <c r="B328" s="34" t="str">
        <f>IFERROR(VLOOKUP(RepVariacion[[#This Row],[Nombre Artículo]],Productos[],3,FALSE),"00 Falta Info")</f>
        <v>Colación</v>
      </c>
      <c r="C328" s="34" t="str">
        <f>IFERROR(VLOOKUP(RepVariacion[[#This Row],[Nombre Artículo]],Productos[],2,FALSE),"00 Falta Info")</f>
        <v>Colacion</v>
      </c>
      <c r="D328" s="61">
        <f>RepVariacion[[#This Row],[Fecha]]-RepVariacion[[#This Row],[Fecha Inicial]]+1</f>
        <v>7</v>
      </c>
      <c r="E328" s="62">
        <v>46058</v>
      </c>
      <c r="F328" s="62">
        <v>46064</v>
      </c>
      <c r="G328" s="29" t="s">
        <v>138</v>
      </c>
      <c r="H328" s="30">
        <v>17.7</v>
      </c>
      <c r="I328" s="30"/>
      <c r="J328" s="30">
        <v>17.7</v>
      </c>
      <c r="K328" s="30"/>
      <c r="L328" s="30"/>
      <c r="M328" s="30"/>
      <c r="N328" s="30"/>
      <c r="O328" s="58"/>
      <c r="P328" s="59"/>
      <c r="Q328" s="59"/>
      <c r="R328" s="59"/>
      <c r="S328" s="32"/>
      <c r="T328" s="32"/>
      <c r="U328" s="59"/>
      <c r="V328" s="59">
        <v>118590</v>
      </c>
      <c r="W328" s="59"/>
      <c r="X328" s="59"/>
      <c r="Y328" s="59"/>
      <c r="AA328"/>
    </row>
    <row r="329" spans="1:27" x14ac:dyDescent="0.25">
      <c r="A329" s="60">
        <f>IFERROR(VLOOKUP(RepVariacion[[#This Row],[Nombre Artículo]],Productos[],4,FALSE),"00 Falta Info")</f>
        <v>0</v>
      </c>
      <c r="B329" s="34" t="str">
        <f>IFERROR(VLOOKUP(RepVariacion[[#This Row],[Nombre Artículo]],Productos[],3,FALSE),"00 Falta Info")</f>
        <v>Colación</v>
      </c>
      <c r="C329" s="34" t="str">
        <f>IFERROR(VLOOKUP(RepVariacion[[#This Row],[Nombre Artículo]],Productos[],2,FALSE),"00 Falta Info")</f>
        <v>Colacion</v>
      </c>
      <c r="D329" s="61">
        <f>RepVariacion[[#This Row],[Fecha]]-RepVariacion[[#This Row],[Fecha Inicial]]+1</f>
        <v>7</v>
      </c>
      <c r="E329" s="62">
        <v>46058</v>
      </c>
      <c r="F329" s="62">
        <v>46064</v>
      </c>
      <c r="G329" s="29" t="s">
        <v>139</v>
      </c>
      <c r="H329" s="30"/>
      <c r="I329" s="30">
        <v>18.100000000000001</v>
      </c>
      <c r="J329" s="30">
        <v>24.2</v>
      </c>
      <c r="K329" s="30">
        <v>-6.1</v>
      </c>
      <c r="L329" s="30"/>
      <c r="M329" s="30">
        <v>6.1</v>
      </c>
      <c r="N329" s="30"/>
      <c r="O329" s="58">
        <v>1</v>
      </c>
      <c r="P329" s="59">
        <v>24051.599999999999</v>
      </c>
      <c r="Q329" s="59"/>
      <c r="R329" s="59"/>
      <c r="S329" s="32"/>
      <c r="T329" s="32"/>
      <c r="U329" s="59"/>
      <c r="V329" s="59">
        <v>95106</v>
      </c>
      <c r="W329" s="59">
        <v>71054.399999999994</v>
      </c>
      <c r="X329" s="59">
        <v>-24051.599999999999</v>
      </c>
      <c r="Y329" s="59"/>
      <c r="AA329"/>
    </row>
    <row r="330" spans="1:27" x14ac:dyDescent="0.25">
      <c r="A330" s="60">
        <f>IFERROR(VLOOKUP(RepVariacion[[#This Row],[Nombre Artículo]],Productos[],4,FALSE),"00 Falta Info")</f>
        <v>0</v>
      </c>
      <c r="B330" s="34" t="str">
        <f>IFERROR(VLOOKUP(RepVariacion[[#This Row],[Nombre Artículo]],Productos[],3,FALSE),"00 Falta Info")</f>
        <v>Colación</v>
      </c>
      <c r="C330" s="34" t="str">
        <f>IFERROR(VLOOKUP(RepVariacion[[#This Row],[Nombre Artículo]],Productos[],2,FALSE),"00 Falta Info")</f>
        <v>Colacion</v>
      </c>
      <c r="D330" s="61">
        <f>RepVariacion[[#This Row],[Fecha]]-RepVariacion[[#This Row],[Fecha Inicial]]+1</f>
        <v>7</v>
      </c>
      <c r="E330" s="62">
        <v>46058</v>
      </c>
      <c r="F330" s="62">
        <v>46064</v>
      </c>
      <c r="G330" s="29" t="s">
        <v>140</v>
      </c>
      <c r="H330" s="30">
        <v>21.2</v>
      </c>
      <c r="I330" s="30">
        <v>42.2</v>
      </c>
      <c r="J330" s="30">
        <v>21</v>
      </c>
      <c r="K330" s="30">
        <v>42.5</v>
      </c>
      <c r="L330" s="30"/>
      <c r="M330" s="30">
        <v>-42.5</v>
      </c>
      <c r="N330" s="30"/>
      <c r="O330" s="58">
        <v>-1</v>
      </c>
      <c r="P330" s="59">
        <v>-106200</v>
      </c>
      <c r="Q330" s="59"/>
      <c r="R330" s="59"/>
      <c r="S330" s="32"/>
      <c r="T330" s="32"/>
      <c r="U330" s="59"/>
      <c r="V330" s="59">
        <v>52475</v>
      </c>
      <c r="W330" s="59">
        <v>105600</v>
      </c>
      <c r="X330" s="59">
        <v>106200</v>
      </c>
      <c r="Y330" s="59"/>
      <c r="AA330"/>
    </row>
    <row r="331" spans="1:27" x14ac:dyDescent="0.25">
      <c r="A331" s="60">
        <f>IFERROR(VLOOKUP(RepVariacion[[#This Row],[Nombre Artículo]],Productos[],4,FALSE),"00 Falta Info")</f>
        <v>0</v>
      </c>
      <c r="B331" s="34" t="str">
        <f>IFERROR(VLOOKUP(RepVariacion[[#This Row],[Nombre Artículo]],Productos[],3,FALSE),"00 Falta Info")</f>
        <v>Aves</v>
      </c>
      <c r="C331" s="34" t="str">
        <f>IFERROR(VLOOKUP(RepVariacion[[#This Row],[Nombre Artículo]],Productos[],2,FALSE),"00 Falta Info")</f>
        <v>Pollo</v>
      </c>
      <c r="D331" s="61">
        <f>RepVariacion[[#This Row],[Fecha]]-RepVariacion[[#This Row],[Fecha Inicial]]+1</f>
        <v>7</v>
      </c>
      <c r="E331" s="62">
        <v>46065</v>
      </c>
      <c r="F331" s="62">
        <v>46071</v>
      </c>
      <c r="G331" s="29" t="s">
        <v>71</v>
      </c>
      <c r="H331" s="30">
        <v>21.2</v>
      </c>
      <c r="I331" s="30"/>
      <c r="J331" s="30">
        <v>15.4</v>
      </c>
      <c r="K331" s="30">
        <v>5.8</v>
      </c>
      <c r="L331" s="30">
        <v>5.9</v>
      </c>
      <c r="M331" s="30">
        <v>0.2</v>
      </c>
      <c r="N331" s="30"/>
      <c r="O331" s="58">
        <v>2.7E-2</v>
      </c>
      <c r="P331" s="59">
        <v>596.24</v>
      </c>
      <c r="Q331" s="59"/>
      <c r="R331" s="59"/>
      <c r="S331" s="32">
        <v>0.13</v>
      </c>
      <c r="T331" s="32">
        <v>0.13400000000000001</v>
      </c>
      <c r="U331" s="59">
        <v>171224.86</v>
      </c>
      <c r="V331" s="59">
        <v>59733.51</v>
      </c>
      <c r="W331" s="59"/>
      <c r="X331" s="59">
        <v>22337.599999999999</v>
      </c>
      <c r="Y331" s="59">
        <v>22933.84</v>
      </c>
      <c r="AA331"/>
    </row>
    <row r="332" spans="1:27" x14ac:dyDescent="0.25">
      <c r="A332" s="60">
        <f>IFERROR(VLOOKUP(RepVariacion[[#This Row],[Nombre Artículo]],Productos[],4,FALSE),"00 Falta Info")</f>
        <v>0</v>
      </c>
      <c r="B332" s="34" t="str">
        <f>IFERROR(VLOOKUP(RepVariacion[[#This Row],[Nombre Artículo]],Productos[],3,FALSE),"00 Falta Info")</f>
        <v>Carnes</v>
      </c>
      <c r="C332" s="34" t="str">
        <f>IFERROR(VLOOKUP(RepVariacion[[#This Row],[Nombre Artículo]],Productos[],2,FALSE),"00 Falta Info")</f>
        <v>Vacuno</v>
      </c>
      <c r="D332" s="61">
        <f>RepVariacion[[#This Row],[Fecha]]-RepVariacion[[#This Row],[Fecha Inicial]]+1</f>
        <v>7</v>
      </c>
      <c r="E332" s="62">
        <v>46065</v>
      </c>
      <c r="F332" s="62">
        <v>46071</v>
      </c>
      <c r="G332" s="29" t="s">
        <v>102</v>
      </c>
      <c r="H332" s="30">
        <v>16.399999999999999</v>
      </c>
      <c r="I332" s="30"/>
      <c r="J332" s="30">
        <v>16.399999999999999</v>
      </c>
      <c r="K332" s="30"/>
      <c r="L332" s="30"/>
      <c r="M332" s="30"/>
      <c r="N332" s="30"/>
      <c r="O332" s="58"/>
      <c r="P332" s="59"/>
      <c r="Q332" s="59"/>
      <c r="R332" s="59"/>
      <c r="S332" s="32"/>
      <c r="T332" s="32"/>
      <c r="U332" s="59"/>
      <c r="V332" s="59">
        <v>262236</v>
      </c>
      <c r="W332" s="59"/>
      <c r="X332" s="59"/>
      <c r="Y332" s="59"/>
      <c r="AA332"/>
    </row>
    <row r="333" spans="1:27" x14ac:dyDescent="0.25">
      <c r="A333" s="60">
        <f>IFERROR(VLOOKUP(RepVariacion[[#This Row],[Nombre Artículo]],Productos[],4,FALSE),"00 Falta Info")</f>
        <v>0</v>
      </c>
      <c r="B333" s="34" t="str">
        <f>IFERROR(VLOOKUP(RepVariacion[[#This Row],[Nombre Artículo]],Productos[],3,FALSE),"00 Falta Info")</f>
        <v>Carnes</v>
      </c>
      <c r="C333" s="34" t="str">
        <f>IFERROR(VLOOKUP(RepVariacion[[#This Row],[Nombre Artículo]],Productos[],2,FALSE),"00 Falta Info")</f>
        <v>Vacuno</v>
      </c>
      <c r="D333" s="61">
        <f>RepVariacion[[#This Row],[Fecha]]-RepVariacion[[#This Row],[Fecha Inicial]]+1</f>
        <v>7</v>
      </c>
      <c r="E333" s="62">
        <v>46065</v>
      </c>
      <c r="F333" s="62">
        <v>46071</v>
      </c>
      <c r="G333" s="29" t="s">
        <v>103</v>
      </c>
      <c r="H333" s="30">
        <v>27.4</v>
      </c>
      <c r="I333" s="30">
        <v>32.5</v>
      </c>
      <c r="J333" s="30">
        <v>29.9</v>
      </c>
      <c r="K333" s="30">
        <v>30.1</v>
      </c>
      <c r="L333" s="30">
        <v>29.2</v>
      </c>
      <c r="M333" s="30">
        <v>-0.8</v>
      </c>
      <c r="N333" s="30">
        <v>0.8</v>
      </c>
      <c r="O333" s="58">
        <v>-2.7E-2</v>
      </c>
      <c r="P333" s="59">
        <v>-27642</v>
      </c>
      <c r="Q333" s="59">
        <v>2.5000000000000001E-2</v>
      </c>
      <c r="R333" s="59">
        <v>25500</v>
      </c>
      <c r="S333" s="32">
        <v>0.41399999999999998</v>
      </c>
      <c r="T333" s="32">
        <v>0.40300000000000002</v>
      </c>
      <c r="U333" s="59">
        <v>2468981</v>
      </c>
      <c r="V333" s="59">
        <v>1016158</v>
      </c>
      <c r="W333" s="59">
        <v>1105000</v>
      </c>
      <c r="X333" s="59">
        <v>1022142</v>
      </c>
      <c r="Y333" s="59">
        <v>994500</v>
      </c>
      <c r="AA333"/>
    </row>
    <row r="334" spans="1:27" x14ac:dyDescent="0.25">
      <c r="A334" s="60">
        <f>IFERROR(VLOOKUP(RepVariacion[[#This Row],[Nombre Artículo]],Productos[],4,FALSE),"00 Falta Info")</f>
        <v>0</v>
      </c>
      <c r="B334" s="34" t="str">
        <f>IFERROR(VLOOKUP(RepVariacion[[#This Row],[Nombre Artículo]],Productos[],3,FALSE),"00 Falta Info")</f>
        <v>Carnes</v>
      </c>
      <c r="C334" s="34" t="str">
        <f>IFERROR(VLOOKUP(RepVariacion[[#This Row],[Nombre Artículo]],Productos[],2,FALSE),"00 Falta Info")</f>
        <v>Vacuno</v>
      </c>
      <c r="D334" s="61">
        <f>RepVariacion[[#This Row],[Fecha]]-RepVariacion[[#This Row],[Fecha Inicial]]+1</f>
        <v>7</v>
      </c>
      <c r="E334" s="62">
        <v>46065</v>
      </c>
      <c r="F334" s="62">
        <v>46071</v>
      </c>
      <c r="G334" s="29" t="s">
        <v>84</v>
      </c>
      <c r="H334" s="30">
        <v>54.7</v>
      </c>
      <c r="I334" s="30"/>
      <c r="J334" s="30">
        <v>36.700000000000003</v>
      </c>
      <c r="K334" s="30">
        <v>18</v>
      </c>
      <c r="L334" s="30">
        <v>17.3</v>
      </c>
      <c r="M334" s="30">
        <v>-0.6</v>
      </c>
      <c r="N334" s="30">
        <v>1.6</v>
      </c>
      <c r="O334" s="58">
        <v>-3.5999999999999997E-2</v>
      </c>
      <c r="P334" s="59">
        <v>-9604.2800000000007</v>
      </c>
      <c r="Q334" s="59">
        <v>9.0999999999999998E-2</v>
      </c>
      <c r="R334" s="59">
        <v>24594.21</v>
      </c>
      <c r="S334" s="32">
        <v>0.23799999999999999</v>
      </c>
      <c r="T334" s="32">
        <v>0.22900000000000001</v>
      </c>
      <c r="U334" s="59">
        <v>1135080.8500000001</v>
      </c>
      <c r="V334" s="59">
        <v>550715.81000000006</v>
      </c>
      <c r="W334" s="59"/>
      <c r="X334" s="59">
        <v>269708.2</v>
      </c>
      <c r="Y334" s="59">
        <v>260103.92</v>
      </c>
      <c r="AA334"/>
    </row>
    <row r="335" spans="1:27" x14ac:dyDescent="0.25">
      <c r="A335" s="60">
        <f>IFERROR(VLOOKUP(RepVariacion[[#This Row],[Nombre Artículo]],Productos[],4,FALSE),"00 Falta Info")</f>
        <v>0</v>
      </c>
      <c r="B335" s="34" t="str">
        <f>IFERROR(VLOOKUP(RepVariacion[[#This Row],[Nombre Artículo]],Productos[],3,FALSE),"00 Falta Info")</f>
        <v>Carnes</v>
      </c>
      <c r="C335" s="34" t="str">
        <f>IFERROR(VLOOKUP(RepVariacion[[#This Row],[Nombre Artículo]],Productos[],2,FALSE),"00 Falta Info")</f>
        <v>Vacuno</v>
      </c>
      <c r="D335" s="61">
        <f>RepVariacion[[#This Row],[Fecha]]-RepVariacion[[#This Row],[Fecha Inicial]]+1</f>
        <v>7</v>
      </c>
      <c r="E335" s="62">
        <v>46065</v>
      </c>
      <c r="F335" s="62">
        <v>46071</v>
      </c>
      <c r="G335" s="29" t="s">
        <v>104</v>
      </c>
      <c r="H335" s="30">
        <v>22</v>
      </c>
      <c r="I335" s="30"/>
      <c r="J335" s="30">
        <v>15.9</v>
      </c>
      <c r="K335" s="30">
        <v>6.1</v>
      </c>
      <c r="L335" s="30">
        <v>7.5</v>
      </c>
      <c r="M335" s="30">
        <v>1.4</v>
      </c>
      <c r="N335" s="30">
        <v>0.5</v>
      </c>
      <c r="O335" s="58">
        <v>0.22700000000000001</v>
      </c>
      <c r="P335" s="59">
        <v>47212.82</v>
      </c>
      <c r="Q335" s="59">
        <v>8.3000000000000004E-2</v>
      </c>
      <c r="R335" s="59">
        <v>17346.939999999999</v>
      </c>
      <c r="S335" s="32">
        <v>0.34200000000000003</v>
      </c>
      <c r="T335" s="32">
        <v>0.42</v>
      </c>
      <c r="U335" s="59">
        <v>606807</v>
      </c>
      <c r="V335" s="59">
        <v>541062.81999999995</v>
      </c>
      <c r="W335" s="59"/>
      <c r="X335" s="59">
        <v>207787.18</v>
      </c>
      <c r="Y335" s="59">
        <v>255000</v>
      </c>
      <c r="AA335"/>
    </row>
    <row r="336" spans="1:27" x14ac:dyDescent="0.25">
      <c r="A336" s="60">
        <f>IFERROR(VLOOKUP(RepVariacion[[#This Row],[Nombre Artículo]],Productos[],4,FALSE),"00 Falta Info")</f>
        <v>0</v>
      </c>
      <c r="B336" s="34" t="str">
        <f>IFERROR(VLOOKUP(RepVariacion[[#This Row],[Nombre Artículo]],Productos[],3,FALSE),"00 Falta Info")</f>
        <v>Carnes</v>
      </c>
      <c r="C336" s="34" t="str">
        <f>IFERROR(VLOOKUP(RepVariacion[[#This Row],[Nombre Artículo]],Productos[],2,FALSE),"00 Falta Info")</f>
        <v>Vacuno</v>
      </c>
      <c r="D336" s="61">
        <f>RepVariacion[[#This Row],[Fecha]]-RepVariacion[[#This Row],[Fecha Inicial]]+1</f>
        <v>7</v>
      </c>
      <c r="E336" s="62">
        <v>46065</v>
      </c>
      <c r="F336" s="62">
        <v>46071</v>
      </c>
      <c r="G336" s="29" t="s">
        <v>105</v>
      </c>
      <c r="H336" s="30">
        <v>13.2</v>
      </c>
      <c r="I336" s="30"/>
      <c r="J336" s="30">
        <v>8.6999999999999993</v>
      </c>
      <c r="K336" s="30">
        <v>4.5</v>
      </c>
      <c r="L336" s="30">
        <v>4.0999999999999996</v>
      </c>
      <c r="M336" s="30">
        <v>-0.4</v>
      </c>
      <c r="N336" s="30"/>
      <c r="O336" s="58">
        <v>-8.6999999999999994E-2</v>
      </c>
      <c r="P336" s="59">
        <v>-3230.8</v>
      </c>
      <c r="Q336" s="59"/>
      <c r="R336" s="59"/>
      <c r="S336" s="32">
        <v>0.20100000000000001</v>
      </c>
      <c r="T336" s="32">
        <v>0.183</v>
      </c>
      <c r="U336" s="59">
        <v>184719.64</v>
      </c>
      <c r="V336" s="59">
        <v>71266.2</v>
      </c>
      <c r="W336" s="59"/>
      <c r="X336" s="59">
        <v>37055.800000000003</v>
      </c>
      <c r="Y336" s="59">
        <v>33825</v>
      </c>
      <c r="AA336"/>
    </row>
    <row r="337" spans="1:27" x14ac:dyDescent="0.25">
      <c r="A337" s="60">
        <f>IFERROR(VLOOKUP(RepVariacion[[#This Row],[Nombre Artículo]],Productos[],4,FALSE),"00 Falta Info")</f>
        <v>0</v>
      </c>
      <c r="B337" s="34" t="str">
        <f>IFERROR(VLOOKUP(RepVariacion[[#This Row],[Nombre Artículo]],Productos[],3,FALSE),"00 Falta Info")</f>
        <v>Carnes</v>
      </c>
      <c r="C337" s="34" t="str">
        <f>IFERROR(VLOOKUP(RepVariacion[[#This Row],[Nombre Artículo]],Productos[],2,FALSE),"00 Falta Info")</f>
        <v>Vacuno</v>
      </c>
      <c r="D337" s="61">
        <f>RepVariacion[[#This Row],[Fecha]]-RepVariacion[[#This Row],[Fecha Inicial]]+1</f>
        <v>7</v>
      </c>
      <c r="E337" s="62">
        <v>46065</v>
      </c>
      <c r="F337" s="62">
        <v>46071</v>
      </c>
      <c r="G337" s="29" t="s">
        <v>106</v>
      </c>
      <c r="H337" s="30">
        <v>12.6</v>
      </c>
      <c r="I337" s="30"/>
      <c r="J337" s="30">
        <v>11.8</v>
      </c>
      <c r="K337" s="30">
        <v>0.8</v>
      </c>
      <c r="L337" s="30">
        <v>1.8</v>
      </c>
      <c r="M337" s="30">
        <v>1</v>
      </c>
      <c r="N337" s="30"/>
      <c r="O337" s="58">
        <v>1.25</v>
      </c>
      <c r="P337" s="59">
        <v>15000</v>
      </c>
      <c r="Q337" s="59"/>
      <c r="R337" s="59"/>
      <c r="S337" s="32">
        <v>0.10199999999999999</v>
      </c>
      <c r="T337" s="32">
        <v>0.23</v>
      </c>
      <c r="U337" s="59">
        <v>117529.01</v>
      </c>
      <c r="V337" s="59">
        <v>177000</v>
      </c>
      <c r="W337" s="59"/>
      <c r="X337" s="59">
        <v>12000</v>
      </c>
      <c r="Y337" s="59">
        <v>27000</v>
      </c>
      <c r="AA337"/>
    </row>
    <row r="338" spans="1:27" x14ac:dyDescent="0.25">
      <c r="A338" s="60">
        <f>IFERROR(VLOOKUP(RepVariacion[[#This Row],[Nombre Artículo]],Productos[],4,FALSE),"00 Falta Info")</f>
        <v>0</v>
      </c>
      <c r="B338" s="34" t="str">
        <f>IFERROR(VLOOKUP(RepVariacion[[#This Row],[Nombre Artículo]],Productos[],3,FALSE),"00 Falta Info")</f>
        <v>Pescado</v>
      </c>
      <c r="C338" s="34" t="str">
        <f>IFERROR(VLOOKUP(RepVariacion[[#This Row],[Nombre Artículo]],Productos[],2,FALSE),"00 Falta Info")</f>
        <v>Pescado</v>
      </c>
      <c r="D338" s="61">
        <f>RepVariacion[[#This Row],[Fecha]]-RepVariacion[[#This Row],[Fecha Inicial]]+1</f>
        <v>7</v>
      </c>
      <c r="E338" s="62">
        <v>46065</v>
      </c>
      <c r="F338" s="62">
        <v>46071</v>
      </c>
      <c r="G338" s="29" t="s">
        <v>86</v>
      </c>
      <c r="H338" s="30">
        <v>20</v>
      </c>
      <c r="I338" s="30"/>
      <c r="J338" s="30">
        <v>13.3</v>
      </c>
      <c r="K338" s="30">
        <v>6.7</v>
      </c>
      <c r="L338" s="30">
        <v>11.5</v>
      </c>
      <c r="M338" s="30">
        <v>4.8</v>
      </c>
      <c r="N338" s="30"/>
      <c r="O338" s="58">
        <v>0.72299999999999998</v>
      </c>
      <c r="P338" s="59">
        <v>42730.9</v>
      </c>
      <c r="Q338" s="59"/>
      <c r="R338" s="59"/>
      <c r="S338" s="32">
        <v>9.4E-2</v>
      </c>
      <c r="T338" s="32">
        <v>0.16200000000000001</v>
      </c>
      <c r="U338" s="59">
        <v>628456.02</v>
      </c>
      <c r="V338" s="59">
        <v>117910.28</v>
      </c>
      <c r="W338" s="59"/>
      <c r="X338" s="59">
        <v>59089.72</v>
      </c>
      <c r="Y338" s="59">
        <v>101820.62</v>
      </c>
      <c r="AA338"/>
    </row>
    <row r="339" spans="1:27" x14ac:dyDescent="0.25">
      <c r="A339" s="60">
        <f>IFERROR(VLOOKUP(RepVariacion[[#This Row],[Nombre Artículo]],Productos[],4,FALSE),"00 Falta Info")</f>
        <v>0</v>
      </c>
      <c r="B339" s="34" t="str">
        <f>IFERROR(VLOOKUP(RepVariacion[[#This Row],[Nombre Artículo]],Productos[],3,FALSE),"00 Falta Info")</f>
        <v>Pescado</v>
      </c>
      <c r="C339" s="34" t="str">
        <f>IFERROR(VLOOKUP(RepVariacion[[#This Row],[Nombre Artículo]],Productos[],2,FALSE),"00 Falta Info")</f>
        <v>Pescado</v>
      </c>
      <c r="D339" s="61">
        <f>RepVariacion[[#This Row],[Fecha]]-RepVariacion[[#This Row],[Fecha Inicial]]+1</f>
        <v>7</v>
      </c>
      <c r="E339" s="62">
        <v>46065</v>
      </c>
      <c r="F339" s="62">
        <v>46071</v>
      </c>
      <c r="G339" s="29" t="s">
        <v>107</v>
      </c>
      <c r="H339" s="30">
        <v>29.3</v>
      </c>
      <c r="I339" s="30"/>
      <c r="J339" s="30">
        <v>17.899999999999999</v>
      </c>
      <c r="K339" s="30">
        <v>11.4</v>
      </c>
      <c r="L339" s="30">
        <v>7</v>
      </c>
      <c r="M339" s="30">
        <v>-4.4000000000000004</v>
      </c>
      <c r="N339" s="30"/>
      <c r="O339" s="58">
        <v>-0.38600000000000001</v>
      </c>
      <c r="P339" s="59">
        <v>-41823.24</v>
      </c>
      <c r="Q339" s="59"/>
      <c r="R339" s="59"/>
      <c r="S339" s="32">
        <v>0.33800000000000002</v>
      </c>
      <c r="T339" s="32">
        <v>0.20799999999999999</v>
      </c>
      <c r="U339" s="59">
        <v>320537.99</v>
      </c>
      <c r="V339" s="59">
        <v>170725.5</v>
      </c>
      <c r="W339" s="59"/>
      <c r="X339" s="59">
        <v>108464.54</v>
      </c>
      <c r="Y339" s="59">
        <v>66641.3</v>
      </c>
      <c r="AA339"/>
    </row>
    <row r="340" spans="1:27" x14ac:dyDescent="0.25">
      <c r="A340" s="60">
        <f>IFERROR(VLOOKUP(RepVariacion[[#This Row],[Nombre Artículo]],Productos[],4,FALSE),"00 Falta Info")</f>
        <v>0</v>
      </c>
      <c r="B340" s="34" t="str">
        <f>IFERROR(VLOOKUP(RepVariacion[[#This Row],[Nombre Artículo]],Productos[],3,FALSE),"00 Falta Info")</f>
        <v>Pescado</v>
      </c>
      <c r="C340" s="34" t="str">
        <f>IFERROR(VLOOKUP(RepVariacion[[#This Row],[Nombre Artículo]],Productos[],2,FALSE),"00 Falta Info")</f>
        <v>Pescado</v>
      </c>
      <c r="D340" s="61">
        <f>RepVariacion[[#This Row],[Fecha]]-RepVariacion[[#This Row],[Fecha Inicial]]+1</f>
        <v>7</v>
      </c>
      <c r="E340" s="62">
        <v>46065</v>
      </c>
      <c r="F340" s="62">
        <v>46071</v>
      </c>
      <c r="G340" s="29" t="s">
        <v>108</v>
      </c>
      <c r="H340" s="30">
        <v>34.5</v>
      </c>
      <c r="I340" s="30">
        <v>39</v>
      </c>
      <c r="J340" s="30">
        <v>27.4</v>
      </c>
      <c r="K340" s="30">
        <v>46.1</v>
      </c>
      <c r="L340" s="30">
        <v>46.7</v>
      </c>
      <c r="M340" s="30">
        <v>0.6</v>
      </c>
      <c r="N340" s="30">
        <v>3.1</v>
      </c>
      <c r="O340" s="58">
        <v>1.2999999999999999E-2</v>
      </c>
      <c r="P340" s="59">
        <v>4442.17</v>
      </c>
      <c r="Q340" s="59">
        <v>6.7000000000000004E-2</v>
      </c>
      <c r="R340" s="59">
        <v>23316.77</v>
      </c>
      <c r="S340" s="32">
        <v>0.39</v>
      </c>
      <c r="T340" s="32">
        <v>0.39500000000000002</v>
      </c>
      <c r="U340" s="59">
        <v>886975.13</v>
      </c>
      <c r="V340" s="59">
        <v>205405.4</v>
      </c>
      <c r="W340" s="59">
        <v>292875</v>
      </c>
      <c r="X340" s="59">
        <v>346114.28</v>
      </c>
      <c r="Y340" s="59">
        <v>350556.45</v>
      </c>
      <c r="AA340"/>
    </row>
    <row r="341" spans="1:27" x14ac:dyDescent="0.25">
      <c r="A341" s="60">
        <f>IFERROR(VLOOKUP(RepVariacion[[#This Row],[Nombre Artículo]],Productos[],4,FALSE),"00 Falta Info")</f>
        <v>0</v>
      </c>
      <c r="B341" s="34" t="str">
        <f>IFERROR(VLOOKUP(RepVariacion[[#This Row],[Nombre Artículo]],Productos[],3,FALSE),"00 Falta Info")</f>
        <v>Pescado</v>
      </c>
      <c r="C341" s="34" t="str">
        <f>IFERROR(VLOOKUP(RepVariacion[[#This Row],[Nombre Artículo]],Productos[],2,FALSE),"00 Falta Info")</f>
        <v>Pescado</v>
      </c>
      <c r="D341" s="61">
        <f>RepVariacion[[#This Row],[Fecha]]-RepVariacion[[#This Row],[Fecha Inicial]]+1</f>
        <v>7</v>
      </c>
      <c r="E341" s="62">
        <v>46065</v>
      </c>
      <c r="F341" s="62">
        <v>46071</v>
      </c>
      <c r="G341" s="29" t="s">
        <v>109</v>
      </c>
      <c r="H341" s="30">
        <v>31.5</v>
      </c>
      <c r="I341" s="30">
        <v>17.100000000000001</v>
      </c>
      <c r="J341" s="30">
        <v>36.299999999999997</v>
      </c>
      <c r="K341" s="30">
        <v>12.3</v>
      </c>
      <c r="L341" s="30">
        <v>10.6</v>
      </c>
      <c r="M341" s="30">
        <v>-1.7</v>
      </c>
      <c r="N341" s="30"/>
      <c r="O341" s="58">
        <v>-0.14099999999999999</v>
      </c>
      <c r="P341" s="59">
        <v>-18411.54</v>
      </c>
      <c r="Q341" s="59"/>
      <c r="R341" s="59"/>
      <c r="S341" s="32">
        <v>0.255</v>
      </c>
      <c r="T341" s="32">
        <v>0.21199999999999999</v>
      </c>
      <c r="U341" s="59">
        <v>528912.37</v>
      </c>
      <c r="V341" s="59">
        <v>384249.34</v>
      </c>
      <c r="W341" s="59">
        <v>174522</v>
      </c>
      <c r="X341" s="59">
        <v>134824.72</v>
      </c>
      <c r="Y341" s="59">
        <v>112183.39</v>
      </c>
      <c r="AA341"/>
    </row>
    <row r="342" spans="1:27" x14ac:dyDescent="0.25">
      <c r="A342" s="60">
        <f>IFERROR(VLOOKUP(RepVariacion[[#This Row],[Nombre Artículo]],Productos[],4,FALSE),"00 Falta Info")</f>
        <v>0</v>
      </c>
      <c r="B342" s="34" t="str">
        <f>IFERROR(VLOOKUP(RepVariacion[[#This Row],[Nombre Artículo]],Productos[],3,FALSE),"00 Falta Info")</f>
        <v>Mariscos</v>
      </c>
      <c r="C342" s="34" t="str">
        <f>IFERROR(VLOOKUP(RepVariacion[[#This Row],[Nombre Artículo]],Productos[],2,FALSE),"00 Falta Info")</f>
        <v>Mariscos</v>
      </c>
      <c r="D342" s="61">
        <f>RepVariacion[[#This Row],[Fecha]]-RepVariacion[[#This Row],[Fecha Inicial]]+1</f>
        <v>7</v>
      </c>
      <c r="E342" s="62">
        <v>46065</v>
      </c>
      <c r="F342" s="62">
        <v>46071</v>
      </c>
      <c r="G342" s="29" t="s">
        <v>110</v>
      </c>
      <c r="H342" s="30">
        <v>19.8</v>
      </c>
      <c r="I342" s="30">
        <v>35</v>
      </c>
      <c r="J342" s="30">
        <v>20.9</v>
      </c>
      <c r="K342" s="30">
        <v>33.799999999999997</v>
      </c>
      <c r="L342" s="30">
        <v>24.4</v>
      </c>
      <c r="M342" s="30">
        <v>-9.5</v>
      </c>
      <c r="N342" s="30">
        <v>3.7</v>
      </c>
      <c r="O342" s="58">
        <v>-0.28000000000000003</v>
      </c>
      <c r="P342" s="59">
        <v>-20571.560000000001</v>
      </c>
      <c r="Q342" s="59">
        <v>0.11</v>
      </c>
      <c r="R342" s="59">
        <v>8103.49</v>
      </c>
      <c r="S342" s="32">
        <v>0.37</v>
      </c>
      <c r="T342" s="32">
        <v>0.26700000000000002</v>
      </c>
      <c r="U342" s="59">
        <v>197983.62</v>
      </c>
      <c r="V342" s="59">
        <v>45467.51</v>
      </c>
      <c r="W342" s="59">
        <v>71345</v>
      </c>
      <c r="X342" s="59">
        <v>73294.28</v>
      </c>
      <c r="Y342" s="59">
        <v>52955.09</v>
      </c>
      <c r="AA342"/>
    </row>
    <row r="343" spans="1:27" x14ac:dyDescent="0.25">
      <c r="A343" s="60">
        <f>IFERROR(VLOOKUP(RepVariacion[[#This Row],[Nombre Artículo]],Productos[],4,FALSE),"00 Falta Info")</f>
        <v>0</v>
      </c>
      <c r="B343" s="34" t="str">
        <f>IFERROR(VLOOKUP(RepVariacion[[#This Row],[Nombre Artículo]],Productos[],3,FALSE),"00 Falta Info")</f>
        <v>Mariscos</v>
      </c>
      <c r="C343" s="34" t="str">
        <f>IFERROR(VLOOKUP(RepVariacion[[#This Row],[Nombre Artículo]],Productos[],2,FALSE),"00 Falta Info")</f>
        <v>Mariscos</v>
      </c>
      <c r="D343" s="61">
        <f>RepVariacion[[#This Row],[Fecha]]-RepVariacion[[#This Row],[Fecha Inicial]]+1</f>
        <v>7</v>
      </c>
      <c r="E343" s="62">
        <v>46065</v>
      </c>
      <c r="F343" s="62">
        <v>46071</v>
      </c>
      <c r="G343" s="29" t="s">
        <v>111</v>
      </c>
      <c r="H343" s="30">
        <v>14.4</v>
      </c>
      <c r="I343" s="30">
        <v>10</v>
      </c>
      <c r="J343" s="30">
        <v>19.899999999999999</v>
      </c>
      <c r="K343" s="30">
        <v>4.5</v>
      </c>
      <c r="L343" s="30">
        <v>5.9</v>
      </c>
      <c r="M343" s="30">
        <v>1.4</v>
      </c>
      <c r="N343" s="30"/>
      <c r="O343" s="58">
        <v>0.30499999999999999</v>
      </c>
      <c r="P343" s="59">
        <v>9576.2099999999991</v>
      </c>
      <c r="Q343" s="59"/>
      <c r="R343" s="59"/>
      <c r="S343" s="32">
        <v>8.7999999999999995E-2</v>
      </c>
      <c r="T343" s="32">
        <v>0.115</v>
      </c>
      <c r="U343" s="59">
        <v>356000</v>
      </c>
      <c r="V343" s="59">
        <v>137489.78</v>
      </c>
      <c r="W343" s="59">
        <v>69000</v>
      </c>
      <c r="X343" s="59">
        <v>31474.02</v>
      </c>
      <c r="Y343" s="59">
        <v>40961.86</v>
      </c>
      <c r="AA343"/>
    </row>
    <row r="344" spans="1:27" x14ac:dyDescent="0.25">
      <c r="A344" s="60">
        <f>IFERROR(VLOOKUP(RepVariacion[[#This Row],[Nombre Artículo]],Productos[],4,FALSE),"00 Falta Info")</f>
        <v>0</v>
      </c>
      <c r="B344" s="34" t="str">
        <f>IFERROR(VLOOKUP(RepVariacion[[#This Row],[Nombre Artículo]],Productos[],3,FALSE),"00 Falta Info")</f>
        <v>Mariscos</v>
      </c>
      <c r="C344" s="34" t="str">
        <f>IFERROR(VLOOKUP(RepVariacion[[#This Row],[Nombre Artículo]],Productos[],2,FALSE),"00 Falta Info")</f>
        <v>Mariscos</v>
      </c>
      <c r="D344" s="61">
        <f>RepVariacion[[#This Row],[Fecha]]-RepVariacion[[#This Row],[Fecha Inicial]]+1</f>
        <v>7</v>
      </c>
      <c r="E344" s="62">
        <v>46065</v>
      </c>
      <c r="F344" s="62">
        <v>46071</v>
      </c>
      <c r="G344" s="29" t="s">
        <v>112</v>
      </c>
      <c r="H344" s="30">
        <v>11.8</v>
      </c>
      <c r="I344" s="30">
        <v>12</v>
      </c>
      <c r="J344" s="30">
        <v>18.8</v>
      </c>
      <c r="K344" s="30">
        <v>5</v>
      </c>
      <c r="L344" s="30">
        <v>3.8</v>
      </c>
      <c r="M344" s="30">
        <v>-1.2</v>
      </c>
      <c r="N344" s="30">
        <v>0.9</v>
      </c>
      <c r="O344" s="58">
        <v>-0.23899999999999999</v>
      </c>
      <c r="P344" s="59">
        <v>-16322.61</v>
      </c>
      <c r="Q344" s="59">
        <v>0.17399999999999999</v>
      </c>
      <c r="R344" s="59">
        <v>11908.49</v>
      </c>
      <c r="S344" s="32">
        <v>0.19500000000000001</v>
      </c>
      <c r="T344" s="32">
        <v>0.153</v>
      </c>
      <c r="U344" s="59">
        <v>339800.31</v>
      </c>
      <c r="V344" s="59">
        <v>254944.59</v>
      </c>
      <c r="W344" s="59">
        <v>165600</v>
      </c>
      <c r="X344" s="59">
        <v>66306.39</v>
      </c>
      <c r="Y344" s="59">
        <v>52099.64</v>
      </c>
      <c r="AA344"/>
    </row>
    <row r="345" spans="1:27" x14ac:dyDescent="0.25">
      <c r="A345" s="60">
        <f>IFERROR(VLOOKUP(RepVariacion[[#This Row],[Nombre Artículo]],Productos[],4,FALSE),"00 Falta Info")</f>
        <v>0</v>
      </c>
      <c r="B345" s="34" t="str">
        <f>IFERROR(VLOOKUP(RepVariacion[[#This Row],[Nombre Artículo]],Productos[],3,FALSE),"00 Falta Info")</f>
        <v>Mariscos</v>
      </c>
      <c r="C345" s="34" t="str">
        <f>IFERROR(VLOOKUP(RepVariacion[[#This Row],[Nombre Artículo]],Productos[],2,FALSE),"00 Falta Info")</f>
        <v>Mariscos</v>
      </c>
      <c r="D345" s="61">
        <f>RepVariacion[[#This Row],[Fecha]]-RepVariacion[[#This Row],[Fecha Inicial]]+1</f>
        <v>7</v>
      </c>
      <c r="E345" s="62">
        <v>46065</v>
      </c>
      <c r="F345" s="62">
        <v>46071</v>
      </c>
      <c r="G345" s="29" t="s">
        <v>113</v>
      </c>
      <c r="H345" s="30">
        <v>33.200000000000003</v>
      </c>
      <c r="I345" s="30">
        <v>6</v>
      </c>
      <c r="J345" s="30">
        <v>32.6</v>
      </c>
      <c r="K345" s="30">
        <v>6.61</v>
      </c>
      <c r="L345" s="30">
        <v>9.16</v>
      </c>
      <c r="M345" s="30">
        <v>2.5499999999999998</v>
      </c>
      <c r="N345" s="30">
        <v>0.09</v>
      </c>
      <c r="O345" s="58">
        <v>0.38600000000000001</v>
      </c>
      <c r="P345" s="59">
        <v>63201.5</v>
      </c>
      <c r="Q345" s="59">
        <v>1.2999999999999999E-2</v>
      </c>
      <c r="R345" s="59">
        <v>2202.7199999999998</v>
      </c>
      <c r="S345" s="32">
        <v>0.316</v>
      </c>
      <c r="T345" s="32">
        <v>0.439</v>
      </c>
      <c r="U345" s="59">
        <v>516290.35</v>
      </c>
      <c r="V345" s="59">
        <v>807887.01</v>
      </c>
      <c r="W345" s="59">
        <v>150000</v>
      </c>
      <c r="X345" s="59">
        <v>163376.15</v>
      </c>
      <c r="Y345" s="59">
        <v>226899.63</v>
      </c>
      <c r="AA345"/>
    </row>
    <row r="346" spans="1:27" x14ac:dyDescent="0.25">
      <c r="A346" s="60">
        <f>IFERROR(VLOOKUP(RepVariacion[[#This Row],[Nombre Artículo]],Productos[],4,FALSE),"00 Falta Info")</f>
        <v>0</v>
      </c>
      <c r="B346" s="34" t="str">
        <f>IFERROR(VLOOKUP(RepVariacion[[#This Row],[Nombre Artículo]],Productos[],3,FALSE),"00 Falta Info")</f>
        <v>Mariscos</v>
      </c>
      <c r="C346" s="34" t="str">
        <f>IFERROR(VLOOKUP(RepVariacion[[#This Row],[Nombre Artículo]],Productos[],2,FALSE),"00 Falta Info")</f>
        <v>Mariscos</v>
      </c>
      <c r="D346" s="61">
        <f>RepVariacion[[#This Row],[Fecha]]-RepVariacion[[#This Row],[Fecha Inicial]]+1</f>
        <v>7</v>
      </c>
      <c r="E346" s="62">
        <v>46065</v>
      </c>
      <c r="F346" s="62">
        <v>46071</v>
      </c>
      <c r="G346" s="29" t="s">
        <v>114</v>
      </c>
      <c r="H346" s="30">
        <v>12.5</v>
      </c>
      <c r="I346" s="30"/>
      <c r="J346" s="30">
        <v>12.3</v>
      </c>
      <c r="K346" s="30">
        <v>0.2</v>
      </c>
      <c r="L346" s="30">
        <v>1.5</v>
      </c>
      <c r="M346" s="30">
        <v>1.2</v>
      </c>
      <c r="N346" s="30">
        <v>0.1</v>
      </c>
      <c r="O346" s="58">
        <v>5.7880000000000003</v>
      </c>
      <c r="P346" s="59">
        <v>19046.04</v>
      </c>
      <c r="Q346" s="59">
        <v>0.372</v>
      </c>
      <c r="R346" s="59">
        <v>1223.8800000000001</v>
      </c>
      <c r="S346" s="32">
        <v>5.8000000000000003E-2</v>
      </c>
      <c r="T346" s="32">
        <v>0.39400000000000002</v>
      </c>
      <c r="U346" s="59">
        <v>56630.53</v>
      </c>
      <c r="V346" s="59">
        <v>187525.11</v>
      </c>
      <c r="W346" s="59"/>
      <c r="X346" s="59">
        <v>3290.37</v>
      </c>
      <c r="Y346" s="59">
        <v>22336.41</v>
      </c>
      <c r="AA346"/>
    </row>
    <row r="347" spans="1:27" x14ac:dyDescent="0.25">
      <c r="A347" s="60">
        <f>IFERROR(VLOOKUP(RepVariacion[[#This Row],[Nombre Artículo]],Productos[],4,FALSE),"00 Falta Info")</f>
        <v>0</v>
      </c>
      <c r="B347" s="34" t="str">
        <f>IFERROR(VLOOKUP(RepVariacion[[#This Row],[Nombre Artículo]],Productos[],3,FALSE),"00 Falta Info")</f>
        <v>Mariscos</v>
      </c>
      <c r="C347" s="34" t="str">
        <f>IFERROR(VLOOKUP(RepVariacion[[#This Row],[Nombre Artículo]],Productos[],2,FALSE),"00 Falta Info")</f>
        <v>Mariscos</v>
      </c>
      <c r="D347" s="61">
        <f>RepVariacion[[#This Row],[Fecha]]-RepVariacion[[#This Row],[Fecha Inicial]]+1</f>
        <v>7</v>
      </c>
      <c r="E347" s="62">
        <v>46065</v>
      </c>
      <c r="F347" s="62">
        <v>46071</v>
      </c>
      <c r="G347" s="29" t="s">
        <v>115</v>
      </c>
      <c r="H347" s="30">
        <v>2</v>
      </c>
      <c r="I347" s="30">
        <v>10</v>
      </c>
      <c r="J347" s="30">
        <v>10</v>
      </c>
      <c r="K347" s="30">
        <v>2</v>
      </c>
      <c r="L347" s="30"/>
      <c r="M347" s="30">
        <v>-2</v>
      </c>
      <c r="N347" s="30"/>
      <c r="O347" s="58">
        <v>-1</v>
      </c>
      <c r="P347" s="59">
        <v>-29179.17</v>
      </c>
      <c r="Q347" s="59"/>
      <c r="R347" s="59"/>
      <c r="S347" s="32"/>
      <c r="T347" s="32"/>
      <c r="U347" s="59"/>
      <c r="V347" s="59">
        <v>149000</v>
      </c>
      <c r="W347" s="59">
        <v>149000</v>
      </c>
      <c r="X347" s="59">
        <v>29179.17</v>
      </c>
      <c r="Y347" s="59"/>
      <c r="AA347"/>
    </row>
    <row r="348" spans="1:27" x14ac:dyDescent="0.25">
      <c r="A348" s="60">
        <f>IFERROR(VLOOKUP(RepVariacion[[#This Row],[Nombre Artículo]],Productos[],4,FALSE),"00 Falta Info")</f>
        <v>0</v>
      </c>
      <c r="B348" s="34" t="str">
        <f>IFERROR(VLOOKUP(RepVariacion[[#This Row],[Nombre Artículo]],Productos[],3,FALSE),"00 Falta Info")</f>
        <v>Mariscos</v>
      </c>
      <c r="C348" s="34" t="str">
        <f>IFERROR(VLOOKUP(RepVariacion[[#This Row],[Nombre Artículo]],Productos[],2,FALSE),"00 Falta Info")</f>
        <v>Mariscos</v>
      </c>
      <c r="D348" s="61">
        <f>RepVariacion[[#This Row],[Fecha]]-RepVariacion[[#This Row],[Fecha Inicial]]+1</f>
        <v>7</v>
      </c>
      <c r="E348" s="62">
        <v>46065</v>
      </c>
      <c r="F348" s="62">
        <v>46071</v>
      </c>
      <c r="G348" s="29" t="s">
        <v>116</v>
      </c>
      <c r="H348" s="30">
        <v>2.1</v>
      </c>
      <c r="I348" s="30">
        <v>8</v>
      </c>
      <c r="J348" s="30">
        <v>1.2</v>
      </c>
      <c r="K348" s="30">
        <v>8.9</v>
      </c>
      <c r="L348" s="30">
        <v>8.4</v>
      </c>
      <c r="M348" s="30">
        <v>-0.5</v>
      </c>
      <c r="N348" s="30"/>
      <c r="O348" s="58">
        <v>-5.2999999999999999E-2</v>
      </c>
      <c r="P348" s="59">
        <v>-3970.61</v>
      </c>
      <c r="Q348" s="59"/>
      <c r="R348" s="59"/>
      <c r="S348" s="32">
        <v>0.32300000000000001</v>
      </c>
      <c r="T348" s="32">
        <v>0.29599999999999999</v>
      </c>
      <c r="U348" s="59">
        <v>239775.65</v>
      </c>
      <c r="V348" s="59">
        <v>10306.15</v>
      </c>
      <c r="W348" s="59">
        <v>67200</v>
      </c>
      <c r="X348" s="59">
        <v>77339.27</v>
      </c>
      <c r="Y348" s="59">
        <v>70947.69</v>
      </c>
      <c r="AA348"/>
    </row>
    <row r="349" spans="1:27" x14ac:dyDescent="0.25">
      <c r="A349" s="60">
        <f>IFERROR(VLOOKUP(RepVariacion[[#This Row],[Nombre Artículo]],Productos[],4,FALSE),"00 Falta Info")</f>
        <v>0</v>
      </c>
      <c r="B349" s="34" t="str">
        <f>IFERROR(VLOOKUP(RepVariacion[[#This Row],[Nombre Artículo]],Productos[],3,FALSE),"00 Falta Info")</f>
        <v>Mariscos</v>
      </c>
      <c r="C349" s="34" t="str">
        <f>IFERROR(VLOOKUP(RepVariacion[[#This Row],[Nombre Artículo]],Productos[],2,FALSE),"00 Falta Info")</f>
        <v>Mariscos</v>
      </c>
      <c r="D349" s="61">
        <f>RepVariacion[[#This Row],[Fecha]]-RepVariacion[[#This Row],[Fecha Inicial]]+1</f>
        <v>7</v>
      </c>
      <c r="E349" s="62">
        <v>46065</v>
      </c>
      <c r="F349" s="62">
        <v>46071</v>
      </c>
      <c r="G349" s="29" t="s">
        <v>117</v>
      </c>
      <c r="H349" s="30">
        <v>20.6</v>
      </c>
      <c r="I349" s="30">
        <v>24</v>
      </c>
      <c r="J349" s="30">
        <v>38.6</v>
      </c>
      <c r="K349" s="30">
        <v>6</v>
      </c>
      <c r="L349" s="30">
        <v>8.8000000000000007</v>
      </c>
      <c r="M349" s="30">
        <v>2.8</v>
      </c>
      <c r="N349" s="30">
        <v>0.3</v>
      </c>
      <c r="O349" s="58">
        <v>0.45900000000000002</v>
      </c>
      <c r="P349" s="59">
        <v>26095.37</v>
      </c>
      <c r="Q349" s="59">
        <v>0.05</v>
      </c>
      <c r="R349" s="59">
        <v>2834.86</v>
      </c>
      <c r="S349" s="32">
        <v>0.13900000000000001</v>
      </c>
      <c r="T349" s="32">
        <v>0.20200000000000001</v>
      </c>
      <c r="U349" s="59">
        <v>410265.92</v>
      </c>
      <c r="V349" s="59">
        <v>362568.01</v>
      </c>
      <c r="W349" s="59">
        <v>225600</v>
      </c>
      <c r="X349" s="59">
        <v>56862.59</v>
      </c>
      <c r="Y349" s="59">
        <v>82957.95</v>
      </c>
      <c r="AA349"/>
    </row>
    <row r="350" spans="1:27" x14ac:dyDescent="0.25">
      <c r="A350" s="60">
        <f>IFERROR(VLOOKUP(RepVariacion[[#This Row],[Nombre Artículo]],Productos[],4,FALSE),"00 Falta Info")</f>
        <v>0</v>
      </c>
      <c r="B350" s="34" t="str">
        <f>IFERROR(VLOOKUP(RepVariacion[[#This Row],[Nombre Artículo]],Productos[],3,FALSE),"00 Falta Info")</f>
        <v>Embutidos</v>
      </c>
      <c r="C350" s="34" t="str">
        <f>IFERROR(VLOOKUP(RepVariacion[[#This Row],[Nombre Artículo]],Productos[],2,FALSE),"00 Falta Info")</f>
        <v>Embutidos</v>
      </c>
      <c r="D350" s="61">
        <f>RepVariacion[[#This Row],[Fecha]]-RepVariacion[[#This Row],[Fecha Inicial]]+1</f>
        <v>7</v>
      </c>
      <c r="E350" s="62">
        <v>46065</v>
      </c>
      <c r="F350" s="62">
        <v>46071</v>
      </c>
      <c r="G350" s="29" t="s">
        <v>93</v>
      </c>
      <c r="H350" s="30">
        <v>9.6</v>
      </c>
      <c r="I350" s="30"/>
      <c r="J350" s="30">
        <v>6.9</v>
      </c>
      <c r="K350" s="30">
        <v>2.6</v>
      </c>
      <c r="L350" s="30">
        <v>2.9</v>
      </c>
      <c r="M350" s="30">
        <v>0.2</v>
      </c>
      <c r="N350" s="30"/>
      <c r="O350" s="58">
        <v>8.4000000000000005E-2</v>
      </c>
      <c r="P350" s="59">
        <v>5128.53</v>
      </c>
      <c r="Q350" s="59">
        <v>1.4999999999999999E-2</v>
      </c>
      <c r="R350" s="59">
        <v>919.2</v>
      </c>
      <c r="S350" s="32">
        <v>0.24199999999999999</v>
      </c>
      <c r="T350" s="32">
        <v>0.26200000000000001</v>
      </c>
      <c r="U350" s="59">
        <v>251185.12</v>
      </c>
      <c r="V350" s="59">
        <v>159479.20000000001</v>
      </c>
      <c r="W350" s="59"/>
      <c r="X350" s="59">
        <v>60764.12</v>
      </c>
      <c r="Y350" s="59">
        <v>65892.649999999994</v>
      </c>
      <c r="AA350"/>
    </row>
    <row r="351" spans="1:27" x14ac:dyDescent="0.25">
      <c r="A351" s="60">
        <f>IFERROR(VLOOKUP(RepVariacion[[#This Row],[Nombre Artículo]],Productos[],4,FALSE),"00 Falta Info")</f>
        <v>0</v>
      </c>
      <c r="B351" s="34" t="str">
        <f>IFERROR(VLOOKUP(RepVariacion[[#This Row],[Nombre Artículo]],Productos[],3,FALSE),"00 Falta Info")</f>
        <v>Embutidos</v>
      </c>
      <c r="C351" s="34" t="str">
        <f>IFERROR(VLOOKUP(RepVariacion[[#This Row],[Nombre Artículo]],Productos[],2,FALSE),"00 Falta Info")</f>
        <v>Embutidos</v>
      </c>
      <c r="D351" s="61">
        <f>RepVariacion[[#This Row],[Fecha]]-RepVariacion[[#This Row],[Fecha Inicial]]+1</f>
        <v>7</v>
      </c>
      <c r="E351" s="62">
        <v>46065</v>
      </c>
      <c r="F351" s="62">
        <v>46071</v>
      </c>
      <c r="G351" s="29" t="s">
        <v>94</v>
      </c>
      <c r="H351" s="30">
        <v>6.3</v>
      </c>
      <c r="I351" s="30"/>
      <c r="J351" s="30">
        <v>5.4</v>
      </c>
      <c r="K351" s="30">
        <v>0.9</v>
      </c>
      <c r="L351" s="30">
        <v>0.8</v>
      </c>
      <c r="M351" s="30">
        <v>-0.1</v>
      </c>
      <c r="N351" s="30"/>
      <c r="O351" s="58">
        <v>-0.13500000000000001</v>
      </c>
      <c r="P351" s="59">
        <v>-1291.4000000000001</v>
      </c>
      <c r="Q351" s="59">
        <v>4.2999999999999997E-2</v>
      </c>
      <c r="R351" s="59">
        <v>413.25</v>
      </c>
      <c r="S351" s="32">
        <v>0.16900000000000001</v>
      </c>
      <c r="T351" s="32">
        <v>0.14599999999999999</v>
      </c>
      <c r="U351" s="59">
        <v>56653.36</v>
      </c>
      <c r="V351" s="59">
        <v>55995.21</v>
      </c>
      <c r="W351" s="59"/>
      <c r="X351" s="59">
        <v>9556.3799999999992</v>
      </c>
      <c r="Y351" s="59">
        <v>8264.9699999999993</v>
      </c>
      <c r="AA351"/>
    </row>
    <row r="352" spans="1:27" x14ac:dyDescent="0.25">
      <c r="A352" s="60">
        <f>IFERROR(VLOOKUP(RepVariacion[[#This Row],[Nombre Artículo]],Productos[],4,FALSE),"00 Falta Info")</f>
        <v>0</v>
      </c>
      <c r="B352" s="34" t="str">
        <f>IFERROR(VLOOKUP(RepVariacion[[#This Row],[Nombre Artículo]],Productos[],3,FALSE),"00 Falta Info")</f>
        <v>Lacteos</v>
      </c>
      <c r="C352" s="34" t="str">
        <f>IFERROR(VLOOKUP(RepVariacion[[#This Row],[Nombre Artículo]],Productos[],2,FALSE),"00 Falta Info")</f>
        <v>Quesos</v>
      </c>
      <c r="D352" s="61">
        <f>RepVariacion[[#This Row],[Fecha]]-RepVariacion[[#This Row],[Fecha Inicial]]+1</f>
        <v>7</v>
      </c>
      <c r="E352" s="62">
        <v>46065</v>
      </c>
      <c r="F352" s="62">
        <v>46071</v>
      </c>
      <c r="G352" s="29" t="s">
        <v>118</v>
      </c>
      <c r="H352" s="30">
        <v>100</v>
      </c>
      <c r="I352" s="30">
        <v>64</v>
      </c>
      <c r="J352" s="30">
        <v>107</v>
      </c>
      <c r="K352" s="30">
        <v>57</v>
      </c>
      <c r="L352" s="30">
        <v>55</v>
      </c>
      <c r="M352" s="30">
        <v>-2</v>
      </c>
      <c r="N352" s="30">
        <v>1</v>
      </c>
      <c r="O352" s="58">
        <v>-3.5000000000000003E-2</v>
      </c>
      <c r="P352" s="59">
        <v>-8370.17</v>
      </c>
      <c r="Q352" s="59">
        <v>1.7999999999999999E-2</v>
      </c>
      <c r="R352" s="59">
        <v>4185.09</v>
      </c>
      <c r="S352" s="32">
        <v>0.45300000000000001</v>
      </c>
      <c r="T352" s="32">
        <v>0.438</v>
      </c>
      <c r="U352" s="59">
        <v>525603.85</v>
      </c>
      <c r="V352" s="59">
        <v>447804.33</v>
      </c>
      <c r="W352" s="59">
        <v>268160</v>
      </c>
      <c r="X352" s="59">
        <v>238133.02</v>
      </c>
      <c r="Y352" s="59">
        <v>230179.8</v>
      </c>
      <c r="AA352"/>
    </row>
    <row r="353" spans="1:27" x14ac:dyDescent="0.25">
      <c r="A353" s="60">
        <f>IFERROR(VLOOKUP(RepVariacion[[#This Row],[Nombre Artículo]],Productos[],4,FALSE),"00 Falta Info")</f>
        <v>0</v>
      </c>
      <c r="B353" s="34" t="str">
        <f>IFERROR(VLOOKUP(RepVariacion[[#This Row],[Nombre Artículo]],Productos[],3,FALSE),"00 Falta Info")</f>
        <v>Lacteos</v>
      </c>
      <c r="C353" s="34" t="str">
        <f>IFERROR(VLOOKUP(RepVariacion[[#This Row],[Nombre Artículo]],Productos[],2,FALSE),"00 Falta Info")</f>
        <v>Quesos</v>
      </c>
      <c r="D353" s="61">
        <f>RepVariacion[[#This Row],[Fecha]]-RepVariacion[[#This Row],[Fecha Inicial]]+1</f>
        <v>7</v>
      </c>
      <c r="E353" s="62">
        <v>46065</v>
      </c>
      <c r="F353" s="62">
        <v>46071</v>
      </c>
      <c r="G353" s="29" t="s">
        <v>119</v>
      </c>
      <c r="H353" s="30">
        <v>6</v>
      </c>
      <c r="I353" s="30"/>
      <c r="J353" s="30">
        <v>6</v>
      </c>
      <c r="K353" s="30"/>
      <c r="L353" s="30"/>
      <c r="M353" s="30"/>
      <c r="N353" s="30"/>
      <c r="O353" s="58"/>
      <c r="P353" s="59"/>
      <c r="Q353" s="59"/>
      <c r="R353" s="59"/>
      <c r="S353" s="32"/>
      <c r="T353" s="32"/>
      <c r="U353" s="59"/>
      <c r="V353" s="59"/>
      <c r="W353" s="59"/>
      <c r="X353" s="59"/>
      <c r="Y353" s="59"/>
      <c r="AA353"/>
    </row>
    <row r="354" spans="1:27" x14ac:dyDescent="0.25">
      <c r="A354" s="60">
        <f>IFERROR(VLOOKUP(RepVariacion[[#This Row],[Nombre Artículo]],Productos[],4,FALSE),"00 Falta Info")</f>
        <v>0</v>
      </c>
      <c r="B354" s="34" t="str">
        <f>IFERROR(VLOOKUP(RepVariacion[[#This Row],[Nombre Artículo]],Productos[],3,FALSE),"00 Falta Info")</f>
        <v>Lacteos</v>
      </c>
      <c r="C354" s="34" t="str">
        <f>IFERROR(VLOOKUP(RepVariacion[[#This Row],[Nombre Artículo]],Productos[],2,FALSE),"00 Falta Info")</f>
        <v>Quesos</v>
      </c>
      <c r="D354" s="61">
        <f>RepVariacion[[#This Row],[Fecha]]-RepVariacion[[#This Row],[Fecha Inicial]]+1</f>
        <v>7</v>
      </c>
      <c r="E354" s="62">
        <v>46065</v>
      </c>
      <c r="F354" s="62">
        <v>46071</v>
      </c>
      <c r="G354" s="29" t="s">
        <v>120</v>
      </c>
      <c r="H354" s="30">
        <v>37.299999999999997</v>
      </c>
      <c r="I354" s="30">
        <v>20</v>
      </c>
      <c r="J354" s="30">
        <v>36.1</v>
      </c>
      <c r="K354" s="30">
        <v>21.2</v>
      </c>
      <c r="L354" s="30">
        <v>23.2</v>
      </c>
      <c r="M354" s="30">
        <v>2</v>
      </c>
      <c r="N354" s="30">
        <v>0.8</v>
      </c>
      <c r="O354" s="58">
        <v>9.4E-2</v>
      </c>
      <c r="P354" s="59">
        <v>24767.54</v>
      </c>
      <c r="Q354" s="59">
        <v>3.9E-2</v>
      </c>
      <c r="R354" s="59">
        <v>10179.879999999999</v>
      </c>
      <c r="S354" s="32">
        <v>0.16300000000000001</v>
      </c>
      <c r="T354" s="32">
        <v>0.17799999999999999</v>
      </c>
      <c r="U354" s="59">
        <v>1612007.61</v>
      </c>
      <c r="V354" s="59">
        <v>446939.51</v>
      </c>
      <c r="W354" s="59">
        <v>247800</v>
      </c>
      <c r="X354" s="59">
        <v>262409.89</v>
      </c>
      <c r="Y354" s="59">
        <v>287189.86</v>
      </c>
      <c r="AA354"/>
    </row>
    <row r="355" spans="1:27" x14ac:dyDescent="0.25">
      <c r="A355" s="60">
        <f>IFERROR(VLOOKUP(RepVariacion[[#This Row],[Nombre Artículo]],Productos[],4,FALSE),"00 Falta Info")</f>
        <v>0</v>
      </c>
      <c r="B355" s="34" t="str">
        <f>IFERROR(VLOOKUP(RepVariacion[[#This Row],[Nombre Artículo]],Productos[],3,FALSE),"00 Falta Info")</f>
        <v>Lacteos</v>
      </c>
      <c r="C355" s="34" t="str">
        <f>IFERROR(VLOOKUP(RepVariacion[[#This Row],[Nombre Artículo]],Productos[],2,FALSE),"00 Falta Info")</f>
        <v>Quesos</v>
      </c>
      <c r="D355" s="61">
        <f>RepVariacion[[#This Row],[Fecha]]-RepVariacion[[#This Row],[Fecha Inicial]]+1</f>
        <v>7</v>
      </c>
      <c r="E355" s="62">
        <v>46065</v>
      </c>
      <c r="F355" s="62">
        <v>46071</v>
      </c>
      <c r="G355" s="29" t="s">
        <v>88</v>
      </c>
      <c r="H355" s="30">
        <v>17.399999999999999</v>
      </c>
      <c r="I355" s="30"/>
      <c r="J355" s="30">
        <v>16.899999999999999</v>
      </c>
      <c r="K355" s="30">
        <v>0.6</v>
      </c>
      <c r="L355" s="30">
        <v>1.7</v>
      </c>
      <c r="M355" s="30">
        <v>1.1000000000000001</v>
      </c>
      <c r="N355" s="30"/>
      <c r="O355" s="58">
        <v>1.9790000000000001</v>
      </c>
      <c r="P355" s="59">
        <v>14496.84</v>
      </c>
      <c r="Q355" s="59">
        <v>2.7E-2</v>
      </c>
      <c r="R355" s="59">
        <v>194.85</v>
      </c>
      <c r="S355" s="32">
        <v>0.05</v>
      </c>
      <c r="T355" s="32">
        <v>0.14799999999999999</v>
      </c>
      <c r="U355" s="59">
        <v>147521.28</v>
      </c>
      <c r="V355" s="59">
        <v>219154.29</v>
      </c>
      <c r="W355" s="59"/>
      <c r="X355" s="59">
        <v>7326.36</v>
      </c>
      <c r="Y355" s="59">
        <v>21823.200000000001</v>
      </c>
      <c r="AA355"/>
    </row>
    <row r="356" spans="1:27" x14ac:dyDescent="0.25">
      <c r="A356" s="60">
        <f>IFERROR(VLOOKUP(RepVariacion[[#This Row],[Nombre Artículo]],Productos[],4,FALSE),"00 Falta Info")</f>
        <v>0</v>
      </c>
      <c r="B356" s="34" t="str">
        <f>IFERROR(VLOOKUP(RepVariacion[[#This Row],[Nombre Artículo]],Productos[],3,FALSE),"00 Falta Info")</f>
        <v>Lacteos</v>
      </c>
      <c r="C356" s="34" t="str">
        <f>IFERROR(VLOOKUP(RepVariacion[[#This Row],[Nombre Artículo]],Productos[],2,FALSE),"00 Falta Info")</f>
        <v>Quesos</v>
      </c>
      <c r="D356" s="61">
        <f>RepVariacion[[#This Row],[Fecha]]-RepVariacion[[#This Row],[Fecha Inicial]]+1</f>
        <v>7</v>
      </c>
      <c r="E356" s="62">
        <v>46065</v>
      </c>
      <c r="F356" s="62">
        <v>46071</v>
      </c>
      <c r="G356" s="29" t="s">
        <v>121</v>
      </c>
      <c r="H356" s="30">
        <v>11.7</v>
      </c>
      <c r="I356" s="30"/>
      <c r="J356" s="30">
        <v>8.1</v>
      </c>
      <c r="K356" s="30">
        <v>3.7</v>
      </c>
      <c r="L356" s="30">
        <v>3.3</v>
      </c>
      <c r="M356" s="30">
        <v>-0.3</v>
      </c>
      <c r="N356" s="30"/>
      <c r="O356" s="58">
        <v>-9.6000000000000002E-2</v>
      </c>
      <c r="P356" s="59">
        <v>-4793.33</v>
      </c>
      <c r="Q356" s="59"/>
      <c r="R356" s="59"/>
      <c r="S356" s="32">
        <v>0.20100000000000001</v>
      </c>
      <c r="T356" s="32">
        <v>0.18099999999999999</v>
      </c>
      <c r="U356" s="59">
        <v>249581.98</v>
      </c>
      <c r="V356" s="59">
        <v>110260.8</v>
      </c>
      <c r="W356" s="59"/>
      <c r="X356" s="59">
        <v>50071.54</v>
      </c>
      <c r="Y356" s="59">
        <v>45278.2</v>
      </c>
      <c r="AA356"/>
    </row>
    <row r="357" spans="1:27" x14ac:dyDescent="0.25">
      <c r="A357" s="60">
        <f>IFERROR(VLOOKUP(RepVariacion[[#This Row],[Nombre Artículo]],Productos[],4,FALSE),"00 Falta Info")</f>
        <v>0</v>
      </c>
      <c r="B357" s="34" t="str">
        <f>IFERROR(VLOOKUP(RepVariacion[[#This Row],[Nombre Artículo]],Productos[],3,FALSE),"00 Falta Info")</f>
        <v>Lacteos</v>
      </c>
      <c r="C357" s="34" t="str">
        <f>IFERROR(VLOOKUP(RepVariacion[[#This Row],[Nombre Artículo]],Productos[],2,FALSE),"00 Falta Info")</f>
        <v>Quesos</v>
      </c>
      <c r="D357" s="61">
        <f>RepVariacion[[#This Row],[Fecha]]-RepVariacion[[#This Row],[Fecha Inicial]]+1</f>
        <v>7</v>
      </c>
      <c r="E357" s="62">
        <v>46065</v>
      </c>
      <c r="F357" s="62">
        <v>46071</v>
      </c>
      <c r="G357" s="29" t="s">
        <v>89</v>
      </c>
      <c r="H357" s="30">
        <v>7.6</v>
      </c>
      <c r="I357" s="30"/>
      <c r="J357" s="30">
        <v>7.2</v>
      </c>
      <c r="K357" s="30">
        <v>0.4</v>
      </c>
      <c r="L357" s="30">
        <v>0.4</v>
      </c>
      <c r="M357" s="30"/>
      <c r="N357" s="30"/>
      <c r="O357" s="58">
        <v>4.9000000000000002E-2</v>
      </c>
      <c r="P357" s="59">
        <v>298.14</v>
      </c>
      <c r="Q357" s="59"/>
      <c r="R357" s="59"/>
      <c r="S357" s="32">
        <v>7.9000000000000001E-2</v>
      </c>
      <c r="T357" s="32">
        <v>8.3000000000000004E-2</v>
      </c>
      <c r="U357" s="59">
        <v>76883.210000000006</v>
      </c>
      <c r="V357" s="59">
        <v>102305.14</v>
      </c>
      <c r="W357" s="59"/>
      <c r="X357" s="59">
        <v>6090.61</v>
      </c>
      <c r="Y357" s="59">
        <v>6388.75</v>
      </c>
      <c r="AA357"/>
    </row>
    <row r="358" spans="1:27" x14ac:dyDescent="0.25">
      <c r="A358" s="60">
        <f>IFERROR(VLOOKUP(RepVariacion[[#This Row],[Nombre Artículo]],Productos[],4,FALSE),"00 Falta Info")</f>
        <v>0</v>
      </c>
      <c r="B358" s="34" t="str">
        <f>IFERROR(VLOOKUP(RepVariacion[[#This Row],[Nombre Artículo]],Productos[],3,FALSE),"00 Falta Info")</f>
        <v>Lacteos</v>
      </c>
      <c r="C358" s="34" t="str">
        <f>IFERROR(VLOOKUP(RepVariacion[[#This Row],[Nombre Artículo]],Productos[],2,FALSE),"00 Falta Info")</f>
        <v>Quesos</v>
      </c>
      <c r="D358" s="61">
        <f>RepVariacion[[#This Row],[Fecha]]-RepVariacion[[#This Row],[Fecha Inicial]]+1</f>
        <v>7</v>
      </c>
      <c r="E358" s="62">
        <v>46065</v>
      </c>
      <c r="F358" s="62">
        <v>46071</v>
      </c>
      <c r="G358" s="29" t="s">
        <v>122</v>
      </c>
      <c r="H358" s="30">
        <v>2</v>
      </c>
      <c r="I358" s="30"/>
      <c r="J358" s="30">
        <v>2.1</v>
      </c>
      <c r="K358" s="30">
        <v>-0.1</v>
      </c>
      <c r="L358" s="30">
        <v>0.4</v>
      </c>
      <c r="M358" s="30">
        <v>0.6</v>
      </c>
      <c r="N358" s="30"/>
      <c r="O358" s="58">
        <v>5.2450000000000001</v>
      </c>
      <c r="P358" s="59">
        <v>14680.72</v>
      </c>
      <c r="Q358" s="59"/>
      <c r="R358" s="59"/>
      <c r="S358" s="32">
        <v>-4.2000000000000003E-2</v>
      </c>
      <c r="T358" s="32">
        <v>0.17899999999999999</v>
      </c>
      <c r="U358" s="59">
        <v>66554</v>
      </c>
      <c r="V358" s="59">
        <v>54947.08</v>
      </c>
      <c r="W358" s="59"/>
      <c r="X358" s="59">
        <v>-2798.84</v>
      </c>
      <c r="Y358" s="59">
        <v>11881.88</v>
      </c>
      <c r="AA358"/>
    </row>
    <row r="359" spans="1:27" x14ac:dyDescent="0.25">
      <c r="A359" s="60">
        <f>IFERROR(VLOOKUP(RepVariacion[[#This Row],[Nombre Artículo]],Productos[],4,FALSE),"00 Falta Info")</f>
        <v>0</v>
      </c>
      <c r="B359" s="34" t="str">
        <f>IFERROR(VLOOKUP(RepVariacion[[#This Row],[Nombre Artículo]],Productos[],3,FALSE),"00 Falta Info")</f>
        <v>Lacteos</v>
      </c>
      <c r="C359" s="34" t="str">
        <f>IFERROR(VLOOKUP(RepVariacion[[#This Row],[Nombre Artículo]],Productos[],2,FALSE),"00 Falta Info")</f>
        <v>Quesos</v>
      </c>
      <c r="D359" s="61">
        <f>RepVariacion[[#This Row],[Fecha]]-RepVariacion[[#This Row],[Fecha Inicial]]+1</f>
        <v>7</v>
      </c>
      <c r="E359" s="62">
        <v>46065</v>
      </c>
      <c r="F359" s="62">
        <v>46071</v>
      </c>
      <c r="G359" s="29" t="s">
        <v>123</v>
      </c>
      <c r="H359" s="30">
        <v>15.5</v>
      </c>
      <c r="I359" s="30"/>
      <c r="J359" s="30">
        <v>13.9</v>
      </c>
      <c r="K359" s="30">
        <v>1.6</v>
      </c>
      <c r="L359" s="30">
        <v>1.6</v>
      </c>
      <c r="M359" s="30"/>
      <c r="N359" s="30">
        <v>0.1</v>
      </c>
      <c r="O359" s="58">
        <v>6.0000000000000001E-3</v>
      </c>
      <c r="P359" s="59">
        <v>100.53</v>
      </c>
      <c r="Q359" s="59">
        <v>5.7000000000000002E-2</v>
      </c>
      <c r="R359" s="59">
        <v>927.63</v>
      </c>
      <c r="S359" s="32">
        <v>0.48</v>
      </c>
      <c r="T359" s="32">
        <v>0.48299999999999998</v>
      </c>
      <c r="U359" s="59">
        <v>33783.71</v>
      </c>
      <c r="V359" s="59">
        <v>139133.16</v>
      </c>
      <c r="W359" s="59"/>
      <c r="X359" s="59">
        <v>16215.36</v>
      </c>
      <c r="Y359" s="59">
        <v>16315.89</v>
      </c>
      <c r="AA359"/>
    </row>
    <row r="360" spans="1:27" x14ac:dyDescent="0.25">
      <c r="A360" s="60">
        <f>IFERROR(VLOOKUP(RepVariacion[[#This Row],[Nombre Artículo]],Productos[],4,FALSE),"00 Falta Info")</f>
        <v>0</v>
      </c>
      <c r="B360" s="34" t="str">
        <f>IFERROR(VLOOKUP(RepVariacion[[#This Row],[Nombre Artículo]],Productos[],3,FALSE),"00 Falta Info")</f>
        <v>Lacteos</v>
      </c>
      <c r="C360" s="34" t="str">
        <f>IFERROR(VLOOKUP(RepVariacion[[#This Row],[Nombre Artículo]],Productos[],2,FALSE),"00 Falta Info")</f>
        <v>Quesos</v>
      </c>
      <c r="D360" s="61">
        <f>RepVariacion[[#This Row],[Fecha]]-RepVariacion[[#This Row],[Fecha Inicial]]+1</f>
        <v>7</v>
      </c>
      <c r="E360" s="62">
        <v>46065</v>
      </c>
      <c r="F360" s="62">
        <v>46071</v>
      </c>
      <c r="G360" s="29" t="s">
        <v>90</v>
      </c>
      <c r="H360" s="30">
        <v>9.6999999999999993</v>
      </c>
      <c r="I360" s="30"/>
      <c r="J360" s="30">
        <v>9.1</v>
      </c>
      <c r="K360" s="30">
        <v>0.6</v>
      </c>
      <c r="L360" s="30">
        <v>1.4</v>
      </c>
      <c r="M360" s="30">
        <v>0.7</v>
      </c>
      <c r="N360" s="30"/>
      <c r="O360" s="58">
        <v>1.129</v>
      </c>
      <c r="P360" s="59">
        <v>12995.72</v>
      </c>
      <c r="Q360" s="59"/>
      <c r="R360" s="59"/>
      <c r="S360" s="32">
        <v>0.183</v>
      </c>
      <c r="T360" s="32">
        <v>0.38900000000000001</v>
      </c>
      <c r="U360" s="59">
        <v>63033.33</v>
      </c>
      <c r="V360" s="59">
        <v>165368.70000000001</v>
      </c>
      <c r="W360" s="59"/>
      <c r="X360" s="59">
        <v>11507.38</v>
      </c>
      <c r="Y360" s="59">
        <v>24503.1</v>
      </c>
      <c r="AA360"/>
    </row>
    <row r="361" spans="1:27" x14ac:dyDescent="0.25">
      <c r="A361" s="60">
        <f>IFERROR(VLOOKUP(RepVariacion[[#This Row],[Nombre Artículo]],Productos[],4,FALSE),"00 Falta Info")</f>
        <v>0</v>
      </c>
      <c r="B361" s="34" t="str">
        <f>IFERROR(VLOOKUP(RepVariacion[[#This Row],[Nombre Artículo]],Productos[],3,FALSE),"00 Falta Info")</f>
        <v>Abarrotes</v>
      </c>
      <c r="C361" s="34" t="str">
        <f>IFERROR(VLOOKUP(RepVariacion[[#This Row],[Nombre Artículo]],Productos[],2,FALSE),"00 Falta Info")</f>
        <v>Chocolate</v>
      </c>
      <c r="D361" s="61">
        <f>RepVariacion[[#This Row],[Fecha]]-RepVariacion[[#This Row],[Fecha Inicial]]+1</f>
        <v>7</v>
      </c>
      <c r="E361" s="62">
        <v>46065</v>
      </c>
      <c r="F361" s="62">
        <v>46071</v>
      </c>
      <c r="G361" s="29" t="s">
        <v>124</v>
      </c>
      <c r="H361" s="30">
        <v>19.5</v>
      </c>
      <c r="I361" s="30"/>
      <c r="J361" s="30">
        <v>19.5</v>
      </c>
      <c r="K361" s="30"/>
      <c r="L361" s="30"/>
      <c r="M361" s="30"/>
      <c r="N361" s="30"/>
      <c r="O361" s="58"/>
      <c r="P361" s="59"/>
      <c r="Q361" s="59"/>
      <c r="R361" s="59"/>
      <c r="S361" s="32"/>
      <c r="T361" s="32"/>
      <c r="U361" s="59"/>
      <c r="V361" s="59">
        <v>192766.93</v>
      </c>
      <c r="W361" s="59"/>
      <c r="X361" s="59"/>
      <c r="Y361" s="59"/>
      <c r="AA361"/>
    </row>
    <row r="362" spans="1:27" x14ac:dyDescent="0.25">
      <c r="A362" s="60">
        <f>IFERROR(VLOOKUP(RepVariacion[[#This Row],[Nombre Artículo]],Productos[],4,FALSE),"00 Falta Info")</f>
        <v>0</v>
      </c>
      <c r="B362" s="34" t="str">
        <f>IFERROR(VLOOKUP(RepVariacion[[#This Row],[Nombre Artículo]],Productos[],3,FALSE),"00 Falta Info")</f>
        <v>Abarrotes</v>
      </c>
      <c r="C362" s="34" t="str">
        <f>IFERROR(VLOOKUP(RepVariacion[[#This Row],[Nombre Artículo]],Productos[],2,FALSE),"00 Falta Info")</f>
        <v>Chocolate</v>
      </c>
      <c r="D362" s="61">
        <f>RepVariacion[[#This Row],[Fecha]]-RepVariacion[[#This Row],[Fecha Inicial]]+1</f>
        <v>7</v>
      </c>
      <c r="E362" s="62">
        <v>46065</v>
      </c>
      <c r="F362" s="62">
        <v>46071</v>
      </c>
      <c r="G362" s="29" t="s">
        <v>125</v>
      </c>
      <c r="H362" s="30">
        <v>7.2</v>
      </c>
      <c r="I362" s="30">
        <v>5</v>
      </c>
      <c r="J362" s="30">
        <v>11.5</v>
      </c>
      <c r="K362" s="30">
        <v>0.8</v>
      </c>
      <c r="L362" s="30">
        <v>0.7</v>
      </c>
      <c r="M362" s="30">
        <v>-0.1</v>
      </c>
      <c r="N362" s="30"/>
      <c r="O362" s="58">
        <v>-7.1999999999999995E-2</v>
      </c>
      <c r="P362" s="59">
        <v>-810.52</v>
      </c>
      <c r="Q362" s="59">
        <v>2.5999999999999999E-2</v>
      </c>
      <c r="R362" s="59">
        <v>289.72000000000003</v>
      </c>
      <c r="S362" s="32">
        <v>9.5000000000000001E-2</v>
      </c>
      <c r="T362" s="32">
        <v>0.128</v>
      </c>
      <c r="U362" s="59">
        <v>81018.679999999993</v>
      </c>
      <c r="V362" s="59">
        <v>164912.69</v>
      </c>
      <c r="W362" s="59">
        <v>101015</v>
      </c>
      <c r="X362" s="59">
        <v>7697.21</v>
      </c>
      <c r="Y362" s="59">
        <v>10395.129999999999</v>
      </c>
      <c r="AA362"/>
    </row>
    <row r="363" spans="1:27" x14ac:dyDescent="0.25">
      <c r="A363" s="60">
        <f>IFERROR(VLOOKUP(RepVariacion[[#This Row],[Nombre Artículo]],Productos[],4,FALSE),"00 Falta Info")</f>
        <v>0</v>
      </c>
      <c r="B363" s="34" t="str">
        <f>IFERROR(VLOOKUP(RepVariacion[[#This Row],[Nombre Artículo]],Productos[],3,FALSE),"00 Falta Info")</f>
        <v>Abarrotes</v>
      </c>
      <c r="C363" s="34" t="str">
        <f>IFERROR(VLOOKUP(RepVariacion[[#This Row],[Nombre Artículo]],Productos[],2,FALSE),"00 Falta Info")</f>
        <v>Chocolate</v>
      </c>
      <c r="D363" s="61">
        <f>RepVariacion[[#This Row],[Fecha]]-RepVariacion[[#This Row],[Fecha Inicial]]+1</f>
        <v>7</v>
      </c>
      <c r="E363" s="62">
        <v>46065</v>
      </c>
      <c r="F363" s="62">
        <v>46071</v>
      </c>
      <c r="G363" s="29" t="s">
        <v>126</v>
      </c>
      <c r="H363" s="30">
        <v>8.9</v>
      </c>
      <c r="I363" s="30"/>
      <c r="J363" s="30">
        <v>7.6</v>
      </c>
      <c r="K363" s="30">
        <v>1.3</v>
      </c>
      <c r="L363" s="30">
        <v>1.3</v>
      </c>
      <c r="M363" s="30"/>
      <c r="N363" s="30"/>
      <c r="O363" s="58">
        <v>2E-3</v>
      </c>
      <c r="P363" s="59">
        <v>31.42</v>
      </c>
      <c r="Q363" s="59"/>
      <c r="R363" s="59"/>
      <c r="S363" s="32">
        <v>0.10100000000000001</v>
      </c>
      <c r="T363" s="32">
        <v>0.10199999999999999</v>
      </c>
      <c r="U363" s="59">
        <v>129067.36</v>
      </c>
      <c r="V363" s="59">
        <v>74617.289999999994</v>
      </c>
      <c r="W363" s="59"/>
      <c r="X363" s="59">
        <v>13098.48</v>
      </c>
      <c r="Y363" s="59">
        <v>13129.9</v>
      </c>
      <c r="AA363"/>
    </row>
    <row r="364" spans="1:27" x14ac:dyDescent="0.25">
      <c r="A364" s="60">
        <f>IFERROR(VLOOKUP(RepVariacion[[#This Row],[Nombre Artículo]],Productos[],4,FALSE),"00 Falta Info")</f>
        <v>0</v>
      </c>
      <c r="B364" s="34" t="str">
        <f>IFERROR(VLOOKUP(RepVariacion[[#This Row],[Nombre Artículo]],Productos[],3,FALSE),"00 Falta Info")</f>
        <v>Abarrotes</v>
      </c>
      <c r="C364" s="34" t="str">
        <f>IFERROR(VLOOKUP(RepVariacion[[#This Row],[Nombre Artículo]],Productos[],2,FALSE),"00 Falta Info")</f>
        <v>Aceite</v>
      </c>
      <c r="D364" s="61">
        <f>RepVariacion[[#This Row],[Fecha]]-RepVariacion[[#This Row],[Fecha Inicial]]+1</f>
        <v>7</v>
      </c>
      <c r="E364" s="62">
        <v>46065</v>
      </c>
      <c r="F364" s="62">
        <v>46071</v>
      </c>
      <c r="G364" s="29" t="s">
        <v>127</v>
      </c>
      <c r="H364" s="30">
        <v>19</v>
      </c>
      <c r="I364" s="30">
        <v>36</v>
      </c>
      <c r="J364" s="30">
        <v>24</v>
      </c>
      <c r="K364" s="30">
        <v>31</v>
      </c>
      <c r="L364" s="30"/>
      <c r="M364" s="30">
        <v>-31</v>
      </c>
      <c r="N364" s="30"/>
      <c r="O364" s="58">
        <v>-1</v>
      </c>
      <c r="P364" s="59">
        <v>-49507</v>
      </c>
      <c r="Q364" s="59"/>
      <c r="R364" s="59"/>
      <c r="S364" s="32"/>
      <c r="T364" s="32"/>
      <c r="U364" s="59"/>
      <c r="V364" s="59">
        <v>38328</v>
      </c>
      <c r="W364" s="59">
        <v>55140</v>
      </c>
      <c r="X364" s="59">
        <v>47155</v>
      </c>
      <c r="Y364" s="59"/>
      <c r="AA364"/>
    </row>
    <row r="365" spans="1:27" x14ac:dyDescent="0.25">
      <c r="A365" s="60">
        <f>IFERROR(VLOOKUP(RepVariacion[[#This Row],[Nombre Artículo]],Productos[],4,FALSE),"00 Falta Info")</f>
        <v>0</v>
      </c>
      <c r="B365" s="34" t="str">
        <f>IFERROR(VLOOKUP(RepVariacion[[#This Row],[Nombre Artículo]],Productos[],3,FALSE),"00 Falta Info")</f>
        <v>Verduras</v>
      </c>
      <c r="C365" s="34" t="str">
        <f>IFERROR(VLOOKUP(RepVariacion[[#This Row],[Nombre Artículo]],Productos[],2,FALSE),"00 Falta Info")</f>
        <v>Champiñon</v>
      </c>
      <c r="D365" s="61">
        <f>RepVariacion[[#This Row],[Fecha]]-RepVariacion[[#This Row],[Fecha Inicial]]+1</f>
        <v>7</v>
      </c>
      <c r="E365" s="62">
        <v>46065</v>
      </c>
      <c r="F365" s="62">
        <v>46071</v>
      </c>
      <c r="G365" s="29" t="s">
        <v>128</v>
      </c>
      <c r="H365" s="30">
        <v>2.2000000000000002</v>
      </c>
      <c r="I365" s="30"/>
      <c r="J365" s="30">
        <v>1.8</v>
      </c>
      <c r="K365" s="30">
        <v>0.4</v>
      </c>
      <c r="L365" s="30">
        <v>0.7</v>
      </c>
      <c r="M365" s="30">
        <v>0.3</v>
      </c>
      <c r="N365" s="30"/>
      <c r="O365" s="58">
        <v>0.77800000000000002</v>
      </c>
      <c r="P365" s="59">
        <v>5351.85</v>
      </c>
      <c r="Q365" s="59"/>
      <c r="R365" s="59"/>
      <c r="S365" s="32">
        <v>3.5999999999999997E-2</v>
      </c>
      <c r="T365" s="32">
        <v>6.4000000000000001E-2</v>
      </c>
      <c r="U365" s="59">
        <v>192179.95</v>
      </c>
      <c r="V365" s="59">
        <v>30666.95</v>
      </c>
      <c r="W365" s="59"/>
      <c r="X365" s="59">
        <v>6880.95</v>
      </c>
      <c r="Y365" s="59">
        <v>12232.8</v>
      </c>
      <c r="AA365"/>
    </row>
    <row r="366" spans="1:27" x14ac:dyDescent="0.25">
      <c r="A366" s="60">
        <f>IFERROR(VLOOKUP(RepVariacion[[#This Row],[Nombre Artículo]],Productos[],4,FALSE),"00 Falta Info")</f>
        <v>0</v>
      </c>
      <c r="B366" s="34" t="str">
        <f>IFERROR(VLOOKUP(RepVariacion[[#This Row],[Nombre Artículo]],Productos[],3,FALSE),"00 Falta Info")</f>
        <v>Verduras</v>
      </c>
      <c r="C366" s="34" t="str">
        <f>IFERROR(VLOOKUP(RepVariacion[[#This Row],[Nombre Artículo]],Productos[],2,FALSE),"00 Falta Info")</f>
        <v>Champiñon</v>
      </c>
      <c r="D366" s="61">
        <f>RepVariacion[[#This Row],[Fecha]]-RepVariacion[[#This Row],[Fecha Inicial]]+1</f>
        <v>7</v>
      </c>
      <c r="E366" s="62">
        <v>46065</v>
      </c>
      <c r="F366" s="62">
        <v>46071</v>
      </c>
      <c r="G366" s="29" t="s">
        <v>129</v>
      </c>
      <c r="H366" s="30"/>
      <c r="I366" s="30"/>
      <c r="J366" s="30"/>
      <c r="K366" s="30"/>
      <c r="L366" s="30">
        <v>0.5</v>
      </c>
      <c r="M366" s="30">
        <v>0.5</v>
      </c>
      <c r="N366" s="30"/>
      <c r="O366" s="58"/>
      <c r="P366" s="59"/>
      <c r="Q366" s="59"/>
      <c r="R366" s="59"/>
      <c r="S366" s="32"/>
      <c r="T366" s="32"/>
      <c r="U366" s="59"/>
      <c r="V366" s="59"/>
      <c r="W366" s="59"/>
      <c r="X366" s="59"/>
      <c r="Y366" s="59"/>
      <c r="AA366"/>
    </row>
    <row r="367" spans="1:27" x14ac:dyDescent="0.25">
      <c r="A367" s="60">
        <f>IFERROR(VLOOKUP(RepVariacion[[#This Row],[Nombre Artículo]],Productos[],4,FALSE),"00 Falta Info")</f>
        <v>0</v>
      </c>
      <c r="B367" s="34" t="str">
        <f>IFERROR(VLOOKUP(RepVariacion[[#This Row],[Nombre Artículo]],Productos[],3,FALSE),"00 Falta Info")</f>
        <v>Verduras</v>
      </c>
      <c r="C367" s="34" t="str">
        <f>IFERROR(VLOOKUP(RepVariacion[[#This Row],[Nombre Artículo]],Productos[],2,FALSE),"00 Falta Info")</f>
        <v>Palta</v>
      </c>
      <c r="D367" s="61">
        <f>RepVariacion[[#This Row],[Fecha]]-RepVariacion[[#This Row],[Fecha Inicial]]+1</f>
        <v>7</v>
      </c>
      <c r="E367" s="62">
        <v>46065</v>
      </c>
      <c r="F367" s="62">
        <v>46071</v>
      </c>
      <c r="G367" s="29" t="s">
        <v>92</v>
      </c>
      <c r="H367" s="30">
        <v>4.3</v>
      </c>
      <c r="I367" s="30">
        <v>18</v>
      </c>
      <c r="J367" s="30">
        <v>9.6</v>
      </c>
      <c r="K367" s="30">
        <v>12.7</v>
      </c>
      <c r="L367" s="30">
        <v>17.7</v>
      </c>
      <c r="M367" s="30">
        <v>5</v>
      </c>
      <c r="N367" s="30">
        <v>1.5</v>
      </c>
      <c r="O367" s="58">
        <v>0.39800000000000002</v>
      </c>
      <c r="P367" s="59">
        <v>16275.89</v>
      </c>
      <c r="Q367" s="59">
        <v>0.11799999999999999</v>
      </c>
      <c r="R367" s="59">
        <v>4802.41</v>
      </c>
      <c r="S367" s="32">
        <v>0.13400000000000001</v>
      </c>
      <c r="T367" s="32">
        <v>0.16200000000000001</v>
      </c>
      <c r="U367" s="59">
        <v>353626.57</v>
      </c>
      <c r="V367" s="59">
        <v>31048.58</v>
      </c>
      <c r="W367" s="59">
        <v>62460</v>
      </c>
      <c r="X367" s="59">
        <v>47475.55</v>
      </c>
      <c r="Y367" s="59">
        <v>57121.17</v>
      </c>
      <c r="AA367"/>
    </row>
    <row r="368" spans="1:27" x14ac:dyDescent="0.25">
      <c r="A368" s="60">
        <f>IFERROR(VLOOKUP(RepVariacion[[#This Row],[Nombre Artículo]],Productos[],4,FALSE),"00 Falta Info")</f>
        <v>0</v>
      </c>
      <c r="B368" s="34" t="str">
        <f>IFERROR(VLOOKUP(RepVariacion[[#This Row],[Nombre Artículo]],Productos[],3,FALSE),"00 Falta Info")</f>
        <v>Postres</v>
      </c>
      <c r="C368" s="34" t="str">
        <f>IFERROR(VLOOKUP(RepVariacion[[#This Row],[Nombre Artículo]],Productos[],2,FALSE),"00 Falta Info")</f>
        <v>Tortas</v>
      </c>
      <c r="D368" s="61">
        <f>RepVariacion[[#This Row],[Fecha]]-RepVariacion[[#This Row],[Fecha Inicial]]+1</f>
        <v>7</v>
      </c>
      <c r="E368" s="62">
        <v>46065</v>
      </c>
      <c r="F368" s="62">
        <v>46071</v>
      </c>
      <c r="G368" s="29" t="s">
        <v>130</v>
      </c>
      <c r="H368" s="30">
        <v>24</v>
      </c>
      <c r="I368" s="30">
        <v>32</v>
      </c>
      <c r="J368" s="30">
        <v>37</v>
      </c>
      <c r="K368" s="30">
        <v>19</v>
      </c>
      <c r="L368" s="30">
        <v>18</v>
      </c>
      <c r="M368" s="30">
        <v>-1</v>
      </c>
      <c r="N368" s="30">
        <v>1</v>
      </c>
      <c r="O368" s="58">
        <v>-5.2999999999999999E-2</v>
      </c>
      <c r="P368" s="59">
        <v>-1206</v>
      </c>
      <c r="Q368" s="59">
        <v>5.2999999999999999E-2</v>
      </c>
      <c r="R368" s="59">
        <v>1206</v>
      </c>
      <c r="S368" s="32">
        <v>0.58799999999999997</v>
      </c>
      <c r="T368" s="32">
        <v>0.55700000000000005</v>
      </c>
      <c r="U368" s="59">
        <v>38987.81</v>
      </c>
      <c r="V368" s="59">
        <v>44622</v>
      </c>
      <c r="W368" s="59">
        <v>38592</v>
      </c>
      <c r="X368" s="59">
        <v>22914</v>
      </c>
      <c r="Y368" s="59">
        <v>21708</v>
      </c>
      <c r="AA368"/>
    </row>
    <row r="369" spans="1:27" x14ac:dyDescent="0.25">
      <c r="A369" s="60">
        <f>IFERROR(VLOOKUP(RepVariacion[[#This Row],[Nombre Artículo]],Productos[],4,FALSE),"00 Falta Info")</f>
        <v>0</v>
      </c>
      <c r="B369" s="34" t="str">
        <f>IFERROR(VLOOKUP(RepVariacion[[#This Row],[Nombre Artículo]],Productos[],3,FALSE),"00 Falta Info")</f>
        <v>Postres</v>
      </c>
      <c r="C369" s="34" t="str">
        <f>IFERROR(VLOOKUP(RepVariacion[[#This Row],[Nombre Artículo]],Productos[],2,FALSE),"00 Falta Info")</f>
        <v>Tortas</v>
      </c>
      <c r="D369" s="61">
        <f>RepVariacion[[#This Row],[Fecha]]-RepVariacion[[#This Row],[Fecha Inicial]]+1</f>
        <v>7</v>
      </c>
      <c r="E369" s="62">
        <v>46065</v>
      </c>
      <c r="F369" s="62">
        <v>46071</v>
      </c>
      <c r="G369" s="29" t="s">
        <v>131</v>
      </c>
      <c r="H369" s="30">
        <v>59</v>
      </c>
      <c r="I369" s="30"/>
      <c r="J369" s="30">
        <v>41</v>
      </c>
      <c r="K369" s="30">
        <v>18</v>
      </c>
      <c r="L369" s="30">
        <v>18</v>
      </c>
      <c r="M369" s="30"/>
      <c r="N369" s="30"/>
      <c r="O369" s="58"/>
      <c r="P369" s="59"/>
      <c r="Q369" s="59"/>
      <c r="R369" s="59"/>
      <c r="S369" s="32">
        <v>0.32800000000000001</v>
      </c>
      <c r="T369" s="32">
        <v>0.32800000000000001</v>
      </c>
      <c r="U369" s="59">
        <v>58001</v>
      </c>
      <c r="V369" s="59">
        <v>43337</v>
      </c>
      <c r="W369" s="59"/>
      <c r="X369" s="59">
        <v>19026</v>
      </c>
      <c r="Y369" s="59">
        <v>19026</v>
      </c>
      <c r="AA369"/>
    </row>
    <row r="370" spans="1:27" x14ac:dyDescent="0.25">
      <c r="A370" s="60">
        <f>IFERROR(VLOOKUP(RepVariacion[[#This Row],[Nombre Artículo]],Productos[],4,FALSE),"00 Falta Info")</f>
        <v>0</v>
      </c>
      <c r="B370" s="34" t="str">
        <f>IFERROR(VLOOKUP(RepVariacion[[#This Row],[Nombre Artículo]],Productos[],3,FALSE),"00 Falta Info")</f>
        <v>Postres</v>
      </c>
      <c r="C370" s="34" t="str">
        <f>IFERROR(VLOOKUP(RepVariacion[[#This Row],[Nombre Artículo]],Productos[],2,FALSE),"00 Falta Info")</f>
        <v>Tortas</v>
      </c>
      <c r="D370" s="61">
        <f>RepVariacion[[#This Row],[Fecha]]-RepVariacion[[#This Row],[Fecha Inicial]]+1</f>
        <v>7</v>
      </c>
      <c r="E370" s="62">
        <v>46065</v>
      </c>
      <c r="F370" s="62">
        <v>46071</v>
      </c>
      <c r="G370" s="29" t="s">
        <v>143</v>
      </c>
      <c r="H370" s="30">
        <v>28</v>
      </c>
      <c r="I370" s="30">
        <v>52</v>
      </c>
      <c r="J370" s="30">
        <v>33</v>
      </c>
      <c r="K370" s="30">
        <v>47</v>
      </c>
      <c r="L370" s="30">
        <v>47</v>
      </c>
      <c r="M370" s="30"/>
      <c r="N370" s="30"/>
      <c r="O370" s="58"/>
      <c r="P370" s="59"/>
      <c r="Q370" s="59"/>
      <c r="R370" s="59"/>
      <c r="S370" s="32">
        <v>0.10199999999999999</v>
      </c>
      <c r="T370" s="32">
        <v>0.10199999999999999</v>
      </c>
      <c r="U370" s="59">
        <v>714269.83</v>
      </c>
      <c r="V370" s="59">
        <v>51018</v>
      </c>
      <c r="W370" s="59">
        <v>80392</v>
      </c>
      <c r="X370" s="59">
        <v>72662</v>
      </c>
      <c r="Y370" s="59">
        <v>72662</v>
      </c>
      <c r="AA370"/>
    </row>
    <row r="371" spans="1:27" x14ac:dyDescent="0.25">
      <c r="A371" s="60">
        <f>IFERROR(VLOOKUP(RepVariacion[[#This Row],[Nombre Artículo]],Productos[],4,FALSE),"00 Falta Info")</f>
        <v>0</v>
      </c>
      <c r="B371" s="34" t="str">
        <f>IFERROR(VLOOKUP(RepVariacion[[#This Row],[Nombre Artículo]],Productos[],3,FALSE),"00 Falta Info")</f>
        <v>Postres</v>
      </c>
      <c r="C371" s="34" t="str">
        <f>IFERROR(VLOOKUP(RepVariacion[[#This Row],[Nombre Artículo]],Productos[],2,FALSE),"00 Falta Info")</f>
        <v>Tortas</v>
      </c>
      <c r="D371" s="61">
        <f>RepVariacion[[#This Row],[Fecha]]-RepVariacion[[#This Row],[Fecha Inicial]]+1</f>
        <v>7</v>
      </c>
      <c r="E371" s="62">
        <v>46065</v>
      </c>
      <c r="F371" s="62">
        <v>46071</v>
      </c>
      <c r="G371" s="29" t="s">
        <v>132</v>
      </c>
      <c r="H371" s="30">
        <v>33</v>
      </c>
      <c r="I371" s="30"/>
      <c r="J371" s="30">
        <v>33</v>
      </c>
      <c r="K371" s="30"/>
      <c r="L371" s="30"/>
      <c r="M371" s="30"/>
      <c r="N371" s="30"/>
      <c r="O371" s="58"/>
      <c r="P371" s="59"/>
      <c r="Q371" s="59"/>
      <c r="R371" s="59"/>
      <c r="S371" s="32"/>
      <c r="T371" s="32"/>
      <c r="U371" s="59"/>
      <c r="V371" s="59">
        <v>7920</v>
      </c>
      <c r="W371" s="59"/>
      <c r="X371" s="59"/>
      <c r="Y371" s="59"/>
      <c r="AA371"/>
    </row>
    <row r="372" spans="1:27" x14ac:dyDescent="0.25">
      <c r="A372" s="60">
        <f>IFERROR(VLOOKUP(RepVariacion[[#This Row],[Nombre Artículo]],Productos[],4,FALSE),"00 Falta Info")</f>
        <v>0</v>
      </c>
      <c r="B372" s="34" t="str">
        <f>IFERROR(VLOOKUP(RepVariacion[[#This Row],[Nombre Artículo]],Productos[],3,FALSE),"00 Falta Info")</f>
        <v>Postres</v>
      </c>
      <c r="C372" s="34" t="str">
        <f>IFERROR(VLOOKUP(RepVariacion[[#This Row],[Nombre Artículo]],Productos[],2,FALSE),"00 Falta Info")</f>
        <v>Tortas</v>
      </c>
      <c r="D372" s="61">
        <f>RepVariacion[[#This Row],[Fecha]]-RepVariacion[[#This Row],[Fecha Inicial]]+1</f>
        <v>7</v>
      </c>
      <c r="E372" s="62">
        <v>46065</v>
      </c>
      <c r="F372" s="62">
        <v>46071</v>
      </c>
      <c r="G372" s="29" t="s">
        <v>144</v>
      </c>
      <c r="H372" s="30">
        <v>30</v>
      </c>
      <c r="I372" s="30"/>
      <c r="J372" s="30">
        <v>30</v>
      </c>
      <c r="K372" s="30"/>
      <c r="L372" s="30"/>
      <c r="M372" s="30"/>
      <c r="N372" s="30"/>
      <c r="O372" s="58"/>
      <c r="P372" s="59"/>
      <c r="Q372" s="59"/>
      <c r="R372" s="59"/>
      <c r="S372" s="32"/>
      <c r="T372" s="32"/>
      <c r="U372" s="59"/>
      <c r="V372" s="59">
        <v>9990</v>
      </c>
      <c r="W372" s="59"/>
      <c r="X372" s="59"/>
      <c r="Y372" s="59"/>
      <c r="AA372"/>
    </row>
    <row r="373" spans="1:27" x14ac:dyDescent="0.25">
      <c r="A373" s="60">
        <f>IFERROR(VLOOKUP(RepVariacion[[#This Row],[Nombre Artículo]],Productos[],4,FALSE),"00 Falta Info")</f>
        <v>0</v>
      </c>
      <c r="B373" s="34" t="str">
        <f>IFERROR(VLOOKUP(RepVariacion[[#This Row],[Nombre Artículo]],Productos[],3,FALSE),"00 Falta Info")</f>
        <v>Postres</v>
      </c>
      <c r="C373" s="34" t="str">
        <f>IFERROR(VLOOKUP(RepVariacion[[#This Row],[Nombre Artículo]],Productos[],2,FALSE),"00 Falta Info")</f>
        <v>Tortas</v>
      </c>
      <c r="D373" s="61">
        <f>RepVariacion[[#This Row],[Fecha]]-RepVariacion[[#This Row],[Fecha Inicial]]+1</f>
        <v>7</v>
      </c>
      <c r="E373" s="62">
        <v>46065</v>
      </c>
      <c r="F373" s="62">
        <v>46071</v>
      </c>
      <c r="G373" s="29" t="s">
        <v>133</v>
      </c>
      <c r="H373" s="30">
        <v>14</v>
      </c>
      <c r="I373" s="30"/>
      <c r="J373" s="30">
        <v>14</v>
      </c>
      <c r="K373" s="30"/>
      <c r="L373" s="30"/>
      <c r="M373" s="30"/>
      <c r="N373" s="30"/>
      <c r="O373" s="58"/>
      <c r="P373" s="59"/>
      <c r="Q373" s="59"/>
      <c r="R373" s="59"/>
      <c r="S373" s="32"/>
      <c r="T373" s="32"/>
      <c r="U373" s="59"/>
      <c r="V373" s="59">
        <v>6580</v>
      </c>
      <c r="W373" s="59"/>
      <c r="X373" s="59"/>
      <c r="Y373" s="59"/>
      <c r="AA373"/>
    </row>
    <row r="374" spans="1:27" x14ac:dyDescent="0.25">
      <c r="A374" s="60">
        <f>IFERROR(VLOOKUP(RepVariacion[[#This Row],[Nombre Artículo]],Productos[],4,FALSE),"00 Falta Info")</f>
        <v>0</v>
      </c>
      <c r="B374" s="34" t="str">
        <f>IFERROR(VLOOKUP(RepVariacion[[#This Row],[Nombre Artículo]],Productos[],3,FALSE),"00 Falta Info")</f>
        <v>Postres</v>
      </c>
      <c r="C374" s="34" t="str">
        <f>IFERROR(VLOOKUP(RepVariacion[[#This Row],[Nombre Artículo]],Productos[],2,FALSE),"00 Falta Info")</f>
        <v>Tortas</v>
      </c>
      <c r="D374" s="61">
        <f>RepVariacion[[#This Row],[Fecha]]-RepVariacion[[#This Row],[Fecha Inicial]]+1</f>
        <v>7</v>
      </c>
      <c r="E374" s="62">
        <v>46065</v>
      </c>
      <c r="F374" s="62">
        <v>46071</v>
      </c>
      <c r="G374" s="29" t="s">
        <v>145</v>
      </c>
      <c r="H374" s="30">
        <v>33</v>
      </c>
      <c r="I374" s="30"/>
      <c r="J374" s="30">
        <v>21</v>
      </c>
      <c r="K374" s="30">
        <v>12</v>
      </c>
      <c r="L374" s="30">
        <v>11</v>
      </c>
      <c r="M374" s="30">
        <v>-1</v>
      </c>
      <c r="N374" s="30">
        <v>1</v>
      </c>
      <c r="O374" s="58">
        <v>-8.3000000000000004E-2</v>
      </c>
      <c r="P374" s="59">
        <v>-1140</v>
      </c>
      <c r="Q374" s="59">
        <v>8.3000000000000004E-2</v>
      </c>
      <c r="R374" s="59">
        <v>1140</v>
      </c>
      <c r="S374" s="32">
        <v>0.34200000000000003</v>
      </c>
      <c r="T374" s="32">
        <v>0.314</v>
      </c>
      <c r="U374" s="59">
        <v>39985.949999999997</v>
      </c>
      <c r="V374" s="59">
        <v>23940</v>
      </c>
      <c r="W374" s="59"/>
      <c r="X374" s="59">
        <v>13680</v>
      </c>
      <c r="Y374" s="59">
        <v>12540</v>
      </c>
      <c r="AA374"/>
    </row>
    <row r="375" spans="1:27" x14ac:dyDescent="0.25">
      <c r="A375" s="60">
        <f>IFERROR(VLOOKUP(RepVariacion[[#This Row],[Nombre Artículo]],Productos[],4,FALSE),"00 Falta Info")</f>
        <v>0</v>
      </c>
      <c r="B375" s="34" t="str">
        <f>IFERROR(VLOOKUP(RepVariacion[[#This Row],[Nombre Artículo]],Productos[],3,FALSE),"00 Falta Info")</f>
        <v>Postres</v>
      </c>
      <c r="C375" s="34" t="str">
        <f>IFERROR(VLOOKUP(RepVariacion[[#This Row],[Nombre Artículo]],Productos[],2,FALSE),"00 Falta Info")</f>
        <v>Tortas</v>
      </c>
      <c r="D375" s="61">
        <f>RepVariacion[[#This Row],[Fecha]]-RepVariacion[[#This Row],[Fecha Inicial]]+1</f>
        <v>7</v>
      </c>
      <c r="E375" s="62">
        <v>46065</v>
      </c>
      <c r="F375" s="62">
        <v>46071</v>
      </c>
      <c r="G375" s="29" t="s">
        <v>135</v>
      </c>
      <c r="H375" s="30">
        <v>9</v>
      </c>
      <c r="I375" s="30">
        <v>11</v>
      </c>
      <c r="J375" s="30">
        <v>11</v>
      </c>
      <c r="K375" s="30">
        <v>9</v>
      </c>
      <c r="L375" s="30">
        <v>9</v>
      </c>
      <c r="M375" s="30"/>
      <c r="N375" s="30"/>
      <c r="O375" s="58"/>
      <c r="P375" s="59"/>
      <c r="Q375" s="59"/>
      <c r="R375" s="59"/>
      <c r="S375" s="32">
        <v>6.6000000000000003E-2</v>
      </c>
      <c r="T375" s="32">
        <v>6.6000000000000003E-2</v>
      </c>
      <c r="U375" s="59">
        <v>37059</v>
      </c>
      <c r="V375" s="59">
        <v>2992</v>
      </c>
      <c r="W375" s="59">
        <v>2992</v>
      </c>
      <c r="X375" s="59">
        <v>2448</v>
      </c>
      <c r="Y375" s="59">
        <v>2448</v>
      </c>
      <c r="AA375"/>
    </row>
    <row r="376" spans="1:27" x14ac:dyDescent="0.25">
      <c r="A376" s="60">
        <f>IFERROR(VLOOKUP(RepVariacion[[#This Row],[Nombre Artículo]],Productos[],4,FALSE),"00 Falta Info")</f>
        <v>0</v>
      </c>
      <c r="B376" s="34" t="str">
        <f>IFERROR(VLOOKUP(RepVariacion[[#This Row],[Nombre Artículo]],Productos[],3,FALSE),"00 Falta Info")</f>
        <v>Colación</v>
      </c>
      <c r="C376" s="34" t="str">
        <f>IFERROR(VLOOKUP(RepVariacion[[#This Row],[Nombre Artículo]],Productos[],2,FALSE),"00 Falta Info")</f>
        <v>Colacion</v>
      </c>
      <c r="D376" s="61">
        <f>RepVariacion[[#This Row],[Fecha]]-RepVariacion[[#This Row],[Fecha Inicial]]+1</f>
        <v>7</v>
      </c>
      <c r="E376" s="62">
        <v>46065</v>
      </c>
      <c r="F376" s="62">
        <v>46071</v>
      </c>
      <c r="G376" s="29" t="s">
        <v>137</v>
      </c>
      <c r="H376" s="30">
        <v>4</v>
      </c>
      <c r="I376" s="30">
        <v>10.199999999999999</v>
      </c>
      <c r="J376" s="30">
        <v>10</v>
      </c>
      <c r="K376" s="30">
        <v>4.0999999999999996</v>
      </c>
      <c r="L376" s="30"/>
      <c r="M376" s="30">
        <v>-4.0999999999999996</v>
      </c>
      <c r="N376" s="30"/>
      <c r="O376" s="58">
        <v>-1</v>
      </c>
      <c r="P376" s="59">
        <v>-21320</v>
      </c>
      <c r="Q376" s="59"/>
      <c r="R376" s="59"/>
      <c r="S376" s="32"/>
      <c r="T376" s="32"/>
      <c r="U376" s="59"/>
      <c r="V376" s="59">
        <v>52260</v>
      </c>
      <c r="W376" s="59">
        <v>52780</v>
      </c>
      <c r="X376" s="59">
        <v>22600</v>
      </c>
      <c r="Y376" s="59"/>
      <c r="AA376"/>
    </row>
    <row r="377" spans="1:27" x14ac:dyDescent="0.25">
      <c r="A377" s="60">
        <f>IFERROR(VLOOKUP(RepVariacion[[#This Row],[Nombre Artículo]],Productos[],4,FALSE),"00 Falta Info")</f>
        <v>0</v>
      </c>
      <c r="B377" s="34" t="str">
        <f>IFERROR(VLOOKUP(RepVariacion[[#This Row],[Nombre Artículo]],Productos[],3,FALSE),"00 Falta Info")</f>
        <v>Colación</v>
      </c>
      <c r="C377" s="34" t="str">
        <f>IFERROR(VLOOKUP(RepVariacion[[#This Row],[Nombre Artículo]],Productos[],2,FALSE),"00 Falta Info")</f>
        <v>Colacion</v>
      </c>
      <c r="D377" s="61">
        <f>RepVariacion[[#This Row],[Fecha]]-RepVariacion[[#This Row],[Fecha Inicial]]+1</f>
        <v>7</v>
      </c>
      <c r="E377" s="62">
        <v>46065</v>
      </c>
      <c r="F377" s="62">
        <v>46071</v>
      </c>
      <c r="G377" s="29" t="s">
        <v>141</v>
      </c>
      <c r="H377" s="30">
        <v>9.1999999999999993</v>
      </c>
      <c r="I377" s="30"/>
      <c r="J377" s="30">
        <v>5</v>
      </c>
      <c r="K377" s="30">
        <v>4.0999999999999996</v>
      </c>
      <c r="L377" s="30"/>
      <c r="M377" s="30">
        <v>-4.0999999999999996</v>
      </c>
      <c r="N377" s="30"/>
      <c r="O377" s="58">
        <v>-1</v>
      </c>
      <c r="P377" s="59">
        <v>-33120</v>
      </c>
      <c r="Q377" s="59"/>
      <c r="R377" s="59"/>
      <c r="S377" s="32"/>
      <c r="T377" s="32"/>
      <c r="U377" s="59"/>
      <c r="V377" s="59">
        <v>40400</v>
      </c>
      <c r="W377" s="59"/>
      <c r="X377" s="59">
        <v>33120</v>
      </c>
      <c r="Y377" s="59"/>
      <c r="AA377"/>
    </row>
    <row r="378" spans="1:27" x14ac:dyDescent="0.25">
      <c r="A378" s="60">
        <f>IFERROR(VLOOKUP(RepVariacion[[#This Row],[Nombre Artículo]],Productos[],4,FALSE),"00 Falta Info")</f>
        <v>0</v>
      </c>
      <c r="B378" s="34" t="str">
        <f>IFERROR(VLOOKUP(RepVariacion[[#This Row],[Nombre Artículo]],Productos[],3,FALSE),"00 Falta Info")</f>
        <v>Colación</v>
      </c>
      <c r="C378" s="34" t="str">
        <f>IFERROR(VLOOKUP(RepVariacion[[#This Row],[Nombre Artículo]],Productos[],2,FALSE),"00 Falta Info")</f>
        <v>Colacion</v>
      </c>
      <c r="D378" s="61">
        <f>RepVariacion[[#This Row],[Fecha]]-RepVariacion[[#This Row],[Fecha Inicial]]+1</f>
        <v>7</v>
      </c>
      <c r="E378" s="62">
        <v>46065</v>
      </c>
      <c r="F378" s="62">
        <v>46071</v>
      </c>
      <c r="G378" s="29" t="s">
        <v>138</v>
      </c>
      <c r="H378" s="30">
        <v>17.7</v>
      </c>
      <c r="I378" s="30"/>
      <c r="J378" s="30"/>
      <c r="K378" s="30">
        <v>17.7</v>
      </c>
      <c r="L378" s="30"/>
      <c r="M378" s="30">
        <v>-17.7</v>
      </c>
      <c r="N378" s="30"/>
      <c r="O378" s="58">
        <v>-1</v>
      </c>
      <c r="P378" s="59">
        <v>-118590</v>
      </c>
      <c r="Q378" s="59"/>
      <c r="R378" s="59"/>
      <c r="S378" s="32"/>
      <c r="T378" s="32"/>
      <c r="U378" s="59"/>
      <c r="V378" s="59"/>
      <c r="W378" s="59"/>
      <c r="X378" s="59">
        <v>118590</v>
      </c>
      <c r="Y378" s="59"/>
      <c r="AA378"/>
    </row>
    <row r="379" spans="1:27" x14ac:dyDescent="0.25">
      <c r="A379" s="60">
        <f>IFERROR(VLOOKUP(RepVariacion[[#This Row],[Nombre Artículo]],Productos[],4,FALSE),"00 Falta Info")</f>
        <v>0</v>
      </c>
      <c r="B379" s="34" t="str">
        <f>IFERROR(VLOOKUP(RepVariacion[[#This Row],[Nombre Artículo]],Productos[],3,FALSE),"00 Falta Info")</f>
        <v>Colación</v>
      </c>
      <c r="C379" s="34" t="str">
        <f>IFERROR(VLOOKUP(RepVariacion[[#This Row],[Nombre Artículo]],Productos[],2,FALSE),"00 Falta Info")</f>
        <v>Colacion</v>
      </c>
      <c r="D379" s="61">
        <f>RepVariacion[[#This Row],[Fecha]]-RepVariacion[[#This Row],[Fecha Inicial]]+1</f>
        <v>7</v>
      </c>
      <c r="E379" s="62">
        <v>46065</v>
      </c>
      <c r="F379" s="62">
        <v>46071</v>
      </c>
      <c r="G379" s="29" t="s">
        <v>139</v>
      </c>
      <c r="H379" s="30">
        <v>24.2</v>
      </c>
      <c r="I379" s="30"/>
      <c r="J379" s="30"/>
      <c r="K379" s="30">
        <v>24.2</v>
      </c>
      <c r="L379" s="30"/>
      <c r="M379" s="30">
        <v>-24.2</v>
      </c>
      <c r="N379" s="30"/>
      <c r="O379" s="58">
        <v>-1</v>
      </c>
      <c r="P379" s="59">
        <v>-95106</v>
      </c>
      <c r="Q379" s="59"/>
      <c r="R379" s="59"/>
      <c r="S379" s="32"/>
      <c r="T379" s="32"/>
      <c r="U379" s="59"/>
      <c r="V379" s="59"/>
      <c r="W379" s="59"/>
      <c r="X379" s="59">
        <v>95106</v>
      </c>
      <c r="Y379" s="59"/>
      <c r="AA379"/>
    </row>
    <row r="380" spans="1:27" x14ac:dyDescent="0.25">
      <c r="A380" s="60">
        <f>IFERROR(VLOOKUP(RepVariacion[[#This Row],[Nombre Artículo]],Productos[],4,FALSE),"00 Falta Info")</f>
        <v>0</v>
      </c>
      <c r="B380" s="34" t="str">
        <f>IFERROR(VLOOKUP(RepVariacion[[#This Row],[Nombre Artículo]],Productos[],3,FALSE),"00 Falta Info")</f>
        <v>Colación</v>
      </c>
      <c r="C380" s="34" t="str">
        <f>IFERROR(VLOOKUP(RepVariacion[[#This Row],[Nombre Artículo]],Productos[],2,FALSE),"00 Falta Info")</f>
        <v>Colacion</v>
      </c>
      <c r="D380" s="61">
        <f>RepVariacion[[#This Row],[Fecha]]-RepVariacion[[#This Row],[Fecha Inicial]]+1</f>
        <v>7</v>
      </c>
      <c r="E380" s="62">
        <v>46065</v>
      </c>
      <c r="F380" s="62">
        <v>46071</v>
      </c>
      <c r="G380" s="29" t="s">
        <v>140</v>
      </c>
      <c r="H380" s="30">
        <v>21</v>
      </c>
      <c r="I380" s="30"/>
      <c r="J380" s="30"/>
      <c r="K380" s="30">
        <v>21</v>
      </c>
      <c r="L380" s="30"/>
      <c r="M380" s="30">
        <v>-21</v>
      </c>
      <c r="N380" s="30"/>
      <c r="O380" s="58">
        <v>-1</v>
      </c>
      <c r="P380" s="59">
        <v>-52475</v>
      </c>
      <c r="Q380" s="59"/>
      <c r="R380" s="59"/>
      <c r="S380" s="32"/>
      <c r="T380" s="32"/>
      <c r="U380" s="59"/>
      <c r="V380" s="59"/>
      <c r="W380" s="59"/>
      <c r="X380" s="59">
        <v>52475</v>
      </c>
      <c r="Y380" s="59"/>
      <c r="AA380"/>
    </row>
    <row r="381" spans="1:27" x14ac:dyDescent="0.25">
      <c r="A381" s="60">
        <f>IFERROR(VLOOKUP(RepVariacion[[#This Row],[Nombre Artículo]],Productos[],4,FALSE),"00 Falta Info")</f>
        <v>0</v>
      </c>
      <c r="B381" s="34" t="str">
        <f>IFERROR(VLOOKUP(RepVariacion[[#This Row],[Nombre Artículo]],Productos[],3,FALSE),"00 Falta Info")</f>
        <v>Aves</v>
      </c>
      <c r="C381" s="34" t="str">
        <f>IFERROR(VLOOKUP(RepVariacion[[#This Row],[Nombre Artículo]],Productos[],2,FALSE),"00 Falta Info")</f>
        <v>Pollo</v>
      </c>
      <c r="D381" s="61">
        <f>RepVariacion[[#This Row],[Fecha]]-RepVariacion[[#This Row],[Fecha Inicial]]+1</f>
        <v>7</v>
      </c>
      <c r="E381" s="62">
        <v>46072</v>
      </c>
      <c r="F381" s="62">
        <v>46078</v>
      </c>
      <c r="G381" s="29" t="s">
        <v>71</v>
      </c>
      <c r="H381" s="30">
        <v>15.4</v>
      </c>
      <c r="I381" s="30">
        <v>20.8</v>
      </c>
      <c r="J381" s="30">
        <v>33.6</v>
      </c>
      <c r="K381" s="30">
        <v>2.6</v>
      </c>
      <c r="L381" s="30">
        <v>4.0999999999999996</v>
      </c>
      <c r="M381" s="30">
        <v>1.5</v>
      </c>
      <c r="N381" s="30"/>
      <c r="O381" s="58">
        <v>0.55800000000000005</v>
      </c>
      <c r="P381" s="59">
        <v>6005.04</v>
      </c>
      <c r="Q381" s="59"/>
      <c r="R381" s="59"/>
      <c r="S381" s="32">
        <v>7.3999999999999996E-2</v>
      </c>
      <c r="T381" s="32">
        <v>0.12</v>
      </c>
      <c r="U381" s="59">
        <v>139263.98000000001</v>
      </c>
      <c r="V381" s="59">
        <v>136757.10999999999</v>
      </c>
      <c r="W381" s="59">
        <v>87277.7</v>
      </c>
      <c r="X381" s="59">
        <v>10254.11</v>
      </c>
      <c r="Y381" s="59">
        <v>16774.509999999998</v>
      </c>
      <c r="AA381"/>
    </row>
    <row r="382" spans="1:27" x14ac:dyDescent="0.25">
      <c r="A382" s="60">
        <f>IFERROR(VLOOKUP(RepVariacion[[#This Row],[Nombre Artículo]],Productos[],4,FALSE),"00 Falta Info")</f>
        <v>0</v>
      </c>
      <c r="B382" s="34" t="str">
        <f>IFERROR(VLOOKUP(RepVariacion[[#This Row],[Nombre Artículo]],Productos[],3,FALSE),"00 Falta Info")</f>
        <v>Carnes</v>
      </c>
      <c r="C382" s="34" t="str">
        <f>IFERROR(VLOOKUP(RepVariacion[[#This Row],[Nombre Artículo]],Productos[],2,FALSE),"00 Falta Info")</f>
        <v>Vacuno</v>
      </c>
      <c r="D382" s="61">
        <f>RepVariacion[[#This Row],[Fecha]]-RepVariacion[[#This Row],[Fecha Inicial]]+1</f>
        <v>7</v>
      </c>
      <c r="E382" s="62">
        <v>46072</v>
      </c>
      <c r="F382" s="62">
        <v>46078</v>
      </c>
      <c r="G382" s="29" t="s">
        <v>102</v>
      </c>
      <c r="H382" s="30">
        <v>16.399999999999999</v>
      </c>
      <c r="I382" s="30"/>
      <c r="J382" s="30">
        <v>16.5</v>
      </c>
      <c r="K382" s="30">
        <v>-0.1</v>
      </c>
      <c r="L382" s="30"/>
      <c r="M382" s="30">
        <v>0.1</v>
      </c>
      <c r="N382" s="30"/>
      <c r="O382" s="58">
        <v>1</v>
      </c>
      <c r="P382" s="59">
        <v>1599</v>
      </c>
      <c r="Q382" s="59"/>
      <c r="R382" s="59"/>
      <c r="S382" s="32"/>
      <c r="T382" s="32"/>
      <c r="U382" s="59"/>
      <c r="V382" s="59">
        <v>263835</v>
      </c>
      <c r="W382" s="59"/>
      <c r="X382" s="59">
        <v>-1599</v>
      </c>
      <c r="Y382" s="59"/>
      <c r="AA382"/>
    </row>
    <row r="383" spans="1:27" x14ac:dyDescent="0.25">
      <c r="A383" s="60">
        <f>IFERROR(VLOOKUP(RepVariacion[[#This Row],[Nombre Artículo]],Productos[],4,FALSE),"00 Falta Info")</f>
        <v>0</v>
      </c>
      <c r="B383" s="34" t="str">
        <f>IFERROR(VLOOKUP(RepVariacion[[#This Row],[Nombre Artículo]],Productos[],3,FALSE),"00 Falta Info")</f>
        <v>Carnes</v>
      </c>
      <c r="C383" s="34" t="str">
        <f>IFERROR(VLOOKUP(RepVariacion[[#This Row],[Nombre Artículo]],Productos[],2,FALSE),"00 Falta Info")</f>
        <v>Vacuno</v>
      </c>
      <c r="D383" s="61">
        <f>RepVariacion[[#This Row],[Fecha]]-RepVariacion[[#This Row],[Fecha Inicial]]+1</f>
        <v>7</v>
      </c>
      <c r="E383" s="62">
        <v>46072</v>
      </c>
      <c r="F383" s="62">
        <v>46078</v>
      </c>
      <c r="G383" s="29" t="s">
        <v>103</v>
      </c>
      <c r="H383" s="30">
        <v>29.9</v>
      </c>
      <c r="I383" s="30">
        <v>20</v>
      </c>
      <c r="J383" s="30">
        <v>22</v>
      </c>
      <c r="K383" s="30">
        <v>27.9</v>
      </c>
      <c r="L383" s="30">
        <v>28</v>
      </c>
      <c r="M383" s="30">
        <v>0.1</v>
      </c>
      <c r="N383" s="30"/>
      <c r="O383" s="58">
        <v>5.0000000000000001E-3</v>
      </c>
      <c r="P383" s="59">
        <v>4420</v>
      </c>
      <c r="Q383" s="59"/>
      <c r="R383" s="59"/>
      <c r="S383" s="32">
        <v>0.39800000000000002</v>
      </c>
      <c r="T383" s="32">
        <v>0.4</v>
      </c>
      <c r="U383" s="59">
        <v>2382235.9900000002</v>
      </c>
      <c r="V383" s="59">
        <v>748578</v>
      </c>
      <c r="W383" s="59">
        <v>680000</v>
      </c>
      <c r="X383" s="59">
        <v>947580</v>
      </c>
      <c r="Y383" s="59">
        <v>952000</v>
      </c>
      <c r="AA383"/>
    </row>
    <row r="384" spans="1:27" x14ac:dyDescent="0.25">
      <c r="A384" s="60">
        <f>IFERROR(VLOOKUP(RepVariacion[[#This Row],[Nombre Artículo]],Productos[],4,FALSE),"00 Falta Info")</f>
        <v>0</v>
      </c>
      <c r="B384" s="34" t="str">
        <f>IFERROR(VLOOKUP(RepVariacion[[#This Row],[Nombre Artículo]],Productos[],3,FALSE),"00 Falta Info")</f>
        <v>Carnes</v>
      </c>
      <c r="C384" s="34" t="str">
        <f>IFERROR(VLOOKUP(RepVariacion[[#This Row],[Nombre Artículo]],Productos[],2,FALSE),"00 Falta Info")</f>
        <v>Vacuno</v>
      </c>
      <c r="D384" s="61">
        <f>RepVariacion[[#This Row],[Fecha]]-RepVariacion[[#This Row],[Fecha Inicial]]+1</f>
        <v>7</v>
      </c>
      <c r="E384" s="62">
        <v>46072</v>
      </c>
      <c r="F384" s="62">
        <v>46078</v>
      </c>
      <c r="G384" s="29" t="s">
        <v>84</v>
      </c>
      <c r="H384" s="30">
        <v>36.700000000000003</v>
      </c>
      <c r="I384" s="30">
        <v>20.8</v>
      </c>
      <c r="J384" s="30">
        <v>46.2</v>
      </c>
      <c r="K384" s="30">
        <v>11.3</v>
      </c>
      <c r="L384" s="30">
        <v>18.8</v>
      </c>
      <c r="M384" s="30">
        <v>7.6</v>
      </c>
      <c r="N384" s="30"/>
      <c r="O384" s="58">
        <v>0.67200000000000004</v>
      </c>
      <c r="P384" s="59">
        <v>111521.45</v>
      </c>
      <c r="Q384" s="59"/>
      <c r="R384" s="59"/>
      <c r="S384" s="32">
        <v>0.14499999999999999</v>
      </c>
      <c r="T384" s="32">
        <v>0.23799999999999999</v>
      </c>
      <c r="U384" s="59">
        <v>1166150.3799999999</v>
      </c>
      <c r="V384" s="59">
        <v>680879.31</v>
      </c>
      <c r="W384" s="59">
        <v>299168</v>
      </c>
      <c r="X384" s="59">
        <v>169004.6</v>
      </c>
      <c r="Y384" s="59">
        <v>277401.58</v>
      </c>
      <c r="AA384"/>
    </row>
    <row r="385" spans="1:27" x14ac:dyDescent="0.25">
      <c r="A385" s="60">
        <f>IFERROR(VLOOKUP(RepVariacion[[#This Row],[Nombre Artículo]],Productos[],4,FALSE),"00 Falta Info")</f>
        <v>0</v>
      </c>
      <c r="B385" s="34" t="str">
        <f>IFERROR(VLOOKUP(RepVariacion[[#This Row],[Nombre Artículo]],Productos[],3,FALSE),"00 Falta Info")</f>
        <v>Carnes</v>
      </c>
      <c r="C385" s="34" t="str">
        <f>IFERROR(VLOOKUP(RepVariacion[[#This Row],[Nombre Artículo]],Productos[],2,FALSE),"00 Falta Info")</f>
        <v>Vacuno</v>
      </c>
      <c r="D385" s="61">
        <f>RepVariacion[[#This Row],[Fecha]]-RepVariacion[[#This Row],[Fecha Inicial]]+1</f>
        <v>7</v>
      </c>
      <c r="E385" s="62">
        <v>46072</v>
      </c>
      <c r="F385" s="62">
        <v>46078</v>
      </c>
      <c r="G385" s="29" t="s">
        <v>104</v>
      </c>
      <c r="H385" s="30">
        <v>15.9</v>
      </c>
      <c r="I385" s="30">
        <v>5</v>
      </c>
      <c r="J385" s="30">
        <v>14.3</v>
      </c>
      <c r="K385" s="30">
        <v>6.6</v>
      </c>
      <c r="L385" s="30">
        <v>6.5</v>
      </c>
      <c r="M385" s="30">
        <v>-0.1</v>
      </c>
      <c r="N385" s="30">
        <v>0.2</v>
      </c>
      <c r="O385" s="58">
        <v>-1.2999999999999999E-2</v>
      </c>
      <c r="P385" s="59">
        <v>-2924</v>
      </c>
      <c r="Q385" s="59">
        <v>3.7999999999999999E-2</v>
      </c>
      <c r="R385" s="59">
        <v>8500</v>
      </c>
      <c r="S385" s="32">
        <v>0.42099999999999999</v>
      </c>
      <c r="T385" s="32">
        <v>0.41599999999999998</v>
      </c>
      <c r="U385" s="59">
        <v>531478.99</v>
      </c>
      <c r="V385" s="59">
        <v>487138.82</v>
      </c>
      <c r="W385" s="59">
        <v>170000</v>
      </c>
      <c r="X385" s="59">
        <v>223924</v>
      </c>
      <c r="Y385" s="59">
        <v>221000</v>
      </c>
      <c r="AA385"/>
    </row>
    <row r="386" spans="1:27" x14ac:dyDescent="0.25">
      <c r="A386" s="60">
        <f>IFERROR(VLOOKUP(RepVariacion[[#This Row],[Nombre Artículo]],Productos[],4,FALSE),"00 Falta Info")</f>
        <v>0</v>
      </c>
      <c r="B386" s="34" t="str">
        <f>IFERROR(VLOOKUP(RepVariacion[[#This Row],[Nombre Artículo]],Productos[],3,FALSE),"00 Falta Info")</f>
        <v>Carnes</v>
      </c>
      <c r="C386" s="34" t="str">
        <f>IFERROR(VLOOKUP(RepVariacion[[#This Row],[Nombre Artículo]],Productos[],2,FALSE),"00 Falta Info")</f>
        <v>Vacuno</v>
      </c>
      <c r="D386" s="61">
        <f>RepVariacion[[#This Row],[Fecha]]-RepVariacion[[#This Row],[Fecha Inicial]]+1</f>
        <v>7</v>
      </c>
      <c r="E386" s="62">
        <v>46072</v>
      </c>
      <c r="F386" s="62">
        <v>46078</v>
      </c>
      <c r="G386" s="29" t="s">
        <v>105</v>
      </c>
      <c r="H386" s="30">
        <v>8.6999999999999993</v>
      </c>
      <c r="I386" s="30">
        <v>10</v>
      </c>
      <c r="J386" s="30">
        <v>14.5</v>
      </c>
      <c r="K386" s="30">
        <v>4.2</v>
      </c>
      <c r="L386" s="30">
        <v>4.0999999999999996</v>
      </c>
      <c r="M386" s="30">
        <v>-0.1</v>
      </c>
      <c r="N386" s="30"/>
      <c r="O386" s="58">
        <v>-2.5000000000000001E-2</v>
      </c>
      <c r="P386" s="59">
        <v>-852.8</v>
      </c>
      <c r="Q386" s="59"/>
      <c r="R386" s="59"/>
      <c r="S386" s="32">
        <v>0.17299999999999999</v>
      </c>
      <c r="T386" s="32">
        <v>0.16900000000000001</v>
      </c>
      <c r="U386" s="59">
        <v>200313.47</v>
      </c>
      <c r="V386" s="59">
        <v>118588.4</v>
      </c>
      <c r="W386" s="59">
        <v>82000</v>
      </c>
      <c r="X386" s="59">
        <v>34677.800000000003</v>
      </c>
      <c r="Y386" s="59">
        <v>33825</v>
      </c>
      <c r="AA386"/>
    </row>
    <row r="387" spans="1:27" x14ac:dyDescent="0.25">
      <c r="A387" s="60">
        <f>IFERROR(VLOOKUP(RepVariacion[[#This Row],[Nombre Artículo]],Productos[],4,FALSE),"00 Falta Info")</f>
        <v>0</v>
      </c>
      <c r="B387" s="34" t="str">
        <f>IFERROR(VLOOKUP(RepVariacion[[#This Row],[Nombre Artículo]],Productos[],3,FALSE),"00 Falta Info")</f>
        <v>Carnes</v>
      </c>
      <c r="C387" s="34" t="str">
        <f>IFERROR(VLOOKUP(RepVariacion[[#This Row],[Nombre Artículo]],Productos[],2,FALSE),"00 Falta Info")</f>
        <v>Vacuno</v>
      </c>
      <c r="D387" s="61">
        <f>RepVariacion[[#This Row],[Fecha]]-RepVariacion[[#This Row],[Fecha Inicial]]+1</f>
        <v>7</v>
      </c>
      <c r="E387" s="62">
        <v>46072</v>
      </c>
      <c r="F387" s="62">
        <v>46078</v>
      </c>
      <c r="G387" s="29" t="s">
        <v>106</v>
      </c>
      <c r="H387" s="30">
        <v>11.8</v>
      </c>
      <c r="I387" s="30">
        <v>13.2</v>
      </c>
      <c r="J387" s="30">
        <v>8.4</v>
      </c>
      <c r="K387" s="30">
        <v>16.600000000000001</v>
      </c>
      <c r="L387" s="30">
        <v>16</v>
      </c>
      <c r="M387" s="30">
        <v>-0.6</v>
      </c>
      <c r="N387" s="30">
        <v>0.6</v>
      </c>
      <c r="O387" s="58">
        <v>-3.5999999999999997E-2</v>
      </c>
      <c r="P387" s="59">
        <v>-9000</v>
      </c>
      <c r="Q387" s="59">
        <v>3.5999999999999997E-2</v>
      </c>
      <c r="R387" s="59">
        <v>9000</v>
      </c>
      <c r="S387" s="32">
        <v>0.35599999999999998</v>
      </c>
      <c r="T387" s="32">
        <v>0.34300000000000003</v>
      </c>
      <c r="U387" s="59">
        <v>699072.02</v>
      </c>
      <c r="V387" s="59">
        <v>126000</v>
      </c>
      <c r="W387" s="59">
        <v>198000</v>
      </c>
      <c r="X387" s="59">
        <v>249000</v>
      </c>
      <c r="Y387" s="59">
        <v>240000</v>
      </c>
      <c r="AA387"/>
    </row>
    <row r="388" spans="1:27" x14ac:dyDescent="0.25">
      <c r="A388" s="60">
        <f>IFERROR(VLOOKUP(RepVariacion[[#This Row],[Nombre Artículo]],Productos[],4,FALSE),"00 Falta Info")</f>
        <v>0</v>
      </c>
      <c r="B388" s="34" t="str">
        <f>IFERROR(VLOOKUP(RepVariacion[[#This Row],[Nombre Artículo]],Productos[],3,FALSE),"00 Falta Info")</f>
        <v>Pescado</v>
      </c>
      <c r="C388" s="34" t="str">
        <f>IFERROR(VLOOKUP(RepVariacion[[#This Row],[Nombre Artículo]],Productos[],2,FALSE),"00 Falta Info")</f>
        <v>Pescado</v>
      </c>
      <c r="D388" s="61">
        <f>RepVariacion[[#This Row],[Fecha]]-RepVariacion[[#This Row],[Fecha Inicial]]+1</f>
        <v>7</v>
      </c>
      <c r="E388" s="62">
        <v>46072</v>
      </c>
      <c r="F388" s="62">
        <v>46078</v>
      </c>
      <c r="G388" s="29" t="s">
        <v>86</v>
      </c>
      <c r="H388" s="30">
        <v>13.3</v>
      </c>
      <c r="I388" s="30">
        <v>20.5</v>
      </c>
      <c r="J388" s="30">
        <v>22.7</v>
      </c>
      <c r="K388" s="30">
        <v>11.2</v>
      </c>
      <c r="L388" s="30">
        <v>10.199999999999999</v>
      </c>
      <c r="M388" s="30">
        <v>-0.9</v>
      </c>
      <c r="N388" s="30">
        <v>0.9</v>
      </c>
      <c r="O388" s="58">
        <v>-8.4000000000000005E-2</v>
      </c>
      <c r="P388" s="59">
        <v>-8317.77</v>
      </c>
      <c r="Q388" s="59">
        <v>8.2000000000000003E-2</v>
      </c>
      <c r="R388" s="59">
        <v>8063.33</v>
      </c>
      <c r="S388" s="32">
        <v>0.17599999999999999</v>
      </c>
      <c r="T388" s="32">
        <v>0.161</v>
      </c>
      <c r="U388" s="59">
        <v>561257.91</v>
      </c>
      <c r="V388" s="59">
        <v>200550.84</v>
      </c>
      <c r="W388" s="59">
        <v>181425</v>
      </c>
      <c r="X388" s="59">
        <v>98784.44</v>
      </c>
      <c r="Y388" s="59">
        <v>90466.67</v>
      </c>
      <c r="AA388"/>
    </row>
    <row r="389" spans="1:27" x14ac:dyDescent="0.25">
      <c r="A389" s="60">
        <f>IFERROR(VLOOKUP(RepVariacion[[#This Row],[Nombre Artículo]],Productos[],4,FALSE),"00 Falta Info")</f>
        <v>0</v>
      </c>
      <c r="B389" s="34" t="str">
        <f>IFERROR(VLOOKUP(RepVariacion[[#This Row],[Nombre Artículo]],Productos[],3,FALSE),"00 Falta Info")</f>
        <v>Pescado</v>
      </c>
      <c r="C389" s="34" t="str">
        <f>IFERROR(VLOOKUP(RepVariacion[[#This Row],[Nombre Artículo]],Productos[],2,FALSE),"00 Falta Info")</f>
        <v>Pescado</v>
      </c>
      <c r="D389" s="61">
        <f>RepVariacion[[#This Row],[Fecha]]-RepVariacion[[#This Row],[Fecha Inicial]]+1</f>
        <v>7</v>
      </c>
      <c r="E389" s="62">
        <v>46072</v>
      </c>
      <c r="F389" s="62">
        <v>46078</v>
      </c>
      <c r="G389" s="29" t="s">
        <v>107</v>
      </c>
      <c r="H389" s="30">
        <v>17.899999999999999</v>
      </c>
      <c r="I389" s="30">
        <v>5</v>
      </c>
      <c r="J389" s="30">
        <v>17.8</v>
      </c>
      <c r="K389" s="30">
        <v>5.2</v>
      </c>
      <c r="L389" s="30">
        <v>5.8</v>
      </c>
      <c r="M389" s="30">
        <v>0.6</v>
      </c>
      <c r="N389" s="30">
        <v>0.2</v>
      </c>
      <c r="O389" s="58">
        <v>0.112</v>
      </c>
      <c r="P389" s="59">
        <v>5497.99</v>
      </c>
      <c r="Q389" s="59">
        <v>4.3999999999999997E-2</v>
      </c>
      <c r="R389" s="59">
        <v>2191.5700000000002</v>
      </c>
      <c r="S389" s="32">
        <v>0.16800000000000001</v>
      </c>
      <c r="T389" s="32">
        <v>0.187</v>
      </c>
      <c r="U389" s="59">
        <v>292992.01</v>
      </c>
      <c r="V389" s="59">
        <v>169227.63</v>
      </c>
      <c r="W389" s="59">
        <v>47750</v>
      </c>
      <c r="X389" s="59">
        <v>49247.88</v>
      </c>
      <c r="Y389" s="59">
        <v>54789.35</v>
      </c>
      <c r="AA389"/>
    </row>
    <row r="390" spans="1:27" x14ac:dyDescent="0.25">
      <c r="A390" s="60">
        <f>IFERROR(VLOOKUP(RepVariacion[[#This Row],[Nombre Artículo]],Productos[],4,FALSE),"00 Falta Info")</f>
        <v>0</v>
      </c>
      <c r="B390" s="34" t="str">
        <f>IFERROR(VLOOKUP(RepVariacion[[#This Row],[Nombre Artículo]],Productos[],3,FALSE),"00 Falta Info")</f>
        <v>Pescado</v>
      </c>
      <c r="C390" s="34" t="str">
        <f>IFERROR(VLOOKUP(RepVariacion[[#This Row],[Nombre Artículo]],Productos[],2,FALSE),"00 Falta Info")</f>
        <v>Pescado</v>
      </c>
      <c r="D390" s="61">
        <f>RepVariacion[[#This Row],[Fecha]]-RepVariacion[[#This Row],[Fecha Inicial]]+1</f>
        <v>7</v>
      </c>
      <c r="E390" s="62">
        <v>46072</v>
      </c>
      <c r="F390" s="62">
        <v>46078</v>
      </c>
      <c r="G390" s="29" t="s">
        <v>108</v>
      </c>
      <c r="H390" s="30">
        <v>27.4</v>
      </c>
      <c r="I390" s="30">
        <v>27.2</v>
      </c>
      <c r="J390" s="30">
        <v>20.9</v>
      </c>
      <c r="K390" s="30">
        <v>33.6</v>
      </c>
      <c r="L390" s="30">
        <v>41.7</v>
      </c>
      <c r="M390" s="30">
        <v>8.1</v>
      </c>
      <c r="N390" s="30"/>
      <c r="O390" s="58">
        <v>0.24099999999999999</v>
      </c>
      <c r="P390" s="59">
        <v>60816.15</v>
      </c>
      <c r="Q390" s="59"/>
      <c r="R390" s="59"/>
      <c r="S390" s="32">
        <v>0.32400000000000001</v>
      </c>
      <c r="T390" s="32">
        <v>0.40200000000000002</v>
      </c>
      <c r="U390" s="59">
        <v>778404.61</v>
      </c>
      <c r="V390" s="59">
        <v>156980.39000000001</v>
      </c>
      <c r="W390" s="59">
        <v>203700</v>
      </c>
      <c r="X390" s="59">
        <v>252125.01</v>
      </c>
      <c r="Y390" s="59">
        <v>312941.15999999997</v>
      </c>
      <c r="AA390"/>
    </row>
    <row r="391" spans="1:27" x14ac:dyDescent="0.25">
      <c r="A391" s="60">
        <f>IFERROR(VLOOKUP(RepVariacion[[#This Row],[Nombre Artículo]],Productos[],4,FALSE),"00 Falta Info")</f>
        <v>0</v>
      </c>
      <c r="B391" s="34" t="str">
        <f>IFERROR(VLOOKUP(RepVariacion[[#This Row],[Nombre Artículo]],Productos[],3,FALSE),"00 Falta Info")</f>
        <v>Pescado</v>
      </c>
      <c r="C391" s="34" t="str">
        <f>IFERROR(VLOOKUP(RepVariacion[[#This Row],[Nombre Artículo]],Productos[],2,FALSE),"00 Falta Info")</f>
        <v>Pescado</v>
      </c>
      <c r="D391" s="61">
        <f>RepVariacion[[#This Row],[Fecha]]-RepVariacion[[#This Row],[Fecha Inicial]]+1</f>
        <v>7</v>
      </c>
      <c r="E391" s="62">
        <v>46072</v>
      </c>
      <c r="F391" s="62">
        <v>46078</v>
      </c>
      <c r="G391" s="29" t="s">
        <v>109</v>
      </c>
      <c r="H391" s="30">
        <v>36.299999999999997</v>
      </c>
      <c r="I391" s="30"/>
      <c r="J391" s="30">
        <v>26.9</v>
      </c>
      <c r="K391" s="30">
        <v>9.4</v>
      </c>
      <c r="L391" s="30">
        <v>9.1999999999999993</v>
      </c>
      <c r="M391" s="30">
        <v>-0.2</v>
      </c>
      <c r="N391" s="30"/>
      <c r="O391" s="58">
        <v>-0.02</v>
      </c>
      <c r="P391" s="59">
        <v>-1962.12</v>
      </c>
      <c r="Q391" s="59"/>
      <c r="R391" s="59"/>
      <c r="S391" s="32">
        <v>0.23899999999999999</v>
      </c>
      <c r="T391" s="32">
        <v>0.23400000000000001</v>
      </c>
      <c r="U391" s="59">
        <v>416074</v>
      </c>
      <c r="V391" s="59">
        <v>284751.34999999998</v>
      </c>
      <c r="W391" s="59"/>
      <c r="X391" s="59">
        <v>99498.02</v>
      </c>
      <c r="Y391" s="59">
        <v>97535.9</v>
      </c>
      <c r="AA391"/>
    </row>
    <row r="392" spans="1:27" x14ac:dyDescent="0.25">
      <c r="A392" s="60">
        <f>IFERROR(VLOOKUP(RepVariacion[[#This Row],[Nombre Artículo]],Productos[],4,FALSE),"00 Falta Info")</f>
        <v>0</v>
      </c>
      <c r="B392" s="34" t="str">
        <f>IFERROR(VLOOKUP(RepVariacion[[#This Row],[Nombre Artículo]],Productos[],3,FALSE),"00 Falta Info")</f>
        <v>Mariscos</v>
      </c>
      <c r="C392" s="34" t="str">
        <f>IFERROR(VLOOKUP(RepVariacion[[#This Row],[Nombre Artículo]],Productos[],2,FALSE),"00 Falta Info")</f>
        <v>Mariscos</v>
      </c>
      <c r="D392" s="61">
        <f>RepVariacion[[#This Row],[Fecha]]-RepVariacion[[#This Row],[Fecha Inicial]]+1</f>
        <v>7</v>
      </c>
      <c r="E392" s="62">
        <v>46072</v>
      </c>
      <c r="F392" s="62">
        <v>46078</v>
      </c>
      <c r="G392" s="29" t="s">
        <v>110</v>
      </c>
      <c r="H392" s="30">
        <v>20.9</v>
      </c>
      <c r="I392" s="30"/>
      <c r="J392" s="30">
        <v>13.3</v>
      </c>
      <c r="K392" s="30">
        <v>7.6</v>
      </c>
      <c r="L392" s="30">
        <v>12.1</v>
      </c>
      <c r="M392" s="30">
        <v>4.4000000000000004</v>
      </c>
      <c r="N392" s="30"/>
      <c r="O392" s="58">
        <v>0.57799999999999996</v>
      </c>
      <c r="P392" s="59">
        <v>9613.39</v>
      </c>
      <c r="Q392" s="59"/>
      <c r="R392" s="59"/>
      <c r="S392" s="32">
        <v>0.16700000000000001</v>
      </c>
      <c r="T392" s="32">
        <v>0.26300000000000001</v>
      </c>
      <c r="U392" s="59">
        <v>99618.57</v>
      </c>
      <c r="V392" s="59">
        <v>28847.759999999998</v>
      </c>
      <c r="W392" s="59"/>
      <c r="X392" s="59">
        <v>16619.75</v>
      </c>
      <c r="Y392" s="59">
        <v>26233.14</v>
      </c>
      <c r="AA392"/>
    </row>
    <row r="393" spans="1:27" x14ac:dyDescent="0.25">
      <c r="A393" s="60">
        <f>IFERROR(VLOOKUP(RepVariacion[[#This Row],[Nombre Artículo]],Productos[],4,FALSE),"00 Falta Info")</f>
        <v>0</v>
      </c>
      <c r="B393" s="34" t="str">
        <f>IFERROR(VLOOKUP(RepVariacion[[#This Row],[Nombre Artículo]],Productos[],3,FALSE),"00 Falta Info")</f>
        <v>Mariscos</v>
      </c>
      <c r="C393" s="34" t="str">
        <f>IFERROR(VLOOKUP(RepVariacion[[#This Row],[Nombre Artículo]],Productos[],2,FALSE),"00 Falta Info")</f>
        <v>Mariscos</v>
      </c>
      <c r="D393" s="61">
        <f>RepVariacion[[#This Row],[Fecha]]-RepVariacion[[#This Row],[Fecha Inicial]]+1</f>
        <v>7</v>
      </c>
      <c r="E393" s="62">
        <v>46072</v>
      </c>
      <c r="F393" s="62">
        <v>46078</v>
      </c>
      <c r="G393" s="29" t="s">
        <v>111</v>
      </c>
      <c r="H393" s="30">
        <v>19.899999999999999</v>
      </c>
      <c r="I393" s="30"/>
      <c r="J393" s="30">
        <v>10.3</v>
      </c>
      <c r="K393" s="30">
        <v>9.6</v>
      </c>
      <c r="L393" s="30">
        <v>7.7</v>
      </c>
      <c r="M393" s="30">
        <v>-1.9</v>
      </c>
      <c r="N393" s="30"/>
      <c r="O393" s="58">
        <v>-0.2</v>
      </c>
      <c r="P393" s="59">
        <v>-13312.6</v>
      </c>
      <c r="Q393" s="59"/>
      <c r="R393" s="59"/>
      <c r="S393" s="32">
        <v>0.13900000000000001</v>
      </c>
      <c r="T393" s="32">
        <v>0.111</v>
      </c>
      <c r="U393" s="59">
        <v>478000.02</v>
      </c>
      <c r="V393" s="59">
        <v>71037.47</v>
      </c>
      <c r="W393" s="59"/>
      <c r="X393" s="59">
        <v>66452.31</v>
      </c>
      <c r="Y393" s="59">
        <v>53139.72</v>
      </c>
      <c r="AA393"/>
    </row>
    <row r="394" spans="1:27" x14ac:dyDescent="0.25">
      <c r="A394" s="60">
        <f>IFERROR(VLOOKUP(RepVariacion[[#This Row],[Nombre Artículo]],Productos[],4,FALSE),"00 Falta Info")</f>
        <v>0</v>
      </c>
      <c r="B394" s="34" t="str">
        <f>IFERROR(VLOOKUP(RepVariacion[[#This Row],[Nombre Artículo]],Productos[],3,FALSE),"00 Falta Info")</f>
        <v>Mariscos</v>
      </c>
      <c r="C394" s="34" t="str">
        <f>IFERROR(VLOOKUP(RepVariacion[[#This Row],[Nombre Artículo]],Productos[],2,FALSE),"00 Falta Info")</f>
        <v>Mariscos</v>
      </c>
      <c r="D394" s="61">
        <f>RepVariacion[[#This Row],[Fecha]]-RepVariacion[[#This Row],[Fecha Inicial]]+1</f>
        <v>7</v>
      </c>
      <c r="E394" s="62">
        <v>46072</v>
      </c>
      <c r="F394" s="62">
        <v>46078</v>
      </c>
      <c r="G394" s="29" t="s">
        <v>112</v>
      </c>
      <c r="H394" s="30">
        <v>18.8</v>
      </c>
      <c r="I394" s="30"/>
      <c r="J394" s="30">
        <v>17.7</v>
      </c>
      <c r="K394" s="30">
        <v>1.1000000000000001</v>
      </c>
      <c r="L394" s="30">
        <v>0.5</v>
      </c>
      <c r="M394" s="30">
        <v>-0.6</v>
      </c>
      <c r="N394" s="30">
        <v>1.1000000000000001</v>
      </c>
      <c r="O394" s="58">
        <v>-0.55300000000000005</v>
      </c>
      <c r="P394" s="59">
        <v>-8595.07</v>
      </c>
      <c r="Q394" s="59">
        <v>0.99</v>
      </c>
      <c r="R394" s="59">
        <v>15381.8</v>
      </c>
      <c r="S394" s="32">
        <v>0.36899999999999999</v>
      </c>
      <c r="T394" s="32">
        <v>0.16500000000000001</v>
      </c>
      <c r="U394" s="59">
        <v>42118</v>
      </c>
      <c r="V394" s="59">
        <v>239402.9</v>
      </c>
      <c r="W394" s="59"/>
      <c r="X394" s="59">
        <v>15541.69</v>
      </c>
      <c r="Y394" s="59">
        <v>6946.62</v>
      </c>
      <c r="AA394"/>
    </row>
    <row r="395" spans="1:27" x14ac:dyDescent="0.25">
      <c r="A395" s="60">
        <f>IFERROR(VLOOKUP(RepVariacion[[#This Row],[Nombre Artículo]],Productos[],4,FALSE),"00 Falta Info")</f>
        <v>0</v>
      </c>
      <c r="B395" s="34" t="str">
        <f>IFERROR(VLOOKUP(RepVariacion[[#This Row],[Nombre Artículo]],Productos[],3,FALSE),"00 Falta Info")</f>
        <v>Mariscos</v>
      </c>
      <c r="C395" s="34" t="str">
        <f>IFERROR(VLOOKUP(RepVariacion[[#This Row],[Nombre Artículo]],Productos[],2,FALSE),"00 Falta Info")</f>
        <v>Mariscos</v>
      </c>
      <c r="D395" s="61">
        <f>RepVariacion[[#This Row],[Fecha]]-RepVariacion[[#This Row],[Fecha Inicial]]+1</f>
        <v>7</v>
      </c>
      <c r="E395" s="62">
        <v>46072</v>
      </c>
      <c r="F395" s="62">
        <v>46078</v>
      </c>
      <c r="G395" s="29" t="s">
        <v>113</v>
      </c>
      <c r="H395" s="30">
        <v>32.6</v>
      </c>
      <c r="I395" s="30">
        <v>6</v>
      </c>
      <c r="J395" s="30">
        <v>33.61</v>
      </c>
      <c r="K395" s="30">
        <v>4.99</v>
      </c>
      <c r="L395" s="30">
        <v>5.78</v>
      </c>
      <c r="M395" s="30">
        <v>0.79</v>
      </c>
      <c r="N395" s="30"/>
      <c r="O395" s="58">
        <v>0.158</v>
      </c>
      <c r="P395" s="59">
        <v>19528.330000000002</v>
      </c>
      <c r="Q395" s="59"/>
      <c r="R395" s="59"/>
      <c r="S395" s="32">
        <v>0.377</v>
      </c>
      <c r="T395" s="32">
        <v>0.437</v>
      </c>
      <c r="U395" s="59">
        <v>328405.37</v>
      </c>
      <c r="V395" s="59">
        <v>833902.29</v>
      </c>
      <c r="W395" s="59">
        <v>149700</v>
      </c>
      <c r="X395" s="59">
        <v>123684.72</v>
      </c>
      <c r="Y395" s="59">
        <v>143360.51</v>
      </c>
      <c r="AA395"/>
    </row>
    <row r="396" spans="1:27" x14ac:dyDescent="0.25">
      <c r="A396" s="60">
        <f>IFERROR(VLOOKUP(RepVariacion[[#This Row],[Nombre Artículo]],Productos[],4,FALSE),"00 Falta Info")</f>
        <v>0</v>
      </c>
      <c r="B396" s="34" t="str">
        <f>IFERROR(VLOOKUP(RepVariacion[[#This Row],[Nombre Artículo]],Productos[],3,FALSE),"00 Falta Info")</f>
        <v>Mariscos</v>
      </c>
      <c r="C396" s="34" t="str">
        <f>IFERROR(VLOOKUP(RepVariacion[[#This Row],[Nombre Artículo]],Productos[],2,FALSE),"00 Falta Info")</f>
        <v>Mariscos</v>
      </c>
      <c r="D396" s="61">
        <f>RepVariacion[[#This Row],[Fecha]]-RepVariacion[[#This Row],[Fecha Inicial]]+1</f>
        <v>7</v>
      </c>
      <c r="E396" s="62">
        <v>46072</v>
      </c>
      <c r="F396" s="62">
        <v>46078</v>
      </c>
      <c r="G396" s="29" t="s">
        <v>114</v>
      </c>
      <c r="H396" s="30">
        <v>12.3</v>
      </c>
      <c r="I396" s="30"/>
      <c r="J396" s="30">
        <v>11.9</v>
      </c>
      <c r="K396" s="30">
        <v>0.3</v>
      </c>
      <c r="L396" s="30">
        <v>1.2</v>
      </c>
      <c r="M396" s="30">
        <v>0.9</v>
      </c>
      <c r="N396" s="30"/>
      <c r="O396" s="58">
        <v>2.6419999999999999</v>
      </c>
      <c r="P396" s="59">
        <v>13762.17</v>
      </c>
      <c r="Q396" s="59"/>
      <c r="R396" s="59"/>
      <c r="S396" s="32">
        <v>0.10299999999999999</v>
      </c>
      <c r="T396" s="32">
        <v>0.377</v>
      </c>
      <c r="U396" s="59">
        <v>50335.06</v>
      </c>
      <c r="V396" s="59">
        <v>182316.63</v>
      </c>
      <c r="W396" s="59"/>
      <c r="X396" s="59">
        <v>5208.4799999999996</v>
      </c>
      <c r="Y396" s="59">
        <v>18970.650000000001</v>
      </c>
      <c r="AA396"/>
    </row>
    <row r="397" spans="1:27" x14ac:dyDescent="0.25">
      <c r="A397" s="60">
        <f>IFERROR(VLOOKUP(RepVariacion[[#This Row],[Nombre Artículo]],Productos[],4,FALSE),"00 Falta Info")</f>
        <v>0</v>
      </c>
      <c r="B397" s="34" t="str">
        <f>IFERROR(VLOOKUP(RepVariacion[[#This Row],[Nombre Artículo]],Productos[],3,FALSE),"00 Falta Info")</f>
        <v>Mariscos</v>
      </c>
      <c r="C397" s="34" t="str">
        <f>IFERROR(VLOOKUP(RepVariacion[[#This Row],[Nombre Artículo]],Productos[],2,FALSE),"00 Falta Info")</f>
        <v>Mariscos</v>
      </c>
      <c r="D397" s="61">
        <f>RepVariacion[[#This Row],[Fecha]]-RepVariacion[[#This Row],[Fecha Inicial]]+1</f>
        <v>7</v>
      </c>
      <c r="E397" s="62">
        <v>46072</v>
      </c>
      <c r="F397" s="62">
        <v>46078</v>
      </c>
      <c r="G397" s="29" t="s">
        <v>115</v>
      </c>
      <c r="H397" s="30">
        <v>10</v>
      </c>
      <c r="I397" s="30"/>
      <c r="J397" s="30">
        <v>9.4</v>
      </c>
      <c r="K397" s="30">
        <v>0.6</v>
      </c>
      <c r="L397" s="30"/>
      <c r="M397" s="30">
        <v>-0.6</v>
      </c>
      <c r="N397" s="30"/>
      <c r="O397" s="58">
        <v>-1</v>
      </c>
      <c r="P397" s="59">
        <v>-8542.66</v>
      </c>
      <c r="Q397" s="59"/>
      <c r="R397" s="59"/>
      <c r="S397" s="32"/>
      <c r="T397" s="32"/>
      <c r="U397" s="59"/>
      <c r="V397" s="59">
        <v>140457.32999999999</v>
      </c>
      <c r="W397" s="59"/>
      <c r="X397" s="59">
        <v>8542.66</v>
      </c>
      <c r="Y397" s="59"/>
      <c r="AA397"/>
    </row>
    <row r="398" spans="1:27" x14ac:dyDescent="0.25">
      <c r="A398" s="60">
        <f>IFERROR(VLOOKUP(RepVariacion[[#This Row],[Nombre Artículo]],Productos[],4,FALSE),"00 Falta Info")</f>
        <v>0</v>
      </c>
      <c r="B398" s="34" t="str">
        <f>IFERROR(VLOOKUP(RepVariacion[[#This Row],[Nombre Artículo]],Productos[],3,FALSE),"00 Falta Info")</f>
        <v>Mariscos</v>
      </c>
      <c r="C398" s="34" t="str">
        <f>IFERROR(VLOOKUP(RepVariacion[[#This Row],[Nombre Artículo]],Productos[],2,FALSE),"00 Falta Info")</f>
        <v>Mariscos</v>
      </c>
      <c r="D398" s="61">
        <f>RepVariacion[[#This Row],[Fecha]]-RepVariacion[[#This Row],[Fecha Inicial]]+1</f>
        <v>7</v>
      </c>
      <c r="E398" s="62">
        <v>46072</v>
      </c>
      <c r="F398" s="62">
        <v>46078</v>
      </c>
      <c r="G398" s="29" t="s">
        <v>116</v>
      </c>
      <c r="H398" s="30">
        <v>1.2</v>
      </c>
      <c r="I398" s="30">
        <v>4</v>
      </c>
      <c r="J398" s="30">
        <v>1.8</v>
      </c>
      <c r="K398" s="30">
        <v>3.4</v>
      </c>
      <c r="L398" s="30">
        <v>4.0999999999999996</v>
      </c>
      <c r="M398" s="30">
        <v>0.7</v>
      </c>
      <c r="N398" s="30"/>
      <c r="O398" s="58">
        <v>0.20899999999999999</v>
      </c>
      <c r="P398" s="59">
        <v>6000.18</v>
      </c>
      <c r="Q398" s="59"/>
      <c r="R398" s="59"/>
      <c r="S398" s="32">
        <v>0.27100000000000002</v>
      </c>
      <c r="T398" s="32">
        <v>0.32700000000000001</v>
      </c>
      <c r="U398" s="59">
        <v>106139.94</v>
      </c>
      <c r="V398" s="59">
        <v>15156.18</v>
      </c>
      <c r="W398" s="59">
        <v>33600</v>
      </c>
      <c r="X398" s="59">
        <v>28749.97</v>
      </c>
      <c r="Y398" s="59">
        <v>34750.15</v>
      </c>
      <c r="AA398"/>
    </row>
    <row r="399" spans="1:27" x14ac:dyDescent="0.25">
      <c r="A399" s="60">
        <f>IFERROR(VLOOKUP(RepVariacion[[#This Row],[Nombre Artículo]],Productos[],4,FALSE),"00 Falta Info")</f>
        <v>0</v>
      </c>
      <c r="B399" s="34" t="str">
        <f>IFERROR(VLOOKUP(RepVariacion[[#This Row],[Nombre Artículo]],Productos[],3,FALSE),"00 Falta Info")</f>
        <v>Mariscos</v>
      </c>
      <c r="C399" s="34" t="str">
        <f>IFERROR(VLOOKUP(RepVariacion[[#This Row],[Nombre Artículo]],Productos[],2,FALSE),"00 Falta Info")</f>
        <v>Mariscos</v>
      </c>
      <c r="D399" s="61">
        <f>RepVariacion[[#This Row],[Fecha]]-RepVariacion[[#This Row],[Fecha Inicial]]+1</f>
        <v>7</v>
      </c>
      <c r="E399" s="62">
        <v>46072</v>
      </c>
      <c r="F399" s="62">
        <v>46078</v>
      </c>
      <c r="G399" s="29" t="s">
        <v>117</v>
      </c>
      <c r="H399" s="30">
        <v>38.6</v>
      </c>
      <c r="I399" s="30"/>
      <c r="J399" s="30">
        <v>29.9</v>
      </c>
      <c r="K399" s="30">
        <v>8.6999999999999993</v>
      </c>
      <c r="L399" s="30">
        <v>9.6999999999999993</v>
      </c>
      <c r="M399" s="30">
        <v>1.1000000000000001</v>
      </c>
      <c r="N399" s="30"/>
      <c r="O399" s="58">
        <v>0.122</v>
      </c>
      <c r="P399" s="59">
        <v>9980.85</v>
      </c>
      <c r="Q399" s="59"/>
      <c r="R399" s="59"/>
      <c r="S399" s="32">
        <v>0.16600000000000001</v>
      </c>
      <c r="T399" s="32">
        <v>0.187</v>
      </c>
      <c r="U399" s="59">
        <v>490292.19</v>
      </c>
      <c r="V399" s="59">
        <v>280934.56</v>
      </c>
      <c r="W399" s="59"/>
      <c r="X399" s="59">
        <v>81633.45</v>
      </c>
      <c r="Y399" s="59">
        <v>91614.31</v>
      </c>
      <c r="AA399"/>
    </row>
    <row r="400" spans="1:27" x14ac:dyDescent="0.25">
      <c r="A400" s="60">
        <f>IFERROR(VLOOKUP(RepVariacion[[#This Row],[Nombre Artículo]],Productos[],4,FALSE),"00 Falta Info")</f>
        <v>0</v>
      </c>
      <c r="B400" s="34" t="str">
        <f>IFERROR(VLOOKUP(RepVariacion[[#This Row],[Nombre Artículo]],Productos[],3,FALSE),"00 Falta Info")</f>
        <v>Embutidos</v>
      </c>
      <c r="C400" s="34" t="str">
        <f>IFERROR(VLOOKUP(RepVariacion[[#This Row],[Nombre Artículo]],Productos[],2,FALSE),"00 Falta Info")</f>
        <v>Embutidos</v>
      </c>
      <c r="D400" s="61">
        <f>RepVariacion[[#This Row],[Fecha]]-RepVariacion[[#This Row],[Fecha Inicial]]+1</f>
        <v>7</v>
      </c>
      <c r="E400" s="62">
        <v>46072</v>
      </c>
      <c r="F400" s="62">
        <v>46078</v>
      </c>
      <c r="G400" s="29" t="s">
        <v>93</v>
      </c>
      <c r="H400" s="30">
        <v>6.9</v>
      </c>
      <c r="I400" s="30">
        <v>4</v>
      </c>
      <c r="J400" s="30">
        <v>8.3000000000000007</v>
      </c>
      <c r="K400" s="30">
        <v>2.7</v>
      </c>
      <c r="L400" s="30">
        <v>2.6</v>
      </c>
      <c r="M400" s="30">
        <v>-0.1</v>
      </c>
      <c r="N400" s="30"/>
      <c r="O400" s="58">
        <v>-1.9E-2</v>
      </c>
      <c r="P400" s="59">
        <v>-1060.6300000000001</v>
      </c>
      <c r="Q400" s="59"/>
      <c r="R400" s="59"/>
      <c r="S400" s="32">
        <v>0.27400000000000002</v>
      </c>
      <c r="T400" s="32">
        <v>0.248</v>
      </c>
      <c r="U400" s="59">
        <v>222162.32</v>
      </c>
      <c r="V400" s="59">
        <v>175498.23999999999</v>
      </c>
      <c r="W400" s="59">
        <v>76968</v>
      </c>
      <c r="X400" s="59">
        <v>60948.959999999999</v>
      </c>
      <c r="Y400" s="59">
        <v>55103.29</v>
      </c>
      <c r="AA400"/>
    </row>
    <row r="401" spans="1:27" x14ac:dyDescent="0.25">
      <c r="A401" s="60">
        <f>IFERROR(VLOOKUP(RepVariacion[[#This Row],[Nombre Artículo]],Productos[],4,FALSE),"00 Falta Info")</f>
        <v>0</v>
      </c>
      <c r="B401" s="34" t="str">
        <f>IFERROR(VLOOKUP(RepVariacion[[#This Row],[Nombre Artículo]],Productos[],3,FALSE),"00 Falta Info")</f>
        <v>Embutidos</v>
      </c>
      <c r="C401" s="34" t="str">
        <f>IFERROR(VLOOKUP(RepVariacion[[#This Row],[Nombre Artículo]],Productos[],2,FALSE),"00 Falta Info")</f>
        <v>Embutidos</v>
      </c>
      <c r="D401" s="61">
        <f>RepVariacion[[#This Row],[Fecha]]-RepVariacion[[#This Row],[Fecha Inicial]]+1</f>
        <v>7</v>
      </c>
      <c r="E401" s="62">
        <v>46072</v>
      </c>
      <c r="F401" s="62">
        <v>46078</v>
      </c>
      <c r="G401" s="29" t="s">
        <v>94</v>
      </c>
      <c r="H401" s="30">
        <v>5.4</v>
      </c>
      <c r="I401" s="30"/>
      <c r="J401" s="30">
        <v>4.4000000000000004</v>
      </c>
      <c r="K401" s="30">
        <v>1.1000000000000001</v>
      </c>
      <c r="L401" s="30">
        <v>1</v>
      </c>
      <c r="M401" s="30"/>
      <c r="N401" s="30"/>
      <c r="O401" s="58">
        <v>-1.0999999999999999E-2</v>
      </c>
      <c r="P401" s="59">
        <v>-123.97</v>
      </c>
      <c r="Q401" s="59"/>
      <c r="R401" s="59"/>
      <c r="S401" s="32">
        <v>0.14099999999999999</v>
      </c>
      <c r="T401" s="32">
        <v>0.13900000000000001</v>
      </c>
      <c r="U401" s="59">
        <v>77052.210000000006</v>
      </c>
      <c r="V401" s="59">
        <v>45126.76</v>
      </c>
      <c r="W401" s="59"/>
      <c r="X401" s="59">
        <v>10868.44</v>
      </c>
      <c r="Y401" s="59">
        <v>10744.47</v>
      </c>
      <c r="AA401"/>
    </row>
    <row r="402" spans="1:27" x14ac:dyDescent="0.25">
      <c r="A402" s="60">
        <f>IFERROR(VLOOKUP(RepVariacion[[#This Row],[Nombre Artículo]],Productos[],4,FALSE),"00 Falta Info")</f>
        <v>0</v>
      </c>
      <c r="B402" s="34" t="str">
        <f>IFERROR(VLOOKUP(RepVariacion[[#This Row],[Nombre Artículo]],Productos[],3,FALSE),"00 Falta Info")</f>
        <v>Lacteos</v>
      </c>
      <c r="C402" s="34" t="str">
        <f>IFERROR(VLOOKUP(RepVariacion[[#This Row],[Nombre Artículo]],Productos[],2,FALSE),"00 Falta Info")</f>
        <v>Quesos</v>
      </c>
      <c r="D402" s="61">
        <f>RepVariacion[[#This Row],[Fecha]]-RepVariacion[[#This Row],[Fecha Inicial]]+1</f>
        <v>7</v>
      </c>
      <c r="E402" s="62">
        <v>46072</v>
      </c>
      <c r="F402" s="62">
        <v>46078</v>
      </c>
      <c r="G402" s="29" t="s">
        <v>118</v>
      </c>
      <c r="H402" s="30">
        <v>107</v>
      </c>
      <c r="I402" s="30"/>
      <c r="J402" s="30">
        <v>58</v>
      </c>
      <c r="K402" s="30">
        <v>49</v>
      </c>
      <c r="L402" s="30">
        <v>49</v>
      </c>
      <c r="M402" s="30"/>
      <c r="N402" s="30"/>
      <c r="O402" s="58"/>
      <c r="P402" s="59"/>
      <c r="Q402" s="59"/>
      <c r="R402" s="59"/>
      <c r="S402" s="32">
        <v>0.42599999999999999</v>
      </c>
      <c r="T402" s="32">
        <v>0.42599999999999999</v>
      </c>
      <c r="U402" s="59">
        <v>480974.75</v>
      </c>
      <c r="V402" s="59">
        <v>242735.06</v>
      </c>
      <c r="W402" s="59"/>
      <c r="X402" s="59">
        <v>205069.27</v>
      </c>
      <c r="Y402" s="59">
        <v>205069.27</v>
      </c>
      <c r="AA402"/>
    </row>
    <row r="403" spans="1:27" x14ac:dyDescent="0.25">
      <c r="A403" s="60">
        <f>IFERROR(VLOOKUP(RepVariacion[[#This Row],[Nombre Artículo]],Productos[],4,FALSE),"00 Falta Info")</f>
        <v>0</v>
      </c>
      <c r="B403" s="34" t="str">
        <f>IFERROR(VLOOKUP(RepVariacion[[#This Row],[Nombre Artículo]],Productos[],3,FALSE),"00 Falta Info")</f>
        <v>Lacteos</v>
      </c>
      <c r="C403" s="34" t="str">
        <f>IFERROR(VLOOKUP(RepVariacion[[#This Row],[Nombre Artículo]],Productos[],2,FALSE),"00 Falta Info")</f>
        <v>Quesos</v>
      </c>
      <c r="D403" s="61">
        <f>RepVariacion[[#This Row],[Fecha]]-RepVariacion[[#This Row],[Fecha Inicial]]+1</f>
        <v>7</v>
      </c>
      <c r="E403" s="62">
        <v>46072</v>
      </c>
      <c r="F403" s="62">
        <v>46078</v>
      </c>
      <c r="G403" s="29" t="s">
        <v>119</v>
      </c>
      <c r="H403" s="30">
        <v>6</v>
      </c>
      <c r="I403" s="30"/>
      <c r="J403" s="30">
        <v>6</v>
      </c>
      <c r="K403" s="30"/>
      <c r="L403" s="30"/>
      <c r="M403" s="30"/>
      <c r="N403" s="30"/>
      <c r="O403" s="58"/>
      <c r="P403" s="59"/>
      <c r="Q403" s="59"/>
      <c r="R403" s="59"/>
      <c r="S403" s="32"/>
      <c r="T403" s="32"/>
      <c r="U403" s="59"/>
      <c r="V403" s="59"/>
      <c r="W403" s="59"/>
      <c r="X403" s="59"/>
      <c r="Y403" s="59"/>
      <c r="AA403"/>
    </row>
    <row r="404" spans="1:27" x14ac:dyDescent="0.25">
      <c r="A404" s="60">
        <f>IFERROR(VLOOKUP(RepVariacion[[#This Row],[Nombre Artículo]],Productos[],4,FALSE),"00 Falta Info")</f>
        <v>0</v>
      </c>
      <c r="B404" s="34" t="str">
        <f>IFERROR(VLOOKUP(RepVariacion[[#This Row],[Nombre Artículo]],Productos[],3,FALSE),"00 Falta Info")</f>
        <v>Lacteos</v>
      </c>
      <c r="C404" s="34" t="str">
        <f>IFERROR(VLOOKUP(RepVariacion[[#This Row],[Nombre Artículo]],Productos[],2,FALSE),"00 Falta Info")</f>
        <v>Quesos</v>
      </c>
      <c r="D404" s="61">
        <f>RepVariacion[[#This Row],[Fecha]]-RepVariacion[[#This Row],[Fecha Inicial]]+1</f>
        <v>7</v>
      </c>
      <c r="E404" s="62">
        <v>46072</v>
      </c>
      <c r="F404" s="62">
        <v>46078</v>
      </c>
      <c r="G404" s="29" t="s">
        <v>120</v>
      </c>
      <c r="H404" s="30">
        <v>36.1</v>
      </c>
      <c r="I404" s="30">
        <v>30</v>
      </c>
      <c r="J404" s="30">
        <v>47.1</v>
      </c>
      <c r="K404" s="30">
        <v>19</v>
      </c>
      <c r="L404" s="30">
        <v>18.2</v>
      </c>
      <c r="M404" s="30">
        <v>-0.8</v>
      </c>
      <c r="N404" s="30">
        <v>1</v>
      </c>
      <c r="O404" s="58">
        <v>-4.2999999999999997E-2</v>
      </c>
      <c r="P404" s="59">
        <v>-10046.719999999999</v>
      </c>
      <c r="Q404" s="59">
        <v>0.05</v>
      </c>
      <c r="R404" s="59">
        <v>11876.3</v>
      </c>
      <c r="S404" s="32">
        <v>0.17399999999999999</v>
      </c>
      <c r="T404" s="32">
        <v>0.16600000000000001</v>
      </c>
      <c r="U404" s="59">
        <v>1354046.49</v>
      </c>
      <c r="V404" s="59">
        <v>583215.47</v>
      </c>
      <c r="W404" s="59">
        <v>371700</v>
      </c>
      <c r="X404" s="59">
        <v>235424.05</v>
      </c>
      <c r="Y404" s="59">
        <v>225383.86</v>
      </c>
      <c r="AA404"/>
    </row>
    <row r="405" spans="1:27" x14ac:dyDescent="0.25">
      <c r="A405" s="60">
        <f>IFERROR(VLOOKUP(RepVariacion[[#This Row],[Nombre Artículo]],Productos[],4,FALSE),"00 Falta Info")</f>
        <v>0</v>
      </c>
      <c r="B405" s="34" t="str">
        <f>IFERROR(VLOOKUP(RepVariacion[[#This Row],[Nombre Artículo]],Productos[],3,FALSE),"00 Falta Info")</f>
        <v>Lacteos</v>
      </c>
      <c r="C405" s="34" t="str">
        <f>IFERROR(VLOOKUP(RepVariacion[[#This Row],[Nombre Artículo]],Productos[],2,FALSE),"00 Falta Info")</f>
        <v>Quesos</v>
      </c>
      <c r="D405" s="61">
        <f>RepVariacion[[#This Row],[Fecha]]-RepVariacion[[#This Row],[Fecha Inicial]]+1</f>
        <v>7</v>
      </c>
      <c r="E405" s="62">
        <v>46072</v>
      </c>
      <c r="F405" s="62">
        <v>46078</v>
      </c>
      <c r="G405" s="29" t="s">
        <v>88</v>
      </c>
      <c r="H405" s="30">
        <v>16.899999999999999</v>
      </c>
      <c r="I405" s="30"/>
      <c r="J405" s="30">
        <v>15.2</v>
      </c>
      <c r="K405" s="30">
        <v>1.7</v>
      </c>
      <c r="L405" s="30">
        <v>1.5</v>
      </c>
      <c r="M405" s="30">
        <v>-0.2</v>
      </c>
      <c r="N405" s="30"/>
      <c r="O405" s="58">
        <v>-8.8999999999999996E-2</v>
      </c>
      <c r="P405" s="59">
        <v>-1948.5</v>
      </c>
      <c r="Q405" s="59"/>
      <c r="R405" s="59"/>
      <c r="S405" s="32">
        <v>0.14699999999999999</v>
      </c>
      <c r="T405" s="32">
        <v>0.13400000000000001</v>
      </c>
      <c r="U405" s="59">
        <v>148760.18</v>
      </c>
      <c r="V405" s="59">
        <v>197266.14</v>
      </c>
      <c r="W405" s="59"/>
      <c r="X405" s="59">
        <v>21888.15</v>
      </c>
      <c r="Y405" s="59">
        <v>19939.650000000001</v>
      </c>
      <c r="AA405"/>
    </row>
    <row r="406" spans="1:27" x14ac:dyDescent="0.25">
      <c r="A406" s="60">
        <f>IFERROR(VLOOKUP(RepVariacion[[#This Row],[Nombre Artículo]],Productos[],4,FALSE),"00 Falta Info")</f>
        <v>0</v>
      </c>
      <c r="B406" s="34" t="str">
        <f>IFERROR(VLOOKUP(RepVariacion[[#This Row],[Nombre Artículo]],Productos[],3,FALSE),"00 Falta Info")</f>
        <v>Lacteos</v>
      </c>
      <c r="C406" s="34" t="str">
        <f>IFERROR(VLOOKUP(RepVariacion[[#This Row],[Nombre Artículo]],Productos[],2,FALSE),"00 Falta Info")</f>
        <v>Quesos</v>
      </c>
      <c r="D406" s="61">
        <f>RepVariacion[[#This Row],[Fecha]]-RepVariacion[[#This Row],[Fecha Inicial]]+1</f>
        <v>7</v>
      </c>
      <c r="E406" s="62">
        <v>46072</v>
      </c>
      <c r="F406" s="62">
        <v>46078</v>
      </c>
      <c r="G406" s="29" t="s">
        <v>121</v>
      </c>
      <c r="H406" s="30">
        <v>8.1</v>
      </c>
      <c r="I406" s="30">
        <v>3.5</v>
      </c>
      <c r="J406" s="30">
        <v>9.3000000000000007</v>
      </c>
      <c r="K406" s="30">
        <v>2.2999999999999998</v>
      </c>
      <c r="L406" s="30">
        <v>2.7</v>
      </c>
      <c r="M406" s="30">
        <v>0.4</v>
      </c>
      <c r="N406" s="30"/>
      <c r="O406" s="58">
        <v>0.17899999999999999</v>
      </c>
      <c r="P406" s="59">
        <v>5606.42</v>
      </c>
      <c r="Q406" s="59"/>
      <c r="R406" s="59"/>
      <c r="S406" s="32">
        <v>0.154</v>
      </c>
      <c r="T406" s="32">
        <v>0.18099999999999999</v>
      </c>
      <c r="U406" s="59">
        <v>203363</v>
      </c>
      <c r="V406" s="59">
        <v>126889.93</v>
      </c>
      <c r="W406" s="59">
        <v>47915</v>
      </c>
      <c r="X406" s="59">
        <v>31285.88</v>
      </c>
      <c r="Y406" s="59">
        <v>36888.07</v>
      </c>
      <c r="AA406"/>
    </row>
    <row r="407" spans="1:27" x14ac:dyDescent="0.25">
      <c r="A407" s="60">
        <f>IFERROR(VLOOKUP(RepVariacion[[#This Row],[Nombre Artículo]],Productos[],4,FALSE),"00 Falta Info")</f>
        <v>0</v>
      </c>
      <c r="B407" s="34" t="str">
        <f>IFERROR(VLOOKUP(RepVariacion[[#This Row],[Nombre Artículo]],Productos[],3,FALSE),"00 Falta Info")</f>
        <v>Lacteos</v>
      </c>
      <c r="C407" s="34" t="str">
        <f>IFERROR(VLOOKUP(RepVariacion[[#This Row],[Nombre Artículo]],Productos[],2,FALSE),"00 Falta Info")</f>
        <v>Quesos</v>
      </c>
      <c r="D407" s="61">
        <f>RepVariacion[[#This Row],[Fecha]]-RepVariacion[[#This Row],[Fecha Inicial]]+1</f>
        <v>7</v>
      </c>
      <c r="E407" s="62">
        <v>46072</v>
      </c>
      <c r="F407" s="62">
        <v>46078</v>
      </c>
      <c r="G407" s="29" t="s">
        <v>89</v>
      </c>
      <c r="H407" s="30">
        <v>7.2</v>
      </c>
      <c r="I407" s="30"/>
      <c r="J407" s="30">
        <v>6.8</v>
      </c>
      <c r="K407" s="30">
        <v>0.4</v>
      </c>
      <c r="L407" s="30">
        <v>0.4</v>
      </c>
      <c r="M407" s="30"/>
      <c r="N407" s="30"/>
      <c r="O407" s="58">
        <v>-0.06</v>
      </c>
      <c r="P407" s="59">
        <v>-383.32</v>
      </c>
      <c r="Q407" s="59"/>
      <c r="R407" s="59"/>
      <c r="S407" s="32">
        <v>9.6000000000000002E-2</v>
      </c>
      <c r="T407" s="32">
        <v>0.09</v>
      </c>
      <c r="U407" s="59">
        <v>66298.02</v>
      </c>
      <c r="V407" s="59">
        <v>95958.98</v>
      </c>
      <c r="W407" s="59"/>
      <c r="X407" s="59">
        <v>6346.16</v>
      </c>
      <c r="Y407" s="59">
        <v>5962.83</v>
      </c>
      <c r="AA407"/>
    </row>
    <row r="408" spans="1:27" x14ac:dyDescent="0.25">
      <c r="A408" s="60">
        <f>IFERROR(VLOOKUP(RepVariacion[[#This Row],[Nombre Artículo]],Productos[],4,FALSE),"00 Falta Info")</f>
        <v>0</v>
      </c>
      <c r="B408" s="34" t="str">
        <f>IFERROR(VLOOKUP(RepVariacion[[#This Row],[Nombre Artículo]],Productos[],3,FALSE),"00 Falta Info")</f>
        <v>Lacteos</v>
      </c>
      <c r="C408" s="34" t="str">
        <f>IFERROR(VLOOKUP(RepVariacion[[#This Row],[Nombre Artículo]],Productos[],2,FALSE),"00 Falta Info")</f>
        <v>Quesos</v>
      </c>
      <c r="D408" s="61">
        <f>RepVariacion[[#This Row],[Fecha]]-RepVariacion[[#This Row],[Fecha Inicial]]+1</f>
        <v>7</v>
      </c>
      <c r="E408" s="62">
        <v>46072</v>
      </c>
      <c r="F408" s="62">
        <v>46078</v>
      </c>
      <c r="G408" s="29" t="s">
        <v>122</v>
      </c>
      <c r="H408" s="30">
        <v>2.1</v>
      </c>
      <c r="I408" s="30"/>
      <c r="J408" s="30">
        <v>1.7</v>
      </c>
      <c r="K408" s="30">
        <v>0.4</v>
      </c>
      <c r="L408" s="30">
        <v>0.3</v>
      </c>
      <c r="M408" s="30">
        <v>-0.1</v>
      </c>
      <c r="N408" s="30"/>
      <c r="O408" s="58">
        <v>-0.29599999999999999</v>
      </c>
      <c r="P408" s="59">
        <v>-3326.93</v>
      </c>
      <c r="Q408" s="59"/>
      <c r="R408" s="59"/>
      <c r="S408" s="32">
        <v>0.224</v>
      </c>
      <c r="T408" s="32">
        <v>0.158</v>
      </c>
      <c r="U408" s="59">
        <v>50143</v>
      </c>
      <c r="V408" s="59">
        <v>43698.91</v>
      </c>
      <c r="W408" s="59"/>
      <c r="X408" s="59">
        <v>11248.18</v>
      </c>
      <c r="Y408" s="59">
        <v>7921.25</v>
      </c>
      <c r="AA408"/>
    </row>
    <row r="409" spans="1:27" x14ac:dyDescent="0.25">
      <c r="A409" s="60">
        <f>IFERROR(VLOOKUP(RepVariacion[[#This Row],[Nombre Artículo]],Productos[],4,FALSE),"00 Falta Info")</f>
        <v>0</v>
      </c>
      <c r="B409" s="34" t="str">
        <f>IFERROR(VLOOKUP(RepVariacion[[#This Row],[Nombre Artículo]],Productos[],3,FALSE),"00 Falta Info")</f>
        <v>Lacteos</v>
      </c>
      <c r="C409" s="34" t="str">
        <f>IFERROR(VLOOKUP(RepVariacion[[#This Row],[Nombre Artículo]],Productos[],2,FALSE),"00 Falta Info")</f>
        <v>Quesos</v>
      </c>
      <c r="D409" s="61">
        <f>RepVariacion[[#This Row],[Fecha]]-RepVariacion[[#This Row],[Fecha Inicial]]+1</f>
        <v>7</v>
      </c>
      <c r="E409" s="62">
        <v>46072</v>
      </c>
      <c r="F409" s="62">
        <v>46078</v>
      </c>
      <c r="G409" s="29" t="s">
        <v>123</v>
      </c>
      <c r="H409" s="30">
        <v>9.3000000000000007</v>
      </c>
      <c r="I409" s="30">
        <v>2.7</v>
      </c>
      <c r="J409" s="30">
        <v>9.6</v>
      </c>
      <c r="K409" s="30">
        <v>2.5</v>
      </c>
      <c r="L409" s="30">
        <v>3</v>
      </c>
      <c r="M409" s="30">
        <v>0.5</v>
      </c>
      <c r="N409" s="30"/>
      <c r="O409" s="58">
        <v>0.20899999999999999</v>
      </c>
      <c r="P409" s="59">
        <v>5187.7299999999996</v>
      </c>
      <c r="Q409" s="59"/>
      <c r="R409" s="59"/>
      <c r="S409" s="32">
        <v>0.628</v>
      </c>
      <c r="T409" s="32">
        <v>0.75900000000000001</v>
      </c>
      <c r="U409" s="59">
        <v>39591.040000000001</v>
      </c>
      <c r="V409" s="59">
        <v>95882.46</v>
      </c>
      <c r="W409" s="59">
        <v>27172.799999999999</v>
      </c>
      <c r="X409" s="59">
        <v>24866.68</v>
      </c>
      <c r="Y409" s="59">
        <v>30033.79</v>
      </c>
      <c r="AA409"/>
    </row>
    <row r="410" spans="1:27" x14ac:dyDescent="0.25">
      <c r="A410" s="60">
        <f>IFERROR(VLOOKUP(RepVariacion[[#This Row],[Nombre Artículo]],Productos[],4,FALSE),"00 Falta Info")</f>
        <v>0</v>
      </c>
      <c r="B410" s="34" t="str">
        <f>IFERROR(VLOOKUP(RepVariacion[[#This Row],[Nombre Artículo]],Productos[],3,FALSE),"00 Falta Info")</f>
        <v>Lacteos</v>
      </c>
      <c r="C410" s="34" t="str">
        <f>IFERROR(VLOOKUP(RepVariacion[[#This Row],[Nombre Artículo]],Productos[],2,FALSE),"00 Falta Info")</f>
        <v>Quesos</v>
      </c>
      <c r="D410" s="61">
        <f>RepVariacion[[#This Row],[Fecha]]-RepVariacion[[#This Row],[Fecha Inicial]]+1</f>
        <v>7</v>
      </c>
      <c r="E410" s="62">
        <v>46072</v>
      </c>
      <c r="F410" s="62">
        <v>46078</v>
      </c>
      <c r="G410" s="29" t="s">
        <v>90</v>
      </c>
      <c r="H410" s="30">
        <v>9.1</v>
      </c>
      <c r="I410" s="30"/>
      <c r="J410" s="30">
        <v>8.6999999999999993</v>
      </c>
      <c r="K410" s="30">
        <v>0.4</v>
      </c>
      <c r="L410" s="30">
        <v>1</v>
      </c>
      <c r="M410" s="30">
        <v>0.6</v>
      </c>
      <c r="N410" s="30"/>
      <c r="O410" s="58">
        <v>1.5249999999999999</v>
      </c>
      <c r="P410" s="59">
        <v>10962.87</v>
      </c>
      <c r="Q410" s="59"/>
      <c r="R410" s="59"/>
      <c r="S410" s="32">
        <v>0.13600000000000001</v>
      </c>
      <c r="T410" s="32">
        <v>0.34300000000000003</v>
      </c>
      <c r="U410" s="59">
        <v>52884.89</v>
      </c>
      <c r="V410" s="59">
        <v>158181.12</v>
      </c>
      <c r="W410" s="59"/>
      <c r="X410" s="59">
        <v>7187.58</v>
      </c>
      <c r="Y410" s="59">
        <v>18150.439999999999</v>
      </c>
      <c r="AA410"/>
    </row>
    <row r="411" spans="1:27" x14ac:dyDescent="0.25">
      <c r="A411" s="60">
        <f>IFERROR(VLOOKUP(RepVariacion[[#This Row],[Nombre Artículo]],Productos[],4,FALSE),"00 Falta Info")</f>
        <v>0</v>
      </c>
      <c r="B411" s="34" t="str">
        <f>IFERROR(VLOOKUP(RepVariacion[[#This Row],[Nombre Artículo]],Productos[],3,FALSE),"00 Falta Info")</f>
        <v>Abarrotes</v>
      </c>
      <c r="C411" s="34" t="str">
        <f>IFERROR(VLOOKUP(RepVariacion[[#This Row],[Nombre Artículo]],Productos[],2,FALSE),"00 Falta Info")</f>
        <v>Chocolate</v>
      </c>
      <c r="D411" s="61">
        <f>RepVariacion[[#This Row],[Fecha]]-RepVariacion[[#This Row],[Fecha Inicial]]+1</f>
        <v>7</v>
      </c>
      <c r="E411" s="62">
        <v>46072</v>
      </c>
      <c r="F411" s="62">
        <v>46078</v>
      </c>
      <c r="G411" s="29" t="s">
        <v>124</v>
      </c>
      <c r="H411" s="30">
        <v>19.5</v>
      </c>
      <c r="I411" s="30"/>
      <c r="J411" s="30">
        <v>19.5</v>
      </c>
      <c r="K411" s="30"/>
      <c r="L411" s="30"/>
      <c r="M411" s="30"/>
      <c r="N411" s="30"/>
      <c r="O411" s="58"/>
      <c r="P411" s="59"/>
      <c r="Q411" s="59"/>
      <c r="R411" s="59"/>
      <c r="S411" s="32"/>
      <c r="T411" s="32"/>
      <c r="U411" s="59"/>
      <c r="V411" s="59">
        <v>192766.93</v>
      </c>
      <c r="W411" s="59"/>
      <c r="X411" s="59"/>
      <c r="Y411" s="59"/>
      <c r="AA411"/>
    </row>
    <row r="412" spans="1:27" x14ac:dyDescent="0.25">
      <c r="A412" s="60">
        <f>IFERROR(VLOOKUP(RepVariacion[[#This Row],[Nombre Artículo]],Productos[],4,FALSE),"00 Falta Info")</f>
        <v>0</v>
      </c>
      <c r="B412" s="34" t="str">
        <f>IFERROR(VLOOKUP(RepVariacion[[#This Row],[Nombre Artículo]],Productos[],3,FALSE),"00 Falta Info")</f>
        <v>Abarrotes</v>
      </c>
      <c r="C412" s="34" t="str">
        <f>IFERROR(VLOOKUP(RepVariacion[[#This Row],[Nombre Artículo]],Productos[],2,FALSE),"00 Falta Info")</f>
        <v>Chocolate</v>
      </c>
      <c r="D412" s="61">
        <f>RepVariacion[[#This Row],[Fecha]]-RepVariacion[[#This Row],[Fecha Inicial]]+1</f>
        <v>7</v>
      </c>
      <c r="E412" s="62">
        <v>46072</v>
      </c>
      <c r="F412" s="62">
        <v>46078</v>
      </c>
      <c r="G412" s="29" t="s">
        <v>125</v>
      </c>
      <c r="H412" s="30">
        <v>11.5</v>
      </c>
      <c r="I412" s="30"/>
      <c r="J412" s="30">
        <v>11.3</v>
      </c>
      <c r="K412" s="30">
        <v>0.2</v>
      </c>
      <c r="L412" s="30">
        <v>0.2</v>
      </c>
      <c r="M412" s="30"/>
      <c r="N412" s="30">
        <v>0.1</v>
      </c>
      <c r="O412" s="58">
        <v>-0.19800000000000001</v>
      </c>
      <c r="P412" s="59">
        <v>-590.64</v>
      </c>
      <c r="Q412" s="59">
        <v>0.45800000000000002</v>
      </c>
      <c r="R412" s="59">
        <v>1363.59</v>
      </c>
      <c r="S412" s="32">
        <v>0.35899999999999999</v>
      </c>
      <c r="T412" s="32">
        <v>0.28799999999999998</v>
      </c>
      <c r="U412" s="59">
        <v>8295.23</v>
      </c>
      <c r="V412" s="59">
        <v>161936.22</v>
      </c>
      <c r="W412" s="59"/>
      <c r="X412" s="59">
        <v>2976.45</v>
      </c>
      <c r="Y412" s="59">
        <v>2385.8200000000002</v>
      </c>
      <c r="AA412"/>
    </row>
    <row r="413" spans="1:27" x14ac:dyDescent="0.25">
      <c r="A413" s="60">
        <f>IFERROR(VLOOKUP(RepVariacion[[#This Row],[Nombre Artículo]],Productos[],4,FALSE),"00 Falta Info")</f>
        <v>0</v>
      </c>
      <c r="B413" s="34" t="str">
        <f>IFERROR(VLOOKUP(RepVariacion[[#This Row],[Nombre Artículo]],Productos[],3,FALSE),"00 Falta Info")</f>
        <v>Abarrotes</v>
      </c>
      <c r="C413" s="34" t="str">
        <f>IFERROR(VLOOKUP(RepVariacion[[#This Row],[Nombre Artículo]],Productos[],2,FALSE),"00 Falta Info")</f>
        <v>Chocolate</v>
      </c>
      <c r="D413" s="61">
        <f>RepVariacion[[#This Row],[Fecha]]-RepVariacion[[#This Row],[Fecha Inicial]]+1</f>
        <v>7</v>
      </c>
      <c r="E413" s="62">
        <v>46072</v>
      </c>
      <c r="F413" s="62">
        <v>46078</v>
      </c>
      <c r="G413" s="29" t="s">
        <v>126</v>
      </c>
      <c r="H413" s="30">
        <v>7.6</v>
      </c>
      <c r="I413" s="30"/>
      <c r="J413" s="30">
        <v>7.2</v>
      </c>
      <c r="K413" s="30">
        <v>0.4</v>
      </c>
      <c r="L413" s="30">
        <v>0.2</v>
      </c>
      <c r="M413" s="30">
        <v>-0.2</v>
      </c>
      <c r="N413" s="30"/>
      <c r="O413" s="58">
        <v>-0.42499999999999999</v>
      </c>
      <c r="P413" s="59">
        <v>-1651.99</v>
      </c>
      <c r="Q413" s="59"/>
      <c r="R413" s="59"/>
      <c r="S413" s="32">
        <v>0.59399999999999997</v>
      </c>
      <c r="T413" s="32">
        <v>0.34100000000000003</v>
      </c>
      <c r="U413" s="59">
        <v>6548.99</v>
      </c>
      <c r="V413" s="59">
        <v>70730.429999999993</v>
      </c>
      <c r="W413" s="59"/>
      <c r="X413" s="59">
        <v>3886.86</v>
      </c>
      <c r="Y413" s="59">
        <v>2234.88</v>
      </c>
      <c r="AA413"/>
    </row>
    <row r="414" spans="1:27" x14ac:dyDescent="0.25">
      <c r="A414" s="60">
        <f>IFERROR(VLOOKUP(RepVariacion[[#This Row],[Nombre Artículo]],Productos[],4,FALSE),"00 Falta Info")</f>
        <v>0</v>
      </c>
      <c r="B414" s="34" t="str">
        <f>IFERROR(VLOOKUP(RepVariacion[[#This Row],[Nombre Artículo]],Productos[],3,FALSE),"00 Falta Info")</f>
        <v>Abarrotes</v>
      </c>
      <c r="C414" s="34" t="str">
        <f>IFERROR(VLOOKUP(RepVariacion[[#This Row],[Nombre Artículo]],Productos[],2,FALSE),"00 Falta Info")</f>
        <v>Aceite</v>
      </c>
      <c r="D414" s="61">
        <f>RepVariacion[[#This Row],[Fecha]]-RepVariacion[[#This Row],[Fecha Inicial]]+1</f>
        <v>7</v>
      </c>
      <c r="E414" s="62">
        <v>46072</v>
      </c>
      <c r="F414" s="62">
        <v>46078</v>
      </c>
      <c r="G414" s="29" t="s">
        <v>127</v>
      </c>
      <c r="H414" s="30">
        <v>24</v>
      </c>
      <c r="I414" s="30">
        <v>12</v>
      </c>
      <c r="J414" s="30">
        <v>15</v>
      </c>
      <c r="K414" s="30">
        <v>21</v>
      </c>
      <c r="L414" s="30"/>
      <c r="M414" s="30">
        <v>-21</v>
      </c>
      <c r="N414" s="30"/>
      <c r="O414" s="58">
        <v>-1</v>
      </c>
      <c r="P414" s="59">
        <v>-30244.2</v>
      </c>
      <c r="Q414" s="59"/>
      <c r="R414" s="59"/>
      <c r="S414" s="32"/>
      <c r="T414" s="32"/>
      <c r="U414" s="59"/>
      <c r="V414" s="59">
        <v>21603</v>
      </c>
      <c r="W414" s="59">
        <v>16812</v>
      </c>
      <c r="X414" s="59">
        <v>33537</v>
      </c>
      <c r="Y414" s="59"/>
      <c r="AA414"/>
    </row>
    <row r="415" spans="1:27" x14ac:dyDescent="0.25">
      <c r="A415" s="60">
        <f>IFERROR(VLOOKUP(RepVariacion[[#This Row],[Nombre Artículo]],Productos[],4,FALSE),"00 Falta Info")</f>
        <v>0</v>
      </c>
      <c r="B415" s="34" t="str">
        <f>IFERROR(VLOOKUP(RepVariacion[[#This Row],[Nombre Artículo]],Productos[],3,FALSE),"00 Falta Info")</f>
        <v>Verduras</v>
      </c>
      <c r="C415" s="34" t="str">
        <f>IFERROR(VLOOKUP(RepVariacion[[#This Row],[Nombre Artículo]],Productos[],2,FALSE),"00 Falta Info")</f>
        <v>Champiñon</v>
      </c>
      <c r="D415" s="61">
        <f>RepVariacion[[#This Row],[Fecha]]-RepVariacion[[#This Row],[Fecha Inicial]]+1</f>
        <v>7</v>
      </c>
      <c r="E415" s="62">
        <v>46072</v>
      </c>
      <c r="F415" s="62">
        <v>46078</v>
      </c>
      <c r="G415" s="29" t="s">
        <v>128</v>
      </c>
      <c r="H415" s="30">
        <v>1.8</v>
      </c>
      <c r="I415" s="30">
        <v>1</v>
      </c>
      <c r="J415" s="30">
        <v>2.1</v>
      </c>
      <c r="K415" s="30">
        <v>0.7</v>
      </c>
      <c r="L415" s="30">
        <v>0.4</v>
      </c>
      <c r="M415" s="30">
        <v>-0.4</v>
      </c>
      <c r="N415" s="30"/>
      <c r="O415" s="58">
        <v>-0.48499999999999999</v>
      </c>
      <c r="P415" s="59">
        <v>-6287.57</v>
      </c>
      <c r="Q415" s="59"/>
      <c r="R415" s="59"/>
      <c r="S415" s="32">
        <v>0.20300000000000001</v>
      </c>
      <c r="T415" s="32">
        <v>0.108</v>
      </c>
      <c r="U415" s="59">
        <v>61606.25</v>
      </c>
      <c r="V415" s="59">
        <v>36332.58</v>
      </c>
      <c r="W415" s="59">
        <v>18200</v>
      </c>
      <c r="X415" s="59">
        <v>12534.37</v>
      </c>
      <c r="Y415" s="59">
        <v>6678.62</v>
      </c>
      <c r="AA415"/>
    </row>
    <row r="416" spans="1:27" x14ac:dyDescent="0.25">
      <c r="A416" s="60">
        <f>IFERROR(VLOOKUP(RepVariacion[[#This Row],[Nombre Artículo]],Productos[],4,FALSE),"00 Falta Info")</f>
        <v>0</v>
      </c>
      <c r="B416" s="34" t="str">
        <f>IFERROR(VLOOKUP(RepVariacion[[#This Row],[Nombre Artículo]],Productos[],3,FALSE),"00 Falta Info")</f>
        <v>Verduras</v>
      </c>
      <c r="C416" s="34" t="str">
        <f>IFERROR(VLOOKUP(RepVariacion[[#This Row],[Nombre Artículo]],Productos[],2,FALSE),"00 Falta Info")</f>
        <v>Champiñon</v>
      </c>
      <c r="D416" s="61">
        <f>RepVariacion[[#This Row],[Fecha]]-RepVariacion[[#This Row],[Fecha Inicial]]+1</f>
        <v>7</v>
      </c>
      <c r="E416" s="62">
        <v>46072</v>
      </c>
      <c r="F416" s="62">
        <v>46078</v>
      </c>
      <c r="G416" s="29" t="s">
        <v>129</v>
      </c>
      <c r="H416" s="30"/>
      <c r="I416" s="30">
        <v>1</v>
      </c>
      <c r="J416" s="30">
        <v>0.7</v>
      </c>
      <c r="K416" s="30">
        <v>0.3</v>
      </c>
      <c r="L416" s="30">
        <v>0.2</v>
      </c>
      <c r="M416" s="30">
        <v>-0.1</v>
      </c>
      <c r="N416" s="30"/>
      <c r="O416" s="58">
        <v>-0.307</v>
      </c>
      <c r="P416" s="59">
        <v>-1036.75</v>
      </c>
      <c r="Q416" s="59"/>
      <c r="R416" s="59"/>
      <c r="S416" s="32">
        <v>0.11700000000000001</v>
      </c>
      <c r="T416" s="32">
        <v>8.1000000000000003E-2</v>
      </c>
      <c r="U416" s="59">
        <v>28805.06</v>
      </c>
      <c r="V416" s="59">
        <v>9623.25</v>
      </c>
      <c r="W416" s="59">
        <v>13000</v>
      </c>
      <c r="X416" s="59">
        <v>3376.75</v>
      </c>
      <c r="Y416" s="59">
        <v>2340</v>
      </c>
      <c r="AA416"/>
    </row>
    <row r="417" spans="1:27" x14ac:dyDescent="0.25">
      <c r="A417" s="60">
        <f>IFERROR(VLOOKUP(RepVariacion[[#This Row],[Nombre Artículo]],Productos[],4,FALSE),"00 Falta Info")</f>
        <v>0</v>
      </c>
      <c r="B417" s="34" t="str">
        <f>IFERROR(VLOOKUP(RepVariacion[[#This Row],[Nombre Artículo]],Productos[],3,FALSE),"00 Falta Info")</f>
        <v>Verduras</v>
      </c>
      <c r="C417" s="34" t="str">
        <f>IFERROR(VLOOKUP(RepVariacion[[#This Row],[Nombre Artículo]],Productos[],2,FALSE),"00 Falta Info")</f>
        <v>Palta</v>
      </c>
      <c r="D417" s="61">
        <f>RepVariacion[[#This Row],[Fecha]]-RepVariacion[[#This Row],[Fecha Inicial]]+1</f>
        <v>7</v>
      </c>
      <c r="E417" s="62">
        <v>46072</v>
      </c>
      <c r="F417" s="62">
        <v>46078</v>
      </c>
      <c r="G417" s="29" t="s">
        <v>92</v>
      </c>
      <c r="H417" s="30">
        <v>9.6</v>
      </c>
      <c r="I417" s="30">
        <v>10</v>
      </c>
      <c r="J417" s="30">
        <v>8.5</v>
      </c>
      <c r="K417" s="30">
        <v>11.2</v>
      </c>
      <c r="L417" s="30">
        <v>16.899999999999999</v>
      </c>
      <c r="M417" s="30">
        <v>5.7</v>
      </c>
      <c r="N417" s="30">
        <v>1.1000000000000001</v>
      </c>
      <c r="O417" s="58">
        <v>0.51500000000000001</v>
      </c>
      <c r="P417" s="59">
        <v>21561.83</v>
      </c>
      <c r="Q417" s="59">
        <v>0.10199999999999999</v>
      </c>
      <c r="R417" s="59">
        <v>4260.25</v>
      </c>
      <c r="S417" s="32">
        <v>9.2999999999999999E-2</v>
      </c>
      <c r="T417" s="32">
        <v>0.159</v>
      </c>
      <c r="U417" s="59">
        <v>398205.89</v>
      </c>
      <c r="V417" s="59">
        <v>31707.79</v>
      </c>
      <c r="W417" s="59">
        <v>37500</v>
      </c>
      <c r="X417" s="59">
        <v>36840.800000000003</v>
      </c>
      <c r="Y417" s="59">
        <v>63442.62</v>
      </c>
      <c r="AA417"/>
    </row>
    <row r="418" spans="1:27" x14ac:dyDescent="0.25">
      <c r="A418" s="60">
        <f>IFERROR(VLOOKUP(RepVariacion[[#This Row],[Nombre Artículo]],Productos[],4,FALSE),"00 Falta Info")</f>
        <v>0</v>
      </c>
      <c r="B418" s="34" t="str">
        <f>IFERROR(VLOOKUP(RepVariacion[[#This Row],[Nombre Artículo]],Productos[],3,FALSE),"00 Falta Info")</f>
        <v>Postres</v>
      </c>
      <c r="C418" s="34" t="str">
        <f>IFERROR(VLOOKUP(RepVariacion[[#This Row],[Nombre Artículo]],Productos[],2,FALSE),"00 Falta Info")</f>
        <v>Tortas</v>
      </c>
      <c r="D418" s="61">
        <f>RepVariacion[[#This Row],[Fecha]]-RepVariacion[[#This Row],[Fecha Inicial]]+1</f>
        <v>7</v>
      </c>
      <c r="E418" s="62">
        <v>46072</v>
      </c>
      <c r="F418" s="62">
        <v>46078</v>
      </c>
      <c r="G418" s="29" t="s">
        <v>130</v>
      </c>
      <c r="H418" s="30">
        <v>37</v>
      </c>
      <c r="I418" s="30">
        <v>16</v>
      </c>
      <c r="J418" s="30">
        <v>34</v>
      </c>
      <c r="K418" s="30">
        <v>19</v>
      </c>
      <c r="L418" s="30">
        <v>20</v>
      </c>
      <c r="M418" s="30">
        <v>1</v>
      </c>
      <c r="N418" s="30"/>
      <c r="O418" s="58">
        <v>5.2999999999999999E-2</v>
      </c>
      <c r="P418" s="59">
        <v>1206</v>
      </c>
      <c r="Q418" s="59"/>
      <c r="R418" s="59"/>
      <c r="S418" s="32">
        <v>1.25</v>
      </c>
      <c r="T418" s="32">
        <v>1.3149999999999999</v>
      </c>
      <c r="U418" s="59">
        <v>18336.14</v>
      </c>
      <c r="V418" s="59">
        <v>41004</v>
      </c>
      <c r="W418" s="59">
        <v>19296</v>
      </c>
      <c r="X418" s="59">
        <v>22914</v>
      </c>
      <c r="Y418" s="59">
        <v>24120</v>
      </c>
      <c r="AA418"/>
    </row>
    <row r="419" spans="1:27" x14ac:dyDescent="0.25">
      <c r="A419" s="60">
        <f>IFERROR(VLOOKUP(RepVariacion[[#This Row],[Nombre Artículo]],Productos[],4,FALSE),"00 Falta Info")</f>
        <v>0</v>
      </c>
      <c r="B419" s="34" t="str">
        <f>IFERROR(VLOOKUP(RepVariacion[[#This Row],[Nombre Artículo]],Productos[],3,FALSE),"00 Falta Info")</f>
        <v>Postres</v>
      </c>
      <c r="C419" s="34" t="str">
        <f>IFERROR(VLOOKUP(RepVariacion[[#This Row],[Nombre Artículo]],Productos[],2,FALSE),"00 Falta Info")</f>
        <v>Tortas</v>
      </c>
      <c r="D419" s="61">
        <f>RepVariacion[[#This Row],[Fecha]]-RepVariacion[[#This Row],[Fecha Inicial]]+1</f>
        <v>7</v>
      </c>
      <c r="E419" s="62">
        <v>46072</v>
      </c>
      <c r="F419" s="62">
        <v>46078</v>
      </c>
      <c r="G419" s="29" t="s">
        <v>131</v>
      </c>
      <c r="H419" s="30">
        <v>41</v>
      </c>
      <c r="I419" s="30">
        <v>20</v>
      </c>
      <c r="J419" s="30">
        <v>55</v>
      </c>
      <c r="K419" s="30">
        <v>6</v>
      </c>
      <c r="L419" s="30">
        <v>4</v>
      </c>
      <c r="M419" s="30">
        <v>-2</v>
      </c>
      <c r="N419" s="30"/>
      <c r="O419" s="58">
        <v>-0.33300000000000002</v>
      </c>
      <c r="P419" s="59">
        <v>-2114</v>
      </c>
      <c r="Q419" s="59"/>
      <c r="R419" s="59"/>
      <c r="S419" s="32">
        <v>0.46</v>
      </c>
      <c r="T419" s="32">
        <v>0.307</v>
      </c>
      <c r="U419" s="59">
        <v>13782</v>
      </c>
      <c r="V419" s="59">
        <v>58135</v>
      </c>
      <c r="W419" s="59">
        <v>21140</v>
      </c>
      <c r="X419" s="59">
        <v>6342</v>
      </c>
      <c r="Y419" s="59">
        <v>4228</v>
      </c>
      <c r="AA419"/>
    </row>
    <row r="420" spans="1:27" x14ac:dyDescent="0.25">
      <c r="A420" s="60">
        <f>IFERROR(VLOOKUP(RepVariacion[[#This Row],[Nombre Artículo]],Productos[],4,FALSE),"00 Falta Info")</f>
        <v>0</v>
      </c>
      <c r="B420" s="34" t="str">
        <f>IFERROR(VLOOKUP(RepVariacion[[#This Row],[Nombre Artículo]],Productos[],3,FALSE),"00 Falta Info")</f>
        <v>Postres</v>
      </c>
      <c r="C420" s="34" t="str">
        <f>IFERROR(VLOOKUP(RepVariacion[[#This Row],[Nombre Artículo]],Productos[],2,FALSE),"00 Falta Info")</f>
        <v>Tortas</v>
      </c>
      <c r="D420" s="61">
        <f>RepVariacion[[#This Row],[Fecha]]-RepVariacion[[#This Row],[Fecha Inicial]]+1</f>
        <v>7</v>
      </c>
      <c r="E420" s="62">
        <v>46072</v>
      </c>
      <c r="F420" s="62">
        <v>46078</v>
      </c>
      <c r="G420" s="29" t="s">
        <v>143</v>
      </c>
      <c r="H420" s="30">
        <v>33</v>
      </c>
      <c r="I420" s="30"/>
      <c r="J420" s="30">
        <v>25</v>
      </c>
      <c r="K420" s="30">
        <v>8</v>
      </c>
      <c r="L420" s="30">
        <v>8</v>
      </c>
      <c r="M420" s="30"/>
      <c r="N420" s="30"/>
      <c r="O420" s="58"/>
      <c r="P420" s="59"/>
      <c r="Q420" s="59"/>
      <c r="R420" s="59"/>
      <c r="S420" s="32">
        <v>0.34100000000000003</v>
      </c>
      <c r="T420" s="32">
        <v>0.34100000000000003</v>
      </c>
      <c r="U420" s="59">
        <v>36242.69</v>
      </c>
      <c r="V420" s="59">
        <v>38650</v>
      </c>
      <c r="W420" s="59"/>
      <c r="X420" s="59">
        <v>12368</v>
      </c>
      <c r="Y420" s="59">
        <v>12368</v>
      </c>
      <c r="AA420"/>
    </row>
    <row r="421" spans="1:27" x14ac:dyDescent="0.25">
      <c r="A421" s="60">
        <f>IFERROR(VLOOKUP(RepVariacion[[#This Row],[Nombre Artículo]],Productos[],4,FALSE),"00 Falta Info")</f>
        <v>0</v>
      </c>
      <c r="B421" s="34" t="str">
        <f>IFERROR(VLOOKUP(RepVariacion[[#This Row],[Nombre Artículo]],Productos[],3,FALSE),"00 Falta Info")</f>
        <v>Postres</v>
      </c>
      <c r="C421" s="34" t="str">
        <f>IFERROR(VLOOKUP(RepVariacion[[#This Row],[Nombre Artículo]],Productos[],2,FALSE),"00 Falta Info")</f>
        <v>Tortas</v>
      </c>
      <c r="D421" s="61">
        <f>RepVariacion[[#This Row],[Fecha]]-RepVariacion[[#This Row],[Fecha Inicial]]+1</f>
        <v>7</v>
      </c>
      <c r="E421" s="62">
        <v>46072</v>
      </c>
      <c r="F421" s="62">
        <v>46078</v>
      </c>
      <c r="G421" s="29" t="s">
        <v>132</v>
      </c>
      <c r="H421" s="30">
        <v>33</v>
      </c>
      <c r="I421" s="30"/>
      <c r="J421" s="30">
        <v>33</v>
      </c>
      <c r="K421" s="30"/>
      <c r="L421" s="30"/>
      <c r="M421" s="30"/>
      <c r="N421" s="30"/>
      <c r="O421" s="58"/>
      <c r="P421" s="59"/>
      <c r="Q421" s="59"/>
      <c r="R421" s="59"/>
      <c r="S421" s="32"/>
      <c r="T421" s="32"/>
      <c r="U421" s="59"/>
      <c r="V421" s="59">
        <v>7920</v>
      </c>
      <c r="W421" s="59"/>
      <c r="X421" s="59"/>
      <c r="Y421" s="59"/>
      <c r="AA421"/>
    </row>
    <row r="422" spans="1:27" x14ac:dyDescent="0.25">
      <c r="A422" s="60">
        <f>IFERROR(VLOOKUP(RepVariacion[[#This Row],[Nombre Artículo]],Productos[],4,FALSE),"00 Falta Info")</f>
        <v>0</v>
      </c>
      <c r="B422" s="34" t="str">
        <f>IFERROR(VLOOKUP(RepVariacion[[#This Row],[Nombre Artículo]],Productos[],3,FALSE),"00 Falta Info")</f>
        <v>Postres</v>
      </c>
      <c r="C422" s="34" t="str">
        <f>IFERROR(VLOOKUP(RepVariacion[[#This Row],[Nombre Artículo]],Productos[],2,FALSE),"00 Falta Info")</f>
        <v>Tortas</v>
      </c>
      <c r="D422" s="61">
        <f>RepVariacion[[#This Row],[Fecha]]-RepVariacion[[#This Row],[Fecha Inicial]]+1</f>
        <v>7</v>
      </c>
      <c r="E422" s="62">
        <v>46072</v>
      </c>
      <c r="F422" s="62">
        <v>46078</v>
      </c>
      <c r="G422" s="29" t="s">
        <v>144</v>
      </c>
      <c r="H422" s="30">
        <v>30</v>
      </c>
      <c r="I422" s="30"/>
      <c r="J422" s="30">
        <v>30</v>
      </c>
      <c r="K422" s="30"/>
      <c r="L422" s="30"/>
      <c r="M422" s="30"/>
      <c r="N422" s="30"/>
      <c r="O422" s="58"/>
      <c r="P422" s="59"/>
      <c r="Q422" s="59"/>
      <c r="R422" s="59"/>
      <c r="S422" s="32"/>
      <c r="T422" s="32"/>
      <c r="U422" s="59"/>
      <c r="V422" s="59">
        <v>9990</v>
      </c>
      <c r="W422" s="59"/>
      <c r="X422" s="59"/>
      <c r="Y422" s="59"/>
      <c r="AA422"/>
    </row>
    <row r="423" spans="1:27" x14ac:dyDescent="0.25">
      <c r="A423" s="60">
        <f>IFERROR(VLOOKUP(RepVariacion[[#This Row],[Nombre Artículo]],Productos[],4,FALSE),"00 Falta Info")</f>
        <v>0</v>
      </c>
      <c r="B423" s="34" t="str">
        <f>IFERROR(VLOOKUP(RepVariacion[[#This Row],[Nombre Artículo]],Productos[],3,FALSE),"00 Falta Info")</f>
        <v>Postres</v>
      </c>
      <c r="C423" s="34" t="str">
        <f>IFERROR(VLOOKUP(RepVariacion[[#This Row],[Nombre Artículo]],Productos[],2,FALSE),"00 Falta Info")</f>
        <v>Tortas</v>
      </c>
      <c r="D423" s="61">
        <f>RepVariacion[[#This Row],[Fecha]]-RepVariacion[[#This Row],[Fecha Inicial]]+1</f>
        <v>7</v>
      </c>
      <c r="E423" s="62">
        <v>46072</v>
      </c>
      <c r="F423" s="62">
        <v>46078</v>
      </c>
      <c r="G423" s="29" t="s">
        <v>133</v>
      </c>
      <c r="H423" s="30">
        <v>14</v>
      </c>
      <c r="I423" s="30"/>
      <c r="J423" s="30">
        <v>14</v>
      </c>
      <c r="K423" s="30"/>
      <c r="L423" s="30"/>
      <c r="M423" s="30"/>
      <c r="N423" s="30"/>
      <c r="O423" s="58"/>
      <c r="P423" s="59"/>
      <c r="Q423" s="59"/>
      <c r="R423" s="59"/>
      <c r="S423" s="32"/>
      <c r="T423" s="32"/>
      <c r="U423" s="59"/>
      <c r="V423" s="59">
        <v>6580</v>
      </c>
      <c r="W423" s="59"/>
      <c r="X423" s="59"/>
      <c r="Y423" s="59"/>
      <c r="AA423"/>
    </row>
    <row r="424" spans="1:27" x14ac:dyDescent="0.25">
      <c r="A424" s="60">
        <f>IFERROR(VLOOKUP(RepVariacion[[#This Row],[Nombre Artículo]],Productos[],4,FALSE),"00 Falta Info")</f>
        <v>0</v>
      </c>
      <c r="B424" s="34" t="str">
        <f>IFERROR(VLOOKUP(RepVariacion[[#This Row],[Nombre Artículo]],Productos[],3,FALSE),"00 Falta Info")</f>
        <v>Postres</v>
      </c>
      <c r="C424" s="34" t="str">
        <f>IFERROR(VLOOKUP(RepVariacion[[#This Row],[Nombre Artículo]],Productos[],2,FALSE),"00 Falta Info")</f>
        <v>Tortas</v>
      </c>
      <c r="D424" s="61">
        <f>RepVariacion[[#This Row],[Fecha]]-RepVariacion[[#This Row],[Fecha Inicial]]+1</f>
        <v>7</v>
      </c>
      <c r="E424" s="62">
        <v>46072</v>
      </c>
      <c r="F424" s="62">
        <v>46078</v>
      </c>
      <c r="G424" s="29" t="s">
        <v>145</v>
      </c>
      <c r="H424" s="30">
        <v>21</v>
      </c>
      <c r="I424" s="30">
        <v>28</v>
      </c>
      <c r="J424" s="30">
        <v>45</v>
      </c>
      <c r="K424" s="30">
        <v>4</v>
      </c>
      <c r="L424" s="30">
        <v>4</v>
      </c>
      <c r="M424" s="30"/>
      <c r="N424" s="30"/>
      <c r="O424" s="58"/>
      <c r="P424" s="59"/>
      <c r="Q424" s="59"/>
      <c r="R424" s="59"/>
      <c r="S424" s="32">
        <v>0.247</v>
      </c>
      <c r="T424" s="32">
        <v>0.247</v>
      </c>
      <c r="U424" s="59">
        <v>18493.09</v>
      </c>
      <c r="V424" s="59">
        <v>51300</v>
      </c>
      <c r="W424" s="59">
        <v>31920</v>
      </c>
      <c r="X424" s="59">
        <v>4560</v>
      </c>
      <c r="Y424" s="59">
        <v>4560</v>
      </c>
      <c r="AA424"/>
    </row>
    <row r="425" spans="1:27" x14ac:dyDescent="0.25">
      <c r="A425" s="60">
        <f>IFERROR(VLOOKUP(RepVariacion[[#This Row],[Nombre Artículo]],Productos[],4,FALSE),"00 Falta Info")</f>
        <v>0</v>
      </c>
      <c r="B425" s="34" t="str">
        <f>IFERROR(VLOOKUP(RepVariacion[[#This Row],[Nombre Artículo]],Productos[],3,FALSE),"00 Falta Info")</f>
        <v>Postres</v>
      </c>
      <c r="C425" s="34" t="str">
        <f>IFERROR(VLOOKUP(RepVariacion[[#This Row],[Nombre Artículo]],Productos[],2,FALSE),"00 Falta Info")</f>
        <v>Tortas</v>
      </c>
      <c r="D425" s="61">
        <f>RepVariacion[[#This Row],[Fecha]]-RepVariacion[[#This Row],[Fecha Inicial]]+1</f>
        <v>7</v>
      </c>
      <c r="E425" s="62">
        <v>46072</v>
      </c>
      <c r="F425" s="62">
        <v>46078</v>
      </c>
      <c r="G425" s="29" t="s">
        <v>135</v>
      </c>
      <c r="H425" s="30">
        <v>11</v>
      </c>
      <c r="I425" s="30"/>
      <c r="J425" s="30">
        <v>6</v>
      </c>
      <c r="K425" s="30">
        <v>5</v>
      </c>
      <c r="L425" s="30">
        <v>5</v>
      </c>
      <c r="M425" s="30"/>
      <c r="N425" s="30"/>
      <c r="O425" s="58"/>
      <c r="P425" s="59"/>
      <c r="Q425" s="59"/>
      <c r="R425" s="59"/>
      <c r="S425" s="32">
        <v>6.6000000000000003E-2</v>
      </c>
      <c r="T425" s="32">
        <v>6.6000000000000003E-2</v>
      </c>
      <c r="U425" s="59">
        <v>20588</v>
      </c>
      <c r="V425" s="59">
        <v>1632</v>
      </c>
      <c r="W425" s="59"/>
      <c r="X425" s="59">
        <v>1360</v>
      </c>
      <c r="Y425" s="59">
        <v>1360</v>
      </c>
      <c r="AA425"/>
    </row>
    <row r="426" spans="1:27" x14ac:dyDescent="0.25">
      <c r="A426" s="60">
        <f>IFERROR(VLOOKUP(RepVariacion[[#This Row],[Nombre Artículo]],Productos[],4,FALSE),"00 Falta Info")</f>
        <v>0</v>
      </c>
      <c r="B426" s="34" t="str">
        <f>IFERROR(VLOOKUP(RepVariacion[[#This Row],[Nombre Artículo]],Productos[],3,FALSE),"00 Falta Info")</f>
        <v>Colación</v>
      </c>
      <c r="C426" s="34" t="str">
        <f>IFERROR(VLOOKUP(RepVariacion[[#This Row],[Nombre Artículo]],Productos[],2,FALSE),"00 Falta Info")</f>
        <v>Colacion</v>
      </c>
      <c r="D426" s="61">
        <f>RepVariacion[[#This Row],[Fecha]]-RepVariacion[[#This Row],[Fecha Inicial]]+1</f>
        <v>7</v>
      </c>
      <c r="E426" s="62">
        <v>46072</v>
      </c>
      <c r="F426" s="62">
        <v>46078</v>
      </c>
      <c r="G426" s="29" t="s">
        <v>137</v>
      </c>
      <c r="H426" s="30">
        <v>10</v>
      </c>
      <c r="I426" s="30">
        <v>6</v>
      </c>
      <c r="J426" s="30">
        <v>8</v>
      </c>
      <c r="K426" s="30">
        <v>8</v>
      </c>
      <c r="L426" s="30"/>
      <c r="M426" s="30">
        <v>-8</v>
      </c>
      <c r="N426" s="30"/>
      <c r="O426" s="58">
        <v>-1</v>
      </c>
      <c r="P426" s="59">
        <v>-41860</v>
      </c>
      <c r="Q426" s="59"/>
      <c r="R426" s="59"/>
      <c r="S426" s="32"/>
      <c r="T426" s="32"/>
      <c r="U426" s="59"/>
      <c r="V426" s="59">
        <v>41600</v>
      </c>
      <c r="W426" s="59">
        <v>31200</v>
      </c>
      <c r="X426" s="59">
        <v>41860</v>
      </c>
      <c r="Y426" s="59"/>
      <c r="AA426"/>
    </row>
    <row r="427" spans="1:27" x14ac:dyDescent="0.25">
      <c r="A427" s="60">
        <f>IFERROR(VLOOKUP(RepVariacion[[#This Row],[Nombre Artículo]],Productos[],4,FALSE),"00 Falta Info")</f>
        <v>0</v>
      </c>
      <c r="B427" s="34" t="str">
        <f>IFERROR(VLOOKUP(RepVariacion[[#This Row],[Nombre Artículo]],Productos[],3,FALSE),"00 Falta Info")</f>
        <v>Colación</v>
      </c>
      <c r="C427" s="34" t="str">
        <f>IFERROR(VLOOKUP(RepVariacion[[#This Row],[Nombre Artículo]],Productos[],2,FALSE),"00 Falta Info")</f>
        <v>Colacion</v>
      </c>
      <c r="D427" s="61">
        <f>RepVariacion[[#This Row],[Fecha]]-RepVariacion[[#This Row],[Fecha Inicial]]+1</f>
        <v>7</v>
      </c>
      <c r="E427" s="62">
        <v>46072</v>
      </c>
      <c r="F427" s="62">
        <v>46078</v>
      </c>
      <c r="G427" s="29" t="s">
        <v>141</v>
      </c>
      <c r="H427" s="30">
        <v>5</v>
      </c>
      <c r="I427" s="30"/>
      <c r="J427" s="30"/>
      <c r="K427" s="30">
        <v>5</v>
      </c>
      <c r="L427" s="30"/>
      <c r="M427" s="30">
        <v>-5</v>
      </c>
      <c r="N427" s="30"/>
      <c r="O427" s="58">
        <v>-1</v>
      </c>
      <c r="P427" s="59">
        <v>-40400</v>
      </c>
      <c r="Q427" s="59"/>
      <c r="R427" s="59"/>
      <c r="S427" s="32"/>
      <c r="T427" s="32"/>
      <c r="U427" s="59"/>
      <c r="V427" s="59"/>
      <c r="W427" s="59"/>
      <c r="X427" s="59">
        <v>40400</v>
      </c>
      <c r="Y427" s="59"/>
      <c r="AA427"/>
    </row>
    <row r="428" spans="1:27" x14ac:dyDescent="0.25">
      <c r="A428" s="60">
        <f>IFERROR(VLOOKUP(RepVariacion[[#This Row],[Nombre Artículo]],Productos[],4,FALSE),"00 Falta Info")</f>
        <v>0</v>
      </c>
      <c r="B428" s="34" t="str">
        <f>IFERROR(VLOOKUP(RepVariacion[[#This Row],[Nombre Artículo]],Productos[],3,FALSE),"00 Falta Info")</f>
        <v>Colación</v>
      </c>
      <c r="C428" s="34" t="str">
        <f>IFERROR(VLOOKUP(RepVariacion[[#This Row],[Nombre Artículo]],Productos[],2,FALSE),"00 Falta Info")</f>
        <v>Colacion</v>
      </c>
      <c r="D428" s="61">
        <f>RepVariacion[[#This Row],[Fecha]]-RepVariacion[[#This Row],[Fecha Inicial]]+1</f>
        <v>7</v>
      </c>
      <c r="E428" s="62">
        <v>46072</v>
      </c>
      <c r="F428" s="62">
        <v>46078</v>
      </c>
      <c r="G428" s="29" t="s">
        <v>138</v>
      </c>
      <c r="H428" s="30"/>
      <c r="I428" s="30">
        <v>21.1</v>
      </c>
      <c r="J428" s="30"/>
      <c r="K428" s="30">
        <v>21.1</v>
      </c>
      <c r="L428" s="30"/>
      <c r="M428" s="30">
        <v>-21.1</v>
      </c>
      <c r="N428" s="30"/>
      <c r="O428" s="58">
        <v>-1</v>
      </c>
      <c r="P428" s="59">
        <v>-141571</v>
      </c>
      <c r="Q428" s="59"/>
      <c r="R428" s="59"/>
      <c r="S428" s="32"/>
      <c r="T428" s="32"/>
      <c r="U428" s="59"/>
      <c r="V428" s="59"/>
      <c r="W428" s="59">
        <v>141571</v>
      </c>
      <c r="X428" s="59">
        <v>141571</v>
      </c>
      <c r="Y428" s="59"/>
      <c r="AA428"/>
    </row>
    <row r="429" spans="1:27" x14ac:dyDescent="0.25">
      <c r="A429" s="60">
        <f>IFERROR(VLOOKUP(RepVariacion[[#This Row],[Nombre Artículo]],Productos[],4,FALSE),"00 Falta Info")</f>
        <v>0</v>
      </c>
      <c r="B429" s="34" t="str">
        <f>IFERROR(VLOOKUP(RepVariacion[[#This Row],[Nombre Artículo]],Productos[],3,FALSE),"00 Falta Info")</f>
        <v>Colación</v>
      </c>
      <c r="C429" s="34" t="str">
        <f>IFERROR(VLOOKUP(RepVariacion[[#This Row],[Nombre Artículo]],Productos[],2,FALSE),"00 Falta Info")</f>
        <v>Colacion</v>
      </c>
      <c r="D429" s="61">
        <f>RepVariacion[[#This Row],[Fecha]]-RepVariacion[[#This Row],[Fecha Inicial]]+1</f>
        <v>7</v>
      </c>
      <c r="E429" s="62">
        <v>46072</v>
      </c>
      <c r="F429" s="62">
        <v>46078</v>
      </c>
      <c r="G429" s="29" t="s">
        <v>140</v>
      </c>
      <c r="H429" s="30"/>
      <c r="I429" s="30">
        <v>24.2</v>
      </c>
      <c r="J429" s="30">
        <v>24.2</v>
      </c>
      <c r="K429" s="30"/>
      <c r="L429" s="30"/>
      <c r="M429" s="30"/>
      <c r="N429" s="30"/>
      <c r="O429" s="58"/>
      <c r="P429" s="59"/>
      <c r="Q429" s="59"/>
      <c r="R429" s="59"/>
      <c r="S429" s="32"/>
      <c r="T429" s="32"/>
      <c r="U429" s="59"/>
      <c r="V429" s="59">
        <v>60437.5</v>
      </c>
      <c r="W429" s="59">
        <v>60437.5</v>
      </c>
      <c r="X429" s="59"/>
      <c r="Y429" s="59"/>
      <c r="AA429"/>
    </row>
    <row r="430" spans="1:27" x14ac:dyDescent="0.25">
      <c r="A430" s="60">
        <f>IFERROR(VLOOKUP(RepVariacion[[#This Row],[Nombre Artículo]],Productos[],4,FALSE),"00 Falta Info")</f>
        <v>0</v>
      </c>
      <c r="B430" s="34" t="str">
        <f>IFERROR(VLOOKUP(RepVariacion[[#This Row],[Nombre Artículo]],Productos[],3,FALSE),"00 Falta Info")</f>
        <v>Aves</v>
      </c>
      <c r="C430" s="34" t="str">
        <f>IFERROR(VLOOKUP(RepVariacion[[#This Row],[Nombre Artículo]],Productos[],2,FALSE),"00 Falta Info")</f>
        <v>Pollo</v>
      </c>
      <c r="D430" s="61">
        <f>RepVariacion[[#This Row],[Fecha]]-RepVariacion[[#This Row],[Fecha Inicial]]+1</f>
        <v>7</v>
      </c>
      <c r="E430" s="62">
        <v>46079</v>
      </c>
      <c r="F430" s="62">
        <v>46085</v>
      </c>
      <c r="G430" s="29" t="s">
        <v>71</v>
      </c>
      <c r="H430" s="30">
        <v>34.200000000000003</v>
      </c>
      <c r="I430" s="30"/>
      <c r="J430" s="30">
        <v>21.7</v>
      </c>
      <c r="K430" s="30">
        <v>12.4</v>
      </c>
      <c r="L430" s="30">
        <v>13.3</v>
      </c>
      <c r="M430" s="30">
        <v>0.9</v>
      </c>
      <c r="N430" s="30"/>
      <c r="O430" s="58">
        <v>7.0999999999999994E-2</v>
      </c>
      <c r="P430" s="59">
        <v>3580.77</v>
      </c>
      <c r="Q430" s="59"/>
      <c r="R430" s="59"/>
      <c r="S430" s="32">
        <v>0.157</v>
      </c>
      <c r="T430" s="32">
        <v>0.16800000000000001</v>
      </c>
      <c r="U430" s="59">
        <v>322628.74</v>
      </c>
      <c r="V430" s="59">
        <v>88439.84</v>
      </c>
      <c r="W430" s="59"/>
      <c r="X430" s="59">
        <v>50569.71</v>
      </c>
      <c r="Y430" s="59">
        <v>54150.48</v>
      </c>
      <c r="AA430"/>
    </row>
    <row r="431" spans="1:27" x14ac:dyDescent="0.25">
      <c r="A431" s="60">
        <f>IFERROR(VLOOKUP(RepVariacion[[#This Row],[Nombre Artículo]],Productos[],4,FALSE),"00 Falta Info")</f>
        <v>0</v>
      </c>
      <c r="B431" s="34" t="str">
        <f>IFERROR(VLOOKUP(RepVariacion[[#This Row],[Nombre Artículo]],Productos[],3,FALSE),"00 Falta Info")</f>
        <v>Carnes</v>
      </c>
      <c r="C431" s="34" t="str">
        <f>IFERROR(VLOOKUP(RepVariacion[[#This Row],[Nombre Artículo]],Productos[],2,FALSE),"00 Falta Info")</f>
        <v>Vacuno</v>
      </c>
      <c r="D431" s="61">
        <f>RepVariacion[[#This Row],[Fecha]]-RepVariacion[[#This Row],[Fecha Inicial]]+1</f>
        <v>7</v>
      </c>
      <c r="E431" s="62">
        <v>46079</v>
      </c>
      <c r="F431" s="62">
        <v>46085</v>
      </c>
      <c r="G431" s="29" t="s">
        <v>102</v>
      </c>
      <c r="H431" s="30">
        <v>16.5</v>
      </c>
      <c r="I431" s="30"/>
      <c r="J431" s="30">
        <v>16.5</v>
      </c>
      <c r="K431" s="30"/>
      <c r="L431" s="30"/>
      <c r="M431" s="30"/>
      <c r="N431" s="30"/>
      <c r="O431" s="58"/>
      <c r="P431" s="59"/>
      <c r="Q431" s="59"/>
      <c r="R431" s="59"/>
      <c r="S431" s="32"/>
      <c r="T431" s="32"/>
      <c r="U431" s="59"/>
      <c r="V431" s="59">
        <v>263835</v>
      </c>
      <c r="W431" s="59"/>
      <c r="X431" s="59"/>
      <c r="Y431" s="59"/>
      <c r="AA431"/>
    </row>
    <row r="432" spans="1:27" x14ac:dyDescent="0.25">
      <c r="A432" s="60">
        <f>IFERROR(VLOOKUP(RepVariacion[[#This Row],[Nombre Artículo]],Productos[],4,FALSE),"00 Falta Info")</f>
        <v>0</v>
      </c>
      <c r="B432" s="34" t="str">
        <f>IFERROR(VLOOKUP(RepVariacion[[#This Row],[Nombre Artículo]],Productos[],3,FALSE),"00 Falta Info")</f>
        <v>Carnes</v>
      </c>
      <c r="C432" s="34" t="str">
        <f>IFERROR(VLOOKUP(RepVariacion[[#This Row],[Nombre Artículo]],Productos[],2,FALSE),"00 Falta Info")</f>
        <v>Vacuno</v>
      </c>
      <c r="D432" s="61">
        <f>RepVariacion[[#This Row],[Fecha]]-RepVariacion[[#This Row],[Fecha Inicial]]+1</f>
        <v>7</v>
      </c>
      <c r="E432" s="62">
        <v>46079</v>
      </c>
      <c r="F432" s="62">
        <v>46085</v>
      </c>
      <c r="G432" s="29" t="s">
        <v>103</v>
      </c>
      <c r="H432" s="30">
        <v>22</v>
      </c>
      <c r="I432" s="30">
        <v>30</v>
      </c>
      <c r="J432" s="30">
        <v>19.600000000000001</v>
      </c>
      <c r="K432" s="30">
        <v>32.5</v>
      </c>
      <c r="L432" s="30">
        <v>31.2</v>
      </c>
      <c r="M432" s="30">
        <v>-1.2</v>
      </c>
      <c r="N432" s="30"/>
      <c r="O432" s="58">
        <v>-3.6999999999999998E-2</v>
      </c>
      <c r="P432" s="59">
        <v>-41038</v>
      </c>
      <c r="Q432" s="59"/>
      <c r="R432" s="59"/>
      <c r="S432" s="32">
        <v>0.41599999999999998</v>
      </c>
      <c r="T432" s="32">
        <v>0.4</v>
      </c>
      <c r="U432" s="59">
        <v>2654645.92</v>
      </c>
      <c r="V432" s="59">
        <v>665040</v>
      </c>
      <c r="W432" s="59">
        <v>1020000</v>
      </c>
      <c r="X432" s="59">
        <v>1103538</v>
      </c>
      <c r="Y432" s="59">
        <v>1062500</v>
      </c>
      <c r="AA432"/>
    </row>
    <row r="433" spans="1:27" x14ac:dyDescent="0.25">
      <c r="A433" s="60">
        <f>IFERROR(VLOOKUP(RepVariacion[[#This Row],[Nombre Artículo]],Productos[],4,FALSE),"00 Falta Info")</f>
        <v>0</v>
      </c>
      <c r="B433" s="34" t="str">
        <f>IFERROR(VLOOKUP(RepVariacion[[#This Row],[Nombre Artículo]],Productos[],3,FALSE),"00 Falta Info")</f>
        <v>Carnes</v>
      </c>
      <c r="C433" s="34" t="str">
        <f>IFERROR(VLOOKUP(RepVariacion[[#This Row],[Nombre Artículo]],Productos[],2,FALSE),"00 Falta Info")</f>
        <v>Vacuno</v>
      </c>
      <c r="D433" s="61">
        <f>RepVariacion[[#This Row],[Fecha]]-RepVariacion[[#This Row],[Fecha Inicial]]+1</f>
        <v>7</v>
      </c>
      <c r="E433" s="62">
        <v>46079</v>
      </c>
      <c r="F433" s="62">
        <v>46085</v>
      </c>
      <c r="G433" s="29" t="s">
        <v>84</v>
      </c>
      <c r="H433" s="30">
        <v>46.2</v>
      </c>
      <c r="I433" s="30"/>
      <c r="J433" s="30">
        <v>29.6</v>
      </c>
      <c r="K433" s="30">
        <v>16.600000000000001</v>
      </c>
      <c r="L433" s="30">
        <v>19.2</v>
      </c>
      <c r="M433" s="30">
        <v>2.6</v>
      </c>
      <c r="N433" s="30">
        <v>0.6</v>
      </c>
      <c r="O433" s="58">
        <v>0.159</v>
      </c>
      <c r="P433" s="59">
        <v>38832.93</v>
      </c>
      <c r="Q433" s="59">
        <v>3.3000000000000002E-2</v>
      </c>
      <c r="R433" s="59">
        <v>8182.94</v>
      </c>
      <c r="S433" s="32">
        <v>0.21</v>
      </c>
      <c r="T433" s="32">
        <v>0.24399999999999999</v>
      </c>
      <c r="U433" s="59">
        <v>1163045.8700000001</v>
      </c>
      <c r="V433" s="59">
        <v>436473.51</v>
      </c>
      <c r="W433" s="59"/>
      <c r="X433" s="59">
        <v>244405.79</v>
      </c>
      <c r="Y433" s="59">
        <v>283238.73</v>
      </c>
      <c r="AA433"/>
    </row>
    <row r="434" spans="1:27" x14ac:dyDescent="0.25">
      <c r="A434" s="60">
        <f>IFERROR(VLOOKUP(RepVariacion[[#This Row],[Nombre Artículo]],Productos[],4,FALSE),"00 Falta Info")</f>
        <v>0</v>
      </c>
      <c r="B434" s="34" t="str">
        <f>IFERROR(VLOOKUP(RepVariacion[[#This Row],[Nombre Artículo]],Productos[],3,FALSE),"00 Falta Info")</f>
        <v>Carnes</v>
      </c>
      <c r="C434" s="34" t="str">
        <f>IFERROR(VLOOKUP(RepVariacion[[#This Row],[Nombre Artículo]],Productos[],2,FALSE),"00 Falta Info")</f>
        <v>Vacuno</v>
      </c>
      <c r="D434" s="61">
        <f>RepVariacion[[#This Row],[Fecha]]-RepVariacion[[#This Row],[Fecha Inicial]]+1</f>
        <v>7</v>
      </c>
      <c r="E434" s="62">
        <v>46079</v>
      </c>
      <c r="F434" s="62">
        <v>46085</v>
      </c>
      <c r="G434" s="29" t="s">
        <v>104</v>
      </c>
      <c r="H434" s="30">
        <v>14.3</v>
      </c>
      <c r="I434" s="30">
        <v>10</v>
      </c>
      <c r="J434" s="30">
        <v>17.100000000000001</v>
      </c>
      <c r="K434" s="30">
        <v>7.2</v>
      </c>
      <c r="L434" s="30">
        <v>6.2</v>
      </c>
      <c r="M434" s="30">
        <v>-1</v>
      </c>
      <c r="N434" s="30"/>
      <c r="O434" s="58">
        <v>-0.13800000000000001</v>
      </c>
      <c r="P434" s="59">
        <v>-33918.82</v>
      </c>
      <c r="Q434" s="59"/>
      <c r="R434" s="59"/>
      <c r="S434" s="32">
        <v>0.47899999999999998</v>
      </c>
      <c r="T434" s="32">
        <v>0.41299999999999998</v>
      </c>
      <c r="U434" s="59">
        <v>514738.99</v>
      </c>
      <c r="V434" s="59">
        <v>580720</v>
      </c>
      <c r="W434" s="59">
        <v>340000</v>
      </c>
      <c r="X434" s="59">
        <v>246418.82</v>
      </c>
      <c r="Y434" s="59">
        <v>212500</v>
      </c>
      <c r="AA434"/>
    </row>
    <row r="435" spans="1:27" x14ac:dyDescent="0.25">
      <c r="A435" s="60">
        <f>IFERROR(VLOOKUP(RepVariacion[[#This Row],[Nombre Artículo]],Productos[],4,FALSE),"00 Falta Info")</f>
        <v>0</v>
      </c>
      <c r="B435" s="34" t="str">
        <f>IFERROR(VLOOKUP(RepVariacion[[#This Row],[Nombre Artículo]],Productos[],3,FALSE),"00 Falta Info")</f>
        <v>Carnes</v>
      </c>
      <c r="C435" s="34" t="str">
        <f>IFERROR(VLOOKUP(RepVariacion[[#This Row],[Nombre Artículo]],Productos[],2,FALSE),"00 Falta Info")</f>
        <v>Vacuno</v>
      </c>
      <c r="D435" s="61">
        <f>RepVariacion[[#This Row],[Fecha]]-RepVariacion[[#This Row],[Fecha Inicial]]+1</f>
        <v>7</v>
      </c>
      <c r="E435" s="62">
        <v>46079</v>
      </c>
      <c r="F435" s="62">
        <v>46085</v>
      </c>
      <c r="G435" s="29" t="s">
        <v>105</v>
      </c>
      <c r="H435" s="30">
        <v>14.5</v>
      </c>
      <c r="I435" s="30"/>
      <c r="J435" s="30">
        <v>8.4</v>
      </c>
      <c r="K435" s="30">
        <v>6</v>
      </c>
      <c r="L435" s="30">
        <v>5.7</v>
      </c>
      <c r="M435" s="30">
        <v>-0.3</v>
      </c>
      <c r="N435" s="30">
        <v>0.1</v>
      </c>
      <c r="O435" s="58">
        <v>-5.3999999999999999E-2</v>
      </c>
      <c r="P435" s="59">
        <v>-2681.4</v>
      </c>
      <c r="Q435" s="59">
        <v>1.2E-2</v>
      </c>
      <c r="R435" s="59">
        <v>615</v>
      </c>
      <c r="S435" s="32">
        <v>0.183</v>
      </c>
      <c r="T435" s="32">
        <v>0.17299999999999999</v>
      </c>
      <c r="U435" s="59">
        <v>269565.65999999997</v>
      </c>
      <c r="V435" s="59">
        <v>69167</v>
      </c>
      <c r="W435" s="59"/>
      <c r="X435" s="59">
        <v>49421.4</v>
      </c>
      <c r="Y435" s="59">
        <v>46740</v>
      </c>
      <c r="AA435"/>
    </row>
    <row r="436" spans="1:27" x14ac:dyDescent="0.25">
      <c r="A436" s="60">
        <f>IFERROR(VLOOKUP(RepVariacion[[#This Row],[Nombre Artículo]],Productos[],4,FALSE),"00 Falta Info")</f>
        <v>0</v>
      </c>
      <c r="B436" s="34" t="str">
        <f>IFERROR(VLOOKUP(RepVariacion[[#This Row],[Nombre Artículo]],Productos[],3,FALSE),"00 Falta Info")</f>
        <v>Carnes</v>
      </c>
      <c r="C436" s="34" t="str">
        <f>IFERROR(VLOOKUP(RepVariacion[[#This Row],[Nombre Artículo]],Productos[],2,FALSE),"00 Falta Info")</f>
        <v>Vacuno</v>
      </c>
      <c r="D436" s="61">
        <f>RepVariacion[[#This Row],[Fecha]]-RepVariacion[[#This Row],[Fecha Inicial]]+1</f>
        <v>7</v>
      </c>
      <c r="E436" s="62">
        <v>46079</v>
      </c>
      <c r="F436" s="62">
        <v>46085</v>
      </c>
      <c r="G436" s="29" t="s">
        <v>106</v>
      </c>
      <c r="H436" s="30">
        <v>8.4</v>
      </c>
      <c r="I436" s="30">
        <v>18</v>
      </c>
      <c r="J436" s="30">
        <v>15</v>
      </c>
      <c r="K436" s="30">
        <v>11.4</v>
      </c>
      <c r="L436" s="30">
        <v>11.4</v>
      </c>
      <c r="M436" s="30"/>
      <c r="N436" s="30"/>
      <c r="O436" s="58"/>
      <c r="P436" s="59"/>
      <c r="Q436" s="59"/>
      <c r="R436" s="59"/>
      <c r="S436" s="32">
        <v>0.309</v>
      </c>
      <c r="T436" s="32">
        <v>0.309</v>
      </c>
      <c r="U436" s="59">
        <v>553409.98</v>
      </c>
      <c r="V436" s="59">
        <v>225000</v>
      </c>
      <c r="W436" s="59">
        <v>270000</v>
      </c>
      <c r="X436" s="59">
        <v>171000</v>
      </c>
      <c r="Y436" s="59">
        <v>171000</v>
      </c>
      <c r="AA436"/>
    </row>
    <row r="437" spans="1:27" x14ac:dyDescent="0.25">
      <c r="A437" s="60">
        <f>IFERROR(VLOOKUP(RepVariacion[[#This Row],[Nombre Artículo]],Productos[],4,FALSE),"00 Falta Info")</f>
        <v>0</v>
      </c>
      <c r="B437" s="34" t="str">
        <f>IFERROR(VLOOKUP(RepVariacion[[#This Row],[Nombre Artículo]],Productos[],3,FALSE),"00 Falta Info")</f>
        <v>Pescado</v>
      </c>
      <c r="C437" s="34" t="str">
        <f>IFERROR(VLOOKUP(RepVariacion[[#This Row],[Nombre Artículo]],Productos[],2,FALSE),"00 Falta Info")</f>
        <v>Pescado</v>
      </c>
      <c r="D437" s="61">
        <f>RepVariacion[[#This Row],[Fecha]]-RepVariacion[[#This Row],[Fecha Inicial]]+1</f>
        <v>7</v>
      </c>
      <c r="E437" s="62">
        <v>46079</v>
      </c>
      <c r="F437" s="62">
        <v>46085</v>
      </c>
      <c r="G437" s="29" t="s">
        <v>86</v>
      </c>
      <c r="H437" s="30">
        <v>22.7</v>
      </c>
      <c r="I437" s="30">
        <v>19.600000000000001</v>
      </c>
      <c r="J437" s="30">
        <v>30.8</v>
      </c>
      <c r="K437" s="30">
        <v>11.4</v>
      </c>
      <c r="L437" s="30">
        <v>9.8000000000000007</v>
      </c>
      <c r="M437" s="30">
        <v>-1.6</v>
      </c>
      <c r="N437" s="30">
        <v>0.1</v>
      </c>
      <c r="O437" s="58">
        <v>-0.14299999999999999</v>
      </c>
      <c r="P437" s="59">
        <v>-14931.17</v>
      </c>
      <c r="Q437" s="59">
        <v>7.0000000000000001E-3</v>
      </c>
      <c r="R437" s="59">
        <v>709.56</v>
      </c>
      <c r="S437" s="32">
        <v>0.185</v>
      </c>
      <c r="T437" s="32">
        <v>0.16300000000000001</v>
      </c>
      <c r="U437" s="59">
        <v>546200.38</v>
      </c>
      <c r="V437" s="59">
        <v>281006.18</v>
      </c>
      <c r="W437" s="59">
        <v>181424</v>
      </c>
      <c r="X437" s="59">
        <v>100968.66</v>
      </c>
      <c r="Y437" s="59">
        <v>89151.2</v>
      </c>
      <c r="AA437"/>
    </row>
    <row r="438" spans="1:27" x14ac:dyDescent="0.25">
      <c r="A438" s="60">
        <f>IFERROR(VLOOKUP(RepVariacion[[#This Row],[Nombre Artículo]],Productos[],4,FALSE),"00 Falta Info")</f>
        <v>0</v>
      </c>
      <c r="B438" s="34" t="str">
        <f>IFERROR(VLOOKUP(RepVariacion[[#This Row],[Nombre Artículo]],Productos[],3,FALSE),"00 Falta Info")</f>
        <v>Pescado</v>
      </c>
      <c r="C438" s="34" t="str">
        <f>IFERROR(VLOOKUP(RepVariacion[[#This Row],[Nombre Artículo]],Productos[],2,FALSE),"00 Falta Info")</f>
        <v>Pescado</v>
      </c>
      <c r="D438" s="61">
        <f>RepVariacion[[#This Row],[Fecha]]-RepVariacion[[#This Row],[Fecha Inicial]]+1</f>
        <v>7</v>
      </c>
      <c r="E438" s="62">
        <v>46079</v>
      </c>
      <c r="F438" s="62">
        <v>46085</v>
      </c>
      <c r="G438" s="29" t="s">
        <v>107</v>
      </c>
      <c r="H438" s="30">
        <v>17.8</v>
      </c>
      <c r="I438" s="30">
        <v>15</v>
      </c>
      <c r="J438" s="30">
        <v>26.5</v>
      </c>
      <c r="K438" s="30">
        <v>6.3</v>
      </c>
      <c r="L438" s="30">
        <v>6.7</v>
      </c>
      <c r="M438" s="30">
        <v>0.4</v>
      </c>
      <c r="N438" s="30"/>
      <c r="O438" s="58">
        <v>6.7000000000000004E-2</v>
      </c>
      <c r="P438" s="59">
        <v>3988.01</v>
      </c>
      <c r="Q438" s="59"/>
      <c r="R438" s="59"/>
      <c r="S438" s="32">
        <v>0.17199999999999999</v>
      </c>
      <c r="T438" s="32">
        <v>0.184</v>
      </c>
      <c r="U438" s="59">
        <v>346251.99</v>
      </c>
      <c r="V438" s="59">
        <v>252904.9</v>
      </c>
      <c r="W438" s="59">
        <v>143250</v>
      </c>
      <c r="X438" s="59">
        <v>59572.73</v>
      </c>
      <c r="Y438" s="59">
        <v>63636.480000000003</v>
      </c>
      <c r="AA438"/>
    </row>
    <row r="439" spans="1:27" x14ac:dyDescent="0.25">
      <c r="A439" s="60">
        <f>IFERROR(VLOOKUP(RepVariacion[[#This Row],[Nombre Artículo]],Productos[],4,FALSE),"00 Falta Info")</f>
        <v>0</v>
      </c>
      <c r="B439" s="34" t="str">
        <f>IFERROR(VLOOKUP(RepVariacion[[#This Row],[Nombre Artículo]],Productos[],3,FALSE),"00 Falta Info")</f>
        <v>Pescado</v>
      </c>
      <c r="C439" s="34" t="str">
        <f>IFERROR(VLOOKUP(RepVariacion[[#This Row],[Nombre Artículo]],Productos[],2,FALSE),"00 Falta Info")</f>
        <v>Pescado</v>
      </c>
      <c r="D439" s="61">
        <f>RepVariacion[[#This Row],[Fecha]]-RepVariacion[[#This Row],[Fecha Inicial]]+1</f>
        <v>7</v>
      </c>
      <c r="E439" s="62">
        <v>46079</v>
      </c>
      <c r="F439" s="62">
        <v>46085</v>
      </c>
      <c r="G439" s="29" t="s">
        <v>108</v>
      </c>
      <c r="H439" s="30">
        <v>20.9</v>
      </c>
      <c r="I439" s="30">
        <v>29</v>
      </c>
      <c r="J439" s="30">
        <v>27.5</v>
      </c>
      <c r="K439" s="30">
        <v>22.5</v>
      </c>
      <c r="L439" s="30">
        <v>25.4</v>
      </c>
      <c r="M439" s="30">
        <v>2.9</v>
      </c>
      <c r="N439" s="30"/>
      <c r="O439" s="58">
        <v>0.128</v>
      </c>
      <c r="P439" s="59">
        <v>21693.63</v>
      </c>
      <c r="Q439" s="59"/>
      <c r="R439" s="59"/>
      <c r="S439" s="32">
        <v>0.22</v>
      </c>
      <c r="T439" s="32">
        <v>0.249</v>
      </c>
      <c r="U439" s="59">
        <v>766504.01</v>
      </c>
      <c r="V439" s="59">
        <v>205960.78</v>
      </c>
      <c r="W439" s="59">
        <v>217875</v>
      </c>
      <c r="X439" s="59">
        <v>168894.61</v>
      </c>
      <c r="Y439" s="59">
        <v>190588.24</v>
      </c>
      <c r="AA439"/>
    </row>
    <row r="440" spans="1:27" x14ac:dyDescent="0.25">
      <c r="A440" s="60">
        <f>IFERROR(VLOOKUP(RepVariacion[[#This Row],[Nombre Artículo]],Productos[],4,FALSE),"00 Falta Info")</f>
        <v>0</v>
      </c>
      <c r="B440" s="34" t="str">
        <f>IFERROR(VLOOKUP(RepVariacion[[#This Row],[Nombre Artículo]],Productos[],3,FALSE),"00 Falta Info")</f>
        <v>Pescado</v>
      </c>
      <c r="C440" s="34" t="str">
        <f>IFERROR(VLOOKUP(RepVariacion[[#This Row],[Nombre Artículo]],Productos[],2,FALSE),"00 Falta Info")</f>
        <v>Pescado</v>
      </c>
      <c r="D440" s="61">
        <f>RepVariacion[[#This Row],[Fecha]]-RepVariacion[[#This Row],[Fecha Inicial]]+1</f>
        <v>7</v>
      </c>
      <c r="E440" s="62">
        <v>46079</v>
      </c>
      <c r="F440" s="62">
        <v>46085</v>
      </c>
      <c r="G440" s="29" t="s">
        <v>109</v>
      </c>
      <c r="H440" s="30">
        <v>28.6</v>
      </c>
      <c r="I440" s="30">
        <v>19.399999999999999</v>
      </c>
      <c r="J440" s="30">
        <v>34.1</v>
      </c>
      <c r="K440" s="30">
        <v>13.9</v>
      </c>
      <c r="L440" s="30">
        <v>13.5</v>
      </c>
      <c r="M440" s="30">
        <v>-0.4</v>
      </c>
      <c r="N440" s="30"/>
      <c r="O440" s="58">
        <v>-2.9000000000000001E-2</v>
      </c>
      <c r="P440" s="59">
        <v>-4366.97</v>
      </c>
      <c r="Q440" s="59"/>
      <c r="R440" s="59"/>
      <c r="S440" s="32">
        <v>0.248</v>
      </c>
      <c r="T440" s="32">
        <v>0.248</v>
      </c>
      <c r="U440" s="59">
        <v>592110.88</v>
      </c>
      <c r="V440" s="59">
        <v>373321.88</v>
      </c>
      <c r="W440" s="59">
        <v>217504</v>
      </c>
      <c r="X440" s="59">
        <v>146604.07999999999</v>
      </c>
      <c r="Y440" s="59">
        <v>147085.65</v>
      </c>
      <c r="AA440"/>
    </row>
    <row r="441" spans="1:27" x14ac:dyDescent="0.25">
      <c r="A441" s="60">
        <f>IFERROR(VLOOKUP(RepVariacion[[#This Row],[Nombre Artículo]],Productos[],4,FALSE),"00 Falta Info")</f>
        <v>0</v>
      </c>
      <c r="B441" s="34" t="str">
        <f>IFERROR(VLOOKUP(RepVariacion[[#This Row],[Nombre Artículo]],Productos[],3,FALSE),"00 Falta Info")</f>
        <v>Mariscos</v>
      </c>
      <c r="C441" s="34" t="str">
        <f>IFERROR(VLOOKUP(RepVariacion[[#This Row],[Nombre Artículo]],Productos[],2,FALSE),"00 Falta Info")</f>
        <v>Mariscos</v>
      </c>
      <c r="D441" s="61">
        <f>RepVariacion[[#This Row],[Fecha]]-RepVariacion[[#This Row],[Fecha Inicial]]+1</f>
        <v>7</v>
      </c>
      <c r="E441" s="62">
        <v>46079</v>
      </c>
      <c r="F441" s="62">
        <v>46085</v>
      </c>
      <c r="G441" s="29" t="s">
        <v>110</v>
      </c>
      <c r="H441" s="30">
        <v>13.3</v>
      </c>
      <c r="I441" s="30"/>
      <c r="J441" s="30">
        <v>7.7</v>
      </c>
      <c r="K441" s="30">
        <v>5.6</v>
      </c>
      <c r="L441" s="30">
        <v>9.1999999999999993</v>
      </c>
      <c r="M441" s="30">
        <v>3.6</v>
      </c>
      <c r="N441" s="30">
        <v>2.9</v>
      </c>
      <c r="O441" s="58">
        <v>0.64700000000000002</v>
      </c>
      <c r="P441" s="59">
        <v>7869.94</v>
      </c>
      <c r="Q441" s="59">
        <v>0.51800000000000002</v>
      </c>
      <c r="R441" s="59">
        <v>6300.3</v>
      </c>
      <c r="S441" s="32">
        <v>0.17399999999999999</v>
      </c>
      <c r="T441" s="32">
        <v>0.28599999999999998</v>
      </c>
      <c r="U441" s="59">
        <v>70132.649999999994</v>
      </c>
      <c r="V441" s="59">
        <v>16676.240000000002</v>
      </c>
      <c r="W441" s="59"/>
      <c r="X441" s="59">
        <v>12171.52</v>
      </c>
      <c r="Y441" s="59">
        <v>20041.47</v>
      </c>
      <c r="AA441"/>
    </row>
    <row r="442" spans="1:27" x14ac:dyDescent="0.25">
      <c r="A442" s="60">
        <f>IFERROR(VLOOKUP(RepVariacion[[#This Row],[Nombre Artículo]],Productos[],4,FALSE),"00 Falta Info")</f>
        <v>0</v>
      </c>
      <c r="B442" s="34" t="str">
        <f>IFERROR(VLOOKUP(RepVariacion[[#This Row],[Nombre Artículo]],Productos[],3,FALSE),"00 Falta Info")</f>
        <v>Mariscos</v>
      </c>
      <c r="C442" s="34" t="str">
        <f>IFERROR(VLOOKUP(RepVariacion[[#This Row],[Nombre Artículo]],Productos[],2,FALSE),"00 Falta Info")</f>
        <v>Mariscos</v>
      </c>
      <c r="D442" s="61">
        <f>RepVariacion[[#This Row],[Fecha]]-RepVariacion[[#This Row],[Fecha Inicial]]+1</f>
        <v>7</v>
      </c>
      <c r="E442" s="62">
        <v>46079</v>
      </c>
      <c r="F442" s="62">
        <v>46085</v>
      </c>
      <c r="G442" s="29" t="s">
        <v>111</v>
      </c>
      <c r="H442" s="30">
        <v>10.3</v>
      </c>
      <c r="I442" s="30">
        <v>10</v>
      </c>
      <c r="J442" s="30">
        <v>15</v>
      </c>
      <c r="K442" s="30">
        <v>5.2</v>
      </c>
      <c r="L442" s="30">
        <v>7.5</v>
      </c>
      <c r="M442" s="30">
        <v>2.2999999999999998</v>
      </c>
      <c r="N442" s="30"/>
      <c r="O442" s="58">
        <v>0.44</v>
      </c>
      <c r="P442" s="59">
        <v>16162.46</v>
      </c>
      <c r="Q442" s="59"/>
      <c r="R442" s="59"/>
      <c r="S442" s="32">
        <v>7.6999999999999999E-2</v>
      </c>
      <c r="T442" s="32">
        <v>0.113</v>
      </c>
      <c r="U442" s="59">
        <v>467361.01</v>
      </c>
      <c r="V442" s="59">
        <v>105891.36</v>
      </c>
      <c r="W442" s="59">
        <v>71000</v>
      </c>
      <c r="X442" s="59">
        <v>36146.11</v>
      </c>
      <c r="Y442" s="59">
        <v>52936.3</v>
      </c>
      <c r="AA442"/>
    </row>
    <row r="443" spans="1:27" x14ac:dyDescent="0.25">
      <c r="A443" s="60">
        <f>IFERROR(VLOOKUP(RepVariacion[[#This Row],[Nombre Artículo]],Productos[],4,FALSE),"00 Falta Info")</f>
        <v>0</v>
      </c>
      <c r="B443" s="34" t="str">
        <f>IFERROR(VLOOKUP(RepVariacion[[#This Row],[Nombre Artículo]],Productos[],3,FALSE),"00 Falta Info")</f>
        <v>Mariscos</v>
      </c>
      <c r="C443" s="34" t="str">
        <f>IFERROR(VLOOKUP(RepVariacion[[#This Row],[Nombre Artículo]],Productos[],2,FALSE),"00 Falta Info")</f>
        <v>Mariscos</v>
      </c>
      <c r="D443" s="61">
        <f>RepVariacion[[#This Row],[Fecha]]-RepVariacion[[#This Row],[Fecha Inicial]]+1</f>
        <v>7</v>
      </c>
      <c r="E443" s="62">
        <v>46079</v>
      </c>
      <c r="F443" s="62">
        <v>46085</v>
      </c>
      <c r="G443" s="29" t="s">
        <v>112</v>
      </c>
      <c r="H443" s="30">
        <v>17.7</v>
      </c>
      <c r="I443" s="30"/>
      <c r="J443" s="30">
        <v>12.7</v>
      </c>
      <c r="K443" s="30">
        <v>4.9000000000000004</v>
      </c>
      <c r="L443" s="30">
        <v>4.7</v>
      </c>
      <c r="M443" s="30">
        <v>-0.2</v>
      </c>
      <c r="N443" s="30">
        <v>0.3</v>
      </c>
      <c r="O443" s="58">
        <v>-0.04</v>
      </c>
      <c r="P443" s="59">
        <v>-2691.68</v>
      </c>
      <c r="Q443" s="59">
        <v>0.06</v>
      </c>
      <c r="R443" s="59">
        <v>3988.95</v>
      </c>
      <c r="S443" s="32">
        <v>0.315</v>
      </c>
      <c r="T443" s="32">
        <v>0.30199999999999999</v>
      </c>
      <c r="U443" s="59">
        <v>212667</v>
      </c>
      <c r="V443" s="59">
        <v>172489.05</v>
      </c>
      <c r="W443" s="59"/>
      <c r="X443" s="59">
        <v>66913.850000000006</v>
      </c>
      <c r="Y443" s="59">
        <v>64222.17</v>
      </c>
      <c r="AA443"/>
    </row>
    <row r="444" spans="1:27" x14ac:dyDescent="0.25">
      <c r="A444" s="60">
        <f>IFERROR(VLOOKUP(RepVariacion[[#This Row],[Nombre Artículo]],Productos[],4,FALSE),"00 Falta Info")</f>
        <v>0</v>
      </c>
      <c r="B444" s="34" t="str">
        <f>IFERROR(VLOOKUP(RepVariacion[[#This Row],[Nombre Artículo]],Productos[],3,FALSE),"00 Falta Info")</f>
        <v>Mariscos</v>
      </c>
      <c r="C444" s="34" t="str">
        <f>IFERROR(VLOOKUP(RepVariacion[[#This Row],[Nombre Artículo]],Productos[],2,FALSE),"00 Falta Info")</f>
        <v>Mariscos</v>
      </c>
      <c r="D444" s="61">
        <f>RepVariacion[[#This Row],[Fecha]]-RepVariacion[[#This Row],[Fecha Inicial]]+1</f>
        <v>7</v>
      </c>
      <c r="E444" s="62">
        <v>46079</v>
      </c>
      <c r="F444" s="62">
        <v>46085</v>
      </c>
      <c r="G444" s="29" t="s">
        <v>113</v>
      </c>
      <c r="H444" s="30">
        <v>33.61</v>
      </c>
      <c r="I444" s="30">
        <v>6</v>
      </c>
      <c r="J444" s="30">
        <v>33.25</v>
      </c>
      <c r="K444" s="30">
        <v>6.36</v>
      </c>
      <c r="L444" s="30">
        <v>6.38</v>
      </c>
      <c r="M444" s="30">
        <v>0.01</v>
      </c>
      <c r="N444" s="30">
        <v>1.02</v>
      </c>
      <c r="O444" s="58">
        <v>2E-3</v>
      </c>
      <c r="P444" s="59">
        <v>381.78</v>
      </c>
      <c r="Q444" s="59">
        <v>0.161</v>
      </c>
      <c r="R444" s="59">
        <v>26057.54</v>
      </c>
      <c r="S444" s="32">
        <v>0.436</v>
      </c>
      <c r="T444" s="32">
        <v>0.44900000000000001</v>
      </c>
      <c r="U444" s="59">
        <v>362198.63</v>
      </c>
      <c r="V444" s="59">
        <v>847451.34</v>
      </c>
      <c r="W444" s="59">
        <v>171426</v>
      </c>
      <c r="X444" s="59">
        <v>157876.95000000001</v>
      </c>
      <c r="Y444" s="59">
        <v>162573.91</v>
      </c>
      <c r="AA444"/>
    </row>
    <row r="445" spans="1:27" x14ac:dyDescent="0.25">
      <c r="A445" s="60">
        <f>IFERROR(VLOOKUP(RepVariacion[[#This Row],[Nombre Artículo]],Productos[],4,FALSE),"00 Falta Info")</f>
        <v>0</v>
      </c>
      <c r="B445" s="34" t="str">
        <f>IFERROR(VLOOKUP(RepVariacion[[#This Row],[Nombre Artículo]],Productos[],3,FALSE),"00 Falta Info")</f>
        <v>Mariscos</v>
      </c>
      <c r="C445" s="34" t="str">
        <f>IFERROR(VLOOKUP(RepVariacion[[#This Row],[Nombre Artículo]],Productos[],2,FALSE),"00 Falta Info")</f>
        <v>Mariscos</v>
      </c>
      <c r="D445" s="61">
        <f>RepVariacion[[#This Row],[Fecha]]-RepVariacion[[#This Row],[Fecha Inicial]]+1</f>
        <v>7</v>
      </c>
      <c r="E445" s="62">
        <v>46079</v>
      </c>
      <c r="F445" s="62">
        <v>46085</v>
      </c>
      <c r="G445" s="29" t="s">
        <v>114</v>
      </c>
      <c r="H445" s="30">
        <v>11.9</v>
      </c>
      <c r="I445" s="30"/>
      <c r="J445" s="30">
        <v>10.5</v>
      </c>
      <c r="K445" s="30">
        <v>1.4</v>
      </c>
      <c r="L445" s="30">
        <v>1.1000000000000001</v>
      </c>
      <c r="M445" s="30">
        <v>-0.4</v>
      </c>
      <c r="N445" s="30"/>
      <c r="O445" s="58">
        <v>-0.26900000000000002</v>
      </c>
      <c r="P445" s="59">
        <v>-5962.21</v>
      </c>
      <c r="Q445" s="59"/>
      <c r="R445" s="59"/>
      <c r="S445" s="32">
        <v>0.57399999999999995</v>
      </c>
      <c r="T445" s="32">
        <v>0.41899999999999998</v>
      </c>
      <c r="U445" s="59">
        <v>38670.04</v>
      </c>
      <c r="V445" s="59">
        <v>160137.76999999999</v>
      </c>
      <c r="W445" s="59"/>
      <c r="X445" s="59">
        <v>22178.86</v>
      </c>
      <c r="Y445" s="59">
        <v>16216.65</v>
      </c>
      <c r="AA445"/>
    </row>
    <row r="446" spans="1:27" x14ac:dyDescent="0.25">
      <c r="A446" s="60">
        <f>IFERROR(VLOOKUP(RepVariacion[[#This Row],[Nombre Artículo]],Productos[],4,FALSE),"00 Falta Info")</f>
        <v>0</v>
      </c>
      <c r="B446" s="34" t="str">
        <f>IFERROR(VLOOKUP(RepVariacion[[#This Row],[Nombre Artículo]],Productos[],3,FALSE),"00 Falta Info")</f>
        <v>Mariscos</v>
      </c>
      <c r="C446" s="34" t="str">
        <f>IFERROR(VLOOKUP(RepVariacion[[#This Row],[Nombre Artículo]],Productos[],2,FALSE),"00 Falta Info")</f>
        <v>Mariscos</v>
      </c>
      <c r="D446" s="61">
        <f>RepVariacion[[#This Row],[Fecha]]-RepVariacion[[#This Row],[Fecha Inicial]]+1</f>
        <v>7</v>
      </c>
      <c r="E446" s="62">
        <v>46079</v>
      </c>
      <c r="F446" s="62">
        <v>46085</v>
      </c>
      <c r="G446" s="29" t="s">
        <v>115</v>
      </c>
      <c r="H446" s="30">
        <v>9.4</v>
      </c>
      <c r="I446" s="30"/>
      <c r="J446" s="30">
        <v>9.5</v>
      </c>
      <c r="K446" s="30">
        <v>-0.1</v>
      </c>
      <c r="L446" s="30"/>
      <c r="M446" s="30">
        <v>0.1</v>
      </c>
      <c r="N446" s="30"/>
      <c r="O446" s="58">
        <v>1</v>
      </c>
      <c r="P446" s="59">
        <v>1092.6600000000001</v>
      </c>
      <c r="Q446" s="59"/>
      <c r="R446" s="59"/>
      <c r="S446" s="32"/>
      <c r="T446" s="32"/>
      <c r="U446" s="59"/>
      <c r="V446" s="59">
        <v>141550</v>
      </c>
      <c r="W446" s="59"/>
      <c r="X446" s="59">
        <v>-1092.6600000000001</v>
      </c>
      <c r="Y446" s="59"/>
      <c r="AA446"/>
    </row>
    <row r="447" spans="1:27" x14ac:dyDescent="0.25">
      <c r="A447" s="60">
        <f>IFERROR(VLOOKUP(RepVariacion[[#This Row],[Nombre Artículo]],Productos[],4,FALSE),"00 Falta Info")</f>
        <v>0</v>
      </c>
      <c r="B447" s="34" t="str">
        <f>IFERROR(VLOOKUP(RepVariacion[[#This Row],[Nombre Artículo]],Productos[],3,FALSE),"00 Falta Info")</f>
        <v>Mariscos</v>
      </c>
      <c r="C447" s="34" t="str">
        <f>IFERROR(VLOOKUP(RepVariacion[[#This Row],[Nombre Artículo]],Productos[],2,FALSE),"00 Falta Info")</f>
        <v>Mariscos</v>
      </c>
      <c r="D447" s="61">
        <f>RepVariacion[[#This Row],[Fecha]]-RepVariacion[[#This Row],[Fecha Inicial]]+1</f>
        <v>7</v>
      </c>
      <c r="E447" s="62">
        <v>46079</v>
      </c>
      <c r="F447" s="62">
        <v>46085</v>
      </c>
      <c r="G447" s="29" t="s">
        <v>116</v>
      </c>
      <c r="H447" s="30">
        <v>1.8</v>
      </c>
      <c r="I447" s="30">
        <v>9.6999999999999993</v>
      </c>
      <c r="J447" s="30">
        <v>6.4</v>
      </c>
      <c r="K447" s="30">
        <v>5.0999999999999996</v>
      </c>
      <c r="L447" s="30">
        <v>8.4</v>
      </c>
      <c r="M447" s="30">
        <v>3.3</v>
      </c>
      <c r="N447" s="30"/>
      <c r="O447" s="58">
        <v>0.65500000000000003</v>
      </c>
      <c r="P447" s="59">
        <v>28068.28</v>
      </c>
      <c r="Q447" s="59"/>
      <c r="R447" s="59"/>
      <c r="S447" s="32">
        <v>0.16300000000000001</v>
      </c>
      <c r="T447" s="32">
        <v>0.27900000000000003</v>
      </c>
      <c r="U447" s="59">
        <v>253784.22</v>
      </c>
      <c r="V447" s="59">
        <v>53782.61</v>
      </c>
      <c r="W447" s="59">
        <v>80120</v>
      </c>
      <c r="X447" s="59">
        <v>41493.57</v>
      </c>
      <c r="Y447" s="59">
        <v>70921.84</v>
      </c>
      <c r="AA447"/>
    </row>
    <row r="448" spans="1:27" x14ac:dyDescent="0.25">
      <c r="A448" s="60">
        <f>IFERROR(VLOOKUP(RepVariacion[[#This Row],[Nombre Artículo]],Productos[],4,FALSE),"00 Falta Info")</f>
        <v>0</v>
      </c>
      <c r="B448" s="34" t="str">
        <f>IFERROR(VLOOKUP(RepVariacion[[#This Row],[Nombre Artículo]],Productos[],3,FALSE),"00 Falta Info")</f>
        <v>Mariscos</v>
      </c>
      <c r="C448" s="34" t="str">
        <f>IFERROR(VLOOKUP(RepVariacion[[#This Row],[Nombre Artículo]],Productos[],2,FALSE),"00 Falta Info")</f>
        <v>Mariscos</v>
      </c>
      <c r="D448" s="61">
        <f>RepVariacion[[#This Row],[Fecha]]-RepVariacion[[#This Row],[Fecha Inicial]]+1</f>
        <v>7</v>
      </c>
      <c r="E448" s="62">
        <v>46079</v>
      </c>
      <c r="F448" s="62">
        <v>46085</v>
      </c>
      <c r="G448" s="29" t="s">
        <v>117</v>
      </c>
      <c r="H448" s="30">
        <v>29.9</v>
      </c>
      <c r="I448" s="30">
        <v>24</v>
      </c>
      <c r="J448" s="30">
        <v>47.4</v>
      </c>
      <c r="K448" s="30">
        <v>6.5</v>
      </c>
      <c r="L448" s="30">
        <v>7.6</v>
      </c>
      <c r="M448" s="30">
        <v>1.1000000000000001</v>
      </c>
      <c r="N448" s="30">
        <v>0.5</v>
      </c>
      <c r="O448" s="58">
        <v>0.161</v>
      </c>
      <c r="P448" s="59">
        <v>9871.81</v>
      </c>
      <c r="Q448" s="59">
        <v>7.0000000000000007E-2</v>
      </c>
      <c r="R448" s="59">
        <v>4252.38</v>
      </c>
      <c r="S448" s="32">
        <v>0.16400000000000001</v>
      </c>
      <c r="T448" s="32">
        <v>0.191</v>
      </c>
      <c r="U448" s="59">
        <v>371865.41</v>
      </c>
      <c r="V448" s="59">
        <v>445384.8</v>
      </c>
      <c r="W448" s="59">
        <v>225600</v>
      </c>
      <c r="X448" s="59">
        <v>61149.760000000002</v>
      </c>
      <c r="Y448" s="59">
        <v>71021.56</v>
      </c>
      <c r="AA448"/>
    </row>
    <row r="449" spans="1:27" x14ac:dyDescent="0.25">
      <c r="A449" s="60">
        <f>IFERROR(VLOOKUP(RepVariacion[[#This Row],[Nombre Artículo]],Productos[],4,FALSE),"00 Falta Info")</f>
        <v>0</v>
      </c>
      <c r="B449" s="34" t="str">
        <f>IFERROR(VLOOKUP(RepVariacion[[#This Row],[Nombre Artículo]],Productos[],3,FALSE),"00 Falta Info")</f>
        <v>Embutidos</v>
      </c>
      <c r="C449" s="34" t="str">
        <f>IFERROR(VLOOKUP(RepVariacion[[#This Row],[Nombre Artículo]],Productos[],2,FALSE),"00 Falta Info")</f>
        <v>Embutidos</v>
      </c>
      <c r="D449" s="61">
        <f>RepVariacion[[#This Row],[Fecha]]-RepVariacion[[#This Row],[Fecha Inicial]]+1</f>
        <v>7</v>
      </c>
      <c r="E449" s="62">
        <v>46079</v>
      </c>
      <c r="F449" s="62">
        <v>46085</v>
      </c>
      <c r="G449" s="29" t="s">
        <v>93</v>
      </c>
      <c r="H449" s="30">
        <v>8.3000000000000007</v>
      </c>
      <c r="I449" s="30"/>
      <c r="J449" s="30">
        <v>5.5</v>
      </c>
      <c r="K449" s="30">
        <v>2.8</v>
      </c>
      <c r="L449" s="30">
        <v>3.1</v>
      </c>
      <c r="M449" s="30">
        <v>0.3</v>
      </c>
      <c r="N449" s="30"/>
      <c r="O449" s="58">
        <v>0.11700000000000001</v>
      </c>
      <c r="P449" s="59">
        <v>6798.37</v>
      </c>
      <c r="Q449" s="59"/>
      <c r="R449" s="59"/>
      <c r="S449" s="32">
        <v>0.19600000000000001</v>
      </c>
      <c r="T449" s="32">
        <v>0.219</v>
      </c>
      <c r="U449" s="59">
        <v>296919.44</v>
      </c>
      <c r="V449" s="59">
        <v>117249.88</v>
      </c>
      <c r="W449" s="59"/>
      <c r="X449" s="59">
        <v>58248.38</v>
      </c>
      <c r="Y449" s="59">
        <v>65046.75</v>
      </c>
      <c r="AA449"/>
    </row>
    <row r="450" spans="1:27" x14ac:dyDescent="0.25">
      <c r="A450" s="60">
        <f>IFERROR(VLOOKUP(RepVariacion[[#This Row],[Nombre Artículo]],Productos[],4,FALSE),"00 Falta Info")</f>
        <v>0</v>
      </c>
      <c r="B450" s="34" t="str">
        <f>IFERROR(VLOOKUP(RepVariacion[[#This Row],[Nombre Artículo]],Productos[],3,FALSE),"00 Falta Info")</f>
        <v>Embutidos</v>
      </c>
      <c r="C450" s="34" t="str">
        <f>IFERROR(VLOOKUP(RepVariacion[[#This Row],[Nombre Artículo]],Productos[],2,FALSE),"00 Falta Info")</f>
        <v>Embutidos</v>
      </c>
      <c r="D450" s="61">
        <f>RepVariacion[[#This Row],[Fecha]]-RepVariacion[[#This Row],[Fecha Inicial]]+1</f>
        <v>7</v>
      </c>
      <c r="E450" s="62">
        <v>46079</v>
      </c>
      <c r="F450" s="62">
        <v>46085</v>
      </c>
      <c r="G450" s="29" t="s">
        <v>94</v>
      </c>
      <c r="H450" s="30">
        <v>4.4000000000000004</v>
      </c>
      <c r="I450" s="30"/>
      <c r="J450" s="30">
        <v>2.8</v>
      </c>
      <c r="K450" s="30">
        <v>1.6</v>
      </c>
      <c r="L450" s="30">
        <v>1.6</v>
      </c>
      <c r="M450" s="30"/>
      <c r="N450" s="30"/>
      <c r="O450" s="58">
        <v>1.4999999999999999E-2</v>
      </c>
      <c r="P450" s="59">
        <v>247.95</v>
      </c>
      <c r="Q450" s="59"/>
      <c r="R450" s="59"/>
      <c r="S450" s="32">
        <v>0.14899999999999999</v>
      </c>
      <c r="T450" s="32">
        <v>0.151</v>
      </c>
      <c r="U450" s="59">
        <v>109282.41</v>
      </c>
      <c r="V450" s="59">
        <v>28844.76</v>
      </c>
      <c r="W450" s="59"/>
      <c r="X450" s="59">
        <v>16282</v>
      </c>
      <c r="Y450" s="59">
        <v>16529.95</v>
      </c>
      <c r="AA450"/>
    </row>
    <row r="451" spans="1:27" x14ac:dyDescent="0.25">
      <c r="A451" s="60">
        <f>IFERROR(VLOOKUP(RepVariacion[[#This Row],[Nombre Artículo]],Productos[],4,FALSE),"00 Falta Info")</f>
        <v>0</v>
      </c>
      <c r="B451" s="34" t="str">
        <f>IFERROR(VLOOKUP(RepVariacion[[#This Row],[Nombre Artículo]],Productos[],3,FALSE),"00 Falta Info")</f>
        <v>Lacteos</v>
      </c>
      <c r="C451" s="34" t="str">
        <f>IFERROR(VLOOKUP(RepVariacion[[#This Row],[Nombre Artículo]],Productos[],2,FALSE),"00 Falta Info")</f>
        <v>Quesos</v>
      </c>
      <c r="D451" s="61">
        <f>RepVariacion[[#This Row],[Fecha]]-RepVariacion[[#This Row],[Fecha Inicial]]+1</f>
        <v>7</v>
      </c>
      <c r="E451" s="62">
        <v>46079</v>
      </c>
      <c r="F451" s="62">
        <v>46085</v>
      </c>
      <c r="G451" s="29" t="s">
        <v>118</v>
      </c>
      <c r="H451" s="30">
        <v>58</v>
      </c>
      <c r="I451" s="30">
        <v>80</v>
      </c>
      <c r="J451" s="30">
        <v>96</v>
      </c>
      <c r="K451" s="30">
        <v>42</v>
      </c>
      <c r="L451" s="30">
        <v>42</v>
      </c>
      <c r="M451" s="30"/>
      <c r="N451" s="30"/>
      <c r="O451" s="58"/>
      <c r="P451" s="59"/>
      <c r="Q451" s="59"/>
      <c r="R451" s="59"/>
      <c r="S451" s="32">
        <v>0.41299999999999998</v>
      </c>
      <c r="T451" s="32">
        <v>0.41299999999999998</v>
      </c>
      <c r="U451" s="59">
        <v>425540.87</v>
      </c>
      <c r="V451" s="59">
        <v>402161.41</v>
      </c>
      <c r="W451" s="59">
        <v>335200</v>
      </c>
      <c r="X451" s="59">
        <v>175773.65</v>
      </c>
      <c r="Y451" s="59">
        <v>175945.62</v>
      </c>
      <c r="AA451"/>
    </row>
    <row r="452" spans="1:27" x14ac:dyDescent="0.25">
      <c r="A452" s="60">
        <f>IFERROR(VLOOKUP(RepVariacion[[#This Row],[Nombre Artículo]],Productos[],4,FALSE),"00 Falta Info")</f>
        <v>0</v>
      </c>
      <c r="B452" s="34" t="str">
        <f>IFERROR(VLOOKUP(RepVariacion[[#This Row],[Nombre Artículo]],Productos[],3,FALSE),"00 Falta Info")</f>
        <v>Lacteos</v>
      </c>
      <c r="C452" s="34" t="str">
        <f>IFERROR(VLOOKUP(RepVariacion[[#This Row],[Nombre Artículo]],Productos[],2,FALSE),"00 Falta Info")</f>
        <v>Quesos</v>
      </c>
      <c r="D452" s="61">
        <f>RepVariacion[[#This Row],[Fecha]]-RepVariacion[[#This Row],[Fecha Inicial]]+1</f>
        <v>7</v>
      </c>
      <c r="E452" s="62">
        <v>46079</v>
      </c>
      <c r="F452" s="62">
        <v>46085</v>
      </c>
      <c r="G452" s="29" t="s">
        <v>119</v>
      </c>
      <c r="H452" s="30">
        <v>6</v>
      </c>
      <c r="I452" s="30"/>
      <c r="J452" s="30"/>
      <c r="K452" s="30">
        <v>6</v>
      </c>
      <c r="L452" s="30">
        <v>6</v>
      </c>
      <c r="M452" s="30"/>
      <c r="N452" s="30"/>
      <c r="O452" s="58">
        <v>8.0000000000000002E-3</v>
      </c>
      <c r="P452" s="59"/>
      <c r="Q452" s="59"/>
      <c r="R452" s="59"/>
      <c r="S452" s="32"/>
      <c r="T452" s="32"/>
      <c r="U452" s="59"/>
      <c r="V452" s="59"/>
      <c r="W452" s="59"/>
      <c r="X452" s="59"/>
      <c r="Y452" s="59"/>
      <c r="AA452"/>
    </row>
    <row r="453" spans="1:27" x14ac:dyDescent="0.25">
      <c r="A453" s="60">
        <f>IFERROR(VLOOKUP(RepVariacion[[#This Row],[Nombre Artículo]],Productos[],4,FALSE),"00 Falta Info")</f>
        <v>0</v>
      </c>
      <c r="B453" s="34" t="str">
        <f>IFERROR(VLOOKUP(RepVariacion[[#This Row],[Nombre Artículo]],Productos[],3,FALSE),"00 Falta Info")</f>
        <v>Lacteos</v>
      </c>
      <c r="C453" s="34" t="str">
        <f>IFERROR(VLOOKUP(RepVariacion[[#This Row],[Nombre Artículo]],Productos[],2,FALSE),"00 Falta Info")</f>
        <v>Quesos</v>
      </c>
      <c r="D453" s="61">
        <f>RepVariacion[[#This Row],[Fecha]]-RepVariacion[[#This Row],[Fecha Inicial]]+1</f>
        <v>7</v>
      </c>
      <c r="E453" s="62">
        <v>46079</v>
      </c>
      <c r="F453" s="62">
        <v>46085</v>
      </c>
      <c r="G453" s="29" t="s">
        <v>120</v>
      </c>
      <c r="H453" s="30">
        <v>47.1</v>
      </c>
      <c r="I453" s="30">
        <v>20</v>
      </c>
      <c r="J453" s="30">
        <v>39.4</v>
      </c>
      <c r="K453" s="30">
        <v>27.6</v>
      </c>
      <c r="L453" s="30">
        <v>28.6</v>
      </c>
      <c r="M453" s="30">
        <v>0.9</v>
      </c>
      <c r="N453" s="30">
        <v>0.2</v>
      </c>
      <c r="O453" s="58">
        <v>3.4000000000000002E-2</v>
      </c>
      <c r="P453" s="59">
        <v>11625.31</v>
      </c>
      <c r="Q453" s="59">
        <v>7.0000000000000001E-3</v>
      </c>
      <c r="R453" s="59">
        <v>2477.9899999999998</v>
      </c>
      <c r="S453" s="32">
        <v>0.16400000000000001</v>
      </c>
      <c r="T453" s="32">
        <v>0.16900000000000001</v>
      </c>
      <c r="U453" s="59">
        <v>2090589.09</v>
      </c>
      <c r="V453" s="59">
        <v>488589.04</v>
      </c>
      <c r="W453" s="59">
        <v>247800</v>
      </c>
      <c r="X453" s="59">
        <v>342426.42</v>
      </c>
      <c r="Y453" s="59">
        <v>354055.23</v>
      </c>
      <c r="AA453"/>
    </row>
    <row r="454" spans="1:27" x14ac:dyDescent="0.25">
      <c r="A454" s="60">
        <f>IFERROR(VLOOKUP(RepVariacion[[#This Row],[Nombre Artículo]],Productos[],4,FALSE),"00 Falta Info")</f>
        <v>0</v>
      </c>
      <c r="B454" s="34" t="str">
        <f>IFERROR(VLOOKUP(RepVariacion[[#This Row],[Nombre Artículo]],Productos[],3,FALSE),"00 Falta Info")</f>
        <v>Lacteos</v>
      </c>
      <c r="C454" s="34" t="str">
        <f>IFERROR(VLOOKUP(RepVariacion[[#This Row],[Nombre Artículo]],Productos[],2,FALSE),"00 Falta Info")</f>
        <v>Quesos</v>
      </c>
      <c r="D454" s="61">
        <f>RepVariacion[[#This Row],[Fecha]]-RepVariacion[[#This Row],[Fecha Inicial]]+1</f>
        <v>7</v>
      </c>
      <c r="E454" s="62">
        <v>46079</v>
      </c>
      <c r="F454" s="62">
        <v>46085</v>
      </c>
      <c r="G454" s="29" t="s">
        <v>88</v>
      </c>
      <c r="H454" s="30">
        <v>15.2</v>
      </c>
      <c r="I454" s="30"/>
      <c r="J454" s="30">
        <v>13.9</v>
      </c>
      <c r="K454" s="30">
        <v>1.3</v>
      </c>
      <c r="L454" s="30">
        <v>2.4</v>
      </c>
      <c r="M454" s="30">
        <v>1.1000000000000001</v>
      </c>
      <c r="N454" s="30"/>
      <c r="O454" s="58">
        <v>0.80600000000000005</v>
      </c>
      <c r="P454" s="59">
        <v>13795.38</v>
      </c>
      <c r="Q454" s="59"/>
      <c r="R454" s="59"/>
      <c r="S454" s="32">
        <v>8.5999999999999993E-2</v>
      </c>
      <c r="T454" s="32">
        <v>0.156</v>
      </c>
      <c r="U454" s="59">
        <v>198525.12</v>
      </c>
      <c r="V454" s="59">
        <v>180145.32</v>
      </c>
      <c r="W454" s="59"/>
      <c r="X454" s="59">
        <v>17120.82</v>
      </c>
      <c r="Y454" s="59">
        <v>30916.2</v>
      </c>
      <c r="AA454"/>
    </row>
    <row r="455" spans="1:27" x14ac:dyDescent="0.25">
      <c r="A455" s="60">
        <f>IFERROR(VLOOKUP(RepVariacion[[#This Row],[Nombre Artículo]],Productos[],4,FALSE),"00 Falta Info")</f>
        <v>0</v>
      </c>
      <c r="B455" s="34" t="str">
        <f>IFERROR(VLOOKUP(RepVariacion[[#This Row],[Nombre Artículo]],Productos[],3,FALSE),"00 Falta Info")</f>
        <v>Lacteos</v>
      </c>
      <c r="C455" s="34" t="str">
        <f>IFERROR(VLOOKUP(RepVariacion[[#This Row],[Nombre Artículo]],Productos[],2,FALSE),"00 Falta Info")</f>
        <v>Quesos</v>
      </c>
      <c r="D455" s="61">
        <f>RepVariacion[[#This Row],[Fecha]]-RepVariacion[[#This Row],[Fecha Inicial]]+1</f>
        <v>7</v>
      </c>
      <c r="E455" s="62">
        <v>46079</v>
      </c>
      <c r="F455" s="62">
        <v>46085</v>
      </c>
      <c r="G455" s="29" t="s">
        <v>121</v>
      </c>
      <c r="H455" s="30">
        <v>9.3000000000000007</v>
      </c>
      <c r="I455" s="30">
        <v>7</v>
      </c>
      <c r="J455" s="30">
        <v>12.9</v>
      </c>
      <c r="K455" s="30">
        <v>3.4</v>
      </c>
      <c r="L455" s="30">
        <v>3.3</v>
      </c>
      <c r="M455" s="30">
        <v>-0.1</v>
      </c>
      <c r="N455" s="30">
        <v>0.2</v>
      </c>
      <c r="O455" s="58">
        <v>-3.2000000000000001E-2</v>
      </c>
      <c r="P455" s="59">
        <v>-1498.24</v>
      </c>
      <c r="Q455" s="59">
        <v>7.1999999999999995E-2</v>
      </c>
      <c r="R455" s="59">
        <v>3353.02</v>
      </c>
      <c r="S455" s="32">
        <v>0.187</v>
      </c>
      <c r="T455" s="32">
        <v>0.18099999999999999</v>
      </c>
      <c r="U455" s="59">
        <v>249665</v>
      </c>
      <c r="V455" s="59">
        <v>175949.78</v>
      </c>
      <c r="W455" s="59">
        <v>95830</v>
      </c>
      <c r="X455" s="59">
        <v>46770.14</v>
      </c>
      <c r="Y455" s="59">
        <v>45265.79</v>
      </c>
      <c r="AA455"/>
    </row>
    <row r="456" spans="1:27" x14ac:dyDescent="0.25">
      <c r="A456" s="60">
        <f>IFERROR(VLOOKUP(RepVariacion[[#This Row],[Nombre Artículo]],Productos[],4,FALSE),"00 Falta Info")</f>
        <v>0</v>
      </c>
      <c r="B456" s="34" t="str">
        <f>IFERROR(VLOOKUP(RepVariacion[[#This Row],[Nombre Artículo]],Productos[],3,FALSE),"00 Falta Info")</f>
        <v>Lacteos</v>
      </c>
      <c r="C456" s="34" t="str">
        <f>IFERROR(VLOOKUP(RepVariacion[[#This Row],[Nombre Artículo]],Productos[],2,FALSE),"00 Falta Info")</f>
        <v>Quesos</v>
      </c>
      <c r="D456" s="61">
        <f>RepVariacion[[#This Row],[Fecha]]-RepVariacion[[#This Row],[Fecha Inicial]]+1</f>
        <v>7</v>
      </c>
      <c r="E456" s="62">
        <v>46079</v>
      </c>
      <c r="F456" s="62">
        <v>46085</v>
      </c>
      <c r="G456" s="29" t="s">
        <v>89</v>
      </c>
      <c r="H456" s="30">
        <v>6.8</v>
      </c>
      <c r="I456" s="30"/>
      <c r="J456" s="30">
        <v>6.3</v>
      </c>
      <c r="K456" s="30">
        <v>0.4</v>
      </c>
      <c r="L456" s="30">
        <v>0.7</v>
      </c>
      <c r="M456" s="30">
        <v>0.2</v>
      </c>
      <c r="N456" s="30"/>
      <c r="O456" s="58">
        <v>0.56000000000000005</v>
      </c>
      <c r="P456" s="59">
        <v>3364.74</v>
      </c>
      <c r="Q456" s="59"/>
      <c r="R456" s="59"/>
      <c r="S456" s="32">
        <v>8.7999999999999995E-2</v>
      </c>
      <c r="T456" s="32">
        <v>0.13700000000000001</v>
      </c>
      <c r="U456" s="59">
        <v>68464.72</v>
      </c>
      <c r="V456" s="59">
        <v>89953.56</v>
      </c>
      <c r="W456" s="59"/>
      <c r="X456" s="59">
        <v>6005.42</v>
      </c>
      <c r="Y456" s="59">
        <v>9370.16</v>
      </c>
      <c r="AA456"/>
    </row>
    <row r="457" spans="1:27" x14ac:dyDescent="0.25">
      <c r="A457" s="60">
        <f>IFERROR(VLOOKUP(RepVariacion[[#This Row],[Nombre Artículo]],Productos[],4,FALSE),"00 Falta Info")</f>
        <v>0</v>
      </c>
      <c r="B457" s="34" t="str">
        <f>IFERROR(VLOOKUP(RepVariacion[[#This Row],[Nombre Artículo]],Productos[],3,FALSE),"00 Falta Info")</f>
        <v>Lacteos</v>
      </c>
      <c r="C457" s="34" t="str">
        <f>IFERROR(VLOOKUP(RepVariacion[[#This Row],[Nombre Artículo]],Productos[],2,FALSE),"00 Falta Info")</f>
        <v>Quesos</v>
      </c>
      <c r="D457" s="61">
        <f>RepVariacion[[#This Row],[Fecha]]-RepVariacion[[#This Row],[Fecha Inicial]]+1</f>
        <v>7</v>
      </c>
      <c r="E457" s="62">
        <v>46079</v>
      </c>
      <c r="F457" s="62">
        <v>46085</v>
      </c>
      <c r="G457" s="29" t="s">
        <v>122</v>
      </c>
      <c r="H457" s="30">
        <v>1.7</v>
      </c>
      <c r="I457" s="30"/>
      <c r="J457" s="30">
        <v>1.3</v>
      </c>
      <c r="K457" s="30">
        <v>0.4</v>
      </c>
      <c r="L457" s="30">
        <v>0.2</v>
      </c>
      <c r="M457" s="30">
        <v>-0.2</v>
      </c>
      <c r="N457" s="30"/>
      <c r="O457" s="58">
        <v>-0.49199999999999999</v>
      </c>
      <c r="P457" s="59">
        <v>-5122.41</v>
      </c>
      <c r="Q457" s="59"/>
      <c r="R457" s="59"/>
      <c r="S457" s="32">
        <v>0.313</v>
      </c>
      <c r="T457" s="32">
        <v>0.159</v>
      </c>
      <c r="U457" s="59">
        <v>33277</v>
      </c>
      <c r="V457" s="59">
        <v>33295.660000000003</v>
      </c>
      <c r="W457" s="59"/>
      <c r="X457" s="59">
        <v>10403.24</v>
      </c>
      <c r="Y457" s="59">
        <v>5280.83</v>
      </c>
      <c r="AA457"/>
    </row>
    <row r="458" spans="1:27" x14ac:dyDescent="0.25">
      <c r="A458" s="60">
        <f>IFERROR(VLOOKUP(RepVariacion[[#This Row],[Nombre Artículo]],Productos[],4,FALSE),"00 Falta Info")</f>
        <v>0</v>
      </c>
      <c r="B458" s="34" t="str">
        <f>IFERROR(VLOOKUP(RepVariacion[[#This Row],[Nombre Artículo]],Productos[],3,FALSE),"00 Falta Info")</f>
        <v>Lacteos</v>
      </c>
      <c r="C458" s="34" t="str">
        <f>IFERROR(VLOOKUP(RepVariacion[[#This Row],[Nombre Artículo]],Productos[],2,FALSE),"00 Falta Info")</f>
        <v>Quesos</v>
      </c>
      <c r="D458" s="61">
        <f>RepVariacion[[#This Row],[Fecha]]-RepVariacion[[#This Row],[Fecha Inicial]]+1</f>
        <v>7</v>
      </c>
      <c r="E458" s="62">
        <v>46079</v>
      </c>
      <c r="F458" s="62">
        <v>46085</v>
      </c>
      <c r="G458" s="29" t="s">
        <v>123</v>
      </c>
      <c r="H458" s="30">
        <v>9.6</v>
      </c>
      <c r="I458" s="30">
        <v>5.4</v>
      </c>
      <c r="J458" s="30">
        <v>12.2</v>
      </c>
      <c r="K458" s="30">
        <v>2.8</v>
      </c>
      <c r="L458" s="30">
        <v>3.5</v>
      </c>
      <c r="M458" s="30">
        <v>0.7</v>
      </c>
      <c r="N458" s="30"/>
      <c r="O458" s="58">
        <v>0.247</v>
      </c>
      <c r="P458" s="59">
        <v>6847.31</v>
      </c>
      <c r="Q458" s="59"/>
      <c r="R458" s="59"/>
      <c r="S458" s="32">
        <v>0.58399999999999996</v>
      </c>
      <c r="T458" s="32">
        <v>0.72799999999999998</v>
      </c>
      <c r="U458" s="59">
        <v>47564.55</v>
      </c>
      <c r="V458" s="59">
        <v>122443.09</v>
      </c>
      <c r="W458" s="59">
        <v>54345.599999999999</v>
      </c>
      <c r="X458" s="59">
        <v>27784.97</v>
      </c>
      <c r="Y458" s="59">
        <v>34606.35</v>
      </c>
      <c r="AA458"/>
    </row>
    <row r="459" spans="1:27" x14ac:dyDescent="0.25">
      <c r="A459" s="60">
        <f>IFERROR(VLOOKUP(RepVariacion[[#This Row],[Nombre Artículo]],Productos[],4,FALSE),"00 Falta Info")</f>
        <v>0</v>
      </c>
      <c r="B459" s="34" t="str">
        <f>IFERROR(VLOOKUP(RepVariacion[[#This Row],[Nombre Artículo]],Productos[],3,FALSE),"00 Falta Info")</f>
        <v>Lacteos</v>
      </c>
      <c r="C459" s="34" t="str">
        <f>IFERROR(VLOOKUP(RepVariacion[[#This Row],[Nombre Artículo]],Productos[],2,FALSE),"00 Falta Info")</f>
        <v>Quesos</v>
      </c>
      <c r="D459" s="61">
        <f>RepVariacion[[#This Row],[Fecha]]-RepVariacion[[#This Row],[Fecha Inicial]]+1</f>
        <v>7</v>
      </c>
      <c r="E459" s="62">
        <v>46079</v>
      </c>
      <c r="F459" s="62">
        <v>46085</v>
      </c>
      <c r="G459" s="29" t="s">
        <v>90</v>
      </c>
      <c r="H459" s="30">
        <v>8.6999999999999993</v>
      </c>
      <c r="I459" s="30"/>
      <c r="J459" s="30">
        <v>8.6</v>
      </c>
      <c r="K459" s="30">
        <v>0.1</v>
      </c>
      <c r="L459" s="30">
        <v>1.2</v>
      </c>
      <c r="M459" s="30">
        <v>1.1000000000000001</v>
      </c>
      <c r="N459" s="30"/>
      <c r="O459" s="58">
        <v>7.7409999999999997</v>
      </c>
      <c r="P459" s="59">
        <v>20092.54</v>
      </c>
      <c r="Q459" s="59"/>
      <c r="R459" s="59"/>
      <c r="S459" s="32">
        <v>4.1000000000000002E-2</v>
      </c>
      <c r="T459" s="32">
        <v>0.35799999999999998</v>
      </c>
      <c r="U459" s="59">
        <v>63461.5</v>
      </c>
      <c r="V459" s="59">
        <v>155585.60999999999</v>
      </c>
      <c r="W459" s="59"/>
      <c r="X459" s="59">
        <v>2595.5100000000002</v>
      </c>
      <c r="Y459" s="59">
        <v>22688.06</v>
      </c>
      <c r="AA459"/>
    </row>
    <row r="460" spans="1:27" x14ac:dyDescent="0.25">
      <c r="A460" s="60">
        <f>IFERROR(VLOOKUP(RepVariacion[[#This Row],[Nombre Artículo]],Productos[],4,FALSE),"00 Falta Info")</f>
        <v>0</v>
      </c>
      <c r="B460" s="34" t="str">
        <f>IFERROR(VLOOKUP(RepVariacion[[#This Row],[Nombre Artículo]],Productos[],3,FALSE),"00 Falta Info")</f>
        <v>Abarrotes</v>
      </c>
      <c r="C460" s="34" t="str">
        <f>IFERROR(VLOOKUP(RepVariacion[[#This Row],[Nombre Artículo]],Productos[],2,FALSE),"00 Falta Info")</f>
        <v>Chocolate</v>
      </c>
      <c r="D460" s="61">
        <f>RepVariacion[[#This Row],[Fecha]]-RepVariacion[[#This Row],[Fecha Inicial]]+1</f>
        <v>7</v>
      </c>
      <c r="E460" s="62">
        <v>46079</v>
      </c>
      <c r="F460" s="62">
        <v>46085</v>
      </c>
      <c r="G460" s="29" t="s">
        <v>124</v>
      </c>
      <c r="H460" s="30">
        <v>19.5</v>
      </c>
      <c r="I460" s="30"/>
      <c r="J460" s="30">
        <v>19.7</v>
      </c>
      <c r="K460" s="30">
        <v>-0.2</v>
      </c>
      <c r="L460" s="30"/>
      <c r="M460" s="30">
        <v>0.2</v>
      </c>
      <c r="N460" s="30"/>
      <c r="O460" s="58">
        <v>1</v>
      </c>
      <c r="P460" s="59">
        <v>2259.14</v>
      </c>
      <c r="Q460" s="59"/>
      <c r="R460" s="59"/>
      <c r="S460" s="32"/>
      <c r="T460" s="32"/>
      <c r="U460" s="59"/>
      <c r="V460" s="59">
        <v>195026.07</v>
      </c>
      <c r="W460" s="59"/>
      <c r="X460" s="59">
        <v>-2259.14</v>
      </c>
      <c r="Y460" s="59"/>
      <c r="AA460"/>
    </row>
    <row r="461" spans="1:27" x14ac:dyDescent="0.25">
      <c r="A461" s="60">
        <f>IFERROR(VLOOKUP(RepVariacion[[#This Row],[Nombre Artículo]],Productos[],4,FALSE),"00 Falta Info")</f>
        <v>0</v>
      </c>
      <c r="B461" s="34" t="str">
        <f>IFERROR(VLOOKUP(RepVariacion[[#This Row],[Nombre Artículo]],Productos[],3,FALSE),"00 Falta Info")</f>
        <v>Abarrotes</v>
      </c>
      <c r="C461" s="34" t="str">
        <f>IFERROR(VLOOKUP(RepVariacion[[#This Row],[Nombre Artículo]],Productos[],2,FALSE),"00 Falta Info")</f>
        <v>Chocolate</v>
      </c>
      <c r="D461" s="61">
        <f>RepVariacion[[#This Row],[Fecha]]-RepVariacion[[#This Row],[Fecha Inicial]]+1</f>
        <v>7</v>
      </c>
      <c r="E461" s="62">
        <v>46079</v>
      </c>
      <c r="F461" s="62">
        <v>46085</v>
      </c>
      <c r="G461" s="29" t="s">
        <v>125</v>
      </c>
      <c r="H461" s="30">
        <v>11.3</v>
      </c>
      <c r="I461" s="30"/>
      <c r="J461" s="30">
        <v>11.2</v>
      </c>
      <c r="K461" s="30">
        <v>0.1</v>
      </c>
      <c r="L461" s="30">
        <v>0.3</v>
      </c>
      <c r="M461" s="30">
        <v>0.2</v>
      </c>
      <c r="N461" s="30">
        <v>0.1</v>
      </c>
      <c r="O461" s="58">
        <v>2.6030000000000002</v>
      </c>
      <c r="P461" s="59">
        <v>3237.92</v>
      </c>
      <c r="Q461" s="59">
        <v>0.71199999999999997</v>
      </c>
      <c r="R461" s="59">
        <v>886.18</v>
      </c>
      <c r="S461" s="32">
        <v>8.6999999999999994E-2</v>
      </c>
      <c r="T461" s="32">
        <v>0.313</v>
      </c>
      <c r="U461" s="59">
        <v>14325.08</v>
      </c>
      <c r="V461" s="59">
        <v>160692.24</v>
      </c>
      <c r="W461" s="59"/>
      <c r="X461" s="59">
        <v>1243.99</v>
      </c>
      <c r="Y461" s="59">
        <v>4481.91</v>
      </c>
      <c r="AA461"/>
    </row>
    <row r="462" spans="1:27" x14ac:dyDescent="0.25">
      <c r="A462" s="60">
        <f>IFERROR(VLOOKUP(RepVariacion[[#This Row],[Nombre Artículo]],Productos[],4,FALSE),"00 Falta Info")</f>
        <v>0</v>
      </c>
      <c r="B462" s="34" t="str">
        <f>IFERROR(VLOOKUP(RepVariacion[[#This Row],[Nombre Artículo]],Productos[],3,FALSE),"00 Falta Info")</f>
        <v>Abarrotes</v>
      </c>
      <c r="C462" s="34" t="str">
        <f>IFERROR(VLOOKUP(RepVariacion[[#This Row],[Nombre Artículo]],Productos[],2,FALSE),"00 Falta Info")</f>
        <v>Chocolate</v>
      </c>
      <c r="D462" s="61">
        <f>RepVariacion[[#This Row],[Fecha]]-RepVariacion[[#This Row],[Fecha Inicial]]+1</f>
        <v>7</v>
      </c>
      <c r="E462" s="62">
        <v>46079</v>
      </c>
      <c r="F462" s="62">
        <v>46085</v>
      </c>
      <c r="G462" s="29" t="s">
        <v>126</v>
      </c>
      <c r="H462" s="30">
        <v>7.2</v>
      </c>
      <c r="I462" s="30"/>
      <c r="J462" s="30">
        <v>6.9</v>
      </c>
      <c r="K462" s="30">
        <v>0.3</v>
      </c>
      <c r="L462" s="30">
        <v>0.5</v>
      </c>
      <c r="M462" s="30">
        <v>0.2</v>
      </c>
      <c r="N462" s="30">
        <v>0.1</v>
      </c>
      <c r="O462" s="58">
        <v>0.69099999999999995</v>
      </c>
      <c r="P462" s="59">
        <v>1826.02</v>
      </c>
      <c r="Q462" s="59">
        <v>0.21099999999999999</v>
      </c>
      <c r="R462" s="59">
        <v>558.72</v>
      </c>
      <c r="S462" s="32">
        <v>0.221</v>
      </c>
      <c r="T462" s="32">
        <v>0.373</v>
      </c>
      <c r="U462" s="59">
        <v>11967.68</v>
      </c>
      <c r="V462" s="59">
        <v>68086.7</v>
      </c>
      <c r="W462" s="59"/>
      <c r="X462" s="59">
        <v>2643.73</v>
      </c>
      <c r="Y462" s="59">
        <v>4469.75</v>
      </c>
      <c r="AA462"/>
    </row>
    <row r="463" spans="1:27" x14ac:dyDescent="0.25">
      <c r="A463" s="60">
        <f>IFERROR(VLOOKUP(RepVariacion[[#This Row],[Nombre Artículo]],Productos[],4,FALSE),"00 Falta Info")</f>
        <v>0</v>
      </c>
      <c r="B463" s="34" t="str">
        <f>IFERROR(VLOOKUP(RepVariacion[[#This Row],[Nombre Artículo]],Productos[],3,FALSE),"00 Falta Info")</f>
        <v>Abarrotes</v>
      </c>
      <c r="C463" s="34" t="str">
        <f>IFERROR(VLOOKUP(RepVariacion[[#This Row],[Nombre Artículo]],Productos[],2,FALSE),"00 Falta Info")</f>
        <v>Aceite</v>
      </c>
      <c r="D463" s="61">
        <f>RepVariacion[[#This Row],[Fecha]]-RepVariacion[[#This Row],[Fecha Inicial]]+1</f>
        <v>7</v>
      </c>
      <c r="E463" s="62">
        <v>46079</v>
      </c>
      <c r="F463" s="62">
        <v>46085</v>
      </c>
      <c r="G463" s="29" t="s">
        <v>127</v>
      </c>
      <c r="H463" s="30">
        <v>15</v>
      </c>
      <c r="I463" s="30">
        <v>12</v>
      </c>
      <c r="J463" s="30">
        <v>12</v>
      </c>
      <c r="K463" s="30">
        <v>15</v>
      </c>
      <c r="L463" s="30"/>
      <c r="M463" s="30">
        <v>-15</v>
      </c>
      <c r="N463" s="30"/>
      <c r="O463" s="58">
        <v>-1</v>
      </c>
      <c r="P463" s="59">
        <v>-22980</v>
      </c>
      <c r="Q463" s="59"/>
      <c r="R463" s="59"/>
      <c r="S463" s="32"/>
      <c r="T463" s="32"/>
      <c r="U463" s="59"/>
      <c r="V463" s="59">
        <v>18384</v>
      </c>
      <c r="W463" s="59">
        <v>18384</v>
      </c>
      <c r="X463" s="59">
        <v>21603</v>
      </c>
      <c r="Y463" s="59"/>
      <c r="AA463"/>
    </row>
    <row r="464" spans="1:27" x14ac:dyDescent="0.25">
      <c r="A464" s="60">
        <f>IFERROR(VLOOKUP(RepVariacion[[#This Row],[Nombre Artículo]],Productos[],4,FALSE),"00 Falta Info")</f>
        <v>0</v>
      </c>
      <c r="B464" s="34" t="str">
        <f>IFERROR(VLOOKUP(RepVariacion[[#This Row],[Nombre Artículo]],Productos[],3,FALSE),"00 Falta Info")</f>
        <v>Verduras</v>
      </c>
      <c r="C464" s="34" t="str">
        <f>IFERROR(VLOOKUP(RepVariacion[[#This Row],[Nombre Artículo]],Productos[],2,FALSE),"00 Falta Info")</f>
        <v>Champiñon</v>
      </c>
      <c r="D464" s="61">
        <f>RepVariacion[[#This Row],[Fecha]]-RepVariacion[[#This Row],[Fecha Inicial]]+1</f>
        <v>7</v>
      </c>
      <c r="E464" s="62">
        <v>46079</v>
      </c>
      <c r="F464" s="62">
        <v>46085</v>
      </c>
      <c r="G464" s="29" t="s">
        <v>128</v>
      </c>
      <c r="H464" s="30">
        <v>2.1</v>
      </c>
      <c r="I464" s="30"/>
      <c r="J464" s="30">
        <v>1.6</v>
      </c>
      <c r="K464" s="30">
        <v>0.5</v>
      </c>
      <c r="L464" s="30">
        <v>0.9</v>
      </c>
      <c r="M464" s="30">
        <v>0.4</v>
      </c>
      <c r="N464" s="30"/>
      <c r="O464" s="58">
        <v>0.89300000000000002</v>
      </c>
      <c r="P464" s="59">
        <v>7131.19</v>
      </c>
      <c r="Q464" s="59"/>
      <c r="R464" s="59"/>
      <c r="S464" s="32">
        <v>5.8000000000000003E-2</v>
      </c>
      <c r="T464" s="32">
        <v>0.11</v>
      </c>
      <c r="U464" s="59">
        <v>137581.26999999999</v>
      </c>
      <c r="V464" s="59">
        <v>28348.99</v>
      </c>
      <c r="W464" s="59"/>
      <c r="X464" s="59">
        <v>7983.59</v>
      </c>
      <c r="Y464" s="59">
        <v>15114.77</v>
      </c>
      <c r="AA464"/>
    </row>
    <row r="465" spans="1:27" x14ac:dyDescent="0.25">
      <c r="A465" s="60">
        <f>IFERROR(VLOOKUP(RepVariacion[[#This Row],[Nombre Artículo]],Productos[],4,FALSE),"00 Falta Info")</f>
        <v>0</v>
      </c>
      <c r="B465" s="34" t="str">
        <f>IFERROR(VLOOKUP(RepVariacion[[#This Row],[Nombre Artículo]],Productos[],3,FALSE),"00 Falta Info")</f>
        <v>Verduras</v>
      </c>
      <c r="C465" s="34" t="str">
        <f>IFERROR(VLOOKUP(RepVariacion[[#This Row],[Nombre Artículo]],Productos[],2,FALSE),"00 Falta Info")</f>
        <v>Champiñon</v>
      </c>
      <c r="D465" s="61">
        <f>RepVariacion[[#This Row],[Fecha]]-RepVariacion[[#This Row],[Fecha Inicial]]+1</f>
        <v>7</v>
      </c>
      <c r="E465" s="62">
        <v>46079</v>
      </c>
      <c r="F465" s="62">
        <v>46085</v>
      </c>
      <c r="G465" s="29" t="s">
        <v>129</v>
      </c>
      <c r="H465" s="30">
        <v>0.7</v>
      </c>
      <c r="I465" s="30"/>
      <c r="J465" s="30"/>
      <c r="K465" s="30">
        <v>0.7</v>
      </c>
      <c r="L465" s="30">
        <v>0.4</v>
      </c>
      <c r="M465" s="30">
        <v>-0.3</v>
      </c>
      <c r="N465" s="30"/>
      <c r="O465" s="58">
        <v>-0.433</v>
      </c>
      <c r="P465" s="59">
        <v>-4163.25</v>
      </c>
      <c r="Q465" s="59"/>
      <c r="R465" s="59"/>
      <c r="S465" s="32">
        <v>0.14699999999999999</v>
      </c>
      <c r="T465" s="32">
        <v>8.3000000000000004E-2</v>
      </c>
      <c r="U465" s="59">
        <v>65556.31</v>
      </c>
      <c r="V465" s="59"/>
      <c r="W465" s="59"/>
      <c r="X465" s="59">
        <v>9623.25</v>
      </c>
      <c r="Y465" s="59">
        <v>5460</v>
      </c>
      <c r="AA465"/>
    </row>
    <row r="466" spans="1:27" x14ac:dyDescent="0.25">
      <c r="A466" s="60">
        <f>IFERROR(VLOOKUP(RepVariacion[[#This Row],[Nombre Artículo]],Productos[],4,FALSE),"00 Falta Info")</f>
        <v>0</v>
      </c>
      <c r="B466" s="34" t="str">
        <f>IFERROR(VLOOKUP(RepVariacion[[#This Row],[Nombre Artículo]],Productos[],3,FALSE),"00 Falta Info")</f>
        <v>Verduras</v>
      </c>
      <c r="C466" s="34" t="str">
        <f>IFERROR(VLOOKUP(RepVariacion[[#This Row],[Nombre Artículo]],Productos[],2,FALSE),"00 Falta Info")</f>
        <v>Palta</v>
      </c>
      <c r="D466" s="61">
        <f>RepVariacion[[#This Row],[Fecha]]-RepVariacion[[#This Row],[Fecha Inicial]]+1</f>
        <v>7</v>
      </c>
      <c r="E466" s="62">
        <v>46079</v>
      </c>
      <c r="F466" s="62">
        <v>46085</v>
      </c>
      <c r="G466" s="29" t="s">
        <v>92</v>
      </c>
      <c r="H466" s="30">
        <v>8.5</v>
      </c>
      <c r="I466" s="30">
        <v>20</v>
      </c>
      <c r="J466" s="30">
        <v>15.4</v>
      </c>
      <c r="K466" s="30">
        <v>13</v>
      </c>
      <c r="L466" s="30">
        <v>18.7</v>
      </c>
      <c r="M466" s="30">
        <v>5.7</v>
      </c>
      <c r="N466" s="30">
        <v>0.1</v>
      </c>
      <c r="O466" s="58">
        <v>0.436</v>
      </c>
      <c r="P466" s="59">
        <v>21300.799999999999</v>
      </c>
      <c r="Q466" s="59">
        <v>0.01</v>
      </c>
      <c r="R466" s="59">
        <v>491.8</v>
      </c>
      <c r="S466" s="32">
        <v>0.115</v>
      </c>
      <c r="T466" s="32">
        <v>0.16600000000000001</v>
      </c>
      <c r="U466" s="59">
        <v>423546.84</v>
      </c>
      <c r="V466" s="59">
        <v>57803.67</v>
      </c>
      <c r="W466" s="59">
        <v>75000</v>
      </c>
      <c r="X466" s="59">
        <v>48904.12</v>
      </c>
      <c r="Y466" s="59">
        <v>70204.92</v>
      </c>
      <c r="AA466"/>
    </row>
    <row r="467" spans="1:27" x14ac:dyDescent="0.25">
      <c r="A467" s="60">
        <f>IFERROR(VLOOKUP(RepVariacion[[#This Row],[Nombre Artículo]],Productos[],4,FALSE),"00 Falta Info")</f>
        <v>0</v>
      </c>
      <c r="B467" s="34" t="str">
        <f>IFERROR(VLOOKUP(RepVariacion[[#This Row],[Nombre Artículo]],Productos[],3,FALSE),"00 Falta Info")</f>
        <v>Postres</v>
      </c>
      <c r="C467" s="34" t="str">
        <f>IFERROR(VLOOKUP(RepVariacion[[#This Row],[Nombre Artículo]],Productos[],2,FALSE),"00 Falta Info")</f>
        <v>Tortas</v>
      </c>
      <c r="D467" s="61">
        <f>RepVariacion[[#This Row],[Fecha]]-RepVariacion[[#This Row],[Fecha Inicial]]+1</f>
        <v>7</v>
      </c>
      <c r="E467" s="62">
        <v>46079</v>
      </c>
      <c r="F467" s="62">
        <v>46085</v>
      </c>
      <c r="G467" s="29" t="s">
        <v>130</v>
      </c>
      <c r="H467" s="30">
        <v>34</v>
      </c>
      <c r="I467" s="30">
        <v>32</v>
      </c>
      <c r="J467" s="30">
        <v>40</v>
      </c>
      <c r="K467" s="30">
        <v>26</v>
      </c>
      <c r="L467" s="30">
        <v>28</v>
      </c>
      <c r="M467" s="30">
        <v>2</v>
      </c>
      <c r="N467" s="30"/>
      <c r="O467" s="58">
        <v>7.6999999999999999E-2</v>
      </c>
      <c r="P467" s="59">
        <v>2412</v>
      </c>
      <c r="Q467" s="59"/>
      <c r="R467" s="59"/>
      <c r="S467" s="32">
        <v>0.90900000000000003</v>
      </c>
      <c r="T467" s="32">
        <v>0.97899999999999998</v>
      </c>
      <c r="U467" s="59">
        <v>34484.47</v>
      </c>
      <c r="V467" s="59">
        <v>48240</v>
      </c>
      <c r="W467" s="59">
        <v>38592</v>
      </c>
      <c r="X467" s="59">
        <v>31356</v>
      </c>
      <c r="Y467" s="59">
        <v>33768</v>
      </c>
      <c r="AA467"/>
    </row>
    <row r="468" spans="1:27" x14ac:dyDescent="0.25">
      <c r="A468" s="60">
        <f>IFERROR(VLOOKUP(RepVariacion[[#This Row],[Nombre Artículo]],Productos[],4,FALSE),"00 Falta Info")</f>
        <v>0</v>
      </c>
      <c r="B468" s="34" t="str">
        <f>IFERROR(VLOOKUP(RepVariacion[[#This Row],[Nombre Artículo]],Productos[],3,FALSE),"00 Falta Info")</f>
        <v>Postres</v>
      </c>
      <c r="C468" s="34" t="str">
        <f>IFERROR(VLOOKUP(RepVariacion[[#This Row],[Nombre Artículo]],Productos[],2,FALSE),"00 Falta Info")</f>
        <v>Tortas</v>
      </c>
      <c r="D468" s="61">
        <f>RepVariacion[[#This Row],[Fecha]]-RepVariacion[[#This Row],[Fecha Inicial]]+1</f>
        <v>7</v>
      </c>
      <c r="E468" s="62">
        <v>46079</v>
      </c>
      <c r="F468" s="62">
        <v>46085</v>
      </c>
      <c r="G468" s="29" t="s">
        <v>131</v>
      </c>
      <c r="H468" s="30">
        <v>55</v>
      </c>
      <c r="I468" s="30"/>
      <c r="J468" s="30">
        <v>47</v>
      </c>
      <c r="K468" s="30">
        <v>8</v>
      </c>
      <c r="L468" s="30">
        <v>8</v>
      </c>
      <c r="M468" s="30"/>
      <c r="N468" s="30">
        <v>2</v>
      </c>
      <c r="O468" s="58"/>
      <c r="P468" s="59"/>
      <c r="Q468" s="59">
        <v>0.25</v>
      </c>
      <c r="R468" s="59">
        <v>2114</v>
      </c>
      <c r="S468" s="32">
        <v>0.315</v>
      </c>
      <c r="T468" s="32">
        <v>0.315</v>
      </c>
      <c r="U468" s="59">
        <v>26873</v>
      </c>
      <c r="V468" s="59">
        <v>49679</v>
      </c>
      <c r="W468" s="59"/>
      <c r="X468" s="59">
        <v>8456</v>
      </c>
      <c r="Y468" s="59">
        <v>8456</v>
      </c>
      <c r="AA468"/>
    </row>
    <row r="469" spans="1:27" x14ac:dyDescent="0.25">
      <c r="A469" s="60">
        <f>IFERROR(VLOOKUP(RepVariacion[[#This Row],[Nombre Artículo]],Productos[],4,FALSE),"00 Falta Info")</f>
        <v>0</v>
      </c>
      <c r="B469" s="34" t="str">
        <f>IFERROR(VLOOKUP(RepVariacion[[#This Row],[Nombre Artículo]],Productos[],3,FALSE),"00 Falta Info")</f>
        <v>Postres</v>
      </c>
      <c r="C469" s="34" t="str">
        <f>IFERROR(VLOOKUP(RepVariacion[[#This Row],[Nombre Artículo]],Productos[],2,FALSE),"00 Falta Info")</f>
        <v>Tortas</v>
      </c>
      <c r="D469" s="61">
        <f>RepVariacion[[#This Row],[Fecha]]-RepVariacion[[#This Row],[Fecha Inicial]]+1</f>
        <v>7</v>
      </c>
      <c r="E469" s="62">
        <v>46079</v>
      </c>
      <c r="F469" s="62">
        <v>46085</v>
      </c>
      <c r="G469" s="29" t="s">
        <v>143</v>
      </c>
      <c r="H469" s="30">
        <v>25</v>
      </c>
      <c r="I469" s="30">
        <v>40</v>
      </c>
      <c r="J469" s="30">
        <v>47</v>
      </c>
      <c r="K469" s="30">
        <v>18</v>
      </c>
      <c r="L469" s="30">
        <v>16</v>
      </c>
      <c r="M469" s="30">
        <v>-2</v>
      </c>
      <c r="N469" s="30">
        <v>2</v>
      </c>
      <c r="O469" s="58">
        <v>-0.111</v>
      </c>
      <c r="P469" s="59">
        <v>-3092</v>
      </c>
      <c r="Q469" s="59">
        <v>0.111</v>
      </c>
      <c r="R469" s="59">
        <v>3092</v>
      </c>
      <c r="S469" s="32">
        <v>0.42</v>
      </c>
      <c r="T469" s="32">
        <v>0.373</v>
      </c>
      <c r="U469" s="59">
        <v>66230.2</v>
      </c>
      <c r="V469" s="59">
        <v>72662</v>
      </c>
      <c r="W469" s="59">
        <v>61840</v>
      </c>
      <c r="X469" s="59">
        <v>27828</v>
      </c>
      <c r="Y469" s="59">
        <v>24736</v>
      </c>
      <c r="AA469"/>
    </row>
    <row r="470" spans="1:27" x14ac:dyDescent="0.25">
      <c r="A470" s="60">
        <f>IFERROR(VLOOKUP(RepVariacion[[#This Row],[Nombre Artículo]],Productos[],4,FALSE),"00 Falta Info")</f>
        <v>0</v>
      </c>
      <c r="B470" s="34" t="str">
        <f>IFERROR(VLOOKUP(RepVariacion[[#This Row],[Nombre Artículo]],Productos[],3,FALSE),"00 Falta Info")</f>
        <v>Postres</v>
      </c>
      <c r="C470" s="34" t="str">
        <f>IFERROR(VLOOKUP(RepVariacion[[#This Row],[Nombre Artículo]],Productos[],2,FALSE),"00 Falta Info")</f>
        <v>Tortas</v>
      </c>
      <c r="D470" s="61">
        <f>RepVariacion[[#This Row],[Fecha]]-RepVariacion[[#This Row],[Fecha Inicial]]+1</f>
        <v>7</v>
      </c>
      <c r="E470" s="62">
        <v>46079</v>
      </c>
      <c r="F470" s="62">
        <v>46085</v>
      </c>
      <c r="G470" s="29" t="s">
        <v>132</v>
      </c>
      <c r="H470" s="30">
        <v>33</v>
      </c>
      <c r="I470" s="30"/>
      <c r="J470" s="30">
        <v>33</v>
      </c>
      <c r="K470" s="30"/>
      <c r="L470" s="30"/>
      <c r="M470" s="30"/>
      <c r="N470" s="30"/>
      <c r="O470" s="58"/>
      <c r="P470" s="59"/>
      <c r="Q470" s="59"/>
      <c r="R470" s="59"/>
      <c r="S470" s="32"/>
      <c r="T470" s="32"/>
      <c r="U470" s="59"/>
      <c r="V470" s="59">
        <v>7920</v>
      </c>
      <c r="W470" s="59"/>
      <c r="X470" s="59"/>
      <c r="Y470" s="59"/>
      <c r="AA470"/>
    </row>
    <row r="471" spans="1:27" x14ac:dyDescent="0.25">
      <c r="A471" s="60">
        <f>IFERROR(VLOOKUP(RepVariacion[[#This Row],[Nombre Artículo]],Productos[],4,FALSE),"00 Falta Info")</f>
        <v>0</v>
      </c>
      <c r="B471" s="34" t="str">
        <f>IFERROR(VLOOKUP(RepVariacion[[#This Row],[Nombre Artículo]],Productos[],3,FALSE),"00 Falta Info")</f>
        <v>Postres</v>
      </c>
      <c r="C471" s="34" t="str">
        <f>IFERROR(VLOOKUP(RepVariacion[[#This Row],[Nombre Artículo]],Productos[],2,FALSE),"00 Falta Info")</f>
        <v>Tortas</v>
      </c>
      <c r="D471" s="61">
        <f>RepVariacion[[#This Row],[Fecha]]-RepVariacion[[#This Row],[Fecha Inicial]]+1</f>
        <v>7</v>
      </c>
      <c r="E471" s="62">
        <v>46079</v>
      </c>
      <c r="F471" s="62">
        <v>46085</v>
      </c>
      <c r="G471" s="29" t="s">
        <v>144</v>
      </c>
      <c r="H471" s="30">
        <v>30</v>
      </c>
      <c r="I471" s="30">
        <v>116</v>
      </c>
      <c r="J471" s="30">
        <v>142</v>
      </c>
      <c r="K471" s="30">
        <v>4</v>
      </c>
      <c r="L471" s="30"/>
      <c r="M471" s="30">
        <v>-4</v>
      </c>
      <c r="N471" s="30"/>
      <c r="O471" s="58">
        <v>-1</v>
      </c>
      <c r="P471" s="59">
        <v>-1332</v>
      </c>
      <c r="Q471" s="59"/>
      <c r="R471" s="59"/>
      <c r="S471" s="32"/>
      <c r="T471" s="32"/>
      <c r="U471" s="59"/>
      <c r="V471" s="59">
        <v>47286</v>
      </c>
      <c r="W471" s="59">
        <v>38628</v>
      </c>
      <c r="X471" s="59">
        <v>1332</v>
      </c>
      <c r="Y471" s="59"/>
      <c r="AA471"/>
    </row>
    <row r="472" spans="1:27" x14ac:dyDescent="0.25">
      <c r="A472" s="60">
        <f>IFERROR(VLOOKUP(RepVariacion[[#This Row],[Nombre Artículo]],Productos[],4,FALSE),"00 Falta Info")</f>
        <v>0</v>
      </c>
      <c r="B472" s="34" t="str">
        <f>IFERROR(VLOOKUP(RepVariacion[[#This Row],[Nombre Artículo]],Productos[],3,FALSE),"00 Falta Info")</f>
        <v>Postres</v>
      </c>
      <c r="C472" s="34" t="str">
        <f>IFERROR(VLOOKUP(RepVariacion[[#This Row],[Nombre Artículo]],Productos[],2,FALSE),"00 Falta Info")</f>
        <v>Tortas</v>
      </c>
      <c r="D472" s="61">
        <f>RepVariacion[[#This Row],[Fecha]]-RepVariacion[[#This Row],[Fecha Inicial]]+1</f>
        <v>7</v>
      </c>
      <c r="E472" s="62">
        <v>46079</v>
      </c>
      <c r="F472" s="62">
        <v>46085</v>
      </c>
      <c r="G472" s="29" t="s">
        <v>133</v>
      </c>
      <c r="H472" s="30">
        <v>14</v>
      </c>
      <c r="I472" s="30"/>
      <c r="J472" s="30">
        <v>14</v>
      </c>
      <c r="K472" s="30"/>
      <c r="L472" s="30"/>
      <c r="M472" s="30"/>
      <c r="N472" s="30"/>
      <c r="O472" s="58"/>
      <c r="P472" s="59"/>
      <c r="Q472" s="59"/>
      <c r="R472" s="59"/>
      <c r="S472" s="32"/>
      <c r="T472" s="32"/>
      <c r="U472" s="59"/>
      <c r="V472" s="59">
        <v>6580</v>
      </c>
      <c r="W472" s="59"/>
      <c r="X472" s="59"/>
      <c r="Y472" s="59"/>
      <c r="AA472"/>
    </row>
    <row r="473" spans="1:27" x14ac:dyDescent="0.25">
      <c r="A473" s="60">
        <f>IFERROR(VLOOKUP(RepVariacion[[#This Row],[Nombre Artículo]],Productos[],4,FALSE),"00 Falta Info")</f>
        <v>0</v>
      </c>
      <c r="B473" s="34" t="str">
        <f>IFERROR(VLOOKUP(RepVariacion[[#This Row],[Nombre Artículo]],Productos[],3,FALSE),"00 Falta Info")</f>
        <v>Postres</v>
      </c>
      <c r="C473" s="34" t="str">
        <f>IFERROR(VLOOKUP(RepVariacion[[#This Row],[Nombre Artículo]],Productos[],2,FALSE),"00 Falta Info")</f>
        <v>Tortas</v>
      </c>
      <c r="D473" s="61">
        <f>RepVariacion[[#This Row],[Fecha]]-RepVariacion[[#This Row],[Fecha Inicial]]+1</f>
        <v>7</v>
      </c>
      <c r="E473" s="62">
        <v>46079</v>
      </c>
      <c r="F473" s="62">
        <v>46085</v>
      </c>
      <c r="G473" s="29" t="s">
        <v>145</v>
      </c>
      <c r="H473" s="30">
        <v>45</v>
      </c>
      <c r="I473" s="30"/>
      <c r="J473" s="30">
        <v>36</v>
      </c>
      <c r="K473" s="30">
        <v>9</v>
      </c>
      <c r="L473" s="30">
        <v>7</v>
      </c>
      <c r="M473" s="30">
        <v>-2</v>
      </c>
      <c r="N473" s="30">
        <v>2</v>
      </c>
      <c r="O473" s="58">
        <v>-0.222</v>
      </c>
      <c r="P473" s="59">
        <v>-2280</v>
      </c>
      <c r="Q473" s="59">
        <v>0.222</v>
      </c>
      <c r="R473" s="59">
        <v>2280</v>
      </c>
      <c r="S473" s="32">
        <v>0.33600000000000002</v>
      </c>
      <c r="T473" s="32">
        <v>0.26200000000000001</v>
      </c>
      <c r="U473" s="59">
        <v>30514.04</v>
      </c>
      <c r="V473" s="59">
        <v>41040</v>
      </c>
      <c r="W473" s="59"/>
      <c r="X473" s="59">
        <v>10260</v>
      </c>
      <c r="Y473" s="59">
        <v>7980</v>
      </c>
      <c r="AA473"/>
    </row>
    <row r="474" spans="1:27" x14ac:dyDescent="0.25">
      <c r="A474" s="60">
        <f>IFERROR(VLOOKUP(RepVariacion[[#This Row],[Nombre Artículo]],Productos[],4,FALSE),"00 Falta Info")</f>
        <v>0</v>
      </c>
      <c r="B474" s="34" t="str">
        <f>IFERROR(VLOOKUP(RepVariacion[[#This Row],[Nombre Artículo]],Productos[],3,FALSE),"00 Falta Info")</f>
        <v>Postres</v>
      </c>
      <c r="C474" s="34" t="str">
        <f>IFERROR(VLOOKUP(RepVariacion[[#This Row],[Nombre Artículo]],Productos[],2,FALSE),"00 Falta Info")</f>
        <v>Tortas</v>
      </c>
      <c r="D474" s="61">
        <f>RepVariacion[[#This Row],[Fecha]]-RepVariacion[[#This Row],[Fecha Inicial]]+1</f>
        <v>7</v>
      </c>
      <c r="E474" s="62">
        <v>46079</v>
      </c>
      <c r="F474" s="62">
        <v>46085</v>
      </c>
      <c r="G474" s="29" t="s">
        <v>135</v>
      </c>
      <c r="H474" s="30">
        <v>6</v>
      </c>
      <c r="I474" s="30">
        <v>12</v>
      </c>
      <c r="J474" s="30">
        <v>14</v>
      </c>
      <c r="K474" s="30">
        <v>4</v>
      </c>
      <c r="L474" s="30">
        <v>4</v>
      </c>
      <c r="M474" s="30"/>
      <c r="N474" s="30"/>
      <c r="O474" s="58"/>
      <c r="P474" s="59"/>
      <c r="Q474" s="59"/>
      <c r="R474" s="59"/>
      <c r="S474" s="32">
        <v>6.6000000000000003E-2</v>
      </c>
      <c r="T474" s="32">
        <v>6.6000000000000003E-2</v>
      </c>
      <c r="U474" s="59">
        <v>16471</v>
      </c>
      <c r="V474" s="59">
        <v>3808</v>
      </c>
      <c r="W474" s="59">
        <v>3264</v>
      </c>
      <c r="X474" s="59">
        <v>1088</v>
      </c>
      <c r="Y474" s="59">
        <v>1088</v>
      </c>
      <c r="AA474"/>
    </row>
    <row r="475" spans="1:27" x14ac:dyDescent="0.25">
      <c r="A475" s="60">
        <f>IFERROR(VLOOKUP(RepVariacion[[#This Row],[Nombre Artículo]],Productos[],4,FALSE),"00 Falta Info")</f>
        <v>0</v>
      </c>
      <c r="B475" s="34" t="str">
        <f>IFERROR(VLOOKUP(RepVariacion[[#This Row],[Nombre Artículo]],Productos[],3,FALSE),"00 Falta Info")</f>
        <v>Colación</v>
      </c>
      <c r="C475" s="34" t="str">
        <f>IFERROR(VLOOKUP(RepVariacion[[#This Row],[Nombre Artículo]],Productos[],2,FALSE),"00 Falta Info")</f>
        <v>Colacion</v>
      </c>
      <c r="D475" s="61">
        <f>RepVariacion[[#This Row],[Fecha]]-RepVariacion[[#This Row],[Fecha Inicial]]+1</f>
        <v>7</v>
      </c>
      <c r="E475" s="62">
        <v>46079</v>
      </c>
      <c r="F475" s="62">
        <v>46085</v>
      </c>
      <c r="G475" s="29" t="s">
        <v>137</v>
      </c>
      <c r="H475" s="30">
        <v>8</v>
      </c>
      <c r="I475" s="30">
        <v>8</v>
      </c>
      <c r="J475" s="30">
        <v>4</v>
      </c>
      <c r="K475" s="30">
        <v>12</v>
      </c>
      <c r="L475" s="30"/>
      <c r="M475" s="30">
        <v>-12</v>
      </c>
      <c r="N475" s="30"/>
      <c r="O475" s="58">
        <v>-1</v>
      </c>
      <c r="P475" s="59">
        <v>-62400</v>
      </c>
      <c r="Q475" s="59"/>
      <c r="R475" s="59"/>
      <c r="S475" s="32"/>
      <c r="T475" s="32"/>
      <c r="U475" s="59"/>
      <c r="V475" s="59">
        <v>20800</v>
      </c>
      <c r="W475" s="59">
        <v>41600</v>
      </c>
      <c r="X475" s="59">
        <v>62400</v>
      </c>
      <c r="Y475" s="59"/>
      <c r="AA475"/>
    </row>
    <row r="476" spans="1:27" x14ac:dyDescent="0.25">
      <c r="A476" s="60">
        <f>IFERROR(VLOOKUP(RepVariacion[[#This Row],[Nombre Artículo]],Productos[],4,FALSE),"00 Falta Info")</f>
        <v>0</v>
      </c>
      <c r="B476" s="34" t="str">
        <f>IFERROR(VLOOKUP(RepVariacion[[#This Row],[Nombre Artículo]],Productos[],3,FALSE),"00 Falta Info")</f>
        <v>Colación</v>
      </c>
      <c r="C476" s="34" t="str">
        <f>IFERROR(VLOOKUP(RepVariacion[[#This Row],[Nombre Artículo]],Productos[],2,FALSE),"00 Falta Info")</f>
        <v>Colacion</v>
      </c>
      <c r="D476" s="61">
        <f>RepVariacion[[#This Row],[Fecha]]-RepVariacion[[#This Row],[Fecha Inicial]]+1</f>
        <v>7</v>
      </c>
      <c r="E476" s="62">
        <v>46079</v>
      </c>
      <c r="F476" s="62">
        <v>46085</v>
      </c>
      <c r="G476" s="29" t="s">
        <v>138</v>
      </c>
      <c r="H476" s="30"/>
      <c r="I476" s="30">
        <v>21.4</v>
      </c>
      <c r="J476" s="30">
        <v>21.3</v>
      </c>
      <c r="K476" s="30">
        <v>0.1</v>
      </c>
      <c r="L476" s="30"/>
      <c r="M476" s="30">
        <v>-0.1</v>
      </c>
      <c r="N476" s="30"/>
      <c r="O476" s="58">
        <v>-1</v>
      </c>
      <c r="P476" s="59">
        <v>-469</v>
      </c>
      <c r="Q476" s="59"/>
      <c r="R476" s="59"/>
      <c r="S476" s="32"/>
      <c r="T476" s="32"/>
      <c r="U476" s="59"/>
      <c r="V476" s="59">
        <v>142911</v>
      </c>
      <c r="W476" s="59">
        <v>143380</v>
      </c>
      <c r="X476" s="59">
        <v>469</v>
      </c>
      <c r="Y476" s="59"/>
      <c r="AA476"/>
    </row>
    <row r="477" spans="1:27" x14ac:dyDescent="0.25">
      <c r="A477" s="60">
        <f>IFERROR(VLOOKUP(RepVariacion[[#This Row],[Nombre Artículo]],Productos[],4,FALSE),"00 Falta Info")</f>
        <v>0</v>
      </c>
      <c r="B477" s="34" t="str">
        <f>IFERROR(VLOOKUP(RepVariacion[[#This Row],[Nombre Artículo]],Productos[],3,FALSE),"00 Falta Info")</f>
        <v>Colación</v>
      </c>
      <c r="C477" s="34" t="str">
        <f>IFERROR(VLOOKUP(RepVariacion[[#This Row],[Nombre Artículo]],Productos[],2,FALSE),"00 Falta Info")</f>
        <v>Colacion</v>
      </c>
      <c r="D477" s="61">
        <f>RepVariacion[[#This Row],[Fecha]]-RepVariacion[[#This Row],[Fecha Inicial]]+1</f>
        <v>7</v>
      </c>
      <c r="E477" s="62">
        <v>46079</v>
      </c>
      <c r="F477" s="62">
        <v>46085</v>
      </c>
      <c r="G477" s="29" t="s">
        <v>140</v>
      </c>
      <c r="H477" s="30">
        <v>24.2</v>
      </c>
      <c r="I477" s="30"/>
      <c r="J477" s="30"/>
      <c r="K477" s="30">
        <v>24.2</v>
      </c>
      <c r="L477" s="30"/>
      <c r="M477" s="30">
        <v>-24.2</v>
      </c>
      <c r="N477" s="30"/>
      <c r="O477" s="58">
        <v>-1</v>
      </c>
      <c r="P477" s="59">
        <v>-60437.5</v>
      </c>
      <c r="Q477" s="59"/>
      <c r="R477" s="59"/>
      <c r="S477" s="32"/>
      <c r="T477" s="32"/>
      <c r="U477" s="59"/>
      <c r="V477" s="59"/>
      <c r="W477" s="59"/>
      <c r="X477" s="59">
        <v>60437.5</v>
      </c>
      <c r="Y477" s="59"/>
      <c r="AA477"/>
    </row>
    <row r="478" spans="1:27" x14ac:dyDescent="0.25">
      <c r="A478" s="60">
        <f>IFERROR(VLOOKUP(RepVariacion[[#This Row],[Nombre Artículo]],Productos[],4,FALSE),"00 Falta Info")</f>
        <v>0</v>
      </c>
      <c r="B478" s="34" t="str">
        <f>IFERROR(VLOOKUP(RepVariacion[[#This Row],[Nombre Artículo]],Productos[],3,FALSE),"00 Falta Info")</f>
        <v>Aves</v>
      </c>
      <c r="C478" s="34" t="str">
        <f>IFERROR(VLOOKUP(RepVariacion[[#This Row],[Nombre Artículo]],Productos[],2,FALSE),"00 Falta Info")</f>
        <v>Pollo</v>
      </c>
      <c r="D478" s="61">
        <f>RepVariacion[[#This Row],[Fecha]]-RepVariacion[[#This Row],[Fecha Inicial]]+1</f>
        <v>7</v>
      </c>
      <c r="E478" s="62">
        <v>46086</v>
      </c>
      <c r="F478" s="62">
        <v>46092</v>
      </c>
      <c r="G478" s="29" t="s">
        <v>71</v>
      </c>
      <c r="H478" s="30">
        <v>21.7</v>
      </c>
      <c r="I478" s="30"/>
      <c r="J478" s="30">
        <v>14.2</v>
      </c>
      <c r="K478" s="30">
        <v>7.6</v>
      </c>
      <c r="L478" s="30">
        <v>9.1999999999999993</v>
      </c>
      <c r="M478" s="30">
        <v>1.6</v>
      </c>
      <c r="N478" s="30"/>
      <c r="O478" s="58">
        <v>0.21299999999999999</v>
      </c>
      <c r="P478" s="59">
        <v>6558.8</v>
      </c>
      <c r="Q478" s="59"/>
      <c r="R478" s="59"/>
      <c r="S478" s="32">
        <v>0.124</v>
      </c>
      <c r="T478" s="32">
        <v>0.151</v>
      </c>
      <c r="U478" s="59">
        <v>247233.08</v>
      </c>
      <c r="V478" s="59">
        <v>57694.98</v>
      </c>
      <c r="W478" s="59"/>
      <c r="X478" s="59">
        <v>30744.86</v>
      </c>
      <c r="Y478" s="59">
        <v>37303.660000000003</v>
      </c>
      <c r="AA478"/>
    </row>
    <row r="479" spans="1:27" x14ac:dyDescent="0.25">
      <c r="A479" s="60">
        <f>IFERROR(VLOOKUP(RepVariacion[[#This Row],[Nombre Artículo]],Productos[],4,FALSE),"00 Falta Info")</f>
        <v>0</v>
      </c>
      <c r="B479" s="34" t="str">
        <f>IFERROR(VLOOKUP(RepVariacion[[#This Row],[Nombre Artículo]],Productos[],3,FALSE),"00 Falta Info")</f>
        <v>Carnes</v>
      </c>
      <c r="C479" s="34" t="str">
        <f>IFERROR(VLOOKUP(RepVariacion[[#This Row],[Nombre Artículo]],Productos[],2,FALSE),"00 Falta Info")</f>
        <v>Vacuno</v>
      </c>
      <c r="D479" s="61">
        <f>RepVariacion[[#This Row],[Fecha]]-RepVariacion[[#This Row],[Fecha Inicial]]+1</f>
        <v>7</v>
      </c>
      <c r="E479" s="62">
        <v>46086</v>
      </c>
      <c r="F479" s="62">
        <v>46092</v>
      </c>
      <c r="G479" s="29" t="s">
        <v>102</v>
      </c>
      <c r="H479" s="30">
        <v>16.5</v>
      </c>
      <c r="I479" s="30"/>
      <c r="J479" s="30">
        <v>8.3000000000000007</v>
      </c>
      <c r="K479" s="30">
        <v>8.1999999999999993</v>
      </c>
      <c r="L479" s="30">
        <v>7.2</v>
      </c>
      <c r="M479" s="30">
        <v>-1</v>
      </c>
      <c r="N479" s="30">
        <v>0.8</v>
      </c>
      <c r="O479" s="58">
        <v>-0.122</v>
      </c>
      <c r="P479" s="59">
        <v>-16053.96</v>
      </c>
      <c r="Q479" s="59">
        <v>9.8000000000000004E-2</v>
      </c>
      <c r="R479" s="59">
        <v>12792</v>
      </c>
      <c r="S479" s="32">
        <v>0.86799999999999999</v>
      </c>
      <c r="T479" s="32">
        <v>0.76200000000000001</v>
      </c>
      <c r="U479" s="59">
        <v>151109.01</v>
      </c>
      <c r="V479" s="59">
        <v>132653.04</v>
      </c>
      <c r="W479" s="59"/>
      <c r="X479" s="59">
        <v>131181.96</v>
      </c>
      <c r="Y479" s="59">
        <v>115128</v>
      </c>
      <c r="AA479"/>
    </row>
    <row r="480" spans="1:27" x14ac:dyDescent="0.25">
      <c r="A480" s="60">
        <f>IFERROR(VLOOKUP(RepVariacion[[#This Row],[Nombre Artículo]],Productos[],4,FALSE),"00 Falta Info")</f>
        <v>0</v>
      </c>
      <c r="B480" s="34" t="str">
        <f>IFERROR(VLOOKUP(RepVariacion[[#This Row],[Nombre Artículo]],Productos[],3,FALSE),"00 Falta Info")</f>
        <v>Carnes</v>
      </c>
      <c r="C480" s="34" t="str">
        <f>IFERROR(VLOOKUP(RepVariacion[[#This Row],[Nombre Artículo]],Productos[],2,FALSE),"00 Falta Info")</f>
        <v>Vacuno</v>
      </c>
      <c r="D480" s="61">
        <f>RepVariacion[[#This Row],[Fecha]]-RepVariacion[[#This Row],[Fecha Inicial]]+1</f>
        <v>7</v>
      </c>
      <c r="E480" s="62">
        <v>46086</v>
      </c>
      <c r="F480" s="62">
        <v>46092</v>
      </c>
      <c r="G480" s="29" t="s">
        <v>146</v>
      </c>
      <c r="H480" s="30">
        <v>19.600000000000001</v>
      </c>
      <c r="I480" s="30">
        <v>35</v>
      </c>
      <c r="J480" s="30">
        <v>16.8</v>
      </c>
      <c r="K480" s="30">
        <v>37.700000000000003</v>
      </c>
      <c r="L480" s="30">
        <v>38</v>
      </c>
      <c r="M480" s="30">
        <v>0.3</v>
      </c>
      <c r="N480" s="30"/>
      <c r="O480" s="58">
        <v>7.0000000000000001E-3</v>
      </c>
      <c r="P480" s="59">
        <v>9316</v>
      </c>
      <c r="Q480" s="59"/>
      <c r="R480" s="59"/>
      <c r="S480" s="32">
        <v>0.40300000000000002</v>
      </c>
      <c r="T480" s="32">
        <v>0.40100000000000002</v>
      </c>
      <c r="U480" s="59">
        <v>3219854.06</v>
      </c>
      <c r="V480" s="59">
        <v>572356</v>
      </c>
      <c r="W480" s="59">
        <v>1204700</v>
      </c>
      <c r="X480" s="59">
        <v>1297384</v>
      </c>
      <c r="Y480" s="59">
        <v>1292000</v>
      </c>
      <c r="AA480"/>
    </row>
    <row r="481" spans="1:27" x14ac:dyDescent="0.25">
      <c r="A481" s="60">
        <f>IFERROR(VLOOKUP(RepVariacion[[#This Row],[Nombre Artículo]],Productos[],4,FALSE),"00 Falta Info")</f>
        <v>0</v>
      </c>
      <c r="B481" s="34" t="str">
        <f>IFERROR(VLOOKUP(RepVariacion[[#This Row],[Nombre Artículo]],Productos[],3,FALSE),"00 Falta Info")</f>
        <v>Carnes</v>
      </c>
      <c r="C481" s="34" t="str">
        <f>IFERROR(VLOOKUP(RepVariacion[[#This Row],[Nombre Artículo]],Productos[],2,FALSE),"00 Falta Info")</f>
        <v>Vacuno</v>
      </c>
      <c r="D481" s="61">
        <f>RepVariacion[[#This Row],[Fecha]]-RepVariacion[[#This Row],[Fecha Inicial]]+1</f>
        <v>7</v>
      </c>
      <c r="E481" s="62">
        <v>46086</v>
      </c>
      <c r="F481" s="62">
        <v>46092</v>
      </c>
      <c r="G481" s="29" t="s">
        <v>84</v>
      </c>
      <c r="H481" s="30">
        <v>29.6</v>
      </c>
      <c r="I481" s="30">
        <v>21.4</v>
      </c>
      <c r="J481" s="30">
        <v>32.200000000000003</v>
      </c>
      <c r="K481" s="30">
        <v>18.899999999999999</v>
      </c>
      <c r="L481" s="30">
        <v>20.9</v>
      </c>
      <c r="M481" s="30">
        <v>2</v>
      </c>
      <c r="N481" s="30">
        <v>0.9</v>
      </c>
      <c r="O481" s="58">
        <v>0.108</v>
      </c>
      <c r="P481" s="59">
        <v>29589.93</v>
      </c>
      <c r="Q481" s="59">
        <v>4.7E-2</v>
      </c>
      <c r="R481" s="59">
        <v>12763.12</v>
      </c>
      <c r="S481" s="32">
        <v>0.216</v>
      </c>
      <c r="T481" s="32">
        <v>0.23599999999999999</v>
      </c>
      <c r="U481" s="59">
        <v>1283507.69</v>
      </c>
      <c r="V481" s="59">
        <v>467291.39</v>
      </c>
      <c r="W481" s="59">
        <v>308478</v>
      </c>
      <c r="X481" s="59">
        <v>277660.56</v>
      </c>
      <c r="Y481" s="59">
        <v>302995.21000000002</v>
      </c>
      <c r="AA481"/>
    </row>
    <row r="482" spans="1:27" x14ac:dyDescent="0.25">
      <c r="A482" s="60">
        <f>IFERROR(VLOOKUP(RepVariacion[[#This Row],[Nombre Artículo]],Productos[],4,FALSE),"00 Falta Info")</f>
        <v>0</v>
      </c>
      <c r="B482" s="34" t="str">
        <f>IFERROR(VLOOKUP(RepVariacion[[#This Row],[Nombre Artículo]],Productos[],3,FALSE),"00 Falta Info")</f>
        <v>Carnes</v>
      </c>
      <c r="C482" s="34" t="str">
        <f>IFERROR(VLOOKUP(RepVariacion[[#This Row],[Nombre Artículo]],Productos[],2,FALSE),"00 Falta Info")</f>
        <v>Vacuno</v>
      </c>
      <c r="D482" s="61">
        <f>RepVariacion[[#This Row],[Fecha]]-RepVariacion[[#This Row],[Fecha Inicial]]+1</f>
        <v>7</v>
      </c>
      <c r="E482" s="62">
        <v>46086</v>
      </c>
      <c r="F482" s="62">
        <v>46092</v>
      </c>
      <c r="G482" s="29" t="s">
        <v>104</v>
      </c>
      <c r="H482" s="30">
        <v>17.100000000000001</v>
      </c>
      <c r="I482" s="30"/>
      <c r="J482" s="30">
        <v>13.5</v>
      </c>
      <c r="K482" s="30">
        <v>3.6</v>
      </c>
      <c r="L482" s="30">
        <v>3.5</v>
      </c>
      <c r="M482" s="30">
        <v>-0.1</v>
      </c>
      <c r="N482" s="30"/>
      <c r="O482" s="58">
        <v>-2.1999999999999999E-2</v>
      </c>
      <c r="P482" s="59">
        <v>-2615.94</v>
      </c>
      <c r="Q482" s="59"/>
      <c r="R482" s="59"/>
      <c r="S482" s="32">
        <v>0.42699999999999999</v>
      </c>
      <c r="T482" s="32">
        <v>0.41799999999999998</v>
      </c>
      <c r="U482" s="59">
        <v>284570.49</v>
      </c>
      <c r="V482" s="59">
        <v>459104.06</v>
      </c>
      <c r="W482" s="59"/>
      <c r="X482" s="59">
        <v>121615.94</v>
      </c>
      <c r="Y482" s="59">
        <v>119000</v>
      </c>
      <c r="AA482"/>
    </row>
    <row r="483" spans="1:27" x14ac:dyDescent="0.25">
      <c r="A483" s="60">
        <f>IFERROR(VLOOKUP(RepVariacion[[#This Row],[Nombre Artículo]],Productos[],4,FALSE),"00 Falta Info")</f>
        <v>0</v>
      </c>
      <c r="B483" s="34" t="str">
        <f>IFERROR(VLOOKUP(RepVariacion[[#This Row],[Nombre Artículo]],Productos[],3,FALSE),"00 Falta Info")</f>
        <v>Colación</v>
      </c>
      <c r="C483" s="34" t="str">
        <f>IFERROR(VLOOKUP(RepVariacion[[#This Row],[Nombre Artículo]],Productos[],2,FALSE),"00 Falta Info")</f>
        <v>Colacion</v>
      </c>
      <c r="D483" s="61">
        <f>RepVariacion[[#This Row],[Fecha]]-RepVariacion[[#This Row],[Fecha Inicial]]+1</f>
        <v>7</v>
      </c>
      <c r="E483" s="62">
        <v>46086</v>
      </c>
      <c r="F483" s="62">
        <v>46092</v>
      </c>
      <c r="G483" s="29" t="s">
        <v>147</v>
      </c>
      <c r="H483" s="30">
        <v>8.4</v>
      </c>
      <c r="I483" s="30">
        <v>10</v>
      </c>
      <c r="J483" s="30">
        <v>11.6</v>
      </c>
      <c r="K483" s="30">
        <v>6.9</v>
      </c>
      <c r="L483" s="30">
        <v>7.2</v>
      </c>
      <c r="M483" s="30">
        <v>0.3</v>
      </c>
      <c r="N483" s="30"/>
      <c r="O483" s="58">
        <v>4.8000000000000001E-2</v>
      </c>
      <c r="P483" s="59">
        <v>2689.6</v>
      </c>
      <c r="Q483" s="59"/>
      <c r="R483" s="59"/>
      <c r="S483" s="32">
        <v>0.17299999999999999</v>
      </c>
      <c r="T483" s="32">
        <v>0.182</v>
      </c>
      <c r="U483" s="59">
        <v>325062.73</v>
      </c>
      <c r="V483" s="59">
        <v>94816.6</v>
      </c>
      <c r="W483" s="59">
        <v>82000</v>
      </c>
      <c r="X483" s="59">
        <v>56350.400000000001</v>
      </c>
      <c r="Y483" s="59">
        <v>59040</v>
      </c>
      <c r="AA483"/>
    </row>
    <row r="484" spans="1:27" x14ac:dyDescent="0.25">
      <c r="A484" s="60">
        <f>IFERROR(VLOOKUP(RepVariacion[[#This Row],[Nombre Artículo]],Productos[],4,FALSE),"00 Falta Info")</f>
        <v>0</v>
      </c>
      <c r="B484" s="34" t="str">
        <f>IFERROR(VLOOKUP(RepVariacion[[#This Row],[Nombre Artículo]],Productos[],3,FALSE),"00 Falta Info")</f>
        <v>Carnes</v>
      </c>
      <c r="C484" s="34" t="str">
        <f>IFERROR(VLOOKUP(RepVariacion[[#This Row],[Nombre Artículo]],Productos[],2,FALSE),"00 Falta Info")</f>
        <v>Vacuno</v>
      </c>
      <c r="D484" s="61">
        <f>RepVariacion[[#This Row],[Fecha]]-RepVariacion[[#This Row],[Fecha Inicial]]+1</f>
        <v>7</v>
      </c>
      <c r="E484" s="62">
        <v>46086</v>
      </c>
      <c r="F484" s="62">
        <v>46092</v>
      </c>
      <c r="G484" s="29" t="s">
        <v>106</v>
      </c>
      <c r="H484" s="30">
        <v>15</v>
      </c>
      <c r="I484" s="30"/>
      <c r="J484" s="30">
        <v>11.6</v>
      </c>
      <c r="K484" s="30">
        <v>3.4</v>
      </c>
      <c r="L484" s="30">
        <v>3.4</v>
      </c>
      <c r="M484" s="30"/>
      <c r="N484" s="30"/>
      <c r="O484" s="58"/>
      <c r="P484" s="59"/>
      <c r="Q484" s="59"/>
      <c r="R484" s="59"/>
      <c r="S484" s="32">
        <v>0.20300000000000001</v>
      </c>
      <c r="T484" s="32">
        <v>0.20300000000000001</v>
      </c>
      <c r="U484" s="59">
        <v>250840.01</v>
      </c>
      <c r="V484" s="59">
        <v>174000</v>
      </c>
      <c r="W484" s="59"/>
      <c r="X484" s="59">
        <v>51000</v>
      </c>
      <c r="Y484" s="59">
        <v>51000</v>
      </c>
      <c r="AA484"/>
    </row>
    <row r="485" spans="1:27" x14ac:dyDescent="0.25">
      <c r="A485" s="60">
        <f>IFERROR(VLOOKUP(RepVariacion[[#This Row],[Nombre Artículo]],Productos[],4,FALSE),"00 Falta Info")</f>
        <v>0</v>
      </c>
      <c r="B485" s="34" t="str">
        <f>IFERROR(VLOOKUP(RepVariacion[[#This Row],[Nombre Artículo]],Productos[],3,FALSE),"00 Falta Info")</f>
        <v>Pescado</v>
      </c>
      <c r="C485" s="34" t="str">
        <f>IFERROR(VLOOKUP(RepVariacion[[#This Row],[Nombre Artículo]],Productos[],2,FALSE),"00 Falta Info")</f>
        <v>Pescado</v>
      </c>
      <c r="D485" s="61">
        <f>RepVariacion[[#This Row],[Fecha]]-RepVariacion[[#This Row],[Fecha Inicial]]+1</f>
        <v>7</v>
      </c>
      <c r="E485" s="62">
        <v>46086</v>
      </c>
      <c r="F485" s="62">
        <v>46092</v>
      </c>
      <c r="G485" s="29" t="s">
        <v>86</v>
      </c>
      <c r="H485" s="30">
        <v>30.8</v>
      </c>
      <c r="I485" s="30"/>
      <c r="J485" s="30">
        <v>20.7</v>
      </c>
      <c r="K485" s="30">
        <v>10.1</v>
      </c>
      <c r="L485" s="30">
        <v>11.5</v>
      </c>
      <c r="M485" s="30">
        <v>1.4</v>
      </c>
      <c r="N485" s="30"/>
      <c r="O485" s="58">
        <v>0.13500000000000001</v>
      </c>
      <c r="P485" s="59">
        <v>12488.26</v>
      </c>
      <c r="Q485" s="59"/>
      <c r="R485" s="59"/>
      <c r="S485" s="32">
        <v>0.14399999999999999</v>
      </c>
      <c r="T485" s="32">
        <v>0.16300000000000001</v>
      </c>
      <c r="U485" s="59">
        <v>642380.62</v>
      </c>
      <c r="V485" s="59">
        <v>188580.88</v>
      </c>
      <c r="W485" s="59"/>
      <c r="X485" s="59">
        <v>92425.31</v>
      </c>
      <c r="Y485" s="59">
        <v>104913.57</v>
      </c>
      <c r="AA485"/>
    </row>
    <row r="486" spans="1:27" x14ac:dyDescent="0.25">
      <c r="A486" s="60">
        <f>IFERROR(VLOOKUP(RepVariacion[[#This Row],[Nombre Artículo]],Productos[],4,FALSE),"00 Falta Info")</f>
        <v>0</v>
      </c>
      <c r="B486" s="34" t="str">
        <f>IFERROR(VLOOKUP(RepVariacion[[#This Row],[Nombre Artículo]],Productos[],3,FALSE),"00 Falta Info")</f>
        <v>Pescado</v>
      </c>
      <c r="C486" s="34" t="str">
        <f>IFERROR(VLOOKUP(RepVariacion[[#This Row],[Nombre Artículo]],Productos[],2,FALSE),"00 Falta Info")</f>
        <v>Pescado</v>
      </c>
      <c r="D486" s="61">
        <f>RepVariacion[[#This Row],[Fecha]]-RepVariacion[[#This Row],[Fecha Inicial]]+1</f>
        <v>7</v>
      </c>
      <c r="E486" s="62">
        <v>46086</v>
      </c>
      <c r="F486" s="62">
        <v>46092</v>
      </c>
      <c r="G486" s="29" t="s">
        <v>107</v>
      </c>
      <c r="H486" s="30">
        <v>26.5</v>
      </c>
      <c r="I486" s="30"/>
      <c r="J486" s="30">
        <v>21.5</v>
      </c>
      <c r="K486" s="30">
        <v>5</v>
      </c>
      <c r="L486" s="30">
        <v>5.5</v>
      </c>
      <c r="M486" s="30">
        <v>0.5</v>
      </c>
      <c r="N486" s="30"/>
      <c r="O486" s="58">
        <v>9.2999999999999999E-2</v>
      </c>
      <c r="P486" s="59">
        <v>4493.67</v>
      </c>
      <c r="Q486" s="59"/>
      <c r="R486" s="59"/>
      <c r="S486" s="32">
        <v>0.16700000000000001</v>
      </c>
      <c r="T486" s="32">
        <v>0.182</v>
      </c>
      <c r="U486" s="59">
        <v>288605.01</v>
      </c>
      <c r="V486" s="59">
        <v>204733.9</v>
      </c>
      <c r="W486" s="59"/>
      <c r="X486" s="59">
        <v>48171</v>
      </c>
      <c r="Y486" s="59">
        <v>52664.67</v>
      </c>
      <c r="AA486"/>
    </row>
    <row r="487" spans="1:27" x14ac:dyDescent="0.25">
      <c r="A487" s="60">
        <f>IFERROR(VLOOKUP(RepVariacion[[#This Row],[Nombre Artículo]],Productos[],4,FALSE),"00 Falta Info")</f>
        <v>0</v>
      </c>
      <c r="B487" s="34" t="str">
        <f>IFERROR(VLOOKUP(RepVariacion[[#This Row],[Nombre Artículo]],Productos[],3,FALSE),"00 Falta Info")</f>
        <v>Pescado</v>
      </c>
      <c r="C487" s="34" t="str">
        <f>IFERROR(VLOOKUP(RepVariacion[[#This Row],[Nombre Artículo]],Productos[],2,FALSE),"00 Falta Info")</f>
        <v>Pescado</v>
      </c>
      <c r="D487" s="61">
        <f>RepVariacion[[#This Row],[Fecha]]-RepVariacion[[#This Row],[Fecha Inicial]]+1</f>
        <v>7</v>
      </c>
      <c r="E487" s="62">
        <v>46086</v>
      </c>
      <c r="F487" s="62">
        <v>46092</v>
      </c>
      <c r="G487" s="29" t="s">
        <v>108</v>
      </c>
      <c r="H487" s="30">
        <v>27.5</v>
      </c>
      <c r="I487" s="30">
        <v>24.7</v>
      </c>
      <c r="J487" s="30">
        <v>18.399999999999999</v>
      </c>
      <c r="K487" s="30">
        <v>33.799999999999997</v>
      </c>
      <c r="L487" s="30">
        <v>36.1</v>
      </c>
      <c r="M487" s="30">
        <v>2.2999999999999998</v>
      </c>
      <c r="N487" s="30"/>
      <c r="O487" s="58">
        <v>6.7000000000000004E-2</v>
      </c>
      <c r="P487" s="59">
        <v>17102.93</v>
      </c>
      <c r="Q487" s="59"/>
      <c r="R487" s="59"/>
      <c r="S487" s="32">
        <v>0.23</v>
      </c>
      <c r="T487" s="32">
        <v>0.246</v>
      </c>
      <c r="U487" s="59">
        <v>1101704.8700000001</v>
      </c>
      <c r="V487" s="59">
        <v>137725.49</v>
      </c>
      <c r="W487" s="59">
        <v>185250</v>
      </c>
      <c r="X487" s="59">
        <v>253485.29</v>
      </c>
      <c r="Y487" s="59">
        <v>270588.21999999997</v>
      </c>
      <c r="AA487"/>
    </row>
    <row r="488" spans="1:27" x14ac:dyDescent="0.25">
      <c r="A488" s="60">
        <f>IFERROR(VLOOKUP(RepVariacion[[#This Row],[Nombre Artículo]],Productos[],4,FALSE),"00 Falta Info")</f>
        <v>0</v>
      </c>
      <c r="B488" s="34" t="str">
        <f>IFERROR(VLOOKUP(RepVariacion[[#This Row],[Nombre Artículo]],Productos[],3,FALSE),"00 Falta Info")</f>
        <v>Pescado</v>
      </c>
      <c r="C488" s="34" t="str">
        <f>IFERROR(VLOOKUP(RepVariacion[[#This Row],[Nombre Artículo]],Productos[],2,FALSE),"00 Falta Info")</f>
        <v>Pescado</v>
      </c>
      <c r="D488" s="61">
        <f>RepVariacion[[#This Row],[Fecha]]-RepVariacion[[#This Row],[Fecha Inicial]]+1</f>
        <v>7</v>
      </c>
      <c r="E488" s="62">
        <v>46086</v>
      </c>
      <c r="F488" s="62">
        <v>46092</v>
      </c>
      <c r="G488" s="29" t="s">
        <v>109</v>
      </c>
      <c r="H488" s="30">
        <v>31.3</v>
      </c>
      <c r="I488" s="30">
        <v>12.4</v>
      </c>
      <c r="J488" s="30">
        <v>27.9</v>
      </c>
      <c r="K488" s="30">
        <v>15.8</v>
      </c>
      <c r="L488" s="30">
        <v>14.4</v>
      </c>
      <c r="M488" s="30">
        <v>-1.4</v>
      </c>
      <c r="N488" s="30"/>
      <c r="O488" s="58">
        <v>-8.7999999999999995E-2</v>
      </c>
      <c r="P488" s="59">
        <v>-15970.81</v>
      </c>
      <c r="Q488" s="59"/>
      <c r="R488" s="59"/>
      <c r="S488" s="32">
        <v>0.23</v>
      </c>
      <c r="T488" s="32">
        <v>0.218</v>
      </c>
      <c r="U488" s="59">
        <v>754956.85</v>
      </c>
      <c r="V488" s="59">
        <v>318917.92</v>
      </c>
      <c r="W488" s="59">
        <v>149276</v>
      </c>
      <c r="X488" s="59">
        <v>173379.39</v>
      </c>
      <c r="Y488" s="59">
        <v>164622.10999999999</v>
      </c>
      <c r="AA488"/>
    </row>
    <row r="489" spans="1:27" x14ac:dyDescent="0.25">
      <c r="A489" s="60">
        <f>IFERROR(VLOOKUP(RepVariacion[[#This Row],[Nombre Artículo]],Productos[],4,FALSE),"00 Falta Info")</f>
        <v>0</v>
      </c>
      <c r="B489" s="34" t="str">
        <f>IFERROR(VLOOKUP(RepVariacion[[#This Row],[Nombre Artículo]],Productos[],3,FALSE),"00 Falta Info")</f>
        <v>Mariscos</v>
      </c>
      <c r="C489" s="34" t="str">
        <f>IFERROR(VLOOKUP(RepVariacion[[#This Row],[Nombre Artículo]],Productos[],2,FALSE),"00 Falta Info")</f>
        <v>Mariscos</v>
      </c>
      <c r="D489" s="61">
        <f>RepVariacion[[#This Row],[Fecha]]-RepVariacion[[#This Row],[Fecha Inicial]]+1</f>
        <v>7</v>
      </c>
      <c r="E489" s="62">
        <v>46086</v>
      </c>
      <c r="F489" s="62">
        <v>46092</v>
      </c>
      <c r="G489" s="29" t="s">
        <v>110</v>
      </c>
      <c r="H489" s="30">
        <v>7.7</v>
      </c>
      <c r="I489" s="30">
        <v>18.5</v>
      </c>
      <c r="J489" s="30">
        <v>13</v>
      </c>
      <c r="K489" s="30">
        <v>13.2</v>
      </c>
      <c r="L489" s="30">
        <v>14.6</v>
      </c>
      <c r="M489" s="30">
        <v>1.4</v>
      </c>
      <c r="N489" s="30"/>
      <c r="O489" s="58">
        <v>0.106</v>
      </c>
      <c r="P489" s="59">
        <v>3040.23</v>
      </c>
      <c r="Q489" s="59"/>
      <c r="R489" s="59"/>
      <c r="S489" s="32">
        <v>0.27400000000000002</v>
      </c>
      <c r="T489" s="32">
        <v>0.30399999999999999</v>
      </c>
      <c r="U489" s="59">
        <v>104702.59</v>
      </c>
      <c r="V489" s="59">
        <v>28477.91</v>
      </c>
      <c r="W489" s="59">
        <v>40478</v>
      </c>
      <c r="X489" s="59">
        <v>28676.32</v>
      </c>
      <c r="Y489" s="59">
        <v>31835.4</v>
      </c>
      <c r="AA489"/>
    </row>
    <row r="490" spans="1:27" x14ac:dyDescent="0.25">
      <c r="A490" s="60">
        <f>IFERROR(VLOOKUP(RepVariacion[[#This Row],[Nombre Artículo]],Productos[],4,FALSE),"00 Falta Info")</f>
        <v>0</v>
      </c>
      <c r="B490" s="34" t="str">
        <f>IFERROR(VLOOKUP(RepVariacion[[#This Row],[Nombre Artículo]],Productos[],3,FALSE),"00 Falta Info")</f>
        <v>Mariscos</v>
      </c>
      <c r="C490" s="34" t="str">
        <f>IFERROR(VLOOKUP(RepVariacion[[#This Row],[Nombre Artículo]],Productos[],2,FALSE),"00 Falta Info")</f>
        <v>Mariscos</v>
      </c>
      <c r="D490" s="61">
        <f>RepVariacion[[#This Row],[Fecha]]-RepVariacion[[#This Row],[Fecha Inicial]]+1</f>
        <v>7</v>
      </c>
      <c r="E490" s="62">
        <v>46086</v>
      </c>
      <c r="F490" s="62">
        <v>46092</v>
      </c>
      <c r="G490" s="29" t="s">
        <v>111</v>
      </c>
      <c r="H490" s="30">
        <v>15</v>
      </c>
      <c r="I490" s="30">
        <v>20</v>
      </c>
      <c r="J490" s="30">
        <v>26.4</v>
      </c>
      <c r="K490" s="30">
        <v>8.6</v>
      </c>
      <c r="L490" s="30">
        <v>9.8000000000000007</v>
      </c>
      <c r="M490" s="30">
        <v>1.2</v>
      </c>
      <c r="N490" s="30"/>
      <c r="O490" s="58">
        <v>0.13500000000000001</v>
      </c>
      <c r="P490" s="59">
        <v>8248.56</v>
      </c>
      <c r="Q490" s="59"/>
      <c r="R490" s="59"/>
      <c r="S490" s="32">
        <v>9.7000000000000003E-2</v>
      </c>
      <c r="T490" s="32">
        <v>0.111</v>
      </c>
      <c r="U490" s="59">
        <v>624402.02</v>
      </c>
      <c r="V490" s="59">
        <v>187382</v>
      </c>
      <c r="W490" s="59">
        <v>142000</v>
      </c>
      <c r="X490" s="59">
        <v>60509.36</v>
      </c>
      <c r="Y490" s="59">
        <v>69151.820000000007</v>
      </c>
      <c r="AA490"/>
    </row>
    <row r="491" spans="1:27" x14ac:dyDescent="0.25">
      <c r="A491" s="60">
        <f>IFERROR(VLOOKUP(RepVariacion[[#This Row],[Nombre Artículo]],Productos[],4,FALSE),"00 Falta Info")</f>
        <v>0</v>
      </c>
      <c r="B491" s="34" t="str">
        <f>IFERROR(VLOOKUP(RepVariacion[[#This Row],[Nombre Artículo]],Productos[],3,FALSE),"00 Falta Info")</f>
        <v>Mariscos</v>
      </c>
      <c r="C491" s="34" t="str">
        <f>IFERROR(VLOOKUP(RepVariacion[[#This Row],[Nombre Artículo]],Productos[],2,FALSE),"00 Falta Info")</f>
        <v>Mariscos</v>
      </c>
      <c r="D491" s="61">
        <f>RepVariacion[[#This Row],[Fecha]]-RepVariacion[[#This Row],[Fecha Inicial]]+1</f>
        <v>7</v>
      </c>
      <c r="E491" s="62">
        <v>46086</v>
      </c>
      <c r="F491" s="62">
        <v>46092</v>
      </c>
      <c r="G491" s="29" t="s">
        <v>112</v>
      </c>
      <c r="H491" s="30">
        <v>12.7</v>
      </c>
      <c r="I491" s="30"/>
      <c r="J491" s="30">
        <v>9.4</v>
      </c>
      <c r="K491" s="30">
        <v>3.4</v>
      </c>
      <c r="L491" s="30">
        <v>4.5</v>
      </c>
      <c r="M491" s="30">
        <v>1.2</v>
      </c>
      <c r="N491" s="30"/>
      <c r="O491" s="58">
        <v>0.34599999999999997</v>
      </c>
      <c r="P491" s="59">
        <v>15791.83</v>
      </c>
      <c r="Q491" s="59"/>
      <c r="R491" s="59"/>
      <c r="S491" s="32">
        <v>0.24299999999999999</v>
      </c>
      <c r="T491" s="32">
        <v>0.32700000000000001</v>
      </c>
      <c r="U491" s="59">
        <v>187978</v>
      </c>
      <c r="V491" s="59">
        <v>126850.98</v>
      </c>
      <c r="W491" s="59"/>
      <c r="X491" s="59">
        <v>45638.080000000002</v>
      </c>
      <c r="Y491" s="59">
        <v>61429.91</v>
      </c>
      <c r="AA491"/>
    </row>
    <row r="492" spans="1:27" x14ac:dyDescent="0.25">
      <c r="A492" s="60">
        <f>IFERROR(VLOOKUP(RepVariacion[[#This Row],[Nombre Artículo]],Productos[],4,FALSE),"00 Falta Info")</f>
        <v>0</v>
      </c>
      <c r="B492" s="34" t="str">
        <f>IFERROR(VLOOKUP(RepVariacion[[#This Row],[Nombre Artículo]],Productos[],3,FALSE),"00 Falta Info")</f>
        <v>Mariscos</v>
      </c>
      <c r="C492" s="34" t="str">
        <f>IFERROR(VLOOKUP(RepVariacion[[#This Row],[Nombre Artículo]],Productos[],2,FALSE),"00 Falta Info")</f>
        <v>Mariscos</v>
      </c>
      <c r="D492" s="61">
        <f>RepVariacion[[#This Row],[Fecha]]-RepVariacion[[#This Row],[Fecha Inicial]]+1</f>
        <v>7</v>
      </c>
      <c r="E492" s="62">
        <v>46086</v>
      </c>
      <c r="F492" s="62">
        <v>46092</v>
      </c>
      <c r="G492" s="29" t="s">
        <v>113</v>
      </c>
      <c r="H492" s="30">
        <v>33.25</v>
      </c>
      <c r="I492" s="30">
        <v>6</v>
      </c>
      <c r="J492" s="30">
        <v>31.92</v>
      </c>
      <c r="K492" s="30">
        <v>7.32</v>
      </c>
      <c r="L492" s="30">
        <v>5.4</v>
      </c>
      <c r="M492" s="30">
        <v>-1.92</v>
      </c>
      <c r="N492" s="30">
        <v>1.8</v>
      </c>
      <c r="O492" s="58">
        <v>-0.26300000000000001</v>
      </c>
      <c r="P492" s="59">
        <v>-52114.29</v>
      </c>
      <c r="Q492" s="59">
        <v>0.246</v>
      </c>
      <c r="R492" s="59">
        <v>48762.59</v>
      </c>
      <c r="S492" s="32">
        <v>0.55600000000000005</v>
      </c>
      <c r="T492" s="32">
        <v>0.435</v>
      </c>
      <c r="U492" s="59">
        <v>336050.94</v>
      </c>
      <c r="V492" s="59">
        <v>864764.67</v>
      </c>
      <c r="W492" s="59">
        <v>204000</v>
      </c>
      <c r="X492" s="59">
        <v>186686.67</v>
      </c>
      <c r="Y492" s="59">
        <v>146286.24</v>
      </c>
      <c r="AA492"/>
    </row>
    <row r="493" spans="1:27" x14ac:dyDescent="0.25">
      <c r="A493" s="60">
        <f>IFERROR(VLOOKUP(RepVariacion[[#This Row],[Nombre Artículo]],Productos[],4,FALSE),"00 Falta Info")</f>
        <v>0</v>
      </c>
      <c r="B493" s="34" t="str">
        <f>IFERROR(VLOOKUP(RepVariacion[[#This Row],[Nombre Artículo]],Productos[],3,FALSE),"00 Falta Info")</f>
        <v>Mariscos</v>
      </c>
      <c r="C493" s="34" t="str">
        <f>IFERROR(VLOOKUP(RepVariacion[[#This Row],[Nombre Artículo]],Productos[],2,FALSE),"00 Falta Info")</f>
        <v>Mariscos</v>
      </c>
      <c r="D493" s="61">
        <f>RepVariacion[[#This Row],[Fecha]]-RepVariacion[[#This Row],[Fecha Inicial]]+1</f>
        <v>7</v>
      </c>
      <c r="E493" s="62">
        <v>46086</v>
      </c>
      <c r="F493" s="62">
        <v>46092</v>
      </c>
      <c r="G493" s="29" t="s">
        <v>114</v>
      </c>
      <c r="H493" s="30">
        <v>10.5</v>
      </c>
      <c r="I493" s="30"/>
      <c r="J493" s="30">
        <v>8.8000000000000007</v>
      </c>
      <c r="K493" s="30">
        <v>1.6</v>
      </c>
      <c r="L493" s="30">
        <v>1.3</v>
      </c>
      <c r="M493" s="30">
        <v>-0.4</v>
      </c>
      <c r="N493" s="30">
        <v>0.1</v>
      </c>
      <c r="O493" s="58">
        <v>-0.22600000000000001</v>
      </c>
      <c r="P493" s="59">
        <v>-5620.36</v>
      </c>
      <c r="Q493" s="59">
        <v>4.2999999999999997E-2</v>
      </c>
      <c r="R493" s="59">
        <v>1070.8900000000001</v>
      </c>
      <c r="S493" s="32">
        <v>0.51400000000000001</v>
      </c>
      <c r="T493" s="32">
        <v>0.39800000000000002</v>
      </c>
      <c r="U493" s="59">
        <v>48476.78</v>
      </c>
      <c r="V493" s="59">
        <v>135240.51</v>
      </c>
      <c r="W493" s="59"/>
      <c r="X493" s="59">
        <v>24897.25</v>
      </c>
      <c r="Y493" s="59">
        <v>19276.900000000001</v>
      </c>
      <c r="AA493"/>
    </row>
    <row r="494" spans="1:27" x14ac:dyDescent="0.25">
      <c r="A494" s="60">
        <f>IFERROR(VLOOKUP(RepVariacion[[#This Row],[Nombre Artículo]],Productos[],4,FALSE),"00 Falta Info")</f>
        <v>0</v>
      </c>
      <c r="B494" s="34" t="str">
        <f>IFERROR(VLOOKUP(RepVariacion[[#This Row],[Nombre Artículo]],Productos[],3,FALSE),"00 Falta Info")</f>
        <v>Mariscos</v>
      </c>
      <c r="C494" s="34" t="str">
        <f>IFERROR(VLOOKUP(RepVariacion[[#This Row],[Nombre Artículo]],Productos[],2,FALSE),"00 Falta Info")</f>
        <v>Mariscos</v>
      </c>
      <c r="D494" s="61">
        <f>RepVariacion[[#This Row],[Fecha]]-RepVariacion[[#This Row],[Fecha Inicial]]+1</f>
        <v>7</v>
      </c>
      <c r="E494" s="62">
        <v>46086</v>
      </c>
      <c r="F494" s="62">
        <v>46092</v>
      </c>
      <c r="G494" s="29" t="s">
        <v>115</v>
      </c>
      <c r="H494" s="30">
        <v>9.5</v>
      </c>
      <c r="I494" s="30"/>
      <c r="J494" s="30">
        <v>9.4</v>
      </c>
      <c r="K494" s="30">
        <v>0.1</v>
      </c>
      <c r="L494" s="30"/>
      <c r="M494" s="30">
        <v>-0.1</v>
      </c>
      <c r="N494" s="30"/>
      <c r="O494" s="58">
        <v>-1</v>
      </c>
      <c r="P494" s="59">
        <v>-1837.66</v>
      </c>
      <c r="Q494" s="59"/>
      <c r="R494" s="59"/>
      <c r="S494" s="32"/>
      <c r="T494" s="32"/>
      <c r="U494" s="59"/>
      <c r="V494" s="59">
        <v>139712.32999999999</v>
      </c>
      <c r="W494" s="59"/>
      <c r="X494" s="59">
        <v>1837.66</v>
      </c>
      <c r="Y494" s="59"/>
      <c r="AA494"/>
    </row>
    <row r="495" spans="1:27" x14ac:dyDescent="0.25">
      <c r="A495" s="60">
        <f>IFERROR(VLOOKUP(RepVariacion[[#This Row],[Nombre Artículo]],Productos[],4,FALSE),"00 Falta Info")</f>
        <v>0</v>
      </c>
      <c r="B495" s="34" t="str">
        <f>IFERROR(VLOOKUP(RepVariacion[[#This Row],[Nombre Artículo]],Productos[],3,FALSE),"00 Falta Info")</f>
        <v>Mariscos</v>
      </c>
      <c r="C495" s="34" t="str">
        <f>IFERROR(VLOOKUP(RepVariacion[[#This Row],[Nombre Artículo]],Productos[],2,FALSE),"00 Falta Info")</f>
        <v>Mariscos</v>
      </c>
      <c r="D495" s="61">
        <f>RepVariacion[[#This Row],[Fecha]]-RepVariacion[[#This Row],[Fecha Inicial]]+1</f>
        <v>7</v>
      </c>
      <c r="E495" s="62">
        <v>46086</v>
      </c>
      <c r="F495" s="62">
        <v>46092</v>
      </c>
      <c r="G495" s="29" t="s">
        <v>116</v>
      </c>
      <c r="H495" s="30">
        <v>6.4</v>
      </c>
      <c r="I495" s="30">
        <v>7</v>
      </c>
      <c r="J495" s="30">
        <v>4.3</v>
      </c>
      <c r="K495" s="30">
        <v>9.1</v>
      </c>
      <c r="L495" s="30">
        <v>7.5</v>
      </c>
      <c r="M495" s="30">
        <v>-1.6</v>
      </c>
      <c r="N495" s="30"/>
      <c r="O495" s="58">
        <v>-0.17199999999999999</v>
      </c>
      <c r="P495" s="59">
        <v>-13068.66</v>
      </c>
      <c r="Q495" s="59"/>
      <c r="R495" s="59"/>
      <c r="S495" s="32">
        <v>0.35399999999999998</v>
      </c>
      <c r="T495" s="32">
        <v>0.3</v>
      </c>
      <c r="U495" s="59">
        <v>210006.59</v>
      </c>
      <c r="V495" s="59">
        <v>35797.57</v>
      </c>
      <c r="W495" s="59">
        <v>56400</v>
      </c>
      <c r="X495" s="59">
        <v>74385.039999999994</v>
      </c>
      <c r="Y495" s="59">
        <v>62993.56</v>
      </c>
      <c r="AA495"/>
    </row>
    <row r="496" spans="1:27" x14ac:dyDescent="0.25">
      <c r="A496" s="60">
        <f>IFERROR(VLOOKUP(RepVariacion[[#This Row],[Nombre Artículo]],Productos[],4,FALSE),"00 Falta Info")</f>
        <v>0</v>
      </c>
      <c r="B496" s="34" t="str">
        <f>IFERROR(VLOOKUP(RepVariacion[[#This Row],[Nombre Artículo]],Productos[],3,FALSE),"00 Falta Info")</f>
        <v>Mariscos</v>
      </c>
      <c r="C496" s="34" t="str">
        <f>IFERROR(VLOOKUP(RepVariacion[[#This Row],[Nombre Artículo]],Productos[],2,FALSE),"00 Falta Info")</f>
        <v>Mariscos</v>
      </c>
      <c r="D496" s="61">
        <f>RepVariacion[[#This Row],[Fecha]]-RepVariacion[[#This Row],[Fecha Inicial]]+1</f>
        <v>7</v>
      </c>
      <c r="E496" s="62">
        <v>46086</v>
      </c>
      <c r="F496" s="62">
        <v>46092</v>
      </c>
      <c r="G496" s="29" t="s">
        <v>117</v>
      </c>
      <c r="H496" s="30">
        <v>47.4</v>
      </c>
      <c r="I496" s="30">
        <v>22.4</v>
      </c>
      <c r="J496" s="30">
        <v>54.9</v>
      </c>
      <c r="K496" s="30">
        <v>14.9</v>
      </c>
      <c r="L496" s="30">
        <v>14.2</v>
      </c>
      <c r="M496" s="30">
        <v>-0.7</v>
      </c>
      <c r="N496" s="30">
        <v>0.1</v>
      </c>
      <c r="O496" s="58">
        <v>-4.8000000000000001E-2</v>
      </c>
      <c r="P496" s="59">
        <v>-6828.48</v>
      </c>
      <c r="Q496" s="59">
        <v>4.0000000000000001E-3</v>
      </c>
      <c r="R496" s="59">
        <v>524.44000000000005</v>
      </c>
      <c r="S496" s="32">
        <v>0.20499999999999999</v>
      </c>
      <c r="T496" s="32">
        <v>0.19600000000000001</v>
      </c>
      <c r="U496" s="59">
        <v>683727.46</v>
      </c>
      <c r="V496" s="59">
        <v>518470.99</v>
      </c>
      <c r="W496" s="59">
        <v>213275</v>
      </c>
      <c r="X496" s="59">
        <v>140188.79999999999</v>
      </c>
      <c r="Y496" s="59">
        <v>133970.04</v>
      </c>
      <c r="AA496"/>
    </row>
    <row r="497" spans="1:27" x14ac:dyDescent="0.25">
      <c r="A497" s="60">
        <f>IFERROR(VLOOKUP(RepVariacion[[#This Row],[Nombre Artículo]],Productos[],4,FALSE),"00 Falta Info")</f>
        <v>0</v>
      </c>
      <c r="B497" s="34" t="str">
        <f>IFERROR(VLOOKUP(RepVariacion[[#This Row],[Nombre Artículo]],Productos[],3,FALSE),"00 Falta Info")</f>
        <v>Embutidos</v>
      </c>
      <c r="C497" s="34" t="str">
        <f>IFERROR(VLOOKUP(RepVariacion[[#This Row],[Nombre Artículo]],Productos[],2,FALSE),"00 Falta Info")</f>
        <v>Embutidos</v>
      </c>
      <c r="D497" s="61">
        <f>RepVariacion[[#This Row],[Fecha]]-RepVariacion[[#This Row],[Fecha Inicial]]+1</f>
        <v>7</v>
      </c>
      <c r="E497" s="62">
        <v>46086</v>
      </c>
      <c r="F497" s="62">
        <v>46092</v>
      </c>
      <c r="G497" s="29" t="s">
        <v>93</v>
      </c>
      <c r="H497" s="30">
        <v>5.5</v>
      </c>
      <c r="I497" s="30">
        <v>4</v>
      </c>
      <c r="J497" s="30">
        <v>4.4000000000000004</v>
      </c>
      <c r="K497" s="30">
        <v>5.0999999999999996</v>
      </c>
      <c r="L497" s="30">
        <v>5.6</v>
      </c>
      <c r="M497" s="30">
        <v>0.5</v>
      </c>
      <c r="N497" s="30"/>
      <c r="O497" s="58">
        <v>9.8000000000000004E-2</v>
      </c>
      <c r="P497" s="59">
        <v>9792.2999999999993</v>
      </c>
      <c r="Q497" s="59"/>
      <c r="R497" s="59"/>
      <c r="S497" s="32">
        <v>0.317</v>
      </c>
      <c r="T497" s="32">
        <v>0.31900000000000001</v>
      </c>
      <c r="U497" s="59">
        <v>343207.85</v>
      </c>
      <c r="V497" s="59">
        <v>85419.03</v>
      </c>
      <c r="W497" s="59">
        <v>76968</v>
      </c>
      <c r="X497" s="59">
        <v>108798.84</v>
      </c>
      <c r="Y497" s="59">
        <v>109556.61</v>
      </c>
      <c r="AA497"/>
    </row>
    <row r="498" spans="1:27" x14ac:dyDescent="0.25">
      <c r="A498" s="60">
        <f>IFERROR(VLOOKUP(RepVariacion[[#This Row],[Nombre Artículo]],Productos[],4,FALSE),"00 Falta Info")</f>
        <v>0</v>
      </c>
      <c r="B498" s="34" t="str">
        <f>IFERROR(VLOOKUP(RepVariacion[[#This Row],[Nombre Artículo]],Productos[],3,FALSE),"00 Falta Info")</f>
        <v>Embutidos</v>
      </c>
      <c r="C498" s="34" t="str">
        <f>IFERROR(VLOOKUP(RepVariacion[[#This Row],[Nombre Artículo]],Productos[],2,FALSE),"00 Falta Info")</f>
        <v>Embutidos</v>
      </c>
      <c r="D498" s="61">
        <f>RepVariacion[[#This Row],[Fecha]]-RepVariacion[[#This Row],[Fecha Inicial]]+1</f>
        <v>7</v>
      </c>
      <c r="E498" s="62">
        <v>46086</v>
      </c>
      <c r="F498" s="62">
        <v>46092</v>
      </c>
      <c r="G498" s="29" t="s">
        <v>94</v>
      </c>
      <c r="H498" s="30">
        <v>2.8</v>
      </c>
      <c r="I498" s="30">
        <v>3</v>
      </c>
      <c r="J498" s="30">
        <v>4.4000000000000004</v>
      </c>
      <c r="K498" s="30">
        <v>1.4</v>
      </c>
      <c r="L498" s="30">
        <v>1.4</v>
      </c>
      <c r="M498" s="30"/>
      <c r="N498" s="30"/>
      <c r="O498" s="58">
        <v>-3.5000000000000003E-2</v>
      </c>
      <c r="P498" s="59">
        <v>-510.87</v>
      </c>
      <c r="Q498" s="59"/>
      <c r="R498" s="59"/>
      <c r="S498" s="32">
        <v>0.13600000000000001</v>
      </c>
      <c r="T498" s="32">
        <v>0.13</v>
      </c>
      <c r="U498" s="59">
        <v>106903.52</v>
      </c>
      <c r="V498" s="59">
        <v>44772.72</v>
      </c>
      <c r="W498" s="59">
        <v>30495</v>
      </c>
      <c r="X498" s="59">
        <v>14567.04</v>
      </c>
      <c r="Y498" s="59">
        <v>13895.69</v>
      </c>
      <c r="AA498"/>
    </row>
    <row r="499" spans="1:27" x14ac:dyDescent="0.25">
      <c r="A499" s="60">
        <f>IFERROR(VLOOKUP(RepVariacion[[#This Row],[Nombre Artículo]],Productos[],4,FALSE),"00 Falta Info")</f>
        <v>0</v>
      </c>
      <c r="B499" s="34" t="str">
        <f>IFERROR(VLOOKUP(RepVariacion[[#This Row],[Nombre Artículo]],Productos[],3,FALSE),"00 Falta Info")</f>
        <v>Lacteos</v>
      </c>
      <c r="C499" s="34" t="str">
        <f>IFERROR(VLOOKUP(RepVariacion[[#This Row],[Nombre Artículo]],Productos[],2,FALSE),"00 Falta Info")</f>
        <v>Quesos</v>
      </c>
      <c r="D499" s="61">
        <f>RepVariacion[[#This Row],[Fecha]]-RepVariacion[[#This Row],[Fecha Inicial]]+1</f>
        <v>7</v>
      </c>
      <c r="E499" s="62">
        <v>46086</v>
      </c>
      <c r="F499" s="62">
        <v>46092</v>
      </c>
      <c r="G499" s="29" t="s">
        <v>118</v>
      </c>
      <c r="H499" s="30">
        <v>96</v>
      </c>
      <c r="I499" s="30">
        <v>56</v>
      </c>
      <c r="J499" s="30">
        <v>106</v>
      </c>
      <c r="K499" s="30">
        <v>46</v>
      </c>
      <c r="L499" s="30">
        <v>51</v>
      </c>
      <c r="M499" s="30">
        <v>5</v>
      </c>
      <c r="N499" s="30"/>
      <c r="O499" s="58">
        <v>0.109</v>
      </c>
      <c r="P499" s="59">
        <v>20948.080000000002</v>
      </c>
      <c r="Q499" s="59"/>
      <c r="R499" s="59"/>
      <c r="S499" s="32">
        <v>0.33100000000000002</v>
      </c>
      <c r="T499" s="32">
        <v>0.36699999999999999</v>
      </c>
      <c r="U499" s="59">
        <v>581568.80000000005</v>
      </c>
      <c r="V499" s="59">
        <v>444099.37</v>
      </c>
      <c r="W499" s="59">
        <v>234640</v>
      </c>
      <c r="X499" s="59">
        <v>192702.04</v>
      </c>
      <c r="Y499" s="59">
        <v>213670.45</v>
      </c>
      <c r="AA499"/>
    </row>
    <row r="500" spans="1:27" x14ac:dyDescent="0.25">
      <c r="A500" s="60">
        <f>IFERROR(VLOOKUP(RepVariacion[[#This Row],[Nombre Artículo]],Productos[],4,FALSE),"00 Falta Info")</f>
        <v>0</v>
      </c>
      <c r="B500" s="34" t="str">
        <f>IFERROR(VLOOKUP(RepVariacion[[#This Row],[Nombre Artículo]],Productos[],3,FALSE),"00 Falta Info")</f>
        <v>Lacteos</v>
      </c>
      <c r="C500" s="34" t="str">
        <f>IFERROR(VLOOKUP(RepVariacion[[#This Row],[Nombre Artículo]],Productos[],2,FALSE),"00 Falta Info")</f>
        <v>Quesos</v>
      </c>
      <c r="D500" s="61">
        <f>RepVariacion[[#This Row],[Fecha]]-RepVariacion[[#This Row],[Fecha Inicial]]+1</f>
        <v>7</v>
      </c>
      <c r="E500" s="62">
        <v>46086</v>
      </c>
      <c r="F500" s="62">
        <v>46092</v>
      </c>
      <c r="G500" s="29" t="s">
        <v>120</v>
      </c>
      <c r="H500" s="30">
        <v>39.4</v>
      </c>
      <c r="I500" s="30">
        <v>20</v>
      </c>
      <c r="J500" s="30">
        <v>24.9</v>
      </c>
      <c r="K500" s="30">
        <v>34.6</v>
      </c>
      <c r="L500" s="30">
        <v>35.299999999999997</v>
      </c>
      <c r="M500" s="30">
        <v>0.7</v>
      </c>
      <c r="N500" s="30"/>
      <c r="O500" s="58">
        <v>0.02</v>
      </c>
      <c r="P500" s="59">
        <v>8760.5499999999993</v>
      </c>
      <c r="Q500" s="59"/>
      <c r="R500" s="59"/>
      <c r="S500" s="32">
        <v>0.16700000000000001</v>
      </c>
      <c r="T500" s="32">
        <v>0.17</v>
      </c>
      <c r="U500" s="59">
        <v>2572559.4900000002</v>
      </c>
      <c r="V500" s="59">
        <v>307970.40000000002</v>
      </c>
      <c r="W500" s="59">
        <v>247800</v>
      </c>
      <c r="X500" s="59">
        <v>428418.65</v>
      </c>
      <c r="Y500" s="59">
        <v>437181.16</v>
      </c>
      <c r="AA500"/>
    </row>
    <row r="501" spans="1:27" x14ac:dyDescent="0.25">
      <c r="A501" s="60">
        <f>IFERROR(VLOOKUP(RepVariacion[[#This Row],[Nombre Artículo]],Productos[],4,FALSE),"00 Falta Info")</f>
        <v>0</v>
      </c>
      <c r="B501" s="34" t="str">
        <f>IFERROR(VLOOKUP(RepVariacion[[#This Row],[Nombre Artículo]],Productos[],3,FALSE),"00 Falta Info")</f>
        <v>Lacteos</v>
      </c>
      <c r="C501" s="34" t="str">
        <f>IFERROR(VLOOKUP(RepVariacion[[#This Row],[Nombre Artículo]],Productos[],2,FALSE),"00 Falta Info")</f>
        <v>Quesos</v>
      </c>
      <c r="D501" s="61">
        <f>RepVariacion[[#This Row],[Fecha]]-RepVariacion[[#This Row],[Fecha Inicial]]+1</f>
        <v>7</v>
      </c>
      <c r="E501" s="62">
        <v>46086</v>
      </c>
      <c r="F501" s="62">
        <v>46092</v>
      </c>
      <c r="G501" s="29" t="s">
        <v>88</v>
      </c>
      <c r="H501" s="30">
        <v>13.9</v>
      </c>
      <c r="I501" s="30"/>
      <c r="J501" s="30">
        <v>12.2</v>
      </c>
      <c r="K501" s="30">
        <v>1.7</v>
      </c>
      <c r="L501" s="30">
        <v>2.4</v>
      </c>
      <c r="M501" s="30">
        <v>0.7</v>
      </c>
      <c r="N501" s="30"/>
      <c r="O501" s="58">
        <v>0.41799999999999998</v>
      </c>
      <c r="P501" s="59">
        <v>9041.0400000000009</v>
      </c>
      <c r="Q501" s="59"/>
      <c r="R501" s="59"/>
      <c r="S501" s="32">
        <v>0.121</v>
      </c>
      <c r="T501" s="32">
        <v>0.17100000000000001</v>
      </c>
      <c r="U501" s="59">
        <v>179145.25</v>
      </c>
      <c r="V501" s="59">
        <v>158529.96</v>
      </c>
      <c r="W501" s="59"/>
      <c r="X501" s="59">
        <v>21615.360000000001</v>
      </c>
      <c r="Y501" s="59">
        <v>30656.400000000001</v>
      </c>
      <c r="AA501"/>
    </row>
    <row r="502" spans="1:27" x14ac:dyDescent="0.25">
      <c r="A502" s="60">
        <f>IFERROR(VLOOKUP(RepVariacion[[#This Row],[Nombre Artículo]],Productos[],4,FALSE),"00 Falta Info")</f>
        <v>0</v>
      </c>
      <c r="B502" s="34" t="str">
        <f>IFERROR(VLOOKUP(RepVariacion[[#This Row],[Nombre Artículo]],Productos[],3,FALSE),"00 Falta Info")</f>
        <v>Lacteos</v>
      </c>
      <c r="C502" s="34" t="str">
        <f>IFERROR(VLOOKUP(RepVariacion[[#This Row],[Nombre Artículo]],Productos[],2,FALSE),"00 Falta Info")</f>
        <v>Quesos</v>
      </c>
      <c r="D502" s="61">
        <f>RepVariacion[[#This Row],[Fecha]]-RepVariacion[[#This Row],[Fecha Inicial]]+1</f>
        <v>7</v>
      </c>
      <c r="E502" s="62">
        <v>46086</v>
      </c>
      <c r="F502" s="62">
        <v>46092</v>
      </c>
      <c r="G502" s="29" t="s">
        <v>121</v>
      </c>
      <c r="H502" s="30">
        <v>12.9</v>
      </c>
      <c r="I502" s="30">
        <v>3.5</v>
      </c>
      <c r="J502" s="30">
        <v>9.9</v>
      </c>
      <c r="K502" s="30">
        <v>6.5</v>
      </c>
      <c r="L502" s="30">
        <v>6.1</v>
      </c>
      <c r="M502" s="30">
        <v>-0.3</v>
      </c>
      <c r="N502" s="30"/>
      <c r="O502" s="58">
        <v>-5.0999999999999997E-2</v>
      </c>
      <c r="P502" s="59">
        <v>-4534.79</v>
      </c>
      <c r="Q502" s="59"/>
      <c r="R502" s="59"/>
      <c r="S502" s="32">
        <v>0.17699999999999999</v>
      </c>
      <c r="T502" s="32">
        <v>0.16800000000000001</v>
      </c>
      <c r="U502" s="59">
        <v>498626.99</v>
      </c>
      <c r="V502" s="59">
        <v>135504.26999999999</v>
      </c>
      <c r="W502" s="59">
        <v>47915</v>
      </c>
      <c r="X502" s="59">
        <v>88360.51</v>
      </c>
      <c r="Y502" s="59">
        <v>83822.27</v>
      </c>
      <c r="AA502"/>
    </row>
    <row r="503" spans="1:27" x14ac:dyDescent="0.25">
      <c r="A503" s="60">
        <f>IFERROR(VLOOKUP(RepVariacion[[#This Row],[Nombre Artículo]],Productos[],4,FALSE),"00 Falta Info")</f>
        <v>0</v>
      </c>
      <c r="B503" s="34" t="str">
        <f>IFERROR(VLOOKUP(RepVariacion[[#This Row],[Nombre Artículo]],Productos[],3,FALSE),"00 Falta Info")</f>
        <v>Lacteos</v>
      </c>
      <c r="C503" s="34" t="str">
        <f>IFERROR(VLOOKUP(RepVariacion[[#This Row],[Nombre Artículo]],Productos[],2,FALSE),"00 Falta Info")</f>
        <v>Quesos</v>
      </c>
      <c r="D503" s="61">
        <f>RepVariacion[[#This Row],[Fecha]]-RepVariacion[[#This Row],[Fecha Inicial]]+1</f>
        <v>7</v>
      </c>
      <c r="E503" s="62">
        <v>46086</v>
      </c>
      <c r="F503" s="62">
        <v>46092</v>
      </c>
      <c r="G503" s="29" t="s">
        <v>89</v>
      </c>
      <c r="H503" s="30">
        <v>6.3</v>
      </c>
      <c r="I503" s="30"/>
      <c r="J503" s="30">
        <v>5.0999999999999996</v>
      </c>
      <c r="K503" s="30">
        <v>1.2</v>
      </c>
      <c r="L503" s="30">
        <v>1</v>
      </c>
      <c r="M503" s="30">
        <v>-0.2</v>
      </c>
      <c r="N503" s="30"/>
      <c r="O503" s="58">
        <v>-0.14399999999999999</v>
      </c>
      <c r="P503" s="59">
        <v>-2427.7199999999998</v>
      </c>
      <c r="Q503" s="59"/>
      <c r="R503" s="59"/>
      <c r="S503" s="32">
        <v>0.15</v>
      </c>
      <c r="T503" s="32">
        <v>0.128</v>
      </c>
      <c r="U503" s="59">
        <v>112947.05</v>
      </c>
      <c r="V503" s="59">
        <v>73044.679999999993</v>
      </c>
      <c r="W503" s="59"/>
      <c r="X503" s="59">
        <v>16908.88</v>
      </c>
      <c r="Y503" s="59">
        <v>14481.16</v>
      </c>
      <c r="AA503"/>
    </row>
    <row r="504" spans="1:27" x14ac:dyDescent="0.25">
      <c r="A504" s="60">
        <f>IFERROR(VLOOKUP(RepVariacion[[#This Row],[Nombre Artículo]],Productos[],4,FALSE),"00 Falta Info")</f>
        <v>0</v>
      </c>
      <c r="B504" s="34" t="str">
        <f>IFERROR(VLOOKUP(RepVariacion[[#This Row],[Nombre Artículo]],Productos[],3,FALSE),"00 Falta Info")</f>
        <v>Lacteos</v>
      </c>
      <c r="C504" s="34" t="str">
        <f>IFERROR(VLOOKUP(RepVariacion[[#This Row],[Nombre Artículo]],Productos[],2,FALSE),"00 Falta Info")</f>
        <v>Quesos</v>
      </c>
      <c r="D504" s="61">
        <f>RepVariacion[[#This Row],[Fecha]]-RepVariacion[[#This Row],[Fecha Inicial]]+1</f>
        <v>7</v>
      </c>
      <c r="E504" s="62">
        <v>46086</v>
      </c>
      <c r="F504" s="62">
        <v>46092</v>
      </c>
      <c r="G504" s="29" t="s">
        <v>122</v>
      </c>
      <c r="H504" s="30">
        <v>1.3</v>
      </c>
      <c r="I504" s="30">
        <v>1.5</v>
      </c>
      <c r="J504" s="30">
        <v>1.2</v>
      </c>
      <c r="K504" s="30">
        <v>1.5</v>
      </c>
      <c r="L504" s="30">
        <v>1.4</v>
      </c>
      <c r="M504" s="30">
        <v>-0.2</v>
      </c>
      <c r="N504" s="30"/>
      <c r="O504" s="58">
        <v>-0.11799999999999999</v>
      </c>
      <c r="P504" s="59">
        <v>-4839.22</v>
      </c>
      <c r="Q504" s="59"/>
      <c r="R504" s="59"/>
      <c r="S504" s="32">
        <v>0.73799999999999999</v>
      </c>
      <c r="T504" s="32">
        <v>0.65700000000000003</v>
      </c>
      <c r="U504" s="59">
        <v>54908</v>
      </c>
      <c r="V504" s="59">
        <v>32885.279999999999</v>
      </c>
      <c r="W504" s="59">
        <v>40104</v>
      </c>
      <c r="X504" s="59">
        <v>40514.379999999997</v>
      </c>
      <c r="Y504" s="59">
        <v>36093.599999999999</v>
      </c>
      <c r="AA504"/>
    </row>
    <row r="505" spans="1:27" x14ac:dyDescent="0.25">
      <c r="A505" s="60">
        <f>IFERROR(VLOOKUP(RepVariacion[[#This Row],[Nombre Artículo]],Productos[],4,FALSE),"00 Falta Info")</f>
        <v>0</v>
      </c>
      <c r="B505" s="34" t="str">
        <f>IFERROR(VLOOKUP(RepVariacion[[#This Row],[Nombre Artículo]],Productos[],3,FALSE),"00 Falta Info")</f>
        <v>Lacteos</v>
      </c>
      <c r="C505" s="34" t="str">
        <f>IFERROR(VLOOKUP(RepVariacion[[#This Row],[Nombre Artículo]],Productos[],2,FALSE),"00 Falta Info")</f>
        <v>Quesos</v>
      </c>
      <c r="D505" s="61">
        <f>RepVariacion[[#This Row],[Fecha]]-RepVariacion[[#This Row],[Fecha Inicial]]+1</f>
        <v>7</v>
      </c>
      <c r="E505" s="62">
        <v>46086</v>
      </c>
      <c r="F505" s="62">
        <v>46092</v>
      </c>
      <c r="G505" s="29" t="s">
        <v>123</v>
      </c>
      <c r="H505" s="30">
        <v>12.2</v>
      </c>
      <c r="I505" s="30">
        <v>5.4</v>
      </c>
      <c r="J505" s="30">
        <v>15.6</v>
      </c>
      <c r="K505" s="30">
        <v>2.1</v>
      </c>
      <c r="L505" s="30">
        <v>3.3</v>
      </c>
      <c r="M505" s="30">
        <v>1.2</v>
      </c>
      <c r="N505" s="30">
        <v>0.2</v>
      </c>
      <c r="O505" s="58">
        <v>0.57699999999999996</v>
      </c>
      <c r="P505" s="59">
        <v>11997.31</v>
      </c>
      <c r="Q505" s="59">
        <v>7.4999999999999997E-2</v>
      </c>
      <c r="R505" s="59">
        <v>1562.63</v>
      </c>
      <c r="S505" s="32">
        <v>0.36299999999999999</v>
      </c>
      <c r="T505" s="32">
        <v>0.57299999999999995</v>
      </c>
      <c r="U505" s="59">
        <v>57252.68</v>
      </c>
      <c r="V505" s="59">
        <v>155984.6</v>
      </c>
      <c r="W505" s="59">
        <v>54345.599999999999</v>
      </c>
      <c r="X505" s="59">
        <v>20804.09</v>
      </c>
      <c r="Y505" s="59">
        <v>32792.410000000003</v>
      </c>
      <c r="AA505"/>
    </row>
    <row r="506" spans="1:27" x14ac:dyDescent="0.25">
      <c r="A506" s="60">
        <f>IFERROR(VLOOKUP(RepVariacion[[#This Row],[Nombre Artículo]],Productos[],4,FALSE),"00 Falta Info")</f>
        <v>0</v>
      </c>
      <c r="B506" s="34" t="str">
        <f>IFERROR(VLOOKUP(RepVariacion[[#This Row],[Nombre Artículo]],Productos[],3,FALSE),"00 Falta Info")</f>
        <v>Lacteos</v>
      </c>
      <c r="C506" s="34" t="str">
        <f>IFERROR(VLOOKUP(RepVariacion[[#This Row],[Nombre Artículo]],Productos[],2,FALSE),"00 Falta Info")</f>
        <v>Quesos</v>
      </c>
      <c r="D506" s="61">
        <f>RepVariacion[[#This Row],[Fecha]]-RepVariacion[[#This Row],[Fecha Inicial]]+1</f>
        <v>7</v>
      </c>
      <c r="E506" s="62">
        <v>46086</v>
      </c>
      <c r="F506" s="62">
        <v>46092</v>
      </c>
      <c r="G506" s="29" t="s">
        <v>90</v>
      </c>
      <c r="H506" s="30">
        <v>8.6</v>
      </c>
      <c r="I506" s="30"/>
      <c r="J506" s="30">
        <v>5.5</v>
      </c>
      <c r="K506" s="30">
        <v>3.1</v>
      </c>
      <c r="L506" s="30">
        <v>5.2</v>
      </c>
      <c r="M506" s="30">
        <v>2.2000000000000002</v>
      </c>
      <c r="N506" s="30"/>
      <c r="O506" s="58">
        <v>0.70099999999999996</v>
      </c>
      <c r="P506" s="59">
        <v>39259.410000000003</v>
      </c>
      <c r="Q506" s="59"/>
      <c r="R506" s="59"/>
      <c r="S506" s="32">
        <v>0.48</v>
      </c>
      <c r="T506" s="32">
        <v>0.81599999999999995</v>
      </c>
      <c r="U506" s="59">
        <v>116818.84</v>
      </c>
      <c r="V506" s="59">
        <v>99555.19</v>
      </c>
      <c r="W506" s="59"/>
      <c r="X506" s="59">
        <v>56030.42</v>
      </c>
      <c r="Y506" s="59">
        <v>95289.83</v>
      </c>
      <c r="AA506"/>
    </row>
    <row r="507" spans="1:27" x14ac:dyDescent="0.25">
      <c r="A507" s="60">
        <f>IFERROR(VLOOKUP(RepVariacion[[#This Row],[Nombre Artículo]],Productos[],4,FALSE),"00 Falta Info")</f>
        <v>0</v>
      </c>
      <c r="B507" s="34" t="str">
        <f>IFERROR(VLOOKUP(RepVariacion[[#This Row],[Nombre Artículo]],Productos[],3,FALSE),"00 Falta Info")</f>
        <v>Abarrotes</v>
      </c>
      <c r="C507" s="34" t="str">
        <f>IFERROR(VLOOKUP(RepVariacion[[#This Row],[Nombre Artículo]],Productos[],2,FALSE),"00 Falta Info")</f>
        <v>Chocolate</v>
      </c>
      <c r="D507" s="61">
        <f>RepVariacion[[#This Row],[Fecha]]-RepVariacion[[#This Row],[Fecha Inicial]]+1</f>
        <v>7</v>
      </c>
      <c r="E507" s="62">
        <v>46086</v>
      </c>
      <c r="F507" s="62">
        <v>46092</v>
      </c>
      <c r="G507" s="29" t="s">
        <v>124</v>
      </c>
      <c r="H507" s="30">
        <v>19.7</v>
      </c>
      <c r="I507" s="30"/>
      <c r="J507" s="30">
        <v>19.7</v>
      </c>
      <c r="K507" s="30"/>
      <c r="L507" s="30"/>
      <c r="M507" s="30"/>
      <c r="N507" s="30"/>
      <c r="O507" s="58">
        <v>-1</v>
      </c>
      <c r="P507" s="59">
        <v>-420.71</v>
      </c>
      <c r="Q507" s="59"/>
      <c r="R507" s="59"/>
      <c r="S507" s="32"/>
      <c r="T507" s="32"/>
      <c r="U507" s="59"/>
      <c r="V507" s="59">
        <v>194605.35</v>
      </c>
      <c r="W507" s="59"/>
      <c r="X507" s="59">
        <v>420.71</v>
      </c>
      <c r="Y507" s="59"/>
      <c r="AA507"/>
    </row>
    <row r="508" spans="1:27" x14ac:dyDescent="0.25">
      <c r="A508" s="60">
        <f>IFERROR(VLOOKUP(RepVariacion[[#This Row],[Nombre Artículo]],Productos[],4,FALSE),"00 Falta Info")</f>
        <v>0</v>
      </c>
      <c r="B508" s="34" t="str">
        <f>IFERROR(VLOOKUP(RepVariacion[[#This Row],[Nombre Artículo]],Productos[],3,FALSE),"00 Falta Info")</f>
        <v>Abarrotes</v>
      </c>
      <c r="C508" s="34" t="str">
        <f>IFERROR(VLOOKUP(RepVariacion[[#This Row],[Nombre Artículo]],Productos[],2,FALSE),"00 Falta Info")</f>
        <v>Chocolate</v>
      </c>
      <c r="D508" s="61">
        <f>RepVariacion[[#This Row],[Fecha]]-RepVariacion[[#This Row],[Fecha Inicial]]+1</f>
        <v>7</v>
      </c>
      <c r="E508" s="62">
        <v>46086</v>
      </c>
      <c r="F508" s="62">
        <v>46092</v>
      </c>
      <c r="G508" s="29" t="s">
        <v>125</v>
      </c>
      <c r="H508" s="30">
        <v>11.2</v>
      </c>
      <c r="I508" s="30"/>
      <c r="J508" s="30">
        <v>10.5</v>
      </c>
      <c r="K508" s="30">
        <v>0.7</v>
      </c>
      <c r="L508" s="30">
        <v>0.2</v>
      </c>
      <c r="M508" s="30">
        <v>-0.5</v>
      </c>
      <c r="N508" s="30">
        <v>0.1</v>
      </c>
      <c r="O508" s="58">
        <v>-0.71499999999999997</v>
      </c>
      <c r="P508" s="59">
        <v>-6871.13</v>
      </c>
      <c r="Q508" s="59">
        <v>0.153</v>
      </c>
      <c r="R508" s="59">
        <v>1472.94</v>
      </c>
      <c r="S508" s="32">
        <v>1.2290000000000001</v>
      </c>
      <c r="T508" s="32">
        <v>0.35099999999999998</v>
      </c>
      <c r="U508" s="59">
        <v>7826.2</v>
      </c>
      <c r="V508" s="59">
        <v>151077.54</v>
      </c>
      <c r="W508" s="59"/>
      <c r="X508" s="59">
        <v>9614.7000000000007</v>
      </c>
      <c r="Y508" s="59">
        <v>2743.57</v>
      </c>
      <c r="AA508"/>
    </row>
    <row r="509" spans="1:27" x14ac:dyDescent="0.25">
      <c r="A509" s="60">
        <f>IFERROR(VLOOKUP(RepVariacion[[#This Row],[Nombre Artículo]],Productos[],4,FALSE),"00 Falta Info")</f>
        <v>0</v>
      </c>
      <c r="B509" s="34" t="str">
        <f>IFERROR(VLOOKUP(RepVariacion[[#This Row],[Nombre Artículo]],Productos[],3,FALSE),"00 Falta Info")</f>
        <v>Abarrotes</v>
      </c>
      <c r="C509" s="34" t="str">
        <f>IFERROR(VLOOKUP(RepVariacion[[#This Row],[Nombre Artículo]],Productos[],2,FALSE),"00 Falta Info")</f>
        <v>Chocolate</v>
      </c>
      <c r="D509" s="61">
        <f>RepVariacion[[#This Row],[Fecha]]-RepVariacion[[#This Row],[Fecha Inicial]]+1</f>
        <v>7</v>
      </c>
      <c r="E509" s="62">
        <v>46086</v>
      </c>
      <c r="F509" s="62">
        <v>46092</v>
      </c>
      <c r="G509" s="29" t="s">
        <v>126</v>
      </c>
      <c r="H509" s="30">
        <v>6.9</v>
      </c>
      <c r="I509" s="30"/>
      <c r="J509" s="30">
        <v>6.3</v>
      </c>
      <c r="K509" s="30">
        <v>0.6</v>
      </c>
      <c r="L509" s="30">
        <v>0.5</v>
      </c>
      <c r="M509" s="30">
        <v>-0.2</v>
      </c>
      <c r="N509" s="30"/>
      <c r="O509" s="58">
        <v>-0.249</v>
      </c>
      <c r="P509" s="59">
        <v>-1481.4</v>
      </c>
      <c r="Q509" s="59">
        <v>1.7000000000000001E-2</v>
      </c>
      <c r="R509" s="59">
        <v>98.76</v>
      </c>
      <c r="S509" s="32">
        <v>0.49099999999999999</v>
      </c>
      <c r="T509" s="32">
        <v>0.36899999999999999</v>
      </c>
      <c r="U509" s="59">
        <v>12115.5</v>
      </c>
      <c r="V509" s="59">
        <v>62135.55</v>
      </c>
      <c r="W509" s="59"/>
      <c r="X509" s="59">
        <v>5951.15</v>
      </c>
      <c r="Y509" s="59">
        <v>4469.75</v>
      </c>
      <c r="AA509"/>
    </row>
    <row r="510" spans="1:27" x14ac:dyDescent="0.25">
      <c r="A510" s="60">
        <f>IFERROR(VLOOKUP(RepVariacion[[#This Row],[Nombre Artículo]],Productos[],4,FALSE),"00 Falta Info")</f>
        <v>0</v>
      </c>
      <c r="B510" s="34" t="str">
        <f>IFERROR(VLOOKUP(RepVariacion[[#This Row],[Nombre Artículo]],Productos[],3,FALSE),"00 Falta Info")</f>
        <v>Abarrotes</v>
      </c>
      <c r="C510" s="34" t="str">
        <f>IFERROR(VLOOKUP(RepVariacion[[#This Row],[Nombre Artículo]],Productos[],2,FALSE),"00 Falta Info")</f>
        <v>Aceite</v>
      </c>
      <c r="D510" s="61">
        <f>RepVariacion[[#This Row],[Fecha]]-RepVariacion[[#This Row],[Fecha Inicial]]+1</f>
        <v>7</v>
      </c>
      <c r="E510" s="62">
        <v>46086</v>
      </c>
      <c r="F510" s="62">
        <v>46092</v>
      </c>
      <c r="G510" s="29" t="s">
        <v>127</v>
      </c>
      <c r="H510" s="30">
        <v>12</v>
      </c>
      <c r="I510" s="30">
        <v>24</v>
      </c>
      <c r="J510" s="30">
        <v>11</v>
      </c>
      <c r="K510" s="30">
        <v>25</v>
      </c>
      <c r="L510" s="30"/>
      <c r="M510" s="30">
        <v>-25</v>
      </c>
      <c r="N510" s="30"/>
      <c r="O510" s="58">
        <v>-1</v>
      </c>
      <c r="P510" s="59">
        <v>-38300</v>
      </c>
      <c r="Q510" s="59"/>
      <c r="R510" s="59"/>
      <c r="S510" s="32"/>
      <c r="T510" s="32"/>
      <c r="U510" s="59"/>
      <c r="V510" s="59">
        <v>16852</v>
      </c>
      <c r="W510" s="59">
        <v>36768</v>
      </c>
      <c r="X510" s="59">
        <v>38300</v>
      </c>
      <c r="Y510" s="59"/>
      <c r="AA510"/>
    </row>
    <row r="511" spans="1:27" x14ac:dyDescent="0.25">
      <c r="A511" s="60">
        <f>IFERROR(VLOOKUP(RepVariacion[[#This Row],[Nombre Artículo]],Productos[],4,FALSE),"00 Falta Info")</f>
        <v>0</v>
      </c>
      <c r="B511" s="34" t="str">
        <f>IFERROR(VLOOKUP(RepVariacion[[#This Row],[Nombre Artículo]],Productos[],3,FALSE),"00 Falta Info")</f>
        <v>Verduras</v>
      </c>
      <c r="C511" s="34" t="str">
        <f>IFERROR(VLOOKUP(RepVariacion[[#This Row],[Nombre Artículo]],Productos[],2,FALSE),"00 Falta Info")</f>
        <v>Champiñon</v>
      </c>
      <c r="D511" s="61">
        <f>RepVariacion[[#This Row],[Fecha]]-RepVariacion[[#This Row],[Fecha Inicial]]+1</f>
        <v>7</v>
      </c>
      <c r="E511" s="62">
        <v>46086</v>
      </c>
      <c r="F511" s="62">
        <v>46092</v>
      </c>
      <c r="G511" s="29" t="s">
        <v>148</v>
      </c>
      <c r="H511" s="30">
        <v>1.6</v>
      </c>
      <c r="I511" s="30">
        <v>2</v>
      </c>
      <c r="J511" s="30">
        <v>2.2999999999999998</v>
      </c>
      <c r="K511" s="30">
        <v>1.4</v>
      </c>
      <c r="L511" s="30">
        <v>0.8</v>
      </c>
      <c r="M511" s="30">
        <v>-0.5</v>
      </c>
      <c r="N511" s="30"/>
      <c r="O511" s="58">
        <v>-0.38900000000000001</v>
      </c>
      <c r="P511" s="59">
        <v>-9576.8700000000008</v>
      </c>
      <c r="Q511" s="59"/>
      <c r="R511" s="59"/>
      <c r="S511" s="32">
        <v>0.18099999999999999</v>
      </c>
      <c r="T511" s="32">
        <v>0.114</v>
      </c>
      <c r="U511" s="59">
        <v>131785.60000000001</v>
      </c>
      <c r="V511" s="59">
        <v>40877.31</v>
      </c>
      <c r="W511" s="59">
        <v>36400</v>
      </c>
      <c r="X511" s="59">
        <v>23871.68</v>
      </c>
      <c r="Y511" s="59">
        <v>15047.42</v>
      </c>
      <c r="AA511"/>
    </row>
    <row r="512" spans="1:27" x14ac:dyDescent="0.25">
      <c r="A512" s="60">
        <f>IFERROR(VLOOKUP(RepVariacion[[#This Row],[Nombre Artículo]],Productos[],4,FALSE),"00 Falta Info")</f>
        <v>0</v>
      </c>
      <c r="B512" s="34" t="str">
        <f>IFERROR(VLOOKUP(RepVariacion[[#This Row],[Nombre Artículo]],Productos[],3,FALSE),"00 Falta Info")</f>
        <v>Verduras</v>
      </c>
      <c r="C512" s="34" t="str">
        <f>IFERROR(VLOOKUP(RepVariacion[[#This Row],[Nombre Artículo]],Productos[],2,FALSE),"00 Falta Info")</f>
        <v>Champiñon</v>
      </c>
      <c r="D512" s="61">
        <f>RepVariacion[[#This Row],[Fecha]]-RepVariacion[[#This Row],[Fecha Inicial]]+1</f>
        <v>7</v>
      </c>
      <c r="E512" s="62">
        <v>46086</v>
      </c>
      <c r="F512" s="62">
        <v>46092</v>
      </c>
      <c r="G512" s="29" t="s">
        <v>149</v>
      </c>
      <c r="H512" s="30"/>
      <c r="I512" s="30">
        <v>2</v>
      </c>
      <c r="J512" s="30">
        <v>1.2</v>
      </c>
      <c r="K512" s="30">
        <v>0.8</v>
      </c>
      <c r="L512" s="30">
        <v>0.4</v>
      </c>
      <c r="M512" s="30">
        <v>-0.5</v>
      </c>
      <c r="N512" s="30"/>
      <c r="O512" s="58">
        <v>-0.53900000000000003</v>
      </c>
      <c r="P512" s="59">
        <v>-5918.25</v>
      </c>
      <c r="Q512" s="59"/>
      <c r="R512" s="59"/>
      <c r="S512" s="32">
        <v>0.189</v>
      </c>
      <c r="T512" s="32">
        <v>8.6999999999999994E-2</v>
      </c>
      <c r="U512" s="59">
        <v>58035.87</v>
      </c>
      <c r="V512" s="59">
        <v>15011.75</v>
      </c>
      <c r="W512" s="59">
        <v>26000</v>
      </c>
      <c r="X512" s="59">
        <v>10988.25</v>
      </c>
      <c r="Y512" s="59">
        <v>5070</v>
      </c>
      <c r="AA512"/>
    </row>
    <row r="513" spans="1:27" x14ac:dyDescent="0.25">
      <c r="A513" s="60">
        <f>IFERROR(VLOOKUP(RepVariacion[[#This Row],[Nombre Artículo]],Productos[],4,FALSE),"00 Falta Info")</f>
        <v>0</v>
      </c>
      <c r="B513" s="34" t="str">
        <f>IFERROR(VLOOKUP(RepVariacion[[#This Row],[Nombre Artículo]],Productos[],3,FALSE),"00 Falta Info")</f>
        <v>Verduras</v>
      </c>
      <c r="C513" s="34" t="str">
        <f>IFERROR(VLOOKUP(RepVariacion[[#This Row],[Nombre Artículo]],Productos[],2,FALSE),"00 Falta Info")</f>
        <v>Palta</v>
      </c>
      <c r="D513" s="61">
        <f>RepVariacion[[#This Row],[Fecha]]-RepVariacion[[#This Row],[Fecha Inicial]]+1</f>
        <v>7</v>
      </c>
      <c r="E513" s="62">
        <v>46086</v>
      </c>
      <c r="F513" s="62">
        <v>46092</v>
      </c>
      <c r="G513" s="29" t="s">
        <v>92</v>
      </c>
      <c r="H513" s="30">
        <v>15.4</v>
      </c>
      <c r="I513" s="30">
        <v>13</v>
      </c>
      <c r="J513" s="30">
        <v>11</v>
      </c>
      <c r="K513" s="30">
        <v>17.399999999999999</v>
      </c>
      <c r="L513" s="30">
        <v>23.9</v>
      </c>
      <c r="M513" s="30">
        <v>6.5</v>
      </c>
      <c r="N513" s="30"/>
      <c r="O513" s="58">
        <v>0.375</v>
      </c>
      <c r="P513" s="59">
        <v>27516.880000000001</v>
      </c>
      <c r="Q513" s="59"/>
      <c r="R513" s="59"/>
      <c r="S513" s="32">
        <v>0.11600000000000001</v>
      </c>
      <c r="T513" s="32">
        <v>0.17100000000000001</v>
      </c>
      <c r="U513" s="59">
        <v>589890.49</v>
      </c>
      <c r="V513" s="59">
        <v>46560.79</v>
      </c>
      <c r="W513" s="59">
        <v>57300</v>
      </c>
      <c r="X513" s="59">
        <v>68542.880000000005</v>
      </c>
      <c r="Y513" s="59">
        <v>100867.18</v>
      </c>
      <c r="AA513"/>
    </row>
    <row r="514" spans="1:27" x14ac:dyDescent="0.25">
      <c r="A514" s="60">
        <f>IFERROR(VLOOKUP(RepVariacion[[#This Row],[Nombre Artículo]],Productos[],4,FALSE),"00 Falta Info")</f>
        <v>0</v>
      </c>
      <c r="B514" s="34" t="str">
        <f>IFERROR(VLOOKUP(RepVariacion[[#This Row],[Nombre Artículo]],Productos[],3,FALSE),"00 Falta Info")</f>
        <v>Postres</v>
      </c>
      <c r="C514" s="34" t="str">
        <f>IFERROR(VLOOKUP(RepVariacion[[#This Row],[Nombre Artículo]],Productos[],2,FALSE),"00 Falta Info")</f>
        <v>Tortas</v>
      </c>
      <c r="D514" s="61">
        <f>RepVariacion[[#This Row],[Fecha]]-RepVariacion[[#This Row],[Fecha Inicial]]+1</f>
        <v>7</v>
      </c>
      <c r="E514" s="62">
        <v>46086</v>
      </c>
      <c r="F514" s="62">
        <v>46092</v>
      </c>
      <c r="G514" s="29" t="s">
        <v>130</v>
      </c>
      <c r="H514" s="30">
        <v>40</v>
      </c>
      <c r="I514" s="30">
        <v>26</v>
      </c>
      <c r="J514" s="30">
        <v>39</v>
      </c>
      <c r="K514" s="30">
        <v>27</v>
      </c>
      <c r="L514" s="30">
        <v>34</v>
      </c>
      <c r="M514" s="30">
        <v>7</v>
      </c>
      <c r="N514" s="30">
        <v>2</v>
      </c>
      <c r="O514" s="58">
        <v>0.25900000000000001</v>
      </c>
      <c r="P514" s="59">
        <v>8442</v>
      </c>
      <c r="Q514" s="59">
        <v>7.3999999999999996E-2</v>
      </c>
      <c r="R514" s="59">
        <v>2412</v>
      </c>
      <c r="S514" s="32">
        <v>0.52200000000000002</v>
      </c>
      <c r="T514" s="32">
        <v>0.65700000000000003</v>
      </c>
      <c r="U514" s="59">
        <v>62374.99</v>
      </c>
      <c r="V514" s="59">
        <v>47034</v>
      </c>
      <c r="W514" s="59">
        <v>31356</v>
      </c>
      <c r="X514" s="59">
        <v>32562</v>
      </c>
      <c r="Y514" s="59">
        <v>41004</v>
      </c>
      <c r="AA514"/>
    </row>
    <row r="515" spans="1:27" x14ac:dyDescent="0.25">
      <c r="A515" s="60">
        <f>IFERROR(VLOOKUP(RepVariacion[[#This Row],[Nombre Artículo]],Productos[],4,FALSE),"00 Falta Info")</f>
        <v>0</v>
      </c>
      <c r="B515" s="34" t="str">
        <f>IFERROR(VLOOKUP(RepVariacion[[#This Row],[Nombre Artículo]],Productos[],3,FALSE),"00 Falta Info")</f>
        <v>Postres</v>
      </c>
      <c r="C515" s="34" t="str">
        <f>IFERROR(VLOOKUP(RepVariacion[[#This Row],[Nombre Artículo]],Productos[],2,FALSE),"00 Falta Info")</f>
        <v>Tortas</v>
      </c>
      <c r="D515" s="61">
        <f>RepVariacion[[#This Row],[Fecha]]-RepVariacion[[#This Row],[Fecha Inicial]]+1</f>
        <v>7</v>
      </c>
      <c r="E515" s="62">
        <v>46086</v>
      </c>
      <c r="F515" s="62">
        <v>46092</v>
      </c>
      <c r="G515" s="29" t="s">
        <v>131</v>
      </c>
      <c r="H515" s="30">
        <v>47</v>
      </c>
      <c r="I515" s="30"/>
      <c r="J515" s="30">
        <v>37</v>
      </c>
      <c r="K515" s="30">
        <v>10</v>
      </c>
      <c r="L515" s="30">
        <v>9</v>
      </c>
      <c r="M515" s="30">
        <v>-1</v>
      </c>
      <c r="N515" s="30">
        <v>1</v>
      </c>
      <c r="O515" s="58">
        <v>-0.1</v>
      </c>
      <c r="P515" s="59">
        <v>-1057</v>
      </c>
      <c r="Q515" s="59">
        <v>0.1</v>
      </c>
      <c r="R515" s="59">
        <v>1057</v>
      </c>
      <c r="S515" s="32">
        <v>0.39900000000000002</v>
      </c>
      <c r="T515" s="32">
        <v>0.35899999999999999</v>
      </c>
      <c r="U515" s="59">
        <v>26521</v>
      </c>
      <c r="V515" s="59">
        <v>39109</v>
      </c>
      <c r="W515" s="59"/>
      <c r="X515" s="59">
        <v>10570</v>
      </c>
      <c r="Y515" s="59">
        <v>9513</v>
      </c>
      <c r="AA515"/>
    </row>
    <row r="516" spans="1:27" x14ac:dyDescent="0.25">
      <c r="A516" s="60">
        <f>IFERROR(VLOOKUP(RepVariacion[[#This Row],[Nombre Artículo]],Productos[],4,FALSE),"00 Falta Info")</f>
        <v>0</v>
      </c>
      <c r="B516" s="34" t="str">
        <f>IFERROR(VLOOKUP(RepVariacion[[#This Row],[Nombre Artículo]],Productos[],3,FALSE),"00 Falta Info")</f>
        <v>Postres</v>
      </c>
      <c r="C516" s="34" t="str">
        <f>IFERROR(VLOOKUP(RepVariacion[[#This Row],[Nombre Artículo]],Productos[],2,FALSE),"00 Falta Info")</f>
        <v>Tortas</v>
      </c>
      <c r="D516" s="61">
        <f>RepVariacion[[#This Row],[Fecha]]-RepVariacion[[#This Row],[Fecha Inicial]]+1</f>
        <v>7</v>
      </c>
      <c r="E516" s="62">
        <v>46086</v>
      </c>
      <c r="F516" s="62">
        <v>46092</v>
      </c>
      <c r="G516" s="29" t="s">
        <v>143</v>
      </c>
      <c r="H516" s="30">
        <v>47</v>
      </c>
      <c r="I516" s="30"/>
      <c r="J516" s="30">
        <v>31</v>
      </c>
      <c r="K516" s="30">
        <v>16</v>
      </c>
      <c r="L516" s="30">
        <v>16</v>
      </c>
      <c r="M516" s="30"/>
      <c r="N516" s="30"/>
      <c r="O516" s="58"/>
      <c r="P516" s="59"/>
      <c r="Q516" s="59"/>
      <c r="R516" s="59"/>
      <c r="S516" s="32">
        <v>0.36899999999999999</v>
      </c>
      <c r="T516" s="32">
        <v>0.36899999999999999</v>
      </c>
      <c r="U516" s="59">
        <v>67048.23</v>
      </c>
      <c r="V516" s="59">
        <v>47926</v>
      </c>
      <c r="W516" s="59"/>
      <c r="X516" s="59">
        <v>24736</v>
      </c>
      <c r="Y516" s="59">
        <v>24736</v>
      </c>
      <c r="AA516"/>
    </row>
    <row r="517" spans="1:27" x14ac:dyDescent="0.25">
      <c r="A517" s="60">
        <f>IFERROR(VLOOKUP(RepVariacion[[#This Row],[Nombre Artículo]],Productos[],4,FALSE),"00 Falta Info")</f>
        <v>0</v>
      </c>
      <c r="B517" s="34" t="str">
        <f>IFERROR(VLOOKUP(RepVariacion[[#This Row],[Nombre Artículo]],Productos[],3,FALSE),"00 Falta Info")</f>
        <v>Postres</v>
      </c>
      <c r="C517" s="34" t="str">
        <f>IFERROR(VLOOKUP(RepVariacion[[#This Row],[Nombre Artículo]],Productos[],2,FALSE),"00 Falta Info")</f>
        <v>Tortas</v>
      </c>
      <c r="D517" s="61">
        <f>RepVariacion[[#This Row],[Fecha]]-RepVariacion[[#This Row],[Fecha Inicial]]+1</f>
        <v>7</v>
      </c>
      <c r="E517" s="62">
        <v>46086</v>
      </c>
      <c r="F517" s="62">
        <v>46092</v>
      </c>
      <c r="G517" s="29" t="s">
        <v>132</v>
      </c>
      <c r="H517" s="30">
        <v>33</v>
      </c>
      <c r="I517" s="30">
        <v>432</v>
      </c>
      <c r="J517" s="30">
        <v>465</v>
      </c>
      <c r="K517" s="30"/>
      <c r="L517" s="30"/>
      <c r="M517" s="30"/>
      <c r="N517" s="30"/>
      <c r="O517" s="58"/>
      <c r="P517" s="59"/>
      <c r="Q517" s="59"/>
      <c r="R517" s="59"/>
      <c r="S517" s="32"/>
      <c r="T517" s="32"/>
      <c r="U517" s="59"/>
      <c r="V517" s="59">
        <v>111600</v>
      </c>
      <c r="W517" s="59">
        <v>103680</v>
      </c>
      <c r="X517" s="59"/>
      <c r="Y517" s="59"/>
      <c r="AA517"/>
    </row>
    <row r="518" spans="1:27" x14ac:dyDescent="0.25">
      <c r="A518" s="60">
        <f>IFERROR(VLOOKUP(RepVariacion[[#This Row],[Nombre Artículo]],Productos[],4,FALSE),"00 Falta Info")</f>
        <v>0</v>
      </c>
      <c r="B518" s="34" t="str">
        <f>IFERROR(VLOOKUP(RepVariacion[[#This Row],[Nombre Artículo]],Productos[],3,FALSE),"00 Falta Info")</f>
        <v>Postres</v>
      </c>
      <c r="C518" s="34" t="str">
        <f>IFERROR(VLOOKUP(RepVariacion[[#This Row],[Nombre Artículo]],Productos[],2,FALSE),"00 Falta Info")</f>
        <v>Tortas</v>
      </c>
      <c r="D518" s="61">
        <f>RepVariacion[[#This Row],[Fecha]]-RepVariacion[[#This Row],[Fecha Inicial]]+1</f>
        <v>7</v>
      </c>
      <c r="E518" s="62">
        <v>46086</v>
      </c>
      <c r="F518" s="62">
        <v>46092</v>
      </c>
      <c r="G518" s="29" t="s">
        <v>144</v>
      </c>
      <c r="H518" s="30">
        <v>142</v>
      </c>
      <c r="I518" s="30">
        <v>224</v>
      </c>
      <c r="J518" s="30">
        <v>365</v>
      </c>
      <c r="K518" s="30">
        <v>1</v>
      </c>
      <c r="L518" s="30"/>
      <c r="M518" s="30">
        <v>-1</v>
      </c>
      <c r="N518" s="30"/>
      <c r="O518" s="58">
        <v>-1</v>
      </c>
      <c r="P518" s="59">
        <v>-333</v>
      </c>
      <c r="Q518" s="59"/>
      <c r="R518" s="59"/>
      <c r="S518" s="32"/>
      <c r="T518" s="32"/>
      <c r="U518" s="59"/>
      <c r="V518" s="59">
        <v>121545</v>
      </c>
      <c r="W518" s="59">
        <v>74592</v>
      </c>
      <c r="X518" s="59">
        <v>333</v>
      </c>
      <c r="Y518" s="59"/>
      <c r="AA518"/>
    </row>
    <row r="519" spans="1:27" x14ac:dyDescent="0.25">
      <c r="A519" s="60">
        <f>IFERROR(VLOOKUP(RepVariacion[[#This Row],[Nombre Artículo]],Productos[],4,FALSE),"00 Falta Info")</f>
        <v>0</v>
      </c>
      <c r="B519" s="34" t="str">
        <f>IFERROR(VLOOKUP(RepVariacion[[#This Row],[Nombre Artículo]],Productos[],3,FALSE),"00 Falta Info")</f>
        <v>Postres</v>
      </c>
      <c r="C519" s="34" t="str">
        <f>IFERROR(VLOOKUP(RepVariacion[[#This Row],[Nombre Artículo]],Productos[],2,FALSE),"00 Falta Info")</f>
        <v>Tortas</v>
      </c>
      <c r="D519" s="61">
        <f>RepVariacion[[#This Row],[Fecha]]-RepVariacion[[#This Row],[Fecha Inicial]]+1</f>
        <v>7</v>
      </c>
      <c r="E519" s="62">
        <v>46086</v>
      </c>
      <c r="F519" s="62">
        <v>46092</v>
      </c>
      <c r="G519" s="29" t="s">
        <v>133</v>
      </c>
      <c r="H519" s="30">
        <v>14</v>
      </c>
      <c r="I519" s="30"/>
      <c r="J519" s="30">
        <v>14</v>
      </c>
      <c r="K519" s="30"/>
      <c r="L519" s="30"/>
      <c r="M519" s="30"/>
      <c r="N519" s="30"/>
      <c r="O519" s="58"/>
      <c r="P519" s="59"/>
      <c r="Q519" s="59"/>
      <c r="R519" s="59"/>
      <c r="S519" s="32"/>
      <c r="T519" s="32"/>
      <c r="U519" s="59"/>
      <c r="V519" s="59">
        <v>6580</v>
      </c>
      <c r="W519" s="59"/>
      <c r="X519" s="59"/>
      <c r="Y519" s="59"/>
      <c r="AA519"/>
    </row>
    <row r="520" spans="1:27" x14ac:dyDescent="0.25">
      <c r="A520" s="60">
        <f>IFERROR(VLOOKUP(RepVariacion[[#This Row],[Nombre Artículo]],Productos[],4,FALSE),"00 Falta Info")</f>
        <v>0</v>
      </c>
      <c r="B520" s="34" t="str">
        <f>IFERROR(VLOOKUP(RepVariacion[[#This Row],[Nombre Artículo]],Productos[],3,FALSE),"00 Falta Info")</f>
        <v>Postres</v>
      </c>
      <c r="C520" s="34" t="str">
        <f>IFERROR(VLOOKUP(RepVariacion[[#This Row],[Nombre Artículo]],Productos[],2,FALSE),"00 Falta Info")</f>
        <v>Tortas</v>
      </c>
      <c r="D520" s="61">
        <f>RepVariacion[[#This Row],[Fecha]]-RepVariacion[[#This Row],[Fecha Inicial]]+1</f>
        <v>7</v>
      </c>
      <c r="E520" s="62">
        <v>46086</v>
      </c>
      <c r="F520" s="62">
        <v>46092</v>
      </c>
      <c r="G520" s="29" t="s">
        <v>145</v>
      </c>
      <c r="H520" s="30">
        <v>36</v>
      </c>
      <c r="I520" s="30"/>
      <c r="J520" s="30">
        <v>35</v>
      </c>
      <c r="K520" s="30">
        <v>1</v>
      </c>
      <c r="L520" s="30">
        <v>1</v>
      </c>
      <c r="M520" s="30"/>
      <c r="N520" s="30"/>
      <c r="O520" s="58"/>
      <c r="P520" s="59"/>
      <c r="Q520" s="59"/>
      <c r="R520" s="59"/>
      <c r="S520" s="32">
        <v>0.247</v>
      </c>
      <c r="T520" s="32">
        <v>0.247</v>
      </c>
      <c r="U520" s="59">
        <v>4623.07</v>
      </c>
      <c r="V520" s="59">
        <v>39900</v>
      </c>
      <c r="W520" s="59"/>
      <c r="X520" s="59">
        <v>1140</v>
      </c>
      <c r="Y520" s="59">
        <v>1140</v>
      </c>
      <c r="AA520"/>
    </row>
    <row r="521" spans="1:27" x14ac:dyDescent="0.25">
      <c r="A521" s="60">
        <f>IFERROR(VLOOKUP(RepVariacion[[#This Row],[Nombre Artículo]],Productos[],4,FALSE),"00 Falta Info")</f>
        <v>0</v>
      </c>
      <c r="B521" s="34" t="str">
        <f>IFERROR(VLOOKUP(RepVariacion[[#This Row],[Nombre Artículo]],Productos[],3,FALSE),"00 Falta Info")</f>
        <v>Postres</v>
      </c>
      <c r="C521" s="34" t="str">
        <f>IFERROR(VLOOKUP(RepVariacion[[#This Row],[Nombre Artículo]],Productos[],2,FALSE),"00 Falta Info")</f>
        <v>Tortas</v>
      </c>
      <c r="D521" s="61">
        <f>RepVariacion[[#This Row],[Fecha]]-RepVariacion[[#This Row],[Fecha Inicial]]+1</f>
        <v>7</v>
      </c>
      <c r="E521" s="62">
        <v>46086</v>
      </c>
      <c r="F521" s="62">
        <v>46092</v>
      </c>
      <c r="G521" s="29" t="s">
        <v>135</v>
      </c>
      <c r="H521" s="30">
        <v>14</v>
      </c>
      <c r="I521" s="30"/>
      <c r="J521" s="30">
        <v>11</v>
      </c>
      <c r="K521" s="30">
        <v>3</v>
      </c>
      <c r="L521" s="30">
        <v>3</v>
      </c>
      <c r="M521" s="30"/>
      <c r="N521" s="30"/>
      <c r="O521" s="58"/>
      <c r="P521" s="59"/>
      <c r="Q521" s="59"/>
      <c r="R521" s="59"/>
      <c r="S521" s="32">
        <v>8.3000000000000004E-2</v>
      </c>
      <c r="T521" s="32">
        <v>8.3000000000000004E-2</v>
      </c>
      <c r="U521" s="59">
        <v>9882</v>
      </c>
      <c r="V521" s="59">
        <v>2992</v>
      </c>
      <c r="W521" s="59"/>
      <c r="X521" s="59">
        <v>816</v>
      </c>
      <c r="Y521" s="59">
        <v>816</v>
      </c>
      <c r="AA521"/>
    </row>
    <row r="522" spans="1:27" x14ac:dyDescent="0.25">
      <c r="A522" s="60">
        <f>IFERROR(VLOOKUP(RepVariacion[[#This Row],[Nombre Artículo]],Productos[],4,FALSE),"00 Falta Info")</f>
        <v>0</v>
      </c>
      <c r="B522" s="34" t="str">
        <f>IFERROR(VLOOKUP(RepVariacion[[#This Row],[Nombre Artículo]],Productos[],3,FALSE),"00 Falta Info")</f>
        <v>Colación</v>
      </c>
      <c r="C522" s="34" t="str">
        <f>IFERROR(VLOOKUP(RepVariacion[[#This Row],[Nombre Artículo]],Productos[],2,FALSE),"00 Falta Info")</f>
        <v>Colacion</v>
      </c>
      <c r="D522" s="61">
        <f>RepVariacion[[#This Row],[Fecha]]-RepVariacion[[#This Row],[Fecha Inicial]]+1</f>
        <v>7</v>
      </c>
      <c r="E522" s="62">
        <v>46086</v>
      </c>
      <c r="F522" s="62">
        <v>46092</v>
      </c>
      <c r="G522" s="29" t="s">
        <v>150</v>
      </c>
      <c r="H522" s="30">
        <v>4</v>
      </c>
      <c r="I522" s="30">
        <v>8</v>
      </c>
      <c r="J522" s="30">
        <v>8</v>
      </c>
      <c r="K522" s="30">
        <v>4</v>
      </c>
      <c r="L522" s="30"/>
      <c r="M522" s="30">
        <v>-4</v>
      </c>
      <c r="N522" s="30"/>
      <c r="O522" s="58">
        <v>-1</v>
      </c>
      <c r="P522" s="59">
        <v>-20800</v>
      </c>
      <c r="Q522" s="59"/>
      <c r="R522" s="59"/>
      <c r="S522" s="32"/>
      <c r="T522" s="32"/>
      <c r="U522" s="59"/>
      <c r="V522" s="59">
        <v>41600</v>
      </c>
      <c r="W522" s="59">
        <v>41600</v>
      </c>
      <c r="X522" s="59">
        <v>20800</v>
      </c>
      <c r="Y522" s="59"/>
      <c r="AA522"/>
    </row>
    <row r="523" spans="1:27" x14ac:dyDescent="0.25">
      <c r="A523" s="60">
        <f>IFERROR(VLOOKUP(RepVariacion[[#This Row],[Nombre Artículo]],Productos[],4,FALSE),"00 Falta Info")</f>
        <v>0</v>
      </c>
      <c r="B523" s="34" t="str">
        <f>IFERROR(VLOOKUP(RepVariacion[[#This Row],[Nombre Artículo]],Productos[],3,FALSE),"00 Falta Info")</f>
        <v>Colación</v>
      </c>
      <c r="C523" s="34" t="str">
        <f>IFERROR(VLOOKUP(RepVariacion[[#This Row],[Nombre Artículo]],Productos[],2,FALSE),"00 Falta Info")</f>
        <v>Colacion</v>
      </c>
      <c r="D523" s="61">
        <f>RepVariacion[[#This Row],[Fecha]]-RepVariacion[[#This Row],[Fecha Inicial]]+1</f>
        <v>7</v>
      </c>
      <c r="E523" s="62">
        <v>46086</v>
      </c>
      <c r="F523" s="62">
        <v>46092</v>
      </c>
      <c r="G523" s="29" t="s">
        <v>138</v>
      </c>
      <c r="H523" s="30">
        <v>21.3</v>
      </c>
      <c r="I523" s="30">
        <v>18.3</v>
      </c>
      <c r="J523" s="30"/>
      <c r="K523" s="30">
        <v>39.6</v>
      </c>
      <c r="L523" s="30"/>
      <c r="M523" s="30">
        <v>-39.6</v>
      </c>
      <c r="N523" s="30"/>
      <c r="O523" s="58">
        <v>-1</v>
      </c>
      <c r="P523" s="59">
        <v>-265319.99</v>
      </c>
      <c r="Q523" s="59"/>
      <c r="R523" s="59"/>
      <c r="S523" s="32"/>
      <c r="T523" s="32"/>
      <c r="U523" s="59"/>
      <c r="V523" s="59"/>
      <c r="W523" s="59">
        <v>122409</v>
      </c>
      <c r="X523" s="59">
        <v>265320</v>
      </c>
      <c r="Y523" s="59"/>
      <c r="AA523"/>
    </row>
    <row r="524" spans="1:27" x14ac:dyDescent="0.25">
      <c r="A524" s="60">
        <f>IFERROR(VLOOKUP(RepVariacion[[#This Row],[Nombre Artículo]],Productos[],4,FALSE),"00 Falta Info")</f>
        <v>0</v>
      </c>
      <c r="B524" s="34" t="str">
        <f>IFERROR(VLOOKUP(RepVariacion[[#This Row],[Nombre Artículo]],Productos[],3,FALSE),"00 Falta Info")</f>
        <v>Colación</v>
      </c>
      <c r="C524" s="34" t="str">
        <f>IFERROR(VLOOKUP(RepVariacion[[#This Row],[Nombre Artículo]],Productos[],2,FALSE),"00 Falta Info")</f>
        <v>Colacion</v>
      </c>
      <c r="D524" s="61">
        <f>RepVariacion[[#This Row],[Fecha]]-RepVariacion[[#This Row],[Fecha Inicial]]+1</f>
        <v>7</v>
      </c>
      <c r="E524" s="62">
        <v>46086</v>
      </c>
      <c r="F524" s="62">
        <v>46092</v>
      </c>
      <c r="G524" s="29" t="s">
        <v>140</v>
      </c>
      <c r="H524" s="30"/>
      <c r="I524" s="30">
        <v>20.9</v>
      </c>
      <c r="J524" s="30"/>
      <c r="K524" s="30">
        <v>20.9</v>
      </c>
      <c r="L524" s="30"/>
      <c r="M524" s="30">
        <v>-20.9</v>
      </c>
      <c r="N524" s="30"/>
      <c r="O524" s="58">
        <v>-1</v>
      </c>
      <c r="P524" s="59">
        <v>-52275</v>
      </c>
      <c r="Q524" s="59"/>
      <c r="R524" s="59"/>
      <c r="S524" s="32"/>
      <c r="T524" s="32"/>
      <c r="U524" s="59"/>
      <c r="V524" s="59"/>
      <c r="W524" s="59">
        <v>52275</v>
      </c>
      <c r="X524" s="59">
        <v>52275</v>
      </c>
      <c r="Y524" s="59"/>
      <c r="AA524"/>
    </row>
    <row r="525" spans="1:27" x14ac:dyDescent="0.25">
      <c r="A525" s="60">
        <f>IFERROR(VLOOKUP(RepVariacion[[#This Row],[Nombre Artículo]],Productos[],4,FALSE),"00 Falta Info")</f>
        <v>0</v>
      </c>
      <c r="B525" s="34" t="str">
        <f>IFERROR(VLOOKUP(RepVariacion[[#This Row],[Nombre Artículo]],Productos[],3,FALSE),"00 Falta Info")</f>
        <v>Aves</v>
      </c>
      <c r="C525" s="34" t="str">
        <f>IFERROR(VLOOKUP(RepVariacion[[#This Row],[Nombre Artículo]],Productos[],2,FALSE),"00 Falta Info")</f>
        <v>Pollo</v>
      </c>
      <c r="D525" s="61">
        <f>RepVariacion[[#This Row],[Fecha]]-RepVariacion[[#This Row],[Fecha Inicial]]+1</f>
        <v>7</v>
      </c>
      <c r="E525" s="62">
        <v>46093</v>
      </c>
      <c r="F525" s="62">
        <v>46099</v>
      </c>
      <c r="G525" s="29" t="s">
        <v>71</v>
      </c>
      <c r="H525" s="30">
        <v>14.2</v>
      </c>
      <c r="I525" s="30">
        <v>20.8</v>
      </c>
      <c r="J525" s="30">
        <v>31.8</v>
      </c>
      <c r="K525" s="30">
        <v>3.2</v>
      </c>
      <c r="L525" s="30">
        <v>5.3</v>
      </c>
      <c r="M525" s="30">
        <v>2.1</v>
      </c>
      <c r="N525" s="30">
        <v>0.3</v>
      </c>
      <c r="O525" s="58">
        <v>0.65400000000000003</v>
      </c>
      <c r="P525" s="59">
        <v>8734.01</v>
      </c>
      <c r="Q525" s="59">
        <v>9.1999999999999998E-2</v>
      </c>
      <c r="R525" s="59">
        <v>1227.1199999999999</v>
      </c>
      <c r="S525" s="32">
        <v>0.08</v>
      </c>
      <c r="T525" s="32">
        <v>0.13500000000000001</v>
      </c>
      <c r="U525" s="59">
        <v>163297.51999999999</v>
      </c>
      <c r="V525" s="59">
        <v>131793.47</v>
      </c>
      <c r="W525" s="59">
        <v>87193.9</v>
      </c>
      <c r="X525" s="59">
        <v>13095.41</v>
      </c>
      <c r="Y525" s="59">
        <v>22088.12</v>
      </c>
      <c r="AA525"/>
    </row>
    <row r="526" spans="1:27" x14ac:dyDescent="0.25">
      <c r="A526" s="60">
        <f>IFERROR(VLOOKUP(RepVariacion[[#This Row],[Nombre Artículo]],Productos[],4,FALSE),"00 Falta Info")</f>
        <v>0</v>
      </c>
      <c r="B526" s="34" t="str">
        <f>IFERROR(VLOOKUP(RepVariacion[[#This Row],[Nombre Artículo]],Productos[],3,FALSE),"00 Falta Info")</f>
        <v>Carnes</v>
      </c>
      <c r="C526" s="34" t="str">
        <f>IFERROR(VLOOKUP(RepVariacion[[#This Row],[Nombre Artículo]],Productos[],2,FALSE),"00 Falta Info")</f>
        <v>Vacuno</v>
      </c>
      <c r="D526" s="61">
        <f>RepVariacion[[#This Row],[Fecha]]-RepVariacion[[#This Row],[Fecha Inicial]]+1</f>
        <v>7</v>
      </c>
      <c r="E526" s="62">
        <v>46093</v>
      </c>
      <c r="F526" s="62">
        <v>46099</v>
      </c>
      <c r="G526" s="29" t="s">
        <v>151</v>
      </c>
      <c r="H526" s="30"/>
      <c r="I526" s="30"/>
      <c r="J526" s="30"/>
      <c r="K526" s="30"/>
      <c r="L526" s="30"/>
      <c r="M526" s="30"/>
      <c r="N526" s="30"/>
      <c r="O526" s="58"/>
      <c r="P526" s="59"/>
      <c r="Q526" s="59"/>
      <c r="R526" s="59"/>
      <c r="S526" s="32"/>
      <c r="T526" s="32"/>
      <c r="U526" s="59">
        <v>5000000</v>
      </c>
      <c r="V526" s="59"/>
      <c r="W526" s="59"/>
      <c r="X526" s="59"/>
      <c r="Y526" s="59"/>
      <c r="AA526"/>
    </row>
    <row r="527" spans="1:27" x14ac:dyDescent="0.25">
      <c r="A527" s="60">
        <f>IFERROR(VLOOKUP(RepVariacion[[#This Row],[Nombre Artículo]],Productos[],4,FALSE),"00 Falta Info")</f>
        <v>0</v>
      </c>
      <c r="B527" s="34" t="str">
        <f>IFERROR(VLOOKUP(RepVariacion[[#This Row],[Nombre Artículo]],Productos[],3,FALSE),"00 Falta Info")</f>
        <v>Carnes</v>
      </c>
      <c r="C527" s="34" t="str">
        <f>IFERROR(VLOOKUP(RepVariacion[[#This Row],[Nombre Artículo]],Productos[],2,FALSE),"00 Falta Info")</f>
        <v>Vacuno</v>
      </c>
      <c r="D527" s="61">
        <f>RepVariacion[[#This Row],[Fecha]]-RepVariacion[[#This Row],[Fecha Inicial]]+1</f>
        <v>7</v>
      </c>
      <c r="E527" s="62">
        <v>46093</v>
      </c>
      <c r="F527" s="62">
        <v>46099</v>
      </c>
      <c r="G527" s="29" t="s">
        <v>102</v>
      </c>
      <c r="H527" s="30">
        <v>8.3000000000000007</v>
      </c>
      <c r="I527" s="30"/>
      <c r="J527" s="30">
        <v>0.9</v>
      </c>
      <c r="K527" s="30">
        <v>7.4</v>
      </c>
      <c r="L527" s="30">
        <v>6.8</v>
      </c>
      <c r="M527" s="30">
        <v>-0.6</v>
      </c>
      <c r="N527" s="30"/>
      <c r="O527" s="58">
        <v>-8.1000000000000003E-2</v>
      </c>
      <c r="P527" s="59">
        <v>-9562.02</v>
      </c>
      <c r="Q527" s="59"/>
      <c r="R527" s="59"/>
      <c r="S527" s="32">
        <v>0.82899999999999996</v>
      </c>
      <c r="T527" s="32">
        <v>0.76200000000000001</v>
      </c>
      <c r="U527" s="59">
        <v>142714</v>
      </c>
      <c r="V527" s="59">
        <v>14359.02</v>
      </c>
      <c r="W527" s="59"/>
      <c r="X527" s="59">
        <v>118294.02</v>
      </c>
      <c r="Y527" s="59">
        <v>108732</v>
      </c>
      <c r="AA527"/>
    </row>
    <row r="528" spans="1:27" x14ac:dyDescent="0.25">
      <c r="A528" s="60">
        <f>IFERROR(VLOOKUP(RepVariacion[[#This Row],[Nombre Artículo]],Productos[],4,FALSE),"00 Falta Info")</f>
        <v>0</v>
      </c>
      <c r="B528" s="34" t="str">
        <f>IFERROR(VLOOKUP(RepVariacion[[#This Row],[Nombre Artículo]],Productos[],3,FALSE),"00 Falta Info")</f>
        <v>Carnes</v>
      </c>
      <c r="C528" s="34" t="str">
        <f>IFERROR(VLOOKUP(RepVariacion[[#This Row],[Nombre Artículo]],Productos[],2,FALSE),"00 Falta Info")</f>
        <v>Vacuno</v>
      </c>
      <c r="D528" s="61">
        <f>RepVariacion[[#This Row],[Fecha]]-RepVariacion[[#This Row],[Fecha Inicial]]+1</f>
        <v>7</v>
      </c>
      <c r="E528" s="62">
        <v>46093</v>
      </c>
      <c r="F528" s="62">
        <v>46099</v>
      </c>
      <c r="G528" s="29" t="s">
        <v>146</v>
      </c>
      <c r="H528" s="30">
        <v>16.8</v>
      </c>
      <c r="I528" s="30">
        <v>55</v>
      </c>
      <c r="J528" s="30">
        <v>19.5</v>
      </c>
      <c r="K528" s="30">
        <v>52.3</v>
      </c>
      <c r="L528" s="30">
        <v>53.5</v>
      </c>
      <c r="M528" s="30">
        <v>1.2</v>
      </c>
      <c r="N528" s="30">
        <v>0.2</v>
      </c>
      <c r="O528" s="58">
        <v>2.1999999999999999E-2</v>
      </c>
      <c r="P528" s="59">
        <v>42675.6</v>
      </c>
      <c r="Q528" s="59">
        <v>5.0000000000000001E-3</v>
      </c>
      <c r="R528" s="59">
        <v>9150</v>
      </c>
      <c r="S528" s="32">
        <v>0.53700000000000003</v>
      </c>
      <c r="T528" s="32">
        <v>0.57699999999999996</v>
      </c>
      <c r="U528" s="59">
        <v>3395304.04</v>
      </c>
      <c r="V528" s="59">
        <v>713699.97</v>
      </c>
      <c r="W528" s="59">
        <v>1964400</v>
      </c>
      <c r="X528" s="59">
        <v>1823056.03</v>
      </c>
      <c r="Y528" s="59">
        <v>1958099.92</v>
      </c>
      <c r="AA528"/>
    </row>
    <row r="529" spans="1:27" x14ac:dyDescent="0.25">
      <c r="A529" s="60">
        <f>IFERROR(VLOOKUP(RepVariacion[[#This Row],[Nombre Artículo]],Productos[],4,FALSE),"00 Falta Info")</f>
        <v>0</v>
      </c>
      <c r="B529" s="34" t="str">
        <f>IFERROR(VLOOKUP(RepVariacion[[#This Row],[Nombre Artículo]],Productos[],3,FALSE),"00 Falta Info")</f>
        <v>Carnes</v>
      </c>
      <c r="C529" s="34" t="str">
        <f>IFERROR(VLOOKUP(RepVariacion[[#This Row],[Nombre Artículo]],Productos[],2,FALSE),"00 Falta Info")</f>
        <v>Vacuno</v>
      </c>
      <c r="D529" s="61">
        <f>RepVariacion[[#This Row],[Fecha]]-RepVariacion[[#This Row],[Fecha Inicial]]+1</f>
        <v>7</v>
      </c>
      <c r="E529" s="62">
        <v>46093</v>
      </c>
      <c r="F529" s="62">
        <v>46099</v>
      </c>
      <c r="G529" s="29" t="s">
        <v>84</v>
      </c>
      <c r="H529" s="30">
        <v>32.200000000000003</v>
      </c>
      <c r="I529" s="30">
        <v>38</v>
      </c>
      <c r="J529" s="30">
        <v>49.2</v>
      </c>
      <c r="K529" s="30">
        <v>21</v>
      </c>
      <c r="L529" s="30">
        <v>34.5</v>
      </c>
      <c r="M529" s="30">
        <v>13.5</v>
      </c>
      <c r="N529" s="30"/>
      <c r="O529" s="58">
        <v>0.64100000000000001</v>
      </c>
      <c r="P529" s="59">
        <v>200493.96</v>
      </c>
      <c r="Q529" s="59"/>
      <c r="R529" s="59"/>
      <c r="S529" s="32">
        <v>0.316</v>
      </c>
      <c r="T529" s="32">
        <v>0.53100000000000003</v>
      </c>
      <c r="U529" s="59">
        <v>965787</v>
      </c>
      <c r="V529" s="59">
        <v>732036.09</v>
      </c>
      <c r="W529" s="59">
        <v>569470</v>
      </c>
      <c r="X529" s="59">
        <v>304725.42</v>
      </c>
      <c r="Y529" s="59">
        <v>513110.66</v>
      </c>
      <c r="AA529"/>
    </row>
    <row r="530" spans="1:27" x14ac:dyDescent="0.25">
      <c r="A530" s="60">
        <f>IFERROR(VLOOKUP(RepVariacion[[#This Row],[Nombre Artículo]],Productos[],4,FALSE),"00 Falta Info")</f>
        <v>0</v>
      </c>
      <c r="B530" s="34" t="str">
        <f>IFERROR(VLOOKUP(RepVariacion[[#This Row],[Nombre Artículo]],Productos[],3,FALSE),"00 Falta Info")</f>
        <v>Carnes</v>
      </c>
      <c r="C530" s="34" t="str">
        <f>IFERROR(VLOOKUP(RepVariacion[[#This Row],[Nombre Artículo]],Productos[],2,FALSE),"00 Falta Info")</f>
        <v>Vacuno</v>
      </c>
      <c r="D530" s="61">
        <f>RepVariacion[[#This Row],[Fecha]]-RepVariacion[[#This Row],[Fecha Inicial]]+1</f>
        <v>7</v>
      </c>
      <c r="E530" s="62">
        <v>46093</v>
      </c>
      <c r="F530" s="62">
        <v>46099</v>
      </c>
      <c r="G530" s="29" t="s">
        <v>104</v>
      </c>
      <c r="H530" s="30">
        <v>13.5</v>
      </c>
      <c r="I530" s="30">
        <v>5</v>
      </c>
      <c r="J530" s="30">
        <v>12.8</v>
      </c>
      <c r="K530" s="30">
        <v>5.8</v>
      </c>
      <c r="L530" s="30">
        <v>5.5</v>
      </c>
      <c r="M530" s="30">
        <v>-0.3</v>
      </c>
      <c r="N530" s="30"/>
      <c r="O530" s="58">
        <v>-4.3999999999999997E-2</v>
      </c>
      <c r="P530" s="59">
        <v>-8604.06</v>
      </c>
      <c r="Q530" s="59"/>
      <c r="R530" s="59"/>
      <c r="S530" s="32">
        <v>0.46700000000000003</v>
      </c>
      <c r="T530" s="32">
        <v>0.44700000000000001</v>
      </c>
      <c r="U530" s="59">
        <v>418486.04</v>
      </c>
      <c r="V530" s="59">
        <v>433500</v>
      </c>
      <c r="W530" s="59">
        <v>170000</v>
      </c>
      <c r="X530" s="59">
        <v>195604.06</v>
      </c>
      <c r="Y530" s="59">
        <v>187000</v>
      </c>
      <c r="AA530"/>
    </row>
    <row r="531" spans="1:27" x14ac:dyDescent="0.25">
      <c r="A531" s="60">
        <f>IFERROR(VLOOKUP(RepVariacion[[#This Row],[Nombre Artículo]],Productos[],4,FALSE),"00 Falta Info")</f>
        <v>0</v>
      </c>
      <c r="B531" s="34" t="str">
        <f>IFERROR(VLOOKUP(RepVariacion[[#This Row],[Nombre Artículo]],Productos[],3,FALSE),"00 Falta Info")</f>
        <v>Colación</v>
      </c>
      <c r="C531" s="34" t="str">
        <f>IFERROR(VLOOKUP(RepVariacion[[#This Row],[Nombre Artículo]],Productos[],2,FALSE),"00 Falta Info")</f>
        <v>Colacion</v>
      </c>
      <c r="D531" s="61">
        <f>RepVariacion[[#This Row],[Fecha]]-RepVariacion[[#This Row],[Fecha Inicial]]+1</f>
        <v>7</v>
      </c>
      <c r="E531" s="62">
        <v>46093</v>
      </c>
      <c r="F531" s="62">
        <v>46099</v>
      </c>
      <c r="G531" s="29" t="s">
        <v>147</v>
      </c>
      <c r="H531" s="30">
        <v>11.6</v>
      </c>
      <c r="I531" s="30">
        <v>10</v>
      </c>
      <c r="J531" s="30">
        <v>17.600000000000001</v>
      </c>
      <c r="K531" s="30">
        <v>4</v>
      </c>
      <c r="L531" s="30">
        <v>3.8</v>
      </c>
      <c r="M531" s="30">
        <v>-0.2</v>
      </c>
      <c r="N531" s="30">
        <v>0.1</v>
      </c>
      <c r="O531" s="58">
        <v>-4.4999999999999998E-2</v>
      </c>
      <c r="P531" s="59">
        <v>-1558.01</v>
      </c>
      <c r="Q531" s="59">
        <v>1.9E-2</v>
      </c>
      <c r="R531" s="59">
        <v>649.16999999999996</v>
      </c>
      <c r="S531" s="32">
        <v>0.17799999999999999</v>
      </c>
      <c r="T531" s="32">
        <v>0.17899999999999999</v>
      </c>
      <c r="U531" s="59">
        <v>184965.55</v>
      </c>
      <c r="V531" s="59">
        <v>151975.6</v>
      </c>
      <c r="W531" s="59">
        <v>90000</v>
      </c>
      <c r="X531" s="59">
        <v>32840.99</v>
      </c>
      <c r="Y531" s="59">
        <v>33107.800000000003</v>
      </c>
      <c r="AA531"/>
    </row>
    <row r="532" spans="1:27" x14ac:dyDescent="0.25">
      <c r="A532" s="60">
        <f>IFERROR(VLOOKUP(RepVariacion[[#This Row],[Nombre Artículo]],Productos[],4,FALSE),"00 Falta Info")</f>
        <v>0</v>
      </c>
      <c r="B532" s="34" t="str">
        <f>IFERROR(VLOOKUP(RepVariacion[[#This Row],[Nombre Artículo]],Productos[],3,FALSE),"00 Falta Info")</f>
        <v>Carnes</v>
      </c>
      <c r="C532" s="34" t="str">
        <f>IFERROR(VLOOKUP(RepVariacion[[#This Row],[Nombre Artículo]],Productos[],2,FALSE),"00 Falta Info")</f>
        <v>Vacuno</v>
      </c>
      <c r="D532" s="61">
        <f>RepVariacion[[#This Row],[Fecha]]-RepVariacion[[#This Row],[Fecha Inicial]]+1</f>
        <v>7</v>
      </c>
      <c r="E532" s="62">
        <v>46093</v>
      </c>
      <c r="F532" s="62">
        <v>46099</v>
      </c>
      <c r="G532" s="29" t="s">
        <v>106</v>
      </c>
      <c r="H532" s="30">
        <v>11.6</v>
      </c>
      <c r="I532" s="30"/>
      <c r="J532" s="30">
        <v>7</v>
      </c>
      <c r="K532" s="30">
        <v>4.5999999999999996</v>
      </c>
      <c r="L532" s="30">
        <v>4.5999999999999996</v>
      </c>
      <c r="M532" s="30"/>
      <c r="N532" s="30"/>
      <c r="O532" s="58"/>
      <c r="P532" s="59"/>
      <c r="Q532" s="59"/>
      <c r="R532" s="59"/>
      <c r="S532" s="32">
        <v>0.215</v>
      </c>
      <c r="T532" s="32">
        <v>0.215</v>
      </c>
      <c r="U532" s="59">
        <v>321076.01</v>
      </c>
      <c r="V532" s="59">
        <v>105000</v>
      </c>
      <c r="W532" s="59"/>
      <c r="X532" s="59">
        <v>69000</v>
      </c>
      <c r="Y532" s="59">
        <v>69000</v>
      </c>
      <c r="AA532"/>
    </row>
    <row r="533" spans="1:27" x14ac:dyDescent="0.25">
      <c r="A533" s="60">
        <f>IFERROR(VLOOKUP(RepVariacion[[#This Row],[Nombre Artículo]],Productos[],4,FALSE),"00 Falta Info")</f>
        <v>0</v>
      </c>
      <c r="B533" s="34" t="str">
        <f>IFERROR(VLOOKUP(RepVariacion[[#This Row],[Nombre Artículo]],Productos[],3,FALSE),"00 Falta Info")</f>
        <v>Pescado</v>
      </c>
      <c r="C533" s="34" t="str">
        <f>IFERROR(VLOOKUP(RepVariacion[[#This Row],[Nombre Artículo]],Productos[],2,FALSE),"00 Falta Info")</f>
        <v>Pescado</v>
      </c>
      <c r="D533" s="61">
        <f>RepVariacion[[#This Row],[Fecha]]-RepVariacion[[#This Row],[Fecha Inicial]]+1</f>
        <v>7</v>
      </c>
      <c r="E533" s="62">
        <v>46093</v>
      </c>
      <c r="F533" s="62">
        <v>46099</v>
      </c>
      <c r="G533" s="29" t="s">
        <v>86</v>
      </c>
      <c r="H533" s="30">
        <v>20.7</v>
      </c>
      <c r="I533" s="30">
        <v>19.100000000000001</v>
      </c>
      <c r="J533" s="30">
        <v>27.2</v>
      </c>
      <c r="K533" s="30">
        <v>12.6</v>
      </c>
      <c r="L533" s="30">
        <v>12.4</v>
      </c>
      <c r="M533" s="30">
        <v>-0.1</v>
      </c>
      <c r="N533" s="30"/>
      <c r="O533" s="58">
        <v>-0.01</v>
      </c>
      <c r="P533" s="59">
        <v>-1150.83</v>
      </c>
      <c r="Q533" s="59"/>
      <c r="R533" s="59"/>
      <c r="S533" s="32">
        <v>0.17199999999999999</v>
      </c>
      <c r="T533" s="32">
        <v>0.17199999999999999</v>
      </c>
      <c r="U533" s="59">
        <v>668205.88</v>
      </c>
      <c r="V533" s="59">
        <v>250859.89</v>
      </c>
      <c r="W533" s="59">
        <v>176970</v>
      </c>
      <c r="X533" s="59">
        <v>114690.58</v>
      </c>
      <c r="Y533" s="59">
        <v>114925.85</v>
      </c>
      <c r="AA533"/>
    </row>
    <row r="534" spans="1:27" x14ac:dyDescent="0.25">
      <c r="A534" s="60">
        <f>IFERROR(VLOOKUP(RepVariacion[[#This Row],[Nombre Artículo]],Productos[],4,FALSE),"00 Falta Info")</f>
        <v>0</v>
      </c>
      <c r="B534" s="34" t="str">
        <f>IFERROR(VLOOKUP(RepVariacion[[#This Row],[Nombre Artículo]],Productos[],3,FALSE),"00 Falta Info")</f>
        <v>Pescado</v>
      </c>
      <c r="C534" s="34" t="str">
        <f>IFERROR(VLOOKUP(RepVariacion[[#This Row],[Nombre Artículo]],Productos[],2,FALSE),"00 Falta Info")</f>
        <v>Pescado</v>
      </c>
      <c r="D534" s="61">
        <f>RepVariacion[[#This Row],[Fecha]]-RepVariacion[[#This Row],[Fecha Inicial]]+1</f>
        <v>7</v>
      </c>
      <c r="E534" s="62">
        <v>46093</v>
      </c>
      <c r="F534" s="62">
        <v>46099</v>
      </c>
      <c r="G534" s="29" t="s">
        <v>107</v>
      </c>
      <c r="H534" s="30">
        <v>21.5</v>
      </c>
      <c r="I534" s="30"/>
      <c r="J534" s="30">
        <v>13.4</v>
      </c>
      <c r="K534" s="30">
        <v>8</v>
      </c>
      <c r="L534" s="30">
        <v>8.6999999999999993</v>
      </c>
      <c r="M534" s="30">
        <v>0.7</v>
      </c>
      <c r="N534" s="30">
        <v>0.2</v>
      </c>
      <c r="O534" s="58">
        <v>8.6999999999999994E-2</v>
      </c>
      <c r="P534" s="59">
        <v>6707.11</v>
      </c>
      <c r="Q534" s="59">
        <v>2.9000000000000001E-2</v>
      </c>
      <c r="R534" s="59">
        <v>2194.36</v>
      </c>
      <c r="S534" s="32">
        <v>0.16500000000000001</v>
      </c>
      <c r="T534" s="32">
        <v>0.17899999999999999</v>
      </c>
      <c r="U534" s="59">
        <v>464975.01</v>
      </c>
      <c r="V534" s="59">
        <v>128055.29</v>
      </c>
      <c r="W534" s="59"/>
      <c r="X534" s="59">
        <v>76678.61</v>
      </c>
      <c r="Y534" s="59">
        <v>83385.73</v>
      </c>
      <c r="AA534"/>
    </row>
    <row r="535" spans="1:27" x14ac:dyDescent="0.25">
      <c r="A535" s="60">
        <f>IFERROR(VLOOKUP(RepVariacion[[#This Row],[Nombre Artículo]],Productos[],4,FALSE),"00 Falta Info")</f>
        <v>0</v>
      </c>
      <c r="B535" s="34" t="str">
        <f>IFERROR(VLOOKUP(RepVariacion[[#This Row],[Nombre Artículo]],Productos[],3,FALSE),"00 Falta Info")</f>
        <v>Pescado</v>
      </c>
      <c r="C535" s="34" t="str">
        <f>IFERROR(VLOOKUP(RepVariacion[[#This Row],[Nombre Artículo]],Productos[],2,FALSE),"00 Falta Info")</f>
        <v>Pescado</v>
      </c>
      <c r="D535" s="61">
        <f>RepVariacion[[#This Row],[Fecha]]-RepVariacion[[#This Row],[Fecha Inicial]]+1</f>
        <v>7</v>
      </c>
      <c r="E535" s="62">
        <v>46093</v>
      </c>
      <c r="F535" s="62">
        <v>46099</v>
      </c>
      <c r="G535" s="29" t="s">
        <v>108</v>
      </c>
      <c r="H535" s="30">
        <v>18.399999999999999</v>
      </c>
      <c r="I535" s="30">
        <v>59.8</v>
      </c>
      <c r="J535" s="30">
        <v>31.5</v>
      </c>
      <c r="K535" s="30">
        <v>46.6</v>
      </c>
      <c r="L535" s="30">
        <v>44.9</v>
      </c>
      <c r="M535" s="30">
        <v>-1.8</v>
      </c>
      <c r="N535" s="30"/>
      <c r="O535" s="58">
        <v>-3.7999999999999999E-2</v>
      </c>
      <c r="P535" s="59">
        <v>-13150.5</v>
      </c>
      <c r="Q535" s="59"/>
      <c r="R535" s="59"/>
      <c r="S535" s="32">
        <v>0.36099999999999999</v>
      </c>
      <c r="T535" s="32">
        <v>0.34799999999999998</v>
      </c>
      <c r="U535" s="59">
        <v>967729.03</v>
      </c>
      <c r="V535" s="59">
        <v>236033.33</v>
      </c>
      <c r="W535" s="59">
        <v>448125</v>
      </c>
      <c r="X535" s="59">
        <v>349817.15</v>
      </c>
      <c r="Y535" s="59">
        <v>336666.65</v>
      </c>
      <c r="AA535"/>
    </row>
    <row r="536" spans="1:27" x14ac:dyDescent="0.25">
      <c r="A536" s="60">
        <f>IFERROR(VLOOKUP(RepVariacion[[#This Row],[Nombre Artículo]],Productos[],4,FALSE),"00 Falta Info")</f>
        <v>0</v>
      </c>
      <c r="B536" s="34" t="str">
        <f>IFERROR(VLOOKUP(RepVariacion[[#This Row],[Nombre Artículo]],Productos[],3,FALSE),"00 Falta Info")</f>
        <v>Pescado</v>
      </c>
      <c r="C536" s="34" t="str">
        <f>IFERROR(VLOOKUP(RepVariacion[[#This Row],[Nombre Artículo]],Productos[],2,FALSE),"00 Falta Info")</f>
        <v>Pescado</v>
      </c>
      <c r="D536" s="61">
        <f>RepVariacion[[#This Row],[Fecha]]-RepVariacion[[#This Row],[Fecha Inicial]]+1</f>
        <v>7</v>
      </c>
      <c r="E536" s="62">
        <v>46093</v>
      </c>
      <c r="F536" s="62">
        <v>46099</v>
      </c>
      <c r="G536" s="29" t="s">
        <v>109</v>
      </c>
      <c r="H536" s="30">
        <v>27.9</v>
      </c>
      <c r="I536" s="30">
        <v>36.200000000000003</v>
      </c>
      <c r="J536" s="30">
        <v>46.4</v>
      </c>
      <c r="K536" s="30">
        <v>17.8</v>
      </c>
      <c r="L536" s="30">
        <v>19.2</v>
      </c>
      <c r="M536" s="30">
        <v>1.4</v>
      </c>
      <c r="N536" s="30">
        <v>0.5</v>
      </c>
      <c r="O536" s="58">
        <v>7.6999999999999999E-2</v>
      </c>
      <c r="P536" s="59">
        <v>15726.71</v>
      </c>
      <c r="Q536" s="59">
        <v>2.5999999999999999E-2</v>
      </c>
      <c r="R536" s="59">
        <v>5262.09</v>
      </c>
      <c r="S536" s="32">
        <v>0.23</v>
      </c>
      <c r="T536" s="32">
        <v>0.249</v>
      </c>
      <c r="U536" s="59">
        <v>885043.8</v>
      </c>
      <c r="V536" s="59">
        <v>532278.88</v>
      </c>
      <c r="W536" s="59">
        <v>416875</v>
      </c>
      <c r="X536" s="59">
        <v>203514.04</v>
      </c>
      <c r="Y536" s="59">
        <v>220312.88</v>
      </c>
      <c r="AA536"/>
    </row>
    <row r="537" spans="1:27" x14ac:dyDescent="0.25">
      <c r="A537" s="60">
        <f>IFERROR(VLOOKUP(RepVariacion[[#This Row],[Nombre Artículo]],Productos[],4,FALSE),"00 Falta Info")</f>
        <v>0</v>
      </c>
      <c r="B537" s="34" t="str">
        <f>IFERROR(VLOOKUP(RepVariacion[[#This Row],[Nombre Artículo]],Productos[],3,FALSE),"00 Falta Info")</f>
        <v>Mariscos</v>
      </c>
      <c r="C537" s="34" t="str">
        <f>IFERROR(VLOOKUP(RepVariacion[[#This Row],[Nombre Artículo]],Productos[],2,FALSE),"00 Falta Info")</f>
        <v>Mariscos</v>
      </c>
      <c r="D537" s="61">
        <f>RepVariacion[[#This Row],[Fecha]]-RepVariacion[[#This Row],[Fecha Inicial]]+1</f>
        <v>7</v>
      </c>
      <c r="E537" s="62">
        <v>46093</v>
      </c>
      <c r="F537" s="62">
        <v>46099</v>
      </c>
      <c r="G537" s="29" t="s">
        <v>110</v>
      </c>
      <c r="H537" s="30">
        <v>13</v>
      </c>
      <c r="I537" s="30">
        <v>15.5</v>
      </c>
      <c r="J537" s="30">
        <v>22.7</v>
      </c>
      <c r="K537" s="30">
        <v>5.9</v>
      </c>
      <c r="L537" s="30">
        <v>9</v>
      </c>
      <c r="M537" s="30">
        <v>3.2</v>
      </c>
      <c r="N537" s="30"/>
      <c r="O537" s="58">
        <v>0.54</v>
      </c>
      <c r="P537" s="59">
        <v>6928.3</v>
      </c>
      <c r="Q537" s="59"/>
      <c r="R537" s="59"/>
      <c r="S537" s="32">
        <v>0.155</v>
      </c>
      <c r="T537" s="32">
        <v>0.23899999999999999</v>
      </c>
      <c r="U537" s="59">
        <v>82532</v>
      </c>
      <c r="V537" s="59">
        <v>49573.52</v>
      </c>
      <c r="W537" s="59">
        <v>33914</v>
      </c>
      <c r="X537" s="59">
        <v>12818.4</v>
      </c>
      <c r="Y537" s="59">
        <v>19746.7</v>
      </c>
      <c r="AA537"/>
    </row>
    <row r="538" spans="1:27" x14ac:dyDescent="0.25">
      <c r="A538" s="60">
        <f>IFERROR(VLOOKUP(RepVariacion[[#This Row],[Nombre Artículo]],Productos[],4,FALSE),"00 Falta Info")</f>
        <v>0</v>
      </c>
      <c r="B538" s="34" t="str">
        <f>IFERROR(VLOOKUP(RepVariacion[[#This Row],[Nombre Artículo]],Productos[],3,FALSE),"00 Falta Info")</f>
        <v>Mariscos</v>
      </c>
      <c r="C538" s="34" t="str">
        <f>IFERROR(VLOOKUP(RepVariacion[[#This Row],[Nombre Artículo]],Productos[],2,FALSE),"00 Falta Info")</f>
        <v>Mariscos</v>
      </c>
      <c r="D538" s="61">
        <f>RepVariacion[[#This Row],[Fecha]]-RepVariacion[[#This Row],[Fecha Inicial]]+1</f>
        <v>7</v>
      </c>
      <c r="E538" s="62">
        <v>46093</v>
      </c>
      <c r="F538" s="62">
        <v>46099</v>
      </c>
      <c r="G538" s="29" t="s">
        <v>111</v>
      </c>
      <c r="H538" s="30">
        <v>26.4</v>
      </c>
      <c r="I538" s="30">
        <v>10</v>
      </c>
      <c r="J538" s="30">
        <v>19.399999999999999</v>
      </c>
      <c r="K538" s="30">
        <v>17.100000000000001</v>
      </c>
      <c r="L538" s="30">
        <v>14.5</v>
      </c>
      <c r="M538" s="30">
        <v>-2.6</v>
      </c>
      <c r="N538" s="30">
        <v>2.7</v>
      </c>
      <c r="O538" s="58">
        <v>-0.15</v>
      </c>
      <c r="P538" s="59">
        <v>-18666.54</v>
      </c>
      <c r="Q538" s="59">
        <v>0.156</v>
      </c>
      <c r="R538" s="59">
        <v>19464.580000000002</v>
      </c>
      <c r="S538" s="32">
        <v>0.22900000000000001</v>
      </c>
      <c r="T538" s="32">
        <v>0.20100000000000001</v>
      </c>
      <c r="U538" s="59">
        <v>526838</v>
      </c>
      <c r="V538" s="59">
        <v>141479.70000000001</v>
      </c>
      <c r="W538" s="59">
        <v>75000</v>
      </c>
      <c r="X538" s="59">
        <v>120902.32</v>
      </c>
      <c r="Y538" s="59">
        <v>105887.31</v>
      </c>
      <c r="AA538"/>
    </row>
    <row r="539" spans="1:27" x14ac:dyDescent="0.25">
      <c r="A539" s="60">
        <f>IFERROR(VLOOKUP(RepVariacion[[#This Row],[Nombre Artículo]],Productos[],4,FALSE),"00 Falta Info")</f>
        <v>0</v>
      </c>
      <c r="B539" s="34" t="str">
        <f>IFERROR(VLOOKUP(RepVariacion[[#This Row],[Nombre Artículo]],Productos[],3,FALSE),"00 Falta Info")</f>
        <v>Mariscos</v>
      </c>
      <c r="C539" s="34" t="str">
        <f>IFERROR(VLOOKUP(RepVariacion[[#This Row],[Nombre Artículo]],Productos[],2,FALSE),"00 Falta Info")</f>
        <v>Mariscos</v>
      </c>
      <c r="D539" s="61">
        <f>RepVariacion[[#This Row],[Fecha]]-RepVariacion[[#This Row],[Fecha Inicial]]+1</f>
        <v>7</v>
      </c>
      <c r="E539" s="62">
        <v>46093</v>
      </c>
      <c r="F539" s="62">
        <v>46099</v>
      </c>
      <c r="G539" s="29" t="s">
        <v>112</v>
      </c>
      <c r="H539" s="30">
        <v>9.4</v>
      </c>
      <c r="I539" s="30">
        <v>24</v>
      </c>
      <c r="J539" s="30">
        <v>24.1</v>
      </c>
      <c r="K539" s="30">
        <v>9.3000000000000007</v>
      </c>
      <c r="L539" s="30">
        <v>14.9</v>
      </c>
      <c r="M539" s="30">
        <v>5.6</v>
      </c>
      <c r="N539" s="30"/>
      <c r="O539" s="58">
        <v>0.60899999999999999</v>
      </c>
      <c r="P539" s="59">
        <v>77922.61</v>
      </c>
      <c r="Q539" s="59"/>
      <c r="R539" s="59"/>
      <c r="S539" s="32">
        <v>2.3769999999999998</v>
      </c>
      <c r="T539" s="32">
        <v>3.8919999999999999</v>
      </c>
      <c r="U539" s="59">
        <v>52891</v>
      </c>
      <c r="V539" s="59">
        <v>332308.05</v>
      </c>
      <c r="W539" s="59">
        <v>331200</v>
      </c>
      <c r="X539" s="59">
        <v>125742.93</v>
      </c>
      <c r="Y539" s="59">
        <v>205860.53</v>
      </c>
      <c r="AA539"/>
    </row>
    <row r="540" spans="1:27" x14ac:dyDescent="0.25">
      <c r="A540" s="60">
        <f>IFERROR(VLOOKUP(RepVariacion[[#This Row],[Nombre Artículo]],Productos[],4,FALSE),"00 Falta Info")</f>
        <v>0</v>
      </c>
      <c r="B540" s="34" t="str">
        <f>IFERROR(VLOOKUP(RepVariacion[[#This Row],[Nombre Artículo]],Productos[],3,FALSE),"00 Falta Info")</f>
        <v>Mariscos</v>
      </c>
      <c r="C540" s="34" t="str">
        <f>IFERROR(VLOOKUP(RepVariacion[[#This Row],[Nombre Artículo]],Productos[],2,FALSE),"00 Falta Info")</f>
        <v>Mariscos</v>
      </c>
      <c r="D540" s="61">
        <f>RepVariacion[[#This Row],[Fecha]]-RepVariacion[[#This Row],[Fecha Inicial]]+1</f>
        <v>7</v>
      </c>
      <c r="E540" s="62">
        <v>46093</v>
      </c>
      <c r="F540" s="62">
        <v>46099</v>
      </c>
      <c r="G540" s="29" t="s">
        <v>113</v>
      </c>
      <c r="H540" s="30">
        <v>31.92</v>
      </c>
      <c r="I540" s="30">
        <v>12</v>
      </c>
      <c r="J540" s="30">
        <v>36.01</v>
      </c>
      <c r="K540" s="30">
        <v>7.91</v>
      </c>
      <c r="L540" s="30">
        <v>7.84</v>
      </c>
      <c r="M540" s="30">
        <v>-7.0000000000000007E-2</v>
      </c>
      <c r="N540" s="30"/>
      <c r="O540" s="58">
        <v>-8.9999999999999993E-3</v>
      </c>
      <c r="P540" s="59">
        <v>-1874</v>
      </c>
      <c r="Q540" s="59"/>
      <c r="R540" s="59"/>
      <c r="S540" s="32">
        <v>0.42599999999999999</v>
      </c>
      <c r="T540" s="32">
        <v>0.42099999999999999</v>
      </c>
      <c r="U540" s="59">
        <v>503662.46</v>
      </c>
      <c r="V540" s="59">
        <v>973780.17</v>
      </c>
      <c r="W540" s="59">
        <v>323400</v>
      </c>
      <c r="X540" s="59">
        <v>214384.56</v>
      </c>
      <c r="Y540" s="59">
        <v>212138.72</v>
      </c>
      <c r="AA540"/>
    </row>
    <row r="541" spans="1:27" x14ac:dyDescent="0.25">
      <c r="A541" s="60">
        <f>IFERROR(VLOOKUP(RepVariacion[[#This Row],[Nombre Artículo]],Productos[],4,FALSE),"00 Falta Info")</f>
        <v>0</v>
      </c>
      <c r="B541" s="34" t="str">
        <f>IFERROR(VLOOKUP(RepVariacion[[#This Row],[Nombre Artículo]],Productos[],3,FALSE),"00 Falta Info")</f>
        <v>Mariscos</v>
      </c>
      <c r="C541" s="34" t="str">
        <f>IFERROR(VLOOKUP(RepVariacion[[#This Row],[Nombre Artículo]],Productos[],2,FALSE),"00 Falta Info")</f>
        <v>Mariscos</v>
      </c>
      <c r="D541" s="61">
        <f>RepVariacion[[#This Row],[Fecha]]-RepVariacion[[#This Row],[Fecha Inicial]]+1</f>
        <v>7</v>
      </c>
      <c r="E541" s="62">
        <v>46093</v>
      </c>
      <c r="F541" s="62">
        <v>46099</v>
      </c>
      <c r="G541" s="29" t="s">
        <v>114</v>
      </c>
      <c r="H541" s="30">
        <v>8.8000000000000007</v>
      </c>
      <c r="I541" s="30">
        <v>10</v>
      </c>
      <c r="J541" s="30">
        <v>11.7</v>
      </c>
      <c r="K541" s="30">
        <v>7.1</v>
      </c>
      <c r="L541" s="30">
        <v>9.1999999999999993</v>
      </c>
      <c r="M541" s="30">
        <v>2.1</v>
      </c>
      <c r="N541" s="30"/>
      <c r="O541" s="58">
        <v>0.29199999999999998</v>
      </c>
      <c r="P541" s="59">
        <v>31159.93</v>
      </c>
      <c r="Q541" s="59"/>
      <c r="R541" s="59"/>
      <c r="S541" s="32">
        <v>1.294</v>
      </c>
      <c r="T541" s="32">
        <v>1.635</v>
      </c>
      <c r="U541" s="59">
        <v>84355.24</v>
      </c>
      <c r="V541" s="59">
        <v>175048.19</v>
      </c>
      <c r="W541" s="59">
        <v>149000</v>
      </c>
      <c r="X541" s="59">
        <v>109192.32000000001</v>
      </c>
      <c r="Y541" s="59">
        <v>137912.85999999999</v>
      </c>
      <c r="AA541"/>
    </row>
    <row r="542" spans="1:27" x14ac:dyDescent="0.25">
      <c r="A542" s="60">
        <f>IFERROR(VLOOKUP(RepVariacion[[#This Row],[Nombre Artículo]],Productos[],4,FALSE),"00 Falta Info")</f>
        <v>0</v>
      </c>
      <c r="B542" s="34" t="str">
        <f>IFERROR(VLOOKUP(RepVariacion[[#This Row],[Nombre Artículo]],Productos[],3,FALSE),"00 Falta Info")</f>
        <v>Mariscos</v>
      </c>
      <c r="C542" s="34" t="str">
        <f>IFERROR(VLOOKUP(RepVariacion[[#This Row],[Nombre Artículo]],Productos[],2,FALSE),"00 Falta Info")</f>
        <v>Mariscos</v>
      </c>
      <c r="D542" s="61">
        <f>RepVariacion[[#This Row],[Fecha]]-RepVariacion[[#This Row],[Fecha Inicial]]+1</f>
        <v>7</v>
      </c>
      <c r="E542" s="62">
        <v>46093</v>
      </c>
      <c r="F542" s="62">
        <v>46099</v>
      </c>
      <c r="G542" s="29" t="s">
        <v>115</v>
      </c>
      <c r="H542" s="30">
        <v>9.4</v>
      </c>
      <c r="I542" s="30"/>
      <c r="J542" s="30">
        <v>8.4</v>
      </c>
      <c r="K542" s="30">
        <v>1</v>
      </c>
      <c r="L542" s="30"/>
      <c r="M542" s="30">
        <v>-1</v>
      </c>
      <c r="N542" s="30"/>
      <c r="O542" s="58">
        <v>-1</v>
      </c>
      <c r="P542" s="59">
        <v>-14353.68</v>
      </c>
      <c r="Q542" s="59"/>
      <c r="R542" s="59"/>
      <c r="S542" s="32"/>
      <c r="T542" s="32"/>
      <c r="U542" s="59"/>
      <c r="V542" s="59">
        <v>125358.66</v>
      </c>
      <c r="W542" s="59"/>
      <c r="X542" s="59">
        <v>14353.68</v>
      </c>
      <c r="Y542" s="59"/>
      <c r="AA542"/>
    </row>
    <row r="543" spans="1:27" x14ac:dyDescent="0.25">
      <c r="A543" s="60">
        <f>IFERROR(VLOOKUP(RepVariacion[[#This Row],[Nombre Artículo]],Productos[],4,FALSE),"00 Falta Info")</f>
        <v>0</v>
      </c>
      <c r="B543" s="34" t="str">
        <f>IFERROR(VLOOKUP(RepVariacion[[#This Row],[Nombre Artículo]],Productos[],3,FALSE),"00 Falta Info")</f>
        <v>Mariscos</v>
      </c>
      <c r="C543" s="34" t="str">
        <f>IFERROR(VLOOKUP(RepVariacion[[#This Row],[Nombre Artículo]],Productos[],2,FALSE),"00 Falta Info")</f>
        <v>Mariscos</v>
      </c>
      <c r="D543" s="61">
        <f>RepVariacion[[#This Row],[Fecha]]-RepVariacion[[#This Row],[Fecha Inicial]]+1</f>
        <v>7</v>
      </c>
      <c r="E543" s="62">
        <v>46093</v>
      </c>
      <c r="F543" s="62">
        <v>46099</v>
      </c>
      <c r="G543" s="29" t="s">
        <v>116</v>
      </c>
      <c r="H543" s="30">
        <v>4.3</v>
      </c>
      <c r="I543" s="30">
        <v>6.8</v>
      </c>
      <c r="J543" s="30">
        <v>4.4000000000000004</v>
      </c>
      <c r="K543" s="30">
        <v>6.7</v>
      </c>
      <c r="L543" s="30">
        <v>8.1</v>
      </c>
      <c r="M543" s="30">
        <v>1.4</v>
      </c>
      <c r="N543" s="30"/>
      <c r="O543" s="58">
        <v>0.20899999999999999</v>
      </c>
      <c r="P543" s="59">
        <v>11055.93</v>
      </c>
      <c r="Q543" s="59"/>
      <c r="R543" s="59"/>
      <c r="S543" s="32">
        <v>0.22700000000000001</v>
      </c>
      <c r="T543" s="32">
        <v>0.25900000000000001</v>
      </c>
      <c r="U543" s="59">
        <v>246638.09</v>
      </c>
      <c r="V543" s="59">
        <v>34728.400000000001</v>
      </c>
      <c r="W543" s="59">
        <v>54880</v>
      </c>
      <c r="X543" s="59">
        <v>55949.17</v>
      </c>
      <c r="Y543" s="59">
        <v>63832.32</v>
      </c>
      <c r="AA543"/>
    </row>
    <row r="544" spans="1:27" x14ac:dyDescent="0.25">
      <c r="A544" s="60">
        <f>IFERROR(VLOOKUP(RepVariacion[[#This Row],[Nombre Artículo]],Productos[],4,FALSE),"00 Falta Info")</f>
        <v>0</v>
      </c>
      <c r="B544" s="34" t="str">
        <f>IFERROR(VLOOKUP(RepVariacion[[#This Row],[Nombre Artículo]],Productos[],3,FALSE),"00 Falta Info")</f>
        <v>Mariscos</v>
      </c>
      <c r="C544" s="34" t="str">
        <f>IFERROR(VLOOKUP(RepVariacion[[#This Row],[Nombre Artículo]],Productos[],2,FALSE),"00 Falta Info")</f>
        <v>Mariscos</v>
      </c>
      <c r="D544" s="61">
        <f>RepVariacion[[#This Row],[Fecha]]-RepVariacion[[#This Row],[Fecha Inicial]]+1</f>
        <v>7</v>
      </c>
      <c r="E544" s="62">
        <v>46093</v>
      </c>
      <c r="F544" s="62">
        <v>46099</v>
      </c>
      <c r="G544" s="29" t="s">
        <v>117</v>
      </c>
      <c r="H544" s="30">
        <v>54.9</v>
      </c>
      <c r="I544" s="30">
        <v>22.3</v>
      </c>
      <c r="J544" s="30">
        <v>46.9</v>
      </c>
      <c r="K544" s="30">
        <v>30.3</v>
      </c>
      <c r="L544" s="30">
        <v>19.100000000000001</v>
      </c>
      <c r="M544" s="30">
        <v>-11.2</v>
      </c>
      <c r="N544" s="30">
        <v>0.3</v>
      </c>
      <c r="O544" s="58">
        <v>-0.36899999999999999</v>
      </c>
      <c r="P544" s="59">
        <v>-105848.67</v>
      </c>
      <c r="Q544" s="59">
        <v>8.9999999999999993E-3</v>
      </c>
      <c r="R544" s="59">
        <v>2705.42</v>
      </c>
      <c r="S544" s="32">
        <v>0.309</v>
      </c>
      <c r="T544" s="32">
        <v>0.19600000000000001</v>
      </c>
      <c r="U544" s="59">
        <v>924885.59</v>
      </c>
      <c r="V544" s="59">
        <v>444211.73</v>
      </c>
      <c r="W544" s="59">
        <v>211850</v>
      </c>
      <c r="X544" s="59">
        <v>286109.27</v>
      </c>
      <c r="Y544" s="59">
        <v>181112.25</v>
      </c>
      <c r="AA544"/>
    </row>
    <row r="545" spans="1:27" x14ac:dyDescent="0.25">
      <c r="A545" s="60">
        <f>IFERROR(VLOOKUP(RepVariacion[[#This Row],[Nombre Artículo]],Productos[],4,FALSE),"00 Falta Info")</f>
        <v>0</v>
      </c>
      <c r="B545" s="34" t="str">
        <f>IFERROR(VLOOKUP(RepVariacion[[#This Row],[Nombre Artículo]],Productos[],3,FALSE),"00 Falta Info")</f>
        <v>Embutidos</v>
      </c>
      <c r="C545" s="34" t="str">
        <f>IFERROR(VLOOKUP(RepVariacion[[#This Row],[Nombre Artículo]],Productos[],2,FALSE),"00 Falta Info")</f>
        <v>Embutidos</v>
      </c>
      <c r="D545" s="61">
        <f>RepVariacion[[#This Row],[Fecha]]-RepVariacion[[#This Row],[Fecha Inicial]]+1</f>
        <v>7</v>
      </c>
      <c r="E545" s="62">
        <v>46093</v>
      </c>
      <c r="F545" s="62">
        <v>46099</v>
      </c>
      <c r="G545" s="29" t="s">
        <v>93</v>
      </c>
      <c r="H545" s="30">
        <v>4.4000000000000004</v>
      </c>
      <c r="I545" s="30">
        <v>9</v>
      </c>
      <c r="J545" s="30">
        <v>9.1</v>
      </c>
      <c r="K545" s="30">
        <v>4.3</v>
      </c>
      <c r="L545" s="30">
        <v>4.3</v>
      </c>
      <c r="M545" s="30">
        <v>0.1</v>
      </c>
      <c r="N545" s="30"/>
      <c r="O545" s="58">
        <v>1.6E-2</v>
      </c>
      <c r="P545" s="59">
        <v>1291.9000000000001</v>
      </c>
      <c r="Q545" s="59"/>
      <c r="R545" s="59"/>
      <c r="S545" s="32">
        <v>0.34200000000000003</v>
      </c>
      <c r="T545" s="32">
        <v>0.34499999999999997</v>
      </c>
      <c r="U545" s="59">
        <v>241586.4</v>
      </c>
      <c r="V545" s="59">
        <v>175873.65</v>
      </c>
      <c r="W545" s="59">
        <v>173178</v>
      </c>
      <c r="X545" s="59">
        <v>82723.38</v>
      </c>
      <c r="Y545" s="59">
        <v>83279.19</v>
      </c>
      <c r="AA545"/>
    </row>
    <row r="546" spans="1:27" x14ac:dyDescent="0.25">
      <c r="A546" s="60">
        <f>IFERROR(VLOOKUP(RepVariacion[[#This Row],[Nombre Artículo]],Productos[],4,FALSE),"00 Falta Info")</f>
        <v>0</v>
      </c>
      <c r="B546" s="34" t="str">
        <f>IFERROR(VLOOKUP(RepVariacion[[#This Row],[Nombre Artículo]],Productos[],3,FALSE),"00 Falta Info")</f>
        <v>Embutidos</v>
      </c>
      <c r="C546" s="34" t="str">
        <f>IFERROR(VLOOKUP(RepVariacion[[#This Row],[Nombre Artículo]],Productos[],2,FALSE),"00 Falta Info")</f>
        <v>Embutidos</v>
      </c>
      <c r="D546" s="61">
        <f>RepVariacion[[#This Row],[Fecha]]-RepVariacion[[#This Row],[Fecha Inicial]]+1</f>
        <v>7</v>
      </c>
      <c r="E546" s="62">
        <v>46093</v>
      </c>
      <c r="F546" s="62">
        <v>46099</v>
      </c>
      <c r="G546" s="29" t="s">
        <v>94</v>
      </c>
      <c r="H546" s="30">
        <v>4.4000000000000004</v>
      </c>
      <c r="I546" s="30"/>
      <c r="J546" s="30">
        <v>2.8</v>
      </c>
      <c r="K546" s="30">
        <v>1.6</v>
      </c>
      <c r="L546" s="30">
        <v>1.9</v>
      </c>
      <c r="M546" s="30">
        <v>0.4</v>
      </c>
      <c r="N546" s="30"/>
      <c r="O546" s="58">
        <v>0.224</v>
      </c>
      <c r="P546" s="59">
        <v>3586.31</v>
      </c>
      <c r="Q546" s="59"/>
      <c r="R546" s="59"/>
      <c r="S546" s="32">
        <v>0.189</v>
      </c>
      <c r="T546" s="32">
        <v>0.23200000000000001</v>
      </c>
      <c r="U546" s="59">
        <v>84707.31</v>
      </c>
      <c r="V546" s="59">
        <v>28741.59</v>
      </c>
      <c r="W546" s="59"/>
      <c r="X546" s="59">
        <v>16031.13</v>
      </c>
      <c r="Y546" s="59">
        <v>19617.439999999999</v>
      </c>
      <c r="AA546"/>
    </row>
    <row r="547" spans="1:27" x14ac:dyDescent="0.25">
      <c r="A547" s="60">
        <f>IFERROR(VLOOKUP(RepVariacion[[#This Row],[Nombre Artículo]],Productos[],4,FALSE),"00 Falta Info")</f>
        <v>0</v>
      </c>
      <c r="B547" s="34" t="str">
        <f>IFERROR(VLOOKUP(RepVariacion[[#This Row],[Nombre Artículo]],Productos[],3,FALSE),"00 Falta Info")</f>
        <v>Lacteos</v>
      </c>
      <c r="C547" s="34" t="str">
        <f>IFERROR(VLOOKUP(RepVariacion[[#This Row],[Nombre Artículo]],Productos[],2,FALSE),"00 Falta Info")</f>
        <v>Quesos</v>
      </c>
      <c r="D547" s="61">
        <f>RepVariacion[[#This Row],[Fecha]]-RepVariacion[[#This Row],[Fecha Inicial]]+1</f>
        <v>7</v>
      </c>
      <c r="E547" s="62">
        <v>46093</v>
      </c>
      <c r="F547" s="62">
        <v>46099</v>
      </c>
      <c r="G547" s="29" t="s">
        <v>152</v>
      </c>
      <c r="H547" s="30"/>
      <c r="I547" s="30"/>
      <c r="J547" s="30"/>
      <c r="K547" s="30"/>
      <c r="L547" s="30"/>
      <c r="M547" s="30"/>
      <c r="N547" s="30"/>
      <c r="O547" s="58"/>
      <c r="P547" s="59"/>
      <c r="Q547" s="59"/>
      <c r="R547" s="59"/>
      <c r="S547" s="32"/>
      <c r="T547" s="32"/>
      <c r="U547" s="59">
        <v>5000000</v>
      </c>
      <c r="V547" s="59"/>
      <c r="W547" s="59"/>
      <c r="X547" s="59"/>
      <c r="Y547" s="59"/>
      <c r="AA547"/>
    </row>
    <row r="548" spans="1:27" x14ac:dyDescent="0.25">
      <c r="A548" s="60">
        <f>IFERROR(VLOOKUP(RepVariacion[[#This Row],[Nombre Artículo]],Productos[],4,FALSE),"00 Falta Info")</f>
        <v>0</v>
      </c>
      <c r="B548" s="34" t="str">
        <f>IFERROR(VLOOKUP(RepVariacion[[#This Row],[Nombre Artículo]],Productos[],3,FALSE),"00 Falta Info")</f>
        <v>Lacteos</v>
      </c>
      <c r="C548" s="34" t="str">
        <f>IFERROR(VLOOKUP(RepVariacion[[#This Row],[Nombre Artículo]],Productos[],2,FALSE),"00 Falta Info")</f>
        <v>Quesos</v>
      </c>
      <c r="D548" s="61">
        <f>RepVariacion[[#This Row],[Fecha]]-RepVariacion[[#This Row],[Fecha Inicial]]+1</f>
        <v>7</v>
      </c>
      <c r="E548" s="62">
        <v>46093</v>
      </c>
      <c r="F548" s="62">
        <v>46099</v>
      </c>
      <c r="G548" s="29" t="s">
        <v>118</v>
      </c>
      <c r="H548" s="30">
        <v>106</v>
      </c>
      <c r="I548" s="30">
        <v>64</v>
      </c>
      <c r="J548" s="30">
        <v>116</v>
      </c>
      <c r="K548" s="30">
        <v>54</v>
      </c>
      <c r="L548" s="30">
        <v>53</v>
      </c>
      <c r="M548" s="30">
        <v>-1</v>
      </c>
      <c r="N548" s="30">
        <v>1</v>
      </c>
      <c r="O548" s="58">
        <v>-1.9E-2</v>
      </c>
      <c r="P548" s="59">
        <v>-4189.83</v>
      </c>
      <c r="Q548" s="59">
        <v>1.9E-2</v>
      </c>
      <c r="R548" s="59">
        <v>4189.83</v>
      </c>
      <c r="S548" s="32">
        <v>0.377</v>
      </c>
      <c r="T548" s="32">
        <v>0.371</v>
      </c>
      <c r="U548" s="59">
        <v>599320.68999999994</v>
      </c>
      <c r="V548" s="59">
        <v>486019.87</v>
      </c>
      <c r="W548" s="59">
        <v>268160</v>
      </c>
      <c r="X548" s="59">
        <v>226239.5</v>
      </c>
      <c r="Y548" s="59">
        <v>222060.79999999999</v>
      </c>
      <c r="AA548"/>
    </row>
    <row r="549" spans="1:27" x14ac:dyDescent="0.25">
      <c r="A549" s="60">
        <f>IFERROR(VLOOKUP(RepVariacion[[#This Row],[Nombre Artículo]],Productos[],4,FALSE),"00 Falta Info")</f>
        <v>0</v>
      </c>
      <c r="B549" s="34" t="str">
        <f>IFERROR(VLOOKUP(RepVariacion[[#This Row],[Nombre Artículo]],Productos[],3,FALSE),"00 Falta Info")</f>
        <v>Lacteos</v>
      </c>
      <c r="C549" s="34" t="str">
        <f>IFERROR(VLOOKUP(RepVariacion[[#This Row],[Nombre Artículo]],Productos[],2,FALSE),"00 Falta Info")</f>
        <v>Quesos</v>
      </c>
      <c r="D549" s="61">
        <f>RepVariacion[[#This Row],[Fecha]]-RepVariacion[[#This Row],[Fecha Inicial]]+1</f>
        <v>7</v>
      </c>
      <c r="E549" s="62">
        <v>46093</v>
      </c>
      <c r="F549" s="62">
        <v>46099</v>
      </c>
      <c r="G549" s="29" t="s">
        <v>120</v>
      </c>
      <c r="H549" s="30">
        <v>24.9</v>
      </c>
      <c r="I549" s="30">
        <v>40</v>
      </c>
      <c r="J549" s="30">
        <v>41.1</v>
      </c>
      <c r="K549" s="30">
        <v>23.8</v>
      </c>
      <c r="L549" s="30">
        <v>27.3</v>
      </c>
      <c r="M549" s="30">
        <v>3.5</v>
      </c>
      <c r="N549" s="30">
        <v>0.1</v>
      </c>
      <c r="O549" s="58">
        <v>0.14699999999999999</v>
      </c>
      <c r="P549" s="59">
        <v>43268.98</v>
      </c>
      <c r="Q549" s="59">
        <v>4.0000000000000001E-3</v>
      </c>
      <c r="R549" s="59">
        <v>1239</v>
      </c>
      <c r="S549" s="32">
        <v>0.19</v>
      </c>
      <c r="T549" s="32">
        <v>0.218</v>
      </c>
      <c r="U549" s="59">
        <v>1548336.78</v>
      </c>
      <c r="V549" s="59">
        <v>508964.08</v>
      </c>
      <c r="W549" s="59">
        <v>495600</v>
      </c>
      <c r="X549" s="59">
        <v>294606.32</v>
      </c>
      <c r="Y549" s="59">
        <v>337875.31</v>
      </c>
      <c r="AA549"/>
    </row>
    <row r="550" spans="1:27" x14ac:dyDescent="0.25">
      <c r="A550" s="60">
        <f>IFERROR(VLOOKUP(RepVariacion[[#This Row],[Nombre Artículo]],Productos[],4,FALSE),"00 Falta Info")</f>
        <v>0</v>
      </c>
      <c r="B550" s="34" t="str">
        <f>IFERROR(VLOOKUP(RepVariacion[[#This Row],[Nombre Artículo]],Productos[],3,FALSE),"00 Falta Info")</f>
        <v>Lacteos</v>
      </c>
      <c r="C550" s="34" t="str">
        <f>IFERROR(VLOOKUP(RepVariacion[[#This Row],[Nombre Artículo]],Productos[],2,FALSE),"00 Falta Info")</f>
        <v>Quesos</v>
      </c>
      <c r="D550" s="61">
        <f>RepVariacion[[#This Row],[Fecha]]-RepVariacion[[#This Row],[Fecha Inicial]]+1</f>
        <v>7</v>
      </c>
      <c r="E550" s="62">
        <v>46093</v>
      </c>
      <c r="F550" s="62">
        <v>46099</v>
      </c>
      <c r="G550" s="29" t="s">
        <v>88</v>
      </c>
      <c r="H550" s="30">
        <v>12.2</v>
      </c>
      <c r="I550" s="30"/>
      <c r="J550" s="30">
        <v>10.4</v>
      </c>
      <c r="K550" s="30">
        <v>1.8</v>
      </c>
      <c r="L550" s="30">
        <v>2.9</v>
      </c>
      <c r="M550" s="30">
        <v>1.1000000000000001</v>
      </c>
      <c r="N550" s="30"/>
      <c r="O550" s="58">
        <v>0.59</v>
      </c>
      <c r="P550" s="59">
        <v>13912.29</v>
      </c>
      <c r="Q550" s="59">
        <v>1.4E-2</v>
      </c>
      <c r="R550" s="59">
        <v>324.75</v>
      </c>
      <c r="S550" s="32">
        <v>0.17499999999999999</v>
      </c>
      <c r="T550" s="32">
        <v>0.27800000000000002</v>
      </c>
      <c r="U550" s="59">
        <v>134707.5</v>
      </c>
      <c r="V550" s="59">
        <v>134966.1</v>
      </c>
      <c r="W550" s="59"/>
      <c r="X550" s="59">
        <v>23563.86</v>
      </c>
      <c r="Y550" s="59">
        <v>37476.15</v>
      </c>
      <c r="AA550"/>
    </row>
    <row r="551" spans="1:27" x14ac:dyDescent="0.25">
      <c r="A551" s="60">
        <f>IFERROR(VLOOKUP(RepVariacion[[#This Row],[Nombre Artículo]],Productos[],4,FALSE),"00 Falta Info")</f>
        <v>0</v>
      </c>
      <c r="B551" s="34" t="str">
        <f>IFERROR(VLOOKUP(RepVariacion[[#This Row],[Nombre Artículo]],Productos[],3,FALSE),"00 Falta Info")</f>
        <v>Lacteos</v>
      </c>
      <c r="C551" s="34" t="str">
        <f>IFERROR(VLOOKUP(RepVariacion[[#This Row],[Nombre Artículo]],Productos[],2,FALSE),"00 Falta Info")</f>
        <v>Quesos</v>
      </c>
      <c r="D551" s="61">
        <f>RepVariacion[[#This Row],[Fecha]]-RepVariacion[[#This Row],[Fecha Inicial]]+1</f>
        <v>7</v>
      </c>
      <c r="E551" s="62">
        <v>46093</v>
      </c>
      <c r="F551" s="62">
        <v>46099</v>
      </c>
      <c r="G551" s="29" t="s">
        <v>121</v>
      </c>
      <c r="H551" s="30">
        <v>9.9</v>
      </c>
      <c r="I551" s="30">
        <v>7</v>
      </c>
      <c r="J551" s="30">
        <v>12.3</v>
      </c>
      <c r="K551" s="30">
        <v>4.5999999999999996</v>
      </c>
      <c r="L551" s="30">
        <v>4.8</v>
      </c>
      <c r="M551" s="30">
        <v>0.1</v>
      </c>
      <c r="N551" s="30"/>
      <c r="O551" s="58">
        <v>3.2000000000000001E-2</v>
      </c>
      <c r="P551" s="59">
        <v>2020.04</v>
      </c>
      <c r="Q551" s="59"/>
      <c r="R551" s="59"/>
      <c r="S551" s="32">
        <v>0.155</v>
      </c>
      <c r="T551" s="32">
        <v>0.16</v>
      </c>
      <c r="U551" s="59">
        <v>407562.03</v>
      </c>
      <c r="V551" s="59">
        <v>167973.19</v>
      </c>
      <c r="W551" s="59">
        <v>95830</v>
      </c>
      <c r="X551" s="59">
        <v>63361.08</v>
      </c>
      <c r="Y551" s="59">
        <v>65378.79</v>
      </c>
      <c r="AA551"/>
    </row>
    <row r="552" spans="1:27" x14ac:dyDescent="0.25">
      <c r="A552" s="60">
        <f>IFERROR(VLOOKUP(RepVariacion[[#This Row],[Nombre Artículo]],Productos[],4,FALSE),"00 Falta Info")</f>
        <v>0</v>
      </c>
      <c r="B552" s="34" t="str">
        <f>IFERROR(VLOOKUP(RepVariacion[[#This Row],[Nombre Artículo]],Productos[],3,FALSE),"00 Falta Info")</f>
        <v>Lacteos</v>
      </c>
      <c r="C552" s="34" t="str">
        <f>IFERROR(VLOOKUP(RepVariacion[[#This Row],[Nombre Artículo]],Productos[],2,FALSE),"00 Falta Info")</f>
        <v>Quesos</v>
      </c>
      <c r="D552" s="61">
        <f>RepVariacion[[#This Row],[Fecha]]-RepVariacion[[#This Row],[Fecha Inicial]]+1</f>
        <v>7</v>
      </c>
      <c r="E552" s="62">
        <v>46093</v>
      </c>
      <c r="F552" s="62">
        <v>46099</v>
      </c>
      <c r="G552" s="29" t="s">
        <v>89</v>
      </c>
      <c r="H552" s="30">
        <v>5.0999999999999996</v>
      </c>
      <c r="I552" s="30"/>
      <c r="J552" s="30">
        <v>4</v>
      </c>
      <c r="K552" s="30">
        <v>1.1000000000000001</v>
      </c>
      <c r="L552" s="30">
        <v>1.3</v>
      </c>
      <c r="M552" s="30">
        <v>0.1</v>
      </c>
      <c r="N552" s="30"/>
      <c r="O552" s="58">
        <v>0.123</v>
      </c>
      <c r="P552" s="59">
        <v>2001.81</v>
      </c>
      <c r="Q552" s="59"/>
      <c r="R552" s="59"/>
      <c r="S552" s="32">
        <v>0.20599999999999999</v>
      </c>
      <c r="T552" s="32">
        <v>0.23200000000000001</v>
      </c>
      <c r="U552" s="59">
        <v>79004.45</v>
      </c>
      <c r="V552" s="59">
        <v>56732.08</v>
      </c>
      <c r="W552" s="59"/>
      <c r="X552" s="59">
        <v>16312.6</v>
      </c>
      <c r="Y552" s="59">
        <v>18314.41</v>
      </c>
      <c r="AA552"/>
    </row>
    <row r="553" spans="1:27" x14ac:dyDescent="0.25">
      <c r="A553" s="60">
        <f>IFERROR(VLOOKUP(RepVariacion[[#This Row],[Nombre Artículo]],Productos[],4,FALSE),"00 Falta Info")</f>
        <v>0</v>
      </c>
      <c r="B553" s="34" t="str">
        <f>IFERROR(VLOOKUP(RepVariacion[[#This Row],[Nombre Artículo]],Productos[],3,FALSE),"00 Falta Info")</f>
        <v>Lacteos</v>
      </c>
      <c r="C553" s="34" t="str">
        <f>IFERROR(VLOOKUP(RepVariacion[[#This Row],[Nombre Artículo]],Productos[],2,FALSE),"00 Falta Info")</f>
        <v>Quesos</v>
      </c>
      <c r="D553" s="61">
        <f>RepVariacion[[#This Row],[Fecha]]-RepVariacion[[#This Row],[Fecha Inicial]]+1</f>
        <v>7</v>
      </c>
      <c r="E553" s="62">
        <v>46093</v>
      </c>
      <c r="F553" s="62">
        <v>46099</v>
      </c>
      <c r="G553" s="29" t="s">
        <v>122</v>
      </c>
      <c r="H553" s="30">
        <v>1.2</v>
      </c>
      <c r="I553" s="30">
        <v>1.5</v>
      </c>
      <c r="J553" s="30">
        <v>0.8</v>
      </c>
      <c r="K553" s="30">
        <v>2</v>
      </c>
      <c r="L553" s="30">
        <v>2.1</v>
      </c>
      <c r="M553" s="30">
        <v>0.1</v>
      </c>
      <c r="N553" s="30"/>
      <c r="O553" s="58">
        <v>6.0999999999999999E-2</v>
      </c>
      <c r="P553" s="59">
        <v>4147.2</v>
      </c>
      <c r="Q553" s="59"/>
      <c r="R553" s="59"/>
      <c r="S553" s="32">
        <v>1.036</v>
      </c>
      <c r="T553" s="32">
        <v>1.278</v>
      </c>
      <c r="U553" s="59">
        <v>56783</v>
      </c>
      <c r="V553" s="59">
        <v>25920</v>
      </c>
      <c r="W553" s="59">
        <v>51840</v>
      </c>
      <c r="X553" s="59">
        <v>58805.279999999999</v>
      </c>
      <c r="Y553" s="59">
        <v>72576</v>
      </c>
      <c r="AA553"/>
    </row>
    <row r="554" spans="1:27" x14ac:dyDescent="0.25">
      <c r="A554" s="60">
        <f>IFERROR(VLOOKUP(RepVariacion[[#This Row],[Nombre Artículo]],Productos[],4,FALSE),"00 Falta Info")</f>
        <v>0</v>
      </c>
      <c r="B554" s="34" t="str">
        <f>IFERROR(VLOOKUP(RepVariacion[[#This Row],[Nombre Artículo]],Productos[],3,FALSE),"00 Falta Info")</f>
        <v>Lacteos</v>
      </c>
      <c r="C554" s="34" t="str">
        <f>IFERROR(VLOOKUP(RepVariacion[[#This Row],[Nombre Artículo]],Productos[],2,FALSE),"00 Falta Info")</f>
        <v>Quesos</v>
      </c>
      <c r="D554" s="61">
        <f>RepVariacion[[#This Row],[Fecha]]-RepVariacion[[#This Row],[Fecha Inicial]]+1</f>
        <v>7</v>
      </c>
      <c r="E554" s="62">
        <v>46093</v>
      </c>
      <c r="F554" s="62">
        <v>46099</v>
      </c>
      <c r="G554" s="29" t="s">
        <v>123</v>
      </c>
      <c r="H554" s="30">
        <v>15.6</v>
      </c>
      <c r="I554" s="30">
        <v>8.1999999999999993</v>
      </c>
      <c r="J554" s="30">
        <v>16.600000000000001</v>
      </c>
      <c r="K554" s="30">
        <v>7.1</v>
      </c>
      <c r="L554" s="30">
        <v>8.4</v>
      </c>
      <c r="M554" s="30">
        <v>1.2</v>
      </c>
      <c r="N554" s="30">
        <v>0.1</v>
      </c>
      <c r="O554" s="58">
        <v>0.17</v>
      </c>
      <c r="P554" s="59">
        <v>12155.34</v>
      </c>
      <c r="Q554" s="59">
        <v>0.01</v>
      </c>
      <c r="R554" s="59">
        <v>699.57</v>
      </c>
      <c r="S554" s="32">
        <v>1.1599999999999999</v>
      </c>
      <c r="T554" s="32">
        <v>1.357</v>
      </c>
      <c r="U554" s="59">
        <v>61507.78</v>
      </c>
      <c r="V554" s="59">
        <v>166182.29999999999</v>
      </c>
      <c r="W554" s="59">
        <v>81518.399999999994</v>
      </c>
      <c r="X554" s="59">
        <v>71320.710000000006</v>
      </c>
      <c r="Y554" s="59">
        <v>83449.2</v>
      </c>
      <c r="AA554"/>
    </row>
    <row r="555" spans="1:27" x14ac:dyDescent="0.25">
      <c r="A555" s="60">
        <f>IFERROR(VLOOKUP(RepVariacion[[#This Row],[Nombre Artículo]],Productos[],4,FALSE),"00 Falta Info")</f>
        <v>0</v>
      </c>
      <c r="B555" s="34" t="str">
        <f>IFERROR(VLOOKUP(RepVariacion[[#This Row],[Nombre Artículo]],Productos[],3,FALSE),"00 Falta Info")</f>
        <v>Lacteos</v>
      </c>
      <c r="C555" s="34" t="str">
        <f>IFERROR(VLOOKUP(RepVariacion[[#This Row],[Nombre Artículo]],Productos[],2,FALSE),"00 Falta Info")</f>
        <v>Quesos</v>
      </c>
      <c r="D555" s="61">
        <f>RepVariacion[[#This Row],[Fecha]]-RepVariacion[[#This Row],[Fecha Inicial]]+1</f>
        <v>7</v>
      </c>
      <c r="E555" s="62">
        <v>46093</v>
      </c>
      <c r="F555" s="62">
        <v>46099</v>
      </c>
      <c r="G555" s="29" t="s">
        <v>90</v>
      </c>
      <c r="H555" s="30">
        <v>5.5</v>
      </c>
      <c r="I555" s="30"/>
      <c r="J555" s="30">
        <v>1.9</v>
      </c>
      <c r="K555" s="30">
        <v>3.6</v>
      </c>
      <c r="L555" s="30">
        <v>3.8</v>
      </c>
      <c r="M555" s="30">
        <v>0.3</v>
      </c>
      <c r="N555" s="30"/>
      <c r="O555" s="58">
        <v>8.4000000000000005E-2</v>
      </c>
      <c r="P555" s="59">
        <v>5408.83</v>
      </c>
      <c r="Q555" s="59"/>
      <c r="R555" s="59"/>
      <c r="S555" s="32">
        <v>2.161</v>
      </c>
      <c r="T555" s="32">
        <v>2.3420000000000001</v>
      </c>
      <c r="U555" s="59">
        <v>29837.99</v>
      </c>
      <c r="V555" s="59">
        <v>35084.81</v>
      </c>
      <c r="W555" s="59"/>
      <c r="X555" s="59">
        <v>64470.38</v>
      </c>
      <c r="Y555" s="59">
        <v>69879.210000000006</v>
      </c>
      <c r="AA555"/>
    </row>
    <row r="556" spans="1:27" x14ac:dyDescent="0.25">
      <c r="A556" s="60">
        <f>IFERROR(VLOOKUP(RepVariacion[[#This Row],[Nombre Artículo]],Productos[],4,FALSE),"00 Falta Info")</f>
        <v>0</v>
      </c>
      <c r="B556" s="34" t="str">
        <f>IFERROR(VLOOKUP(RepVariacion[[#This Row],[Nombre Artículo]],Productos[],3,FALSE),"00 Falta Info")</f>
        <v>Abarrotes</v>
      </c>
      <c r="C556" s="34" t="str">
        <f>IFERROR(VLOOKUP(RepVariacion[[#This Row],[Nombre Artículo]],Productos[],2,FALSE),"00 Falta Info")</f>
        <v>Chocolate</v>
      </c>
      <c r="D556" s="61">
        <f>RepVariacion[[#This Row],[Fecha]]-RepVariacion[[#This Row],[Fecha Inicial]]+1</f>
        <v>7</v>
      </c>
      <c r="E556" s="62">
        <v>46093</v>
      </c>
      <c r="F556" s="62">
        <v>46099</v>
      </c>
      <c r="G556" s="29" t="s">
        <v>124</v>
      </c>
      <c r="H556" s="30">
        <v>19.7</v>
      </c>
      <c r="I556" s="30"/>
      <c r="J556" s="30">
        <v>18.5</v>
      </c>
      <c r="K556" s="30">
        <v>1.2</v>
      </c>
      <c r="L556" s="30">
        <v>1.4</v>
      </c>
      <c r="M556" s="30">
        <v>0.2</v>
      </c>
      <c r="N556" s="30"/>
      <c r="O556" s="58">
        <v>0.17399999999999999</v>
      </c>
      <c r="P556" s="59">
        <v>2082.85</v>
      </c>
      <c r="Q556" s="59"/>
      <c r="R556" s="59"/>
      <c r="S556" s="32"/>
      <c r="T556" s="32"/>
      <c r="U556" s="59"/>
      <c r="V556" s="59">
        <v>182614.91</v>
      </c>
      <c r="W556" s="59"/>
      <c r="X556" s="59">
        <v>11990.45</v>
      </c>
      <c r="Y556" s="59">
        <v>14073.3</v>
      </c>
      <c r="AA556"/>
    </row>
    <row r="557" spans="1:27" x14ac:dyDescent="0.25">
      <c r="A557" s="60">
        <f>IFERROR(VLOOKUP(RepVariacion[[#This Row],[Nombre Artículo]],Productos[],4,FALSE),"00 Falta Info")</f>
        <v>0</v>
      </c>
      <c r="B557" s="34" t="str">
        <f>IFERROR(VLOOKUP(RepVariacion[[#This Row],[Nombre Artículo]],Productos[],3,FALSE),"00 Falta Info")</f>
        <v>Abarrotes</v>
      </c>
      <c r="C557" s="34" t="str">
        <f>IFERROR(VLOOKUP(RepVariacion[[#This Row],[Nombre Artículo]],Productos[],2,FALSE),"00 Falta Info")</f>
        <v>Chocolate</v>
      </c>
      <c r="D557" s="61">
        <f>RepVariacion[[#This Row],[Fecha]]-RepVariacion[[#This Row],[Fecha Inicial]]+1</f>
        <v>7</v>
      </c>
      <c r="E557" s="62">
        <v>46093</v>
      </c>
      <c r="F557" s="62">
        <v>46099</v>
      </c>
      <c r="G557" s="29" t="s">
        <v>125</v>
      </c>
      <c r="H557" s="30">
        <v>10.5</v>
      </c>
      <c r="I557" s="30"/>
      <c r="J557" s="30">
        <v>9.6</v>
      </c>
      <c r="K557" s="30">
        <v>0.9</v>
      </c>
      <c r="L557" s="30">
        <v>1</v>
      </c>
      <c r="M557" s="30">
        <v>0.2</v>
      </c>
      <c r="N557" s="30"/>
      <c r="O557" s="58">
        <v>0.188</v>
      </c>
      <c r="P557" s="59">
        <v>2370.77</v>
      </c>
      <c r="Q557" s="59">
        <v>2.3E-2</v>
      </c>
      <c r="R557" s="59">
        <v>289.72000000000003</v>
      </c>
      <c r="S557" s="32">
        <v>0.72399999999999998</v>
      </c>
      <c r="T557" s="32">
        <v>0.86</v>
      </c>
      <c r="U557" s="59">
        <v>17399.52</v>
      </c>
      <c r="V557" s="59">
        <v>138476.65</v>
      </c>
      <c r="W557" s="59"/>
      <c r="X557" s="59">
        <v>12600.88</v>
      </c>
      <c r="Y557" s="59">
        <v>14971.66</v>
      </c>
      <c r="AA557"/>
    </row>
    <row r="558" spans="1:27" x14ac:dyDescent="0.25">
      <c r="A558" s="60">
        <f>IFERROR(VLOOKUP(RepVariacion[[#This Row],[Nombre Artículo]],Productos[],4,FALSE),"00 Falta Info")</f>
        <v>0</v>
      </c>
      <c r="B558" s="34" t="str">
        <f>IFERROR(VLOOKUP(RepVariacion[[#This Row],[Nombre Artículo]],Productos[],3,FALSE),"00 Falta Info")</f>
        <v>Abarrotes</v>
      </c>
      <c r="C558" s="34" t="str">
        <f>IFERROR(VLOOKUP(RepVariacion[[#This Row],[Nombre Artículo]],Productos[],2,FALSE),"00 Falta Info")</f>
        <v>Chocolate</v>
      </c>
      <c r="D558" s="61">
        <f>RepVariacion[[#This Row],[Fecha]]-RepVariacion[[#This Row],[Fecha Inicial]]+1</f>
        <v>7</v>
      </c>
      <c r="E558" s="62">
        <v>46093</v>
      </c>
      <c r="F558" s="62">
        <v>46099</v>
      </c>
      <c r="G558" s="29" t="s">
        <v>126</v>
      </c>
      <c r="H558" s="30">
        <v>6.3</v>
      </c>
      <c r="I558" s="30"/>
      <c r="J558" s="30">
        <v>5.4</v>
      </c>
      <c r="K558" s="30">
        <v>0.9</v>
      </c>
      <c r="L558" s="30">
        <v>0.5</v>
      </c>
      <c r="M558" s="30">
        <v>-0.4</v>
      </c>
      <c r="N558" s="30"/>
      <c r="O558" s="58">
        <v>-0.42499999999999999</v>
      </c>
      <c r="P558" s="59">
        <v>-3928.64</v>
      </c>
      <c r="Q558" s="59"/>
      <c r="R558" s="59"/>
      <c r="S558" s="32">
        <v>0.63400000000000001</v>
      </c>
      <c r="T558" s="32">
        <v>0.36399999999999999</v>
      </c>
      <c r="U558" s="59">
        <v>14571.36</v>
      </c>
      <c r="V558" s="59">
        <v>52899.07</v>
      </c>
      <c r="W558" s="59"/>
      <c r="X558" s="59">
        <v>9236.48</v>
      </c>
      <c r="Y558" s="59">
        <v>5307.83</v>
      </c>
      <c r="AA558"/>
    </row>
    <row r="559" spans="1:27" x14ac:dyDescent="0.25">
      <c r="A559" s="60">
        <f>IFERROR(VLOOKUP(RepVariacion[[#This Row],[Nombre Artículo]],Productos[],4,FALSE),"00 Falta Info")</f>
        <v>0</v>
      </c>
      <c r="B559" s="34" t="str">
        <f>IFERROR(VLOOKUP(RepVariacion[[#This Row],[Nombre Artículo]],Productos[],3,FALSE),"00 Falta Info")</f>
        <v>Abarrotes</v>
      </c>
      <c r="C559" s="34" t="str">
        <f>IFERROR(VLOOKUP(RepVariacion[[#This Row],[Nombre Artículo]],Productos[],2,FALSE),"00 Falta Info")</f>
        <v>Aceite</v>
      </c>
      <c r="D559" s="61">
        <f>RepVariacion[[#This Row],[Fecha]]-RepVariacion[[#This Row],[Fecha Inicial]]+1</f>
        <v>7</v>
      </c>
      <c r="E559" s="62">
        <v>46093</v>
      </c>
      <c r="F559" s="62">
        <v>46099</v>
      </c>
      <c r="G559" s="29" t="s">
        <v>127</v>
      </c>
      <c r="H559" s="30">
        <v>11</v>
      </c>
      <c r="I559" s="30">
        <v>24</v>
      </c>
      <c r="J559" s="30">
        <v>7</v>
      </c>
      <c r="K559" s="30">
        <v>28</v>
      </c>
      <c r="L559" s="30"/>
      <c r="M559" s="30">
        <v>-28</v>
      </c>
      <c r="N559" s="30"/>
      <c r="O559" s="58">
        <v>-1</v>
      </c>
      <c r="P559" s="59">
        <v>-42980</v>
      </c>
      <c r="Q559" s="59"/>
      <c r="R559" s="59"/>
      <c r="S559" s="32"/>
      <c r="T559" s="32"/>
      <c r="U559" s="59"/>
      <c r="V559" s="59">
        <v>10745</v>
      </c>
      <c r="W559" s="59">
        <v>36840</v>
      </c>
      <c r="X559" s="59">
        <v>42947</v>
      </c>
      <c r="Y559" s="59"/>
      <c r="AA559"/>
    </row>
    <row r="560" spans="1:27" x14ac:dyDescent="0.25">
      <c r="A560" s="60">
        <f>IFERROR(VLOOKUP(RepVariacion[[#This Row],[Nombre Artículo]],Productos[],4,FALSE),"00 Falta Info")</f>
        <v>0</v>
      </c>
      <c r="B560" s="34" t="str">
        <f>IFERROR(VLOOKUP(RepVariacion[[#This Row],[Nombre Artículo]],Productos[],3,FALSE),"00 Falta Info")</f>
        <v>Verduras</v>
      </c>
      <c r="C560" s="34" t="str">
        <f>IFERROR(VLOOKUP(RepVariacion[[#This Row],[Nombre Artículo]],Productos[],2,FALSE),"00 Falta Info")</f>
        <v>Champiñon</v>
      </c>
      <c r="D560" s="61">
        <f>RepVariacion[[#This Row],[Fecha]]-RepVariacion[[#This Row],[Fecha Inicial]]+1</f>
        <v>7</v>
      </c>
      <c r="E560" s="62">
        <v>46093</v>
      </c>
      <c r="F560" s="62">
        <v>46099</v>
      </c>
      <c r="G560" s="29" t="s">
        <v>148</v>
      </c>
      <c r="H560" s="30">
        <v>2.2999999999999998</v>
      </c>
      <c r="I560" s="30">
        <v>0.6</v>
      </c>
      <c r="J560" s="30">
        <v>0.4</v>
      </c>
      <c r="K560" s="30">
        <v>2.5</v>
      </c>
      <c r="L560" s="30">
        <v>2.8</v>
      </c>
      <c r="M560" s="30">
        <v>0.3</v>
      </c>
      <c r="N560" s="30"/>
      <c r="O560" s="58">
        <v>0.126</v>
      </c>
      <c r="P560" s="59">
        <v>4781.3</v>
      </c>
      <c r="Q560" s="59"/>
      <c r="R560" s="59"/>
      <c r="S560" s="32">
        <v>0.26700000000000002</v>
      </c>
      <c r="T560" s="32">
        <v>0.25600000000000001</v>
      </c>
      <c r="U560" s="59">
        <v>166662.75</v>
      </c>
      <c r="V560" s="59">
        <v>5460.01</v>
      </c>
      <c r="W560" s="59">
        <v>9100</v>
      </c>
      <c r="X560" s="59">
        <v>44517.3</v>
      </c>
      <c r="Y560" s="59">
        <v>42618.43</v>
      </c>
      <c r="AA560"/>
    </row>
    <row r="561" spans="1:27" x14ac:dyDescent="0.25">
      <c r="A561" s="60">
        <f>IFERROR(VLOOKUP(RepVariacion[[#This Row],[Nombre Artículo]],Productos[],4,FALSE),"00 Falta Info")</f>
        <v>0</v>
      </c>
      <c r="B561" s="34" t="str">
        <f>IFERROR(VLOOKUP(RepVariacion[[#This Row],[Nombre Artículo]],Productos[],3,FALSE),"00 Falta Info")</f>
        <v>Verduras</v>
      </c>
      <c r="C561" s="34" t="str">
        <f>IFERROR(VLOOKUP(RepVariacion[[#This Row],[Nombre Artículo]],Productos[],2,FALSE),"00 Falta Info")</f>
        <v>Champiñon</v>
      </c>
      <c r="D561" s="61">
        <f>RepVariacion[[#This Row],[Fecha]]-RepVariacion[[#This Row],[Fecha Inicial]]+1</f>
        <v>7</v>
      </c>
      <c r="E561" s="62">
        <v>46093</v>
      </c>
      <c r="F561" s="62">
        <v>46099</v>
      </c>
      <c r="G561" s="29" t="s">
        <v>149</v>
      </c>
      <c r="H561" s="30">
        <v>1.2</v>
      </c>
      <c r="I561" s="30"/>
      <c r="J561" s="30">
        <v>1</v>
      </c>
      <c r="K561" s="30">
        <v>0.1</v>
      </c>
      <c r="L561" s="30">
        <v>0.9</v>
      </c>
      <c r="M561" s="30">
        <v>0.8</v>
      </c>
      <c r="N561" s="30"/>
      <c r="O561" s="58">
        <v>7.5110000000000001</v>
      </c>
      <c r="P561" s="59">
        <v>10325.25</v>
      </c>
      <c r="Q561" s="59"/>
      <c r="R561" s="59"/>
      <c r="S561" s="32">
        <v>1.0999999999999999E-2</v>
      </c>
      <c r="T561" s="32">
        <v>9.0999999999999998E-2</v>
      </c>
      <c r="U561" s="59">
        <v>128742.76</v>
      </c>
      <c r="V561" s="59">
        <v>13637</v>
      </c>
      <c r="W561" s="59"/>
      <c r="X561" s="59">
        <v>1374.75</v>
      </c>
      <c r="Y561" s="59">
        <v>11700</v>
      </c>
      <c r="AA561"/>
    </row>
    <row r="562" spans="1:27" x14ac:dyDescent="0.25">
      <c r="A562" s="60">
        <f>IFERROR(VLOOKUP(RepVariacion[[#This Row],[Nombre Artículo]],Productos[],4,FALSE),"00 Falta Info")</f>
        <v>0</v>
      </c>
      <c r="B562" s="34" t="str">
        <f>IFERROR(VLOOKUP(RepVariacion[[#This Row],[Nombre Artículo]],Productos[],3,FALSE),"00 Falta Info")</f>
        <v>Verduras</v>
      </c>
      <c r="C562" s="34" t="str">
        <f>IFERROR(VLOOKUP(RepVariacion[[#This Row],[Nombre Artículo]],Productos[],2,FALSE),"00 Falta Info")</f>
        <v>Palta</v>
      </c>
      <c r="D562" s="61">
        <f>RepVariacion[[#This Row],[Fecha]]-RepVariacion[[#This Row],[Fecha Inicial]]+1</f>
        <v>7</v>
      </c>
      <c r="E562" s="62">
        <v>46093</v>
      </c>
      <c r="F562" s="62">
        <v>46099</v>
      </c>
      <c r="G562" s="29" t="s">
        <v>92</v>
      </c>
      <c r="H562" s="30">
        <v>11</v>
      </c>
      <c r="I562" s="30">
        <v>18</v>
      </c>
      <c r="J562" s="30">
        <v>17.5</v>
      </c>
      <c r="K562" s="30">
        <v>11.6</v>
      </c>
      <c r="L562" s="30">
        <v>18.100000000000001</v>
      </c>
      <c r="M562" s="30">
        <v>6.6</v>
      </c>
      <c r="N562" s="30">
        <v>0.9</v>
      </c>
      <c r="O562" s="58">
        <v>0.56599999999999995</v>
      </c>
      <c r="P562" s="59">
        <v>29542.34</v>
      </c>
      <c r="Q562" s="59">
        <v>7.6999999999999999E-2</v>
      </c>
      <c r="R562" s="59">
        <v>4029.43</v>
      </c>
      <c r="S562" s="32">
        <v>0.10299999999999999</v>
      </c>
      <c r="T562" s="32">
        <v>0.17199999999999999</v>
      </c>
      <c r="U562" s="59">
        <v>474092.44</v>
      </c>
      <c r="V562" s="59">
        <v>78710.22</v>
      </c>
      <c r="W562" s="59">
        <v>81180</v>
      </c>
      <c r="X562" s="59">
        <v>49030.58</v>
      </c>
      <c r="Y562" s="59">
        <v>81771.47</v>
      </c>
      <c r="AA562"/>
    </row>
    <row r="563" spans="1:27" x14ac:dyDescent="0.25">
      <c r="A563" s="60">
        <f>IFERROR(VLOOKUP(RepVariacion[[#This Row],[Nombre Artículo]],Productos[],4,FALSE),"00 Falta Info")</f>
        <v>0</v>
      </c>
      <c r="B563" s="34" t="str">
        <f>IFERROR(VLOOKUP(RepVariacion[[#This Row],[Nombre Artículo]],Productos[],3,FALSE),"00 Falta Info")</f>
        <v>Postres</v>
      </c>
      <c r="C563" s="34" t="str">
        <f>IFERROR(VLOOKUP(RepVariacion[[#This Row],[Nombre Artículo]],Productos[],2,FALSE),"00 Falta Info")</f>
        <v>Tortas</v>
      </c>
      <c r="D563" s="61">
        <f>RepVariacion[[#This Row],[Fecha]]-RepVariacion[[#This Row],[Fecha Inicial]]+1</f>
        <v>7</v>
      </c>
      <c r="E563" s="62">
        <v>46093</v>
      </c>
      <c r="F563" s="62">
        <v>46099</v>
      </c>
      <c r="G563" s="29" t="s">
        <v>130</v>
      </c>
      <c r="H563" s="30">
        <v>39</v>
      </c>
      <c r="I563" s="30">
        <v>16</v>
      </c>
      <c r="J563" s="30">
        <v>29</v>
      </c>
      <c r="K563" s="30">
        <v>26</v>
      </c>
      <c r="L563" s="30">
        <v>25</v>
      </c>
      <c r="M563" s="30">
        <v>-1</v>
      </c>
      <c r="N563" s="30">
        <v>1</v>
      </c>
      <c r="O563" s="58">
        <v>-3.7999999999999999E-2</v>
      </c>
      <c r="P563" s="59">
        <v>-1206</v>
      </c>
      <c r="Q563" s="59">
        <v>3.7999999999999999E-2</v>
      </c>
      <c r="R563" s="59">
        <v>1206</v>
      </c>
      <c r="S563" s="32">
        <v>0.76300000000000001</v>
      </c>
      <c r="T563" s="32">
        <v>0.73399999999999999</v>
      </c>
      <c r="U563" s="59">
        <v>41099.870000000003</v>
      </c>
      <c r="V563" s="59">
        <v>34974</v>
      </c>
      <c r="W563" s="59">
        <v>19296</v>
      </c>
      <c r="X563" s="59">
        <v>31356</v>
      </c>
      <c r="Y563" s="59">
        <v>30150</v>
      </c>
      <c r="AA563"/>
    </row>
    <row r="564" spans="1:27" x14ac:dyDescent="0.25">
      <c r="A564" s="60">
        <f>IFERROR(VLOOKUP(RepVariacion[[#This Row],[Nombre Artículo]],Productos[],4,FALSE),"00 Falta Info")</f>
        <v>0</v>
      </c>
      <c r="B564" s="34" t="str">
        <f>IFERROR(VLOOKUP(RepVariacion[[#This Row],[Nombre Artículo]],Productos[],3,FALSE),"00 Falta Info")</f>
        <v>Postres</v>
      </c>
      <c r="C564" s="34" t="str">
        <f>IFERROR(VLOOKUP(RepVariacion[[#This Row],[Nombre Artículo]],Productos[],2,FALSE),"00 Falta Info")</f>
        <v>Tortas</v>
      </c>
      <c r="D564" s="61">
        <f>RepVariacion[[#This Row],[Fecha]]-RepVariacion[[#This Row],[Fecha Inicial]]+1</f>
        <v>7</v>
      </c>
      <c r="E564" s="62">
        <v>46093</v>
      </c>
      <c r="F564" s="62">
        <v>46099</v>
      </c>
      <c r="G564" s="29" t="s">
        <v>131</v>
      </c>
      <c r="H564" s="30">
        <v>37</v>
      </c>
      <c r="I564" s="30">
        <v>42</v>
      </c>
      <c r="J564" s="30">
        <v>68</v>
      </c>
      <c r="K564" s="30">
        <v>11</v>
      </c>
      <c r="L564" s="30">
        <v>8</v>
      </c>
      <c r="M564" s="30">
        <v>-3</v>
      </c>
      <c r="N564" s="30"/>
      <c r="O564" s="58">
        <v>-0.27300000000000002</v>
      </c>
      <c r="P564" s="59">
        <v>-3171</v>
      </c>
      <c r="Q564" s="59"/>
      <c r="R564" s="59"/>
      <c r="S564" s="32">
        <v>0.42199999999999999</v>
      </c>
      <c r="T564" s="32">
        <v>0.307</v>
      </c>
      <c r="U564" s="59">
        <v>27563</v>
      </c>
      <c r="V564" s="59">
        <v>71876</v>
      </c>
      <c r="W564" s="59">
        <v>44394</v>
      </c>
      <c r="X564" s="59">
        <v>11627</v>
      </c>
      <c r="Y564" s="59">
        <v>8456</v>
      </c>
      <c r="AA564"/>
    </row>
    <row r="565" spans="1:27" x14ac:dyDescent="0.25">
      <c r="A565" s="60">
        <f>IFERROR(VLOOKUP(RepVariacion[[#This Row],[Nombre Artículo]],Productos[],4,FALSE),"00 Falta Info")</f>
        <v>0</v>
      </c>
      <c r="B565" s="34" t="str">
        <f>IFERROR(VLOOKUP(RepVariacion[[#This Row],[Nombre Artículo]],Productos[],3,FALSE),"00 Falta Info")</f>
        <v>Postres</v>
      </c>
      <c r="C565" s="34" t="str">
        <f>IFERROR(VLOOKUP(RepVariacion[[#This Row],[Nombre Artículo]],Productos[],2,FALSE),"00 Falta Info")</f>
        <v>Tortas</v>
      </c>
      <c r="D565" s="61">
        <f>RepVariacion[[#This Row],[Fecha]]-RepVariacion[[#This Row],[Fecha Inicial]]+1</f>
        <v>7</v>
      </c>
      <c r="E565" s="62">
        <v>46093</v>
      </c>
      <c r="F565" s="62">
        <v>46099</v>
      </c>
      <c r="G565" s="29" t="s">
        <v>143</v>
      </c>
      <c r="H565" s="30">
        <v>31</v>
      </c>
      <c r="I565" s="30">
        <v>34</v>
      </c>
      <c r="J565" s="30">
        <v>46</v>
      </c>
      <c r="K565" s="30">
        <v>19</v>
      </c>
      <c r="L565" s="30">
        <v>19</v>
      </c>
      <c r="M565" s="30"/>
      <c r="N565" s="30"/>
      <c r="O565" s="58"/>
      <c r="P565" s="59"/>
      <c r="Q565" s="59"/>
      <c r="R565" s="59"/>
      <c r="S565" s="32">
        <v>0.36399999999999999</v>
      </c>
      <c r="T565" s="32">
        <v>0.36399999999999999</v>
      </c>
      <c r="U565" s="59">
        <v>80639.14</v>
      </c>
      <c r="V565" s="59">
        <v>71116</v>
      </c>
      <c r="W565" s="59">
        <v>52564</v>
      </c>
      <c r="X565" s="59">
        <v>29374</v>
      </c>
      <c r="Y565" s="59">
        <v>29374</v>
      </c>
      <c r="AA565"/>
    </row>
    <row r="566" spans="1:27" x14ac:dyDescent="0.25">
      <c r="A566" s="60">
        <f>IFERROR(VLOOKUP(RepVariacion[[#This Row],[Nombre Artículo]],Productos[],4,FALSE),"00 Falta Info")</f>
        <v>0</v>
      </c>
      <c r="B566" s="34" t="str">
        <f>IFERROR(VLOOKUP(RepVariacion[[#This Row],[Nombre Artículo]],Productos[],3,FALSE),"00 Falta Info")</f>
        <v>Postres</v>
      </c>
      <c r="C566" s="34" t="str">
        <f>IFERROR(VLOOKUP(RepVariacion[[#This Row],[Nombre Artículo]],Productos[],2,FALSE),"00 Falta Info")</f>
        <v>Tortas</v>
      </c>
      <c r="D566" s="61">
        <f>RepVariacion[[#This Row],[Fecha]]-RepVariacion[[#This Row],[Fecha Inicial]]+1</f>
        <v>7</v>
      </c>
      <c r="E566" s="62">
        <v>46093</v>
      </c>
      <c r="F566" s="62">
        <v>46099</v>
      </c>
      <c r="G566" s="29" t="s">
        <v>132</v>
      </c>
      <c r="H566" s="30">
        <v>465</v>
      </c>
      <c r="I566" s="30"/>
      <c r="J566" s="30">
        <v>252</v>
      </c>
      <c r="K566" s="30">
        <v>213</v>
      </c>
      <c r="L566" s="30">
        <v>250</v>
      </c>
      <c r="M566" s="30">
        <v>37</v>
      </c>
      <c r="N566" s="30"/>
      <c r="O566" s="58">
        <v>0.17399999999999999</v>
      </c>
      <c r="P566" s="59">
        <v>8880</v>
      </c>
      <c r="Q566" s="59"/>
      <c r="R566" s="59"/>
      <c r="S566" s="32"/>
      <c r="T566" s="32"/>
      <c r="U566" s="59"/>
      <c r="V566" s="59">
        <v>60480</v>
      </c>
      <c r="W566" s="59"/>
      <c r="X566" s="59">
        <v>51120</v>
      </c>
      <c r="Y566" s="59">
        <v>60000</v>
      </c>
      <c r="AA566"/>
    </row>
    <row r="567" spans="1:27" x14ac:dyDescent="0.25">
      <c r="A567" s="60">
        <f>IFERROR(VLOOKUP(RepVariacion[[#This Row],[Nombre Artículo]],Productos[],4,FALSE),"00 Falta Info")</f>
        <v>0</v>
      </c>
      <c r="B567" s="34" t="str">
        <f>IFERROR(VLOOKUP(RepVariacion[[#This Row],[Nombre Artículo]],Productos[],3,FALSE),"00 Falta Info")</f>
        <v>Postres</v>
      </c>
      <c r="C567" s="34" t="str">
        <f>IFERROR(VLOOKUP(RepVariacion[[#This Row],[Nombre Artículo]],Productos[],2,FALSE),"00 Falta Info")</f>
        <v>Tortas</v>
      </c>
      <c r="D567" s="61">
        <f>RepVariacion[[#This Row],[Fecha]]-RepVariacion[[#This Row],[Fecha Inicial]]+1</f>
        <v>7</v>
      </c>
      <c r="E567" s="62">
        <v>46093</v>
      </c>
      <c r="F567" s="62">
        <v>46099</v>
      </c>
      <c r="G567" s="29" t="s">
        <v>144</v>
      </c>
      <c r="H567" s="30">
        <v>365</v>
      </c>
      <c r="I567" s="30"/>
      <c r="J567" s="30">
        <v>173</v>
      </c>
      <c r="K567" s="30">
        <v>192</v>
      </c>
      <c r="L567" s="30">
        <v>250</v>
      </c>
      <c r="M567" s="30">
        <v>58</v>
      </c>
      <c r="N567" s="30"/>
      <c r="O567" s="58">
        <v>0.30199999999999999</v>
      </c>
      <c r="P567" s="59">
        <v>19314</v>
      </c>
      <c r="Q567" s="59"/>
      <c r="R567" s="59"/>
      <c r="S567" s="32"/>
      <c r="T567" s="32"/>
      <c r="U567" s="59"/>
      <c r="V567" s="59">
        <v>57609</v>
      </c>
      <c r="W567" s="59"/>
      <c r="X567" s="59">
        <v>63936</v>
      </c>
      <c r="Y567" s="59">
        <v>83250</v>
      </c>
      <c r="AA567"/>
    </row>
    <row r="568" spans="1:27" x14ac:dyDescent="0.25">
      <c r="A568" s="60">
        <f>IFERROR(VLOOKUP(RepVariacion[[#This Row],[Nombre Artículo]],Productos[],4,FALSE),"00 Falta Info")</f>
        <v>0</v>
      </c>
      <c r="B568" s="34" t="str">
        <f>IFERROR(VLOOKUP(RepVariacion[[#This Row],[Nombre Artículo]],Productos[],3,FALSE),"00 Falta Info")</f>
        <v>Postres</v>
      </c>
      <c r="C568" s="34" t="str">
        <f>IFERROR(VLOOKUP(RepVariacion[[#This Row],[Nombre Artículo]],Productos[],2,FALSE),"00 Falta Info")</f>
        <v>Tortas</v>
      </c>
      <c r="D568" s="61">
        <f>RepVariacion[[#This Row],[Fecha]]-RepVariacion[[#This Row],[Fecha Inicial]]+1</f>
        <v>7</v>
      </c>
      <c r="E568" s="62">
        <v>46093</v>
      </c>
      <c r="F568" s="62">
        <v>46099</v>
      </c>
      <c r="G568" s="29" t="s">
        <v>133</v>
      </c>
      <c r="H568" s="30">
        <v>14</v>
      </c>
      <c r="I568" s="30"/>
      <c r="J568" s="30">
        <v>14</v>
      </c>
      <c r="K568" s="30"/>
      <c r="L568" s="30"/>
      <c r="M568" s="30"/>
      <c r="N568" s="30"/>
      <c r="O568" s="58"/>
      <c r="P568" s="59"/>
      <c r="Q568" s="59"/>
      <c r="R568" s="59"/>
      <c r="S568" s="32"/>
      <c r="T568" s="32"/>
      <c r="U568" s="59"/>
      <c r="V568" s="59">
        <v>6580</v>
      </c>
      <c r="W568" s="59"/>
      <c r="X568" s="59"/>
      <c r="Y568" s="59"/>
      <c r="AA568"/>
    </row>
    <row r="569" spans="1:27" x14ac:dyDescent="0.25">
      <c r="A569" s="60">
        <f>IFERROR(VLOOKUP(RepVariacion[[#This Row],[Nombre Artículo]],Productos[],4,FALSE),"00 Falta Info")</f>
        <v>0</v>
      </c>
      <c r="B569" s="34" t="str">
        <f>IFERROR(VLOOKUP(RepVariacion[[#This Row],[Nombre Artículo]],Productos[],3,FALSE),"00 Falta Info")</f>
        <v>Postres</v>
      </c>
      <c r="C569" s="34" t="str">
        <f>IFERROR(VLOOKUP(RepVariacion[[#This Row],[Nombre Artículo]],Productos[],2,FALSE),"00 Falta Info")</f>
        <v>Tortas</v>
      </c>
      <c r="D569" s="61">
        <f>RepVariacion[[#This Row],[Fecha]]-RepVariacion[[#This Row],[Fecha Inicial]]+1</f>
        <v>7</v>
      </c>
      <c r="E569" s="62">
        <v>46093</v>
      </c>
      <c r="F569" s="62">
        <v>46099</v>
      </c>
      <c r="G569" s="29" t="s">
        <v>145</v>
      </c>
      <c r="H569" s="30">
        <v>35</v>
      </c>
      <c r="I569" s="30"/>
      <c r="J569" s="30">
        <v>24</v>
      </c>
      <c r="K569" s="30">
        <v>11</v>
      </c>
      <c r="L569" s="30">
        <v>8</v>
      </c>
      <c r="M569" s="30">
        <v>-3</v>
      </c>
      <c r="N569" s="30">
        <v>1</v>
      </c>
      <c r="O569" s="58">
        <v>-0.27300000000000002</v>
      </c>
      <c r="P569" s="59">
        <v>-3420</v>
      </c>
      <c r="Q569" s="59">
        <v>9.0999999999999998E-2</v>
      </c>
      <c r="R569" s="59">
        <v>1140</v>
      </c>
      <c r="S569" s="32">
        <v>0.33900000000000002</v>
      </c>
      <c r="T569" s="32">
        <v>0.247</v>
      </c>
      <c r="U569" s="59">
        <v>36986.980000000003</v>
      </c>
      <c r="V569" s="59">
        <v>27360</v>
      </c>
      <c r="W569" s="59"/>
      <c r="X569" s="59">
        <v>12540</v>
      </c>
      <c r="Y569" s="59">
        <v>9120</v>
      </c>
      <c r="AA569"/>
    </row>
    <row r="570" spans="1:27" x14ac:dyDescent="0.25">
      <c r="A570" s="60">
        <f>IFERROR(VLOOKUP(RepVariacion[[#This Row],[Nombre Artículo]],Productos[],4,FALSE),"00 Falta Info")</f>
        <v>0</v>
      </c>
      <c r="B570" s="34" t="str">
        <f>IFERROR(VLOOKUP(RepVariacion[[#This Row],[Nombre Artículo]],Productos[],3,FALSE),"00 Falta Info")</f>
        <v>Postres</v>
      </c>
      <c r="C570" s="34" t="str">
        <f>IFERROR(VLOOKUP(RepVariacion[[#This Row],[Nombre Artículo]],Productos[],2,FALSE),"00 Falta Info")</f>
        <v>Tortas</v>
      </c>
      <c r="D570" s="61">
        <f>RepVariacion[[#This Row],[Fecha]]-RepVariacion[[#This Row],[Fecha Inicial]]+1</f>
        <v>7</v>
      </c>
      <c r="E570" s="62">
        <v>46093</v>
      </c>
      <c r="F570" s="62">
        <v>46099</v>
      </c>
      <c r="G570" s="29" t="s">
        <v>135</v>
      </c>
      <c r="H570" s="30">
        <v>11</v>
      </c>
      <c r="I570" s="30">
        <v>12</v>
      </c>
      <c r="J570" s="30">
        <v>12</v>
      </c>
      <c r="K570" s="30">
        <v>11</v>
      </c>
      <c r="L570" s="30">
        <v>12</v>
      </c>
      <c r="M570" s="30">
        <v>1</v>
      </c>
      <c r="N570" s="30"/>
      <c r="O570" s="58">
        <v>9.0999999999999998E-2</v>
      </c>
      <c r="P570" s="59">
        <v>272</v>
      </c>
      <c r="Q570" s="59"/>
      <c r="R570" s="59"/>
      <c r="S570" s="32">
        <v>6.3E-2</v>
      </c>
      <c r="T570" s="32">
        <v>6.8000000000000005E-2</v>
      </c>
      <c r="U570" s="59">
        <v>47765</v>
      </c>
      <c r="V570" s="59">
        <v>3264</v>
      </c>
      <c r="W570" s="59">
        <v>3264</v>
      </c>
      <c r="X570" s="59">
        <v>2992</v>
      </c>
      <c r="Y570" s="59">
        <v>3264</v>
      </c>
      <c r="AA570"/>
    </row>
    <row r="571" spans="1:27" x14ac:dyDescent="0.25">
      <c r="A571" s="60">
        <f>IFERROR(VLOOKUP(RepVariacion[[#This Row],[Nombre Artículo]],Productos[],4,FALSE),"00 Falta Info")</f>
        <v>0</v>
      </c>
      <c r="B571" s="34" t="str">
        <f>IFERROR(VLOOKUP(RepVariacion[[#This Row],[Nombre Artículo]],Productos[],3,FALSE),"00 Falta Info")</f>
        <v>Colación</v>
      </c>
      <c r="C571" s="34" t="str">
        <f>IFERROR(VLOOKUP(RepVariacion[[#This Row],[Nombre Artículo]],Productos[],2,FALSE),"00 Falta Info")</f>
        <v>Colacion</v>
      </c>
      <c r="D571" s="61">
        <f>RepVariacion[[#This Row],[Fecha]]-RepVariacion[[#This Row],[Fecha Inicial]]+1</f>
        <v>7</v>
      </c>
      <c r="E571" s="62">
        <v>46093</v>
      </c>
      <c r="F571" s="62">
        <v>46099</v>
      </c>
      <c r="G571" s="29" t="s">
        <v>150</v>
      </c>
      <c r="H571" s="30">
        <v>8</v>
      </c>
      <c r="I571" s="30">
        <v>8</v>
      </c>
      <c r="J571" s="30">
        <v>12</v>
      </c>
      <c r="K571" s="30">
        <v>4</v>
      </c>
      <c r="L571" s="30"/>
      <c r="M571" s="30">
        <v>-4</v>
      </c>
      <c r="N571" s="30"/>
      <c r="O571" s="58">
        <v>-1</v>
      </c>
      <c r="P571" s="59">
        <v>-20800</v>
      </c>
      <c r="Q571" s="59"/>
      <c r="R571" s="59"/>
      <c r="S571" s="32"/>
      <c r="T571" s="32"/>
      <c r="U571" s="59"/>
      <c r="V571" s="59">
        <v>62400</v>
      </c>
      <c r="W571" s="59">
        <v>41600</v>
      </c>
      <c r="X571" s="59">
        <v>20800</v>
      </c>
      <c r="Y571" s="59"/>
      <c r="AA571"/>
    </row>
    <row r="572" spans="1:27" x14ac:dyDescent="0.25">
      <c r="A572" s="60">
        <f>IFERROR(VLOOKUP(RepVariacion[[#This Row],[Nombre Artículo]],Productos[],4,FALSE),"00 Falta Info")</f>
        <v>0</v>
      </c>
      <c r="B572" s="34" t="str">
        <f>IFERROR(VLOOKUP(RepVariacion[[#This Row],[Nombre Artículo]],Productos[],3,FALSE),"00 Falta Info")</f>
        <v>Colación</v>
      </c>
      <c r="C572" s="34" t="str">
        <f>IFERROR(VLOOKUP(RepVariacion[[#This Row],[Nombre Artículo]],Productos[],2,FALSE),"00 Falta Info")</f>
        <v>Colacion</v>
      </c>
      <c r="D572" s="61">
        <f>RepVariacion[[#This Row],[Fecha]]-RepVariacion[[#This Row],[Fecha Inicial]]+1</f>
        <v>7</v>
      </c>
      <c r="E572" s="62">
        <v>46093</v>
      </c>
      <c r="F572" s="62">
        <v>46099</v>
      </c>
      <c r="G572" s="29" t="s">
        <v>141</v>
      </c>
      <c r="H572" s="30"/>
      <c r="I572" s="30">
        <v>12</v>
      </c>
      <c r="J572" s="30">
        <v>4.2</v>
      </c>
      <c r="K572" s="30">
        <v>7.8</v>
      </c>
      <c r="L572" s="30"/>
      <c r="M572" s="30">
        <v>-7.8</v>
      </c>
      <c r="N572" s="30"/>
      <c r="O572" s="58">
        <v>-1</v>
      </c>
      <c r="P572" s="59">
        <v>-62800</v>
      </c>
      <c r="Q572" s="59"/>
      <c r="R572" s="59"/>
      <c r="S572" s="32"/>
      <c r="T572" s="32"/>
      <c r="U572" s="59"/>
      <c r="V572" s="59">
        <v>33200</v>
      </c>
      <c r="W572" s="59">
        <v>96000</v>
      </c>
      <c r="X572" s="59">
        <v>62800</v>
      </c>
      <c r="Y572" s="59"/>
      <c r="AA572"/>
    </row>
    <row r="573" spans="1:27" x14ac:dyDescent="0.25">
      <c r="A573" s="60">
        <f>IFERROR(VLOOKUP(RepVariacion[[#This Row],[Nombre Artículo]],Productos[],4,FALSE),"00 Falta Info")</f>
        <v>0</v>
      </c>
      <c r="B573" s="34" t="str">
        <f>IFERROR(VLOOKUP(RepVariacion[[#This Row],[Nombre Artículo]],Productos[],3,FALSE),"00 Falta Info")</f>
        <v>Colación</v>
      </c>
      <c r="C573" s="34" t="str">
        <f>IFERROR(VLOOKUP(RepVariacion[[#This Row],[Nombre Artículo]],Productos[],2,FALSE),"00 Falta Info")</f>
        <v>Colacion</v>
      </c>
      <c r="D573" s="61">
        <f>RepVariacion[[#This Row],[Fecha]]-RepVariacion[[#This Row],[Fecha Inicial]]+1</f>
        <v>7</v>
      </c>
      <c r="E573" s="62">
        <v>46093</v>
      </c>
      <c r="F573" s="62">
        <v>46099</v>
      </c>
      <c r="G573" s="29" t="s">
        <v>140</v>
      </c>
      <c r="H573" s="30"/>
      <c r="I573" s="30">
        <v>21.2</v>
      </c>
      <c r="J573" s="30">
        <v>21.2</v>
      </c>
      <c r="K573" s="30"/>
      <c r="L573" s="30"/>
      <c r="M573" s="30"/>
      <c r="N573" s="30"/>
      <c r="O573" s="58"/>
      <c r="P573" s="59"/>
      <c r="Q573" s="59"/>
      <c r="R573" s="59"/>
      <c r="S573" s="32"/>
      <c r="T573" s="32"/>
      <c r="U573" s="59"/>
      <c r="V573" s="59">
        <v>52950</v>
      </c>
      <c r="W573" s="59">
        <v>52950</v>
      </c>
      <c r="X573" s="59"/>
      <c r="Y573" s="59"/>
      <c r="AA573"/>
    </row>
    <row r="574" spans="1:27" x14ac:dyDescent="0.25">
      <c r="A574" s="60">
        <f>IFERROR(VLOOKUP(RepVariacion[[#This Row],[Nombre Artículo]],Productos[],4,FALSE),"00 Falta Info")</f>
        <v>0</v>
      </c>
      <c r="B574" s="34" t="str">
        <f>IFERROR(VLOOKUP(RepVariacion[[#This Row],[Nombre Artículo]],Productos[],3,FALSE),"00 Falta Info")</f>
        <v>Aves</v>
      </c>
      <c r="C574" s="34" t="str">
        <f>IFERROR(VLOOKUP(RepVariacion[[#This Row],[Nombre Artículo]],Productos[],2,FALSE),"00 Falta Info")</f>
        <v>Pollo</v>
      </c>
      <c r="D574" s="61">
        <f>RepVariacion[[#This Row],[Fecha]]-RepVariacion[[#This Row],[Fecha Inicial]]+1</f>
        <v>7</v>
      </c>
      <c r="E574" s="62">
        <v>46100</v>
      </c>
      <c r="F574" s="62">
        <v>46106</v>
      </c>
      <c r="G574" s="29" t="s">
        <v>71</v>
      </c>
      <c r="H574" s="30">
        <v>31.8</v>
      </c>
      <c r="I574" s="30"/>
      <c r="J574" s="30">
        <v>29.8</v>
      </c>
      <c r="K574" s="30">
        <v>1.9</v>
      </c>
      <c r="L574" s="30">
        <v>3.8</v>
      </c>
      <c r="M574" s="30">
        <v>1.9</v>
      </c>
      <c r="N574" s="30"/>
      <c r="O574" s="58">
        <v>0.98499999999999999</v>
      </c>
      <c r="P574" s="59">
        <v>7914.76</v>
      </c>
      <c r="Q574" s="59"/>
      <c r="R574" s="59"/>
      <c r="S574" s="32">
        <v>7.6999999999999999E-2</v>
      </c>
      <c r="T574" s="32">
        <v>0.152</v>
      </c>
      <c r="U574" s="59">
        <v>104832.92</v>
      </c>
      <c r="V574" s="59">
        <v>123755.7</v>
      </c>
      <c r="W574" s="59"/>
      <c r="X574" s="59">
        <v>8037.77</v>
      </c>
      <c r="Y574" s="59">
        <v>15952.53</v>
      </c>
      <c r="AA574"/>
    </row>
    <row r="575" spans="1:27" x14ac:dyDescent="0.25">
      <c r="A575" s="60">
        <f>IFERROR(VLOOKUP(RepVariacion[[#This Row],[Nombre Artículo]],Productos[],4,FALSE),"00 Falta Info")</f>
        <v>0</v>
      </c>
      <c r="B575" s="34" t="str">
        <f>IFERROR(VLOOKUP(RepVariacion[[#This Row],[Nombre Artículo]],Productos[],3,FALSE),"00 Falta Info")</f>
        <v>Carnes</v>
      </c>
      <c r="C575" s="34" t="str">
        <f>IFERROR(VLOOKUP(RepVariacion[[#This Row],[Nombre Artículo]],Productos[],2,FALSE),"00 Falta Info")</f>
        <v>Vacuno</v>
      </c>
      <c r="D575" s="61">
        <f>RepVariacion[[#This Row],[Fecha]]-RepVariacion[[#This Row],[Fecha Inicial]]+1</f>
        <v>7</v>
      </c>
      <c r="E575" s="62">
        <v>46100</v>
      </c>
      <c r="F575" s="62">
        <v>46106</v>
      </c>
      <c r="G575" s="29" t="s">
        <v>102</v>
      </c>
      <c r="H575" s="30">
        <v>0.9</v>
      </c>
      <c r="I575" s="30"/>
      <c r="J575" s="30"/>
      <c r="K575" s="30">
        <v>0.9</v>
      </c>
      <c r="L575" s="30">
        <v>0.8</v>
      </c>
      <c r="M575" s="30">
        <v>-0.1</v>
      </c>
      <c r="N575" s="30"/>
      <c r="O575" s="58">
        <v>-0.109</v>
      </c>
      <c r="P575" s="59">
        <v>-1567.02</v>
      </c>
      <c r="Q575" s="59"/>
      <c r="R575" s="59"/>
      <c r="S575" s="32">
        <v>0.85499999999999998</v>
      </c>
      <c r="T575" s="32">
        <v>0.76200000000000001</v>
      </c>
      <c r="U575" s="59">
        <v>16790</v>
      </c>
      <c r="V575" s="59"/>
      <c r="W575" s="59"/>
      <c r="X575" s="59">
        <v>14359.02</v>
      </c>
      <c r="Y575" s="59">
        <v>12792</v>
      </c>
      <c r="AA575"/>
    </row>
    <row r="576" spans="1:27" x14ac:dyDescent="0.25">
      <c r="A576" s="60">
        <f>IFERROR(VLOOKUP(RepVariacion[[#This Row],[Nombre Artículo]],Productos[],4,FALSE),"00 Falta Info")</f>
        <v>0</v>
      </c>
      <c r="B576" s="34" t="str">
        <f>IFERROR(VLOOKUP(RepVariacion[[#This Row],[Nombre Artículo]],Productos[],3,FALSE),"00 Falta Info")</f>
        <v>Carnes</v>
      </c>
      <c r="C576" s="34" t="str">
        <f>IFERROR(VLOOKUP(RepVariacion[[#This Row],[Nombre Artículo]],Productos[],2,FALSE),"00 Falta Info")</f>
        <v>Vacuno</v>
      </c>
      <c r="D576" s="61">
        <f>RepVariacion[[#This Row],[Fecha]]-RepVariacion[[#This Row],[Fecha Inicial]]+1</f>
        <v>7</v>
      </c>
      <c r="E576" s="62">
        <v>46100</v>
      </c>
      <c r="F576" s="62">
        <v>46106</v>
      </c>
      <c r="G576" s="29" t="s">
        <v>146</v>
      </c>
      <c r="H576" s="30">
        <v>19.5</v>
      </c>
      <c r="I576" s="30">
        <v>45</v>
      </c>
      <c r="J576" s="30">
        <v>25.8</v>
      </c>
      <c r="K576" s="30">
        <v>38.799999999999997</v>
      </c>
      <c r="L576" s="30">
        <v>43.7</v>
      </c>
      <c r="M576" s="30">
        <v>5</v>
      </c>
      <c r="N576" s="30"/>
      <c r="O576" s="58">
        <v>0.129</v>
      </c>
      <c r="P576" s="59">
        <v>179440.4</v>
      </c>
      <c r="Q576" s="59"/>
      <c r="R576" s="59"/>
      <c r="S576" s="32">
        <v>0.42399999999999999</v>
      </c>
      <c r="T576" s="32">
        <v>0.47499999999999998</v>
      </c>
      <c r="U576" s="59">
        <v>3313932.04</v>
      </c>
      <c r="V576" s="59">
        <v>925969.98</v>
      </c>
      <c r="W576" s="59">
        <v>1618200</v>
      </c>
      <c r="X576" s="59">
        <v>1405929.99</v>
      </c>
      <c r="Y576" s="59">
        <v>1572890.36</v>
      </c>
      <c r="AA576"/>
    </row>
    <row r="577" spans="1:27" x14ac:dyDescent="0.25">
      <c r="A577" s="60">
        <f>IFERROR(VLOOKUP(RepVariacion[[#This Row],[Nombre Artículo]],Productos[],4,FALSE),"00 Falta Info")</f>
        <v>0</v>
      </c>
      <c r="B577" s="34" t="str">
        <f>IFERROR(VLOOKUP(RepVariacion[[#This Row],[Nombre Artículo]],Productos[],3,FALSE),"00 Falta Info")</f>
        <v>Carnes</v>
      </c>
      <c r="C577" s="34" t="str">
        <f>IFERROR(VLOOKUP(RepVariacion[[#This Row],[Nombre Artículo]],Productos[],2,FALSE),"00 Falta Info")</f>
        <v>Vacuno</v>
      </c>
      <c r="D577" s="61">
        <f>RepVariacion[[#This Row],[Fecha]]-RepVariacion[[#This Row],[Fecha Inicial]]+1</f>
        <v>7</v>
      </c>
      <c r="E577" s="62">
        <v>46100</v>
      </c>
      <c r="F577" s="62">
        <v>46106</v>
      </c>
      <c r="G577" s="29" t="s">
        <v>84</v>
      </c>
      <c r="H577" s="30">
        <v>49.2</v>
      </c>
      <c r="I577" s="30">
        <v>16.2</v>
      </c>
      <c r="J577" s="30">
        <v>38.5</v>
      </c>
      <c r="K577" s="30">
        <v>26.9</v>
      </c>
      <c r="L577" s="30">
        <v>28.9</v>
      </c>
      <c r="M577" s="30">
        <v>2</v>
      </c>
      <c r="N577" s="30"/>
      <c r="O577" s="58">
        <v>7.4999999999999997E-2</v>
      </c>
      <c r="P577" s="59">
        <v>30218.58</v>
      </c>
      <c r="Q577" s="59"/>
      <c r="R577" s="59"/>
      <c r="S577" s="32">
        <v>0.38200000000000001</v>
      </c>
      <c r="T577" s="32">
        <v>0.41199999999999998</v>
      </c>
      <c r="U577" s="59">
        <v>1048606.56</v>
      </c>
      <c r="V577" s="59">
        <v>574133.85</v>
      </c>
      <c r="W577" s="59">
        <v>242388</v>
      </c>
      <c r="X577" s="59">
        <v>400290.54</v>
      </c>
      <c r="Y577" s="59">
        <v>431764.03</v>
      </c>
      <c r="AA577"/>
    </row>
    <row r="578" spans="1:27" x14ac:dyDescent="0.25">
      <c r="A578" s="60">
        <f>IFERROR(VLOOKUP(RepVariacion[[#This Row],[Nombre Artículo]],Productos[],4,FALSE),"00 Falta Info")</f>
        <v>0</v>
      </c>
      <c r="B578" s="34" t="str">
        <f>IFERROR(VLOOKUP(RepVariacion[[#This Row],[Nombre Artículo]],Productos[],3,FALSE),"00 Falta Info")</f>
        <v>Carnes</v>
      </c>
      <c r="C578" s="34" t="str">
        <f>IFERROR(VLOOKUP(RepVariacion[[#This Row],[Nombre Artículo]],Productos[],2,FALSE),"00 Falta Info")</f>
        <v>Vacuno</v>
      </c>
      <c r="D578" s="61">
        <f>RepVariacion[[#This Row],[Fecha]]-RepVariacion[[#This Row],[Fecha Inicial]]+1</f>
        <v>7</v>
      </c>
      <c r="E578" s="62">
        <v>46100</v>
      </c>
      <c r="F578" s="62">
        <v>46106</v>
      </c>
      <c r="G578" s="29" t="s">
        <v>104</v>
      </c>
      <c r="H578" s="30">
        <v>12.8</v>
      </c>
      <c r="I578" s="30">
        <v>5</v>
      </c>
      <c r="J578" s="30">
        <v>9.8000000000000007</v>
      </c>
      <c r="K578" s="30">
        <v>8</v>
      </c>
      <c r="L578" s="30">
        <v>7.5</v>
      </c>
      <c r="M578" s="30">
        <v>-0.5</v>
      </c>
      <c r="N578" s="30">
        <v>0.2</v>
      </c>
      <c r="O578" s="58">
        <v>-6.2E-2</v>
      </c>
      <c r="P578" s="59">
        <v>-17000</v>
      </c>
      <c r="Q578" s="59">
        <v>3.1E-2</v>
      </c>
      <c r="R578" s="59">
        <v>8500</v>
      </c>
      <c r="S578" s="32">
        <v>0.47399999999999998</v>
      </c>
      <c r="T578" s="32">
        <v>0.44500000000000001</v>
      </c>
      <c r="U578" s="59">
        <v>573325.77</v>
      </c>
      <c r="V578" s="59">
        <v>331500</v>
      </c>
      <c r="W578" s="59">
        <v>170000</v>
      </c>
      <c r="X578" s="59">
        <v>272000</v>
      </c>
      <c r="Y578" s="59">
        <v>255000</v>
      </c>
      <c r="AA578"/>
    </row>
    <row r="579" spans="1:27" x14ac:dyDescent="0.25">
      <c r="A579" s="60">
        <f>IFERROR(VLOOKUP(RepVariacion[[#This Row],[Nombre Artículo]],Productos[],4,FALSE),"00 Falta Info")</f>
        <v>0</v>
      </c>
      <c r="B579" s="34" t="str">
        <f>IFERROR(VLOOKUP(RepVariacion[[#This Row],[Nombre Artículo]],Productos[],3,FALSE),"00 Falta Info")</f>
        <v>Colación</v>
      </c>
      <c r="C579" s="34" t="str">
        <f>IFERROR(VLOOKUP(RepVariacion[[#This Row],[Nombre Artículo]],Productos[],2,FALSE),"00 Falta Info")</f>
        <v>Colacion</v>
      </c>
      <c r="D579" s="61">
        <f>RepVariacion[[#This Row],[Fecha]]-RepVariacion[[#This Row],[Fecha Inicial]]+1</f>
        <v>7</v>
      </c>
      <c r="E579" s="62">
        <v>46100</v>
      </c>
      <c r="F579" s="62">
        <v>46106</v>
      </c>
      <c r="G579" s="29" t="s">
        <v>147</v>
      </c>
      <c r="H579" s="30">
        <v>17.600000000000001</v>
      </c>
      <c r="I579" s="30">
        <v>5</v>
      </c>
      <c r="J579" s="30">
        <v>16.3</v>
      </c>
      <c r="K579" s="30">
        <v>6.3</v>
      </c>
      <c r="L579" s="30">
        <v>6.2</v>
      </c>
      <c r="M579" s="30">
        <v>-0.1</v>
      </c>
      <c r="N579" s="30"/>
      <c r="O579" s="58">
        <v>-1.9E-2</v>
      </c>
      <c r="P579" s="59">
        <v>-1033.8399999999999</v>
      </c>
      <c r="Q579" s="59"/>
      <c r="R579" s="59"/>
      <c r="S579" s="32">
        <v>0.17799999999999999</v>
      </c>
      <c r="T579" s="32">
        <v>0.17699999999999999</v>
      </c>
      <c r="U579" s="59">
        <v>304755.44</v>
      </c>
      <c r="V579" s="59">
        <v>142722.06</v>
      </c>
      <c r="W579" s="59">
        <v>45000</v>
      </c>
      <c r="X579" s="59">
        <v>54253.54</v>
      </c>
      <c r="Y579" s="59">
        <v>53882.18</v>
      </c>
      <c r="AA579"/>
    </row>
    <row r="580" spans="1:27" x14ac:dyDescent="0.25">
      <c r="A580" s="60">
        <f>IFERROR(VLOOKUP(RepVariacion[[#This Row],[Nombre Artículo]],Productos[],4,FALSE),"00 Falta Info")</f>
        <v>0</v>
      </c>
      <c r="B580" s="34" t="str">
        <f>IFERROR(VLOOKUP(RepVariacion[[#This Row],[Nombre Artículo]],Productos[],3,FALSE),"00 Falta Info")</f>
        <v>Carnes</v>
      </c>
      <c r="C580" s="34" t="str">
        <f>IFERROR(VLOOKUP(RepVariacion[[#This Row],[Nombre Artículo]],Productos[],2,FALSE),"00 Falta Info")</f>
        <v>Vacuno</v>
      </c>
      <c r="D580" s="61">
        <f>RepVariacion[[#This Row],[Fecha]]-RepVariacion[[#This Row],[Fecha Inicial]]+1</f>
        <v>7</v>
      </c>
      <c r="E580" s="62">
        <v>46100</v>
      </c>
      <c r="F580" s="62">
        <v>46106</v>
      </c>
      <c r="G580" s="29" t="s">
        <v>106</v>
      </c>
      <c r="H580" s="30">
        <v>7</v>
      </c>
      <c r="I580" s="30">
        <v>12</v>
      </c>
      <c r="J580" s="30">
        <v>14.8</v>
      </c>
      <c r="K580" s="30">
        <v>4.2</v>
      </c>
      <c r="L580" s="30">
        <v>4.2</v>
      </c>
      <c r="M580" s="30"/>
      <c r="N580" s="30"/>
      <c r="O580" s="58"/>
      <c r="P580" s="59"/>
      <c r="Q580" s="59"/>
      <c r="R580" s="59"/>
      <c r="S580" s="32">
        <v>0.20699999999999999</v>
      </c>
      <c r="T580" s="32">
        <v>0.20699999999999999</v>
      </c>
      <c r="U580" s="59">
        <v>304352.98</v>
      </c>
      <c r="V580" s="59">
        <v>222000</v>
      </c>
      <c r="W580" s="59">
        <v>180000</v>
      </c>
      <c r="X580" s="59">
        <v>63000</v>
      </c>
      <c r="Y580" s="59">
        <v>63000</v>
      </c>
      <c r="AA580"/>
    </row>
    <row r="581" spans="1:27" x14ac:dyDescent="0.25">
      <c r="A581" s="60">
        <f>IFERROR(VLOOKUP(RepVariacion[[#This Row],[Nombre Artículo]],Productos[],4,FALSE),"00 Falta Info")</f>
        <v>0</v>
      </c>
      <c r="B581" s="34" t="str">
        <f>IFERROR(VLOOKUP(RepVariacion[[#This Row],[Nombre Artículo]],Productos[],3,FALSE),"00 Falta Info")</f>
        <v>Pescado</v>
      </c>
      <c r="C581" s="34" t="str">
        <f>IFERROR(VLOOKUP(RepVariacion[[#This Row],[Nombre Artículo]],Productos[],2,FALSE),"00 Falta Info")</f>
        <v>Pescado</v>
      </c>
      <c r="D581" s="61">
        <f>RepVariacion[[#This Row],[Fecha]]-RepVariacion[[#This Row],[Fecha Inicial]]+1</f>
        <v>7</v>
      </c>
      <c r="E581" s="62">
        <v>46100</v>
      </c>
      <c r="F581" s="62">
        <v>46106</v>
      </c>
      <c r="G581" s="29" t="s">
        <v>86</v>
      </c>
      <c r="H581" s="30">
        <v>27.2</v>
      </c>
      <c r="I581" s="30">
        <v>19.5</v>
      </c>
      <c r="J581" s="30">
        <v>37.200000000000003</v>
      </c>
      <c r="K581" s="30">
        <v>9.5</v>
      </c>
      <c r="L581" s="30">
        <v>11.3</v>
      </c>
      <c r="M581" s="30">
        <v>1.8</v>
      </c>
      <c r="N581" s="30"/>
      <c r="O581" s="58">
        <v>0.191</v>
      </c>
      <c r="P581" s="59">
        <v>16741.330000000002</v>
      </c>
      <c r="Q581" s="59"/>
      <c r="R581" s="59"/>
      <c r="S581" s="32">
        <v>0.16600000000000001</v>
      </c>
      <c r="T581" s="32">
        <v>0.19900000000000001</v>
      </c>
      <c r="U581" s="59">
        <v>524349.82999999996</v>
      </c>
      <c r="V581" s="59">
        <v>344540.99</v>
      </c>
      <c r="W581" s="59">
        <v>180960</v>
      </c>
      <c r="X581" s="59">
        <v>87278.9</v>
      </c>
      <c r="Y581" s="59">
        <v>104252.07</v>
      </c>
      <c r="AA581"/>
    </row>
    <row r="582" spans="1:27" x14ac:dyDescent="0.25">
      <c r="A582" s="60">
        <f>IFERROR(VLOOKUP(RepVariacion[[#This Row],[Nombre Artículo]],Productos[],4,FALSE),"00 Falta Info")</f>
        <v>0</v>
      </c>
      <c r="B582" s="34" t="str">
        <f>IFERROR(VLOOKUP(RepVariacion[[#This Row],[Nombre Artículo]],Productos[],3,FALSE),"00 Falta Info")</f>
        <v>Pescado</v>
      </c>
      <c r="C582" s="34" t="str">
        <f>IFERROR(VLOOKUP(RepVariacion[[#This Row],[Nombre Artículo]],Productos[],2,FALSE),"00 Falta Info")</f>
        <v>Pescado</v>
      </c>
      <c r="D582" s="61">
        <f>RepVariacion[[#This Row],[Fecha]]-RepVariacion[[#This Row],[Fecha Inicial]]+1</f>
        <v>7</v>
      </c>
      <c r="E582" s="62">
        <v>46100</v>
      </c>
      <c r="F582" s="62">
        <v>46106</v>
      </c>
      <c r="G582" s="29" t="s">
        <v>107</v>
      </c>
      <c r="H582" s="30">
        <v>13.4</v>
      </c>
      <c r="I582" s="30">
        <v>15</v>
      </c>
      <c r="J582" s="30">
        <v>22.5</v>
      </c>
      <c r="K582" s="30">
        <v>5.9</v>
      </c>
      <c r="L582" s="30">
        <v>6.4</v>
      </c>
      <c r="M582" s="30">
        <v>0.5</v>
      </c>
      <c r="N582" s="30"/>
      <c r="O582" s="58">
        <v>8.3000000000000004E-2</v>
      </c>
      <c r="P582" s="59">
        <v>4706.62</v>
      </c>
      <c r="Q582" s="59"/>
      <c r="R582" s="59"/>
      <c r="S582" s="32">
        <v>0.158</v>
      </c>
      <c r="T582" s="32">
        <v>0.17199999999999999</v>
      </c>
      <c r="U582" s="59">
        <v>358083</v>
      </c>
      <c r="V582" s="59">
        <v>214566.72</v>
      </c>
      <c r="W582" s="59">
        <v>143250</v>
      </c>
      <c r="X582" s="59">
        <v>56738.559999999998</v>
      </c>
      <c r="Y582" s="59">
        <v>61482.080000000002</v>
      </c>
      <c r="AA582"/>
    </row>
    <row r="583" spans="1:27" x14ac:dyDescent="0.25">
      <c r="A583" s="60">
        <f>IFERROR(VLOOKUP(RepVariacion[[#This Row],[Nombre Artículo]],Productos[],4,FALSE),"00 Falta Info")</f>
        <v>0</v>
      </c>
      <c r="B583" s="34" t="str">
        <f>IFERROR(VLOOKUP(RepVariacion[[#This Row],[Nombre Artículo]],Productos[],3,FALSE),"00 Falta Info")</f>
        <v>Pescado</v>
      </c>
      <c r="C583" s="34" t="str">
        <f>IFERROR(VLOOKUP(RepVariacion[[#This Row],[Nombre Artículo]],Productos[],2,FALSE),"00 Falta Info")</f>
        <v>Pescado</v>
      </c>
      <c r="D583" s="61">
        <f>RepVariacion[[#This Row],[Fecha]]-RepVariacion[[#This Row],[Fecha Inicial]]+1</f>
        <v>7</v>
      </c>
      <c r="E583" s="62">
        <v>46100</v>
      </c>
      <c r="F583" s="62">
        <v>46106</v>
      </c>
      <c r="G583" s="29" t="s">
        <v>108</v>
      </c>
      <c r="H583" s="30">
        <v>31.5</v>
      </c>
      <c r="I583" s="30">
        <v>46.8</v>
      </c>
      <c r="J583" s="30">
        <v>16.7</v>
      </c>
      <c r="K583" s="30">
        <v>61.6</v>
      </c>
      <c r="L583" s="30">
        <v>53</v>
      </c>
      <c r="M583" s="30">
        <v>-8.6</v>
      </c>
      <c r="N583" s="30"/>
      <c r="O583" s="58">
        <v>-0.13900000000000001</v>
      </c>
      <c r="P583" s="59">
        <v>-64450.03</v>
      </c>
      <c r="Q583" s="59"/>
      <c r="R583" s="59"/>
      <c r="S583" s="32">
        <v>0.52</v>
      </c>
      <c r="T583" s="32">
        <v>0.44700000000000001</v>
      </c>
      <c r="U583" s="59">
        <v>889360.02</v>
      </c>
      <c r="V583" s="59">
        <v>124916.66</v>
      </c>
      <c r="W583" s="59">
        <v>351000</v>
      </c>
      <c r="X583" s="59">
        <v>462116.67</v>
      </c>
      <c r="Y583" s="59">
        <v>397666.64</v>
      </c>
      <c r="AA583"/>
    </row>
    <row r="584" spans="1:27" x14ac:dyDescent="0.25">
      <c r="A584" s="60">
        <f>IFERROR(VLOOKUP(RepVariacion[[#This Row],[Nombre Artículo]],Productos[],4,FALSE),"00 Falta Info")</f>
        <v>0</v>
      </c>
      <c r="B584" s="34" t="str">
        <f>IFERROR(VLOOKUP(RepVariacion[[#This Row],[Nombre Artículo]],Productos[],3,FALSE),"00 Falta Info")</f>
        <v>Pescado</v>
      </c>
      <c r="C584" s="34" t="str">
        <f>IFERROR(VLOOKUP(RepVariacion[[#This Row],[Nombre Artículo]],Productos[],2,FALSE),"00 Falta Info")</f>
        <v>Pescado</v>
      </c>
      <c r="D584" s="61">
        <f>RepVariacion[[#This Row],[Fecha]]-RepVariacion[[#This Row],[Fecha Inicial]]+1</f>
        <v>7</v>
      </c>
      <c r="E584" s="62">
        <v>46100</v>
      </c>
      <c r="F584" s="62">
        <v>46106</v>
      </c>
      <c r="G584" s="29" t="s">
        <v>109</v>
      </c>
      <c r="H584" s="30">
        <v>46.4</v>
      </c>
      <c r="I584" s="30">
        <v>16.100000000000001</v>
      </c>
      <c r="J584" s="30">
        <v>43.2</v>
      </c>
      <c r="K584" s="30">
        <v>19.3</v>
      </c>
      <c r="L584" s="30">
        <v>16.100000000000001</v>
      </c>
      <c r="M584" s="30">
        <v>-3.2</v>
      </c>
      <c r="N584" s="30"/>
      <c r="O584" s="58">
        <v>-0.16400000000000001</v>
      </c>
      <c r="P584" s="59">
        <v>-37562.160000000003</v>
      </c>
      <c r="Q584" s="59"/>
      <c r="R584" s="59"/>
      <c r="S584" s="32">
        <v>0.27500000000000002</v>
      </c>
      <c r="T584" s="32">
        <v>0.23799999999999999</v>
      </c>
      <c r="U584" s="59">
        <v>803564.4</v>
      </c>
      <c r="V584" s="59">
        <v>511927.55</v>
      </c>
      <c r="W584" s="59">
        <v>201000</v>
      </c>
      <c r="X584" s="59">
        <v>221351.33</v>
      </c>
      <c r="Y584" s="59">
        <v>191091.18</v>
      </c>
      <c r="AA584"/>
    </row>
    <row r="585" spans="1:27" x14ac:dyDescent="0.25">
      <c r="A585" s="60">
        <f>IFERROR(VLOOKUP(RepVariacion[[#This Row],[Nombre Artículo]],Productos[],4,FALSE),"00 Falta Info")</f>
        <v>0</v>
      </c>
      <c r="B585" s="34" t="str">
        <f>IFERROR(VLOOKUP(RepVariacion[[#This Row],[Nombre Artículo]],Productos[],3,FALSE),"00 Falta Info")</f>
        <v>Mariscos</v>
      </c>
      <c r="C585" s="34" t="str">
        <f>IFERROR(VLOOKUP(RepVariacion[[#This Row],[Nombre Artículo]],Productos[],2,FALSE),"00 Falta Info")</f>
        <v>Mariscos</v>
      </c>
      <c r="D585" s="61">
        <f>RepVariacion[[#This Row],[Fecha]]-RepVariacion[[#This Row],[Fecha Inicial]]+1</f>
        <v>7</v>
      </c>
      <c r="E585" s="62">
        <v>46100</v>
      </c>
      <c r="F585" s="62">
        <v>46106</v>
      </c>
      <c r="G585" s="29" t="s">
        <v>110</v>
      </c>
      <c r="H585" s="30">
        <v>22.7</v>
      </c>
      <c r="I585" s="30">
        <v>20</v>
      </c>
      <c r="J585" s="30">
        <v>27.1</v>
      </c>
      <c r="K585" s="30">
        <v>15.6</v>
      </c>
      <c r="L585" s="30">
        <v>18.7</v>
      </c>
      <c r="M585" s="30">
        <v>3.1</v>
      </c>
      <c r="N585" s="30"/>
      <c r="O585" s="58">
        <v>0.20100000000000001</v>
      </c>
      <c r="P585" s="59">
        <v>6033.35</v>
      </c>
      <c r="Q585" s="59"/>
      <c r="R585" s="59"/>
      <c r="S585" s="32">
        <v>0.20200000000000001</v>
      </c>
      <c r="T585" s="32">
        <v>0.214</v>
      </c>
      <c r="U585" s="59">
        <v>168359.74</v>
      </c>
      <c r="V585" s="59">
        <v>52298.39</v>
      </c>
      <c r="W585" s="59">
        <v>36780</v>
      </c>
      <c r="X585" s="59">
        <v>34055.120000000003</v>
      </c>
      <c r="Y585" s="59">
        <v>36078.51</v>
      </c>
      <c r="AA585"/>
    </row>
    <row r="586" spans="1:27" x14ac:dyDescent="0.25">
      <c r="A586" s="60">
        <f>IFERROR(VLOOKUP(RepVariacion[[#This Row],[Nombre Artículo]],Productos[],4,FALSE),"00 Falta Info")</f>
        <v>0</v>
      </c>
      <c r="B586" s="34" t="str">
        <f>IFERROR(VLOOKUP(RepVariacion[[#This Row],[Nombre Artículo]],Productos[],3,FALSE),"00 Falta Info")</f>
        <v>Mariscos</v>
      </c>
      <c r="C586" s="34" t="str">
        <f>IFERROR(VLOOKUP(RepVariacion[[#This Row],[Nombre Artículo]],Productos[],2,FALSE),"00 Falta Info")</f>
        <v>Mariscos</v>
      </c>
      <c r="D586" s="61">
        <f>RepVariacion[[#This Row],[Fecha]]-RepVariacion[[#This Row],[Fecha Inicial]]+1</f>
        <v>7</v>
      </c>
      <c r="E586" s="62">
        <v>46100</v>
      </c>
      <c r="F586" s="62">
        <v>46106</v>
      </c>
      <c r="G586" s="29" t="s">
        <v>111</v>
      </c>
      <c r="H586" s="30">
        <v>19.399999999999999</v>
      </c>
      <c r="I586" s="30"/>
      <c r="J586" s="30">
        <v>11.1</v>
      </c>
      <c r="K586" s="30">
        <v>8.3000000000000007</v>
      </c>
      <c r="L586" s="30">
        <v>7.1</v>
      </c>
      <c r="M586" s="30">
        <v>-1.1000000000000001</v>
      </c>
      <c r="N586" s="30"/>
      <c r="O586" s="58">
        <v>-0.13700000000000001</v>
      </c>
      <c r="P586" s="59">
        <v>-8272.4500000000007</v>
      </c>
      <c r="Q586" s="59"/>
      <c r="R586" s="59"/>
      <c r="S586" s="32">
        <v>0.16800000000000001</v>
      </c>
      <c r="T586" s="32">
        <v>0.14499999999999999</v>
      </c>
      <c r="U586" s="59">
        <v>357727.99</v>
      </c>
      <c r="V586" s="59">
        <v>81236.820000000007</v>
      </c>
      <c r="W586" s="59"/>
      <c r="X586" s="59">
        <v>60242.89</v>
      </c>
      <c r="Y586" s="59">
        <v>51970.43</v>
      </c>
      <c r="AA586"/>
    </row>
    <row r="587" spans="1:27" x14ac:dyDescent="0.25">
      <c r="A587" s="60">
        <f>IFERROR(VLOOKUP(RepVariacion[[#This Row],[Nombre Artículo]],Productos[],4,FALSE),"00 Falta Info")</f>
        <v>0</v>
      </c>
      <c r="B587" s="34" t="str">
        <f>IFERROR(VLOOKUP(RepVariacion[[#This Row],[Nombre Artículo]],Productos[],3,FALSE),"00 Falta Info")</f>
        <v>Mariscos</v>
      </c>
      <c r="C587" s="34" t="str">
        <f>IFERROR(VLOOKUP(RepVariacion[[#This Row],[Nombre Artículo]],Productos[],2,FALSE),"00 Falta Info")</f>
        <v>Mariscos</v>
      </c>
      <c r="D587" s="61">
        <f>RepVariacion[[#This Row],[Fecha]]-RepVariacion[[#This Row],[Fecha Inicial]]+1</f>
        <v>7</v>
      </c>
      <c r="E587" s="62">
        <v>46100</v>
      </c>
      <c r="F587" s="62">
        <v>46106</v>
      </c>
      <c r="G587" s="29" t="s">
        <v>112</v>
      </c>
      <c r="H587" s="30">
        <v>24.1</v>
      </c>
      <c r="I587" s="30"/>
      <c r="J587" s="30">
        <v>15.2</v>
      </c>
      <c r="K587" s="30">
        <v>8.9</v>
      </c>
      <c r="L587" s="30">
        <v>7.8</v>
      </c>
      <c r="M587" s="30">
        <v>-1.1000000000000001</v>
      </c>
      <c r="N587" s="30">
        <v>1.1000000000000001</v>
      </c>
      <c r="O587" s="58">
        <v>-0.126</v>
      </c>
      <c r="P587" s="59">
        <v>-15445.18</v>
      </c>
      <c r="Q587" s="59">
        <v>0.124</v>
      </c>
      <c r="R587" s="59">
        <v>15179.11</v>
      </c>
      <c r="S587" s="32">
        <v>1.2749999999999999</v>
      </c>
      <c r="T587" s="32">
        <v>1.1140000000000001</v>
      </c>
      <c r="U587" s="59">
        <v>96269.01</v>
      </c>
      <c r="V587" s="59">
        <v>209580.9</v>
      </c>
      <c r="W587" s="59"/>
      <c r="X587" s="59">
        <v>122727.15</v>
      </c>
      <c r="Y587" s="59">
        <v>107281.97</v>
      </c>
      <c r="AA587"/>
    </row>
    <row r="588" spans="1:27" x14ac:dyDescent="0.25">
      <c r="A588" s="60">
        <f>IFERROR(VLOOKUP(RepVariacion[[#This Row],[Nombre Artículo]],Productos[],4,FALSE),"00 Falta Info")</f>
        <v>0</v>
      </c>
      <c r="B588" s="34" t="str">
        <f>IFERROR(VLOOKUP(RepVariacion[[#This Row],[Nombre Artículo]],Productos[],3,FALSE),"00 Falta Info")</f>
        <v>Mariscos</v>
      </c>
      <c r="C588" s="34" t="str">
        <f>IFERROR(VLOOKUP(RepVariacion[[#This Row],[Nombre Artículo]],Productos[],2,FALSE),"00 Falta Info")</f>
        <v>Mariscos</v>
      </c>
      <c r="D588" s="61">
        <f>RepVariacion[[#This Row],[Fecha]]-RepVariacion[[#This Row],[Fecha Inicial]]+1</f>
        <v>7</v>
      </c>
      <c r="E588" s="62">
        <v>46100</v>
      </c>
      <c r="F588" s="62">
        <v>46106</v>
      </c>
      <c r="G588" s="29" t="s">
        <v>113</v>
      </c>
      <c r="H588" s="30">
        <v>36.01</v>
      </c>
      <c r="I588" s="30"/>
      <c r="J588" s="30">
        <v>30.05</v>
      </c>
      <c r="K588" s="30">
        <v>5.96</v>
      </c>
      <c r="L588" s="30">
        <v>5.49</v>
      </c>
      <c r="M588" s="30">
        <v>-0.47</v>
      </c>
      <c r="N588" s="30">
        <v>1.1299999999999999</v>
      </c>
      <c r="O588" s="58">
        <v>-7.9000000000000001E-2</v>
      </c>
      <c r="P588" s="59">
        <v>-12685.8</v>
      </c>
      <c r="Q588" s="59">
        <v>0.19</v>
      </c>
      <c r="R588" s="59">
        <v>30649.43</v>
      </c>
      <c r="S588" s="32">
        <v>0.47599999999999998</v>
      </c>
      <c r="T588" s="32">
        <v>0.439</v>
      </c>
      <c r="U588" s="59">
        <v>338148.4</v>
      </c>
      <c r="V588" s="59">
        <v>812657.41</v>
      </c>
      <c r="W588" s="59"/>
      <c r="X588" s="59">
        <v>161122.76</v>
      </c>
      <c r="Y588" s="59">
        <v>148436.96</v>
      </c>
      <c r="AA588"/>
    </row>
    <row r="589" spans="1:27" x14ac:dyDescent="0.25">
      <c r="A589" s="60">
        <f>IFERROR(VLOOKUP(RepVariacion[[#This Row],[Nombre Artículo]],Productos[],4,FALSE),"00 Falta Info")</f>
        <v>0</v>
      </c>
      <c r="B589" s="34" t="str">
        <f>IFERROR(VLOOKUP(RepVariacion[[#This Row],[Nombre Artículo]],Productos[],3,FALSE),"00 Falta Info")</f>
        <v>Mariscos</v>
      </c>
      <c r="C589" s="34" t="str">
        <f>IFERROR(VLOOKUP(RepVariacion[[#This Row],[Nombre Artículo]],Productos[],2,FALSE),"00 Falta Info")</f>
        <v>Mariscos</v>
      </c>
      <c r="D589" s="61">
        <f>RepVariacion[[#This Row],[Fecha]]-RepVariacion[[#This Row],[Fecha Inicial]]+1</f>
        <v>7</v>
      </c>
      <c r="E589" s="62">
        <v>46100</v>
      </c>
      <c r="F589" s="62">
        <v>46106</v>
      </c>
      <c r="G589" s="29" t="s">
        <v>114</v>
      </c>
      <c r="H589" s="30">
        <v>11.7</v>
      </c>
      <c r="I589" s="30"/>
      <c r="J589" s="30">
        <v>8</v>
      </c>
      <c r="K589" s="30">
        <v>3.7</v>
      </c>
      <c r="L589" s="30">
        <v>1.2</v>
      </c>
      <c r="M589" s="30">
        <v>-2.5</v>
      </c>
      <c r="N589" s="30"/>
      <c r="O589" s="58">
        <v>-0.68400000000000005</v>
      </c>
      <c r="P589" s="59">
        <v>-37634.99</v>
      </c>
      <c r="Q589" s="59"/>
      <c r="R589" s="59"/>
      <c r="S589" s="32">
        <v>1.014</v>
      </c>
      <c r="T589" s="32">
        <v>0.32</v>
      </c>
      <c r="U589" s="59">
        <v>54220.68</v>
      </c>
      <c r="V589" s="59">
        <v>120062.89</v>
      </c>
      <c r="W589" s="59"/>
      <c r="X589" s="59">
        <v>54985.3</v>
      </c>
      <c r="Y589" s="59">
        <v>17350.310000000001</v>
      </c>
      <c r="AA589"/>
    </row>
    <row r="590" spans="1:27" x14ac:dyDescent="0.25">
      <c r="A590" s="60">
        <f>IFERROR(VLOOKUP(RepVariacion[[#This Row],[Nombre Artículo]],Productos[],4,FALSE),"00 Falta Info")</f>
        <v>0</v>
      </c>
      <c r="B590" s="34" t="str">
        <f>IFERROR(VLOOKUP(RepVariacion[[#This Row],[Nombre Artículo]],Productos[],3,FALSE),"00 Falta Info")</f>
        <v>Mariscos</v>
      </c>
      <c r="C590" s="34" t="str">
        <f>IFERROR(VLOOKUP(RepVariacion[[#This Row],[Nombre Artículo]],Productos[],2,FALSE),"00 Falta Info")</f>
        <v>Mariscos</v>
      </c>
      <c r="D590" s="61">
        <f>RepVariacion[[#This Row],[Fecha]]-RepVariacion[[#This Row],[Fecha Inicial]]+1</f>
        <v>7</v>
      </c>
      <c r="E590" s="62">
        <v>46100</v>
      </c>
      <c r="F590" s="62">
        <v>46106</v>
      </c>
      <c r="G590" s="29" t="s">
        <v>115</v>
      </c>
      <c r="H590" s="30">
        <v>8.4</v>
      </c>
      <c r="I590" s="30"/>
      <c r="J590" s="30">
        <v>10.8</v>
      </c>
      <c r="K590" s="30">
        <v>-2.4</v>
      </c>
      <c r="L590" s="30"/>
      <c r="M590" s="30">
        <v>2.4</v>
      </c>
      <c r="N590" s="30"/>
      <c r="O590" s="58">
        <v>1</v>
      </c>
      <c r="P590" s="59">
        <v>36256.68</v>
      </c>
      <c r="Q590" s="59"/>
      <c r="R590" s="59"/>
      <c r="S590" s="32"/>
      <c r="T590" s="32"/>
      <c r="U590" s="59"/>
      <c r="V590" s="59">
        <v>161615.32999999999</v>
      </c>
      <c r="W590" s="59"/>
      <c r="X590" s="59">
        <v>-36256.68</v>
      </c>
      <c r="Y590" s="59"/>
      <c r="AA590"/>
    </row>
    <row r="591" spans="1:27" x14ac:dyDescent="0.25">
      <c r="A591" s="60">
        <f>IFERROR(VLOOKUP(RepVariacion[[#This Row],[Nombre Artículo]],Productos[],4,FALSE),"00 Falta Info")</f>
        <v>0</v>
      </c>
      <c r="B591" s="34" t="str">
        <f>IFERROR(VLOOKUP(RepVariacion[[#This Row],[Nombre Artículo]],Productos[],3,FALSE),"00 Falta Info")</f>
        <v>Mariscos</v>
      </c>
      <c r="C591" s="34" t="str">
        <f>IFERROR(VLOOKUP(RepVariacion[[#This Row],[Nombre Artículo]],Productos[],2,FALSE),"00 Falta Info")</f>
        <v>Mariscos</v>
      </c>
      <c r="D591" s="61">
        <f>RepVariacion[[#This Row],[Fecha]]-RepVariacion[[#This Row],[Fecha Inicial]]+1</f>
        <v>7</v>
      </c>
      <c r="E591" s="62">
        <v>46100</v>
      </c>
      <c r="F591" s="62">
        <v>46106</v>
      </c>
      <c r="G591" s="29" t="s">
        <v>116</v>
      </c>
      <c r="H591" s="30">
        <v>4.4000000000000004</v>
      </c>
      <c r="I591" s="30">
        <v>4</v>
      </c>
      <c r="J591" s="30">
        <v>1.9</v>
      </c>
      <c r="K591" s="30">
        <v>6.5</v>
      </c>
      <c r="L591" s="30">
        <v>6.1</v>
      </c>
      <c r="M591" s="30">
        <v>-0.4</v>
      </c>
      <c r="N591" s="30"/>
      <c r="O591" s="58">
        <v>-6.6000000000000003E-2</v>
      </c>
      <c r="P591" s="59">
        <v>-3613.94</v>
      </c>
      <c r="Q591" s="59"/>
      <c r="R591" s="59"/>
      <c r="S591" s="32">
        <v>0.28899999999999998</v>
      </c>
      <c r="T591" s="32">
        <v>0.28100000000000003</v>
      </c>
      <c r="U591" s="59">
        <v>182536.54</v>
      </c>
      <c r="V591" s="59">
        <v>15624</v>
      </c>
      <c r="W591" s="59">
        <v>33600</v>
      </c>
      <c r="X591" s="59">
        <v>52704.4</v>
      </c>
      <c r="Y591" s="59">
        <v>51330.46</v>
      </c>
      <c r="AA591"/>
    </row>
    <row r="592" spans="1:27" x14ac:dyDescent="0.25">
      <c r="A592" s="60">
        <f>IFERROR(VLOOKUP(RepVariacion[[#This Row],[Nombre Artículo]],Productos[],4,FALSE),"00 Falta Info")</f>
        <v>0</v>
      </c>
      <c r="B592" s="34" t="str">
        <f>IFERROR(VLOOKUP(RepVariacion[[#This Row],[Nombre Artículo]],Productos[],3,FALSE),"00 Falta Info")</f>
        <v>Mariscos</v>
      </c>
      <c r="C592" s="34" t="str">
        <f>IFERROR(VLOOKUP(RepVariacion[[#This Row],[Nombre Artículo]],Productos[],2,FALSE),"00 Falta Info")</f>
        <v>Mariscos</v>
      </c>
      <c r="D592" s="61">
        <f>RepVariacion[[#This Row],[Fecha]]-RepVariacion[[#This Row],[Fecha Inicial]]+1</f>
        <v>7</v>
      </c>
      <c r="E592" s="62">
        <v>46100</v>
      </c>
      <c r="F592" s="62">
        <v>46106</v>
      </c>
      <c r="G592" s="29" t="s">
        <v>117</v>
      </c>
      <c r="H592" s="30">
        <v>46.9</v>
      </c>
      <c r="I592" s="30">
        <v>20.9</v>
      </c>
      <c r="J592" s="30">
        <v>50.8</v>
      </c>
      <c r="K592" s="30">
        <v>17</v>
      </c>
      <c r="L592" s="30">
        <v>14.6</v>
      </c>
      <c r="M592" s="30">
        <v>-2.4</v>
      </c>
      <c r="N592" s="30"/>
      <c r="O592" s="58">
        <v>-0.14099999999999999</v>
      </c>
      <c r="P592" s="59">
        <v>-22766.03</v>
      </c>
      <c r="Q592" s="59"/>
      <c r="R592" s="59"/>
      <c r="S592" s="32">
        <v>0.22800000000000001</v>
      </c>
      <c r="T592" s="32">
        <v>0.19600000000000001</v>
      </c>
      <c r="U592" s="59">
        <v>705122.18</v>
      </c>
      <c r="V592" s="59">
        <v>481899.94</v>
      </c>
      <c r="W592" s="59">
        <v>198550</v>
      </c>
      <c r="X592" s="59">
        <v>160861.78</v>
      </c>
      <c r="Y592" s="59">
        <v>138312.34</v>
      </c>
      <c r="AA592"/>
    </row>
    <row r="593" spans="1:27" x14ac:dyDescent="0.25">
      <c r="A593" s="60">
        <f>IFERROR(VLOOKUP(RepVariacion[[#This Row],[Nombre Artículo]],Productos[],4,FALSE),"00 Falta Info")</f>
        <v>0</v>
      </c>
      <c r="B593" s="34" t="str">
        <f>IFERROR(VLOOKUP(RepVariacion[[#This Row],[Nombre Artículo]],Productos[],3,FALSE),"00 Falta Info")</f>
        <v>Embutidos</v>
      </c>
      <c r="C593" s="34" t="str">
        <f>IFERROR(VLOOKUP(RepVariacion[[#This Row],[Nombre Artículo]],Productos[],2,FALSE),"00 Falta Info")</f>
        <v>Embutidos</v>
      </c>
      <c r="D593" s="61">
        <f>RepVariacion[[#This Row],[Fecha]]-RepVariacion[[#This Row],[Fecha Inicial]]+1</f>
        <v>7</v>
      </c>
      <c r="E593" s="62">
        <v>46100</v>
      </c>
      <c r="F593" s="62">
        <v>46106</v>
      </c>
      <c r="G593" s="29" t="s">
        <v>93</v>
      </c>
      <c r="H593" s="30">
        <v>9.1</v>
      </c>
      <c r="I593" s="30"/>
      <c r="J593" s="30">
        <v>6.6</v>
      </c>
      <c r="K593" s="30">
        <v>2.5</v>
      </c>
      <c r="L593" s="30">
        <v>3.2</v>
      </c>
      <c r="M593" s="30">
        <v>0.6</v>
      </c>
      <c r="N593" s="30"/>
      <c r="O593" s="58">
        <v>0.255</v>
      </c>
      <c r="P593" s="59">
        <v>12477.23</v>
      </c>
      <c r="Q593" s="59"/>
      <c r="R593" s="59"/>
      <c r="S593" s="32">
        <v>0.184</v>
      </c>
      <c r="T593" s="32">
        <v>0.23100000000000001</v>
      </c>
      <c r="U593" s="59">
        <v>266016.92</v>
      </c>
      <c r="V593" s="59">
        <v>126952.04</v>
      </c>
      <c r="W593" s="59"/>
      <c r="X593" s="59">
        <v>48921.61</v>
      </c>
      <c r="Y593" s="59">
        <v>61398.84</v>
      </c>
      <c r="AA593"/>
    </row>
    <row r="594" spans="1:27" x14ac:dyDescent="0.25">
      <c r="A594" s="60">
        <f>IFERROR(VLOOKUP(RepVariacion[[#This Row],[Nombre Artículo]],Productos[],4,FALSE),"00 Falta Info")</f>
        <v>0</v>
      </c>
      <c r="B594" s="34" t="str">
        <f>IFERROR(VLOOKUP(RepVariacion[[#This Row],[Nombre Artículo]],Productos[],3,FALSE),"00 Falta Info")</f>
        <v>Embutidos</v>
      </c>
      <c r="C594" s="34" t="str">
        <f>IFERROR(VLOOKUP(RepVariacion[[#This Row],[Nombre Artículo]],Productos[],2,FALSE),"00 Falta Info")</f>
        <v>Embutidos</v>
      </c>
      <c r="D594" s="61">
        <f>RepVariacion[[#This Row],[Fecha]]-RepVariacion[[#This Row],[Fecha Inicial]]+1</f>
        <v>7</v>
      </c>
      <c r="E594" s="62">
        <v>46100</v>
      </c>
      <c r="F594" s="62">
        <v>46106</v>
      </c>
      <c r="G594" s="29" t="s">
        <v>94</v>
      </c>
      <c r="H594" s="30">
        <v>2.8</v>
      </c>
      <c r="I594" s="30"/>
      <c r="J594" s="30">
        <v>1.5</v>
      </c>
      <c r="K594" s="30">
        <v>1.3</v>
      </c>
      <c r="L594" s="30">
        <v>1.3</v>
      </c>
      <c r="M594" s="30"/>
      <c r="N594" s="30"/>
      <c r="O594" s="58">
        <v>-1.7000000000000001E-2</v>
      </c>
      <c r="P594" s="59">
        <v>-235</v>
      </c>
      <c r="Q594" s="59"/>
      <c r="R594" s="59"/>
      <c r="S594" s="32">
        <v>0.17100000000000001</v>
      </c>
      <c r="T594" s="32">
        <v>0.16800000000000001</v>
      </c>
      <c r="U594" s="59">
        <v>80084.820000000007</v>
      </c>
      <c r="V594" s="59">
        <v>15019.6</v>
      </c>
      <c r="W594" s="59"/>
      <c r="X594" s="59">
        <v>13721.99</v>
      </c>
      <c r="Y594" s="59">
        <v>13486.99</v>
      </c>
      <c r="AA594"/>
    </row>
    <row r="595" spans="1:27" x14ac:dyDescent="0.25">
      <c r="A595" s="60">
        <f>IFERROR(VLOOKUP(RepVariacion[[#This Row],[Nombre Artículo]],Productos[],4,FALSE),"00 Falta Info")</f>
        <v>0</v>
      </c>
      <c r="B595" s="34" t="str">
        <f>IFERROR(VLOOKUP(RepVariacion[[#This Row],[Nombre Artículo]],Productos[],3,FALSE),"00 Falta Info")</f>
        <v>Lacteos</v>
      </c>
      <c r="C595" s="34" t="str">
        <f>IFERROR(VLOOKUP(RepVariacion[[#This Row],[Nombre Artículo]],Productos[],2,FALSE),"00 Falta Info")</f>
        <v>Quesos</v>
      </c>
      <c r="D595" s="61">
        <f>RepVariacion[[#This Row],[Fecha]]-RepVariacion[[#This Row],[Fecha Inicial]]+1</f>
        <v>7</v>
      </c>
      <c r="E595" s="62">
        <v>46100</v>
      </c>
      <c r="F595" s="62">
        <v>46106</v>
      </c>
      <c r="G595" s="29" t="s">
        <v>118</v>
      </c>
      <c r="H595" s="30">
        <v>116</v>
      </c>
      <c r="I595" s="30">
        <v>48</v>
      </c>
      <c r="J595" s="30">
        <v>108</v>
      </c>
      <c r="K595" s="30">
        <v>56</v>
      </c>
      <c r="L595" s="30">
        <v>56</v>
      </c>
      <c r="M595" s="30"/>
      <c r="N595" s="30"/>
      <c r="O595" s="58"/>
      <c r="P595" s="59"/>
      <c r="Q595" s="59"/>
      <c r="R595" s="59"/>
      <c r="S595" s="32">
        <v>0.39</v>
      </c>
      <c r="T595" s="32">
        <v>0.39</v>
      </c>
      <c r="U595" s="59">
        <v>601629.47</v>
      </c>
      <c r="V595" s="59">
        <v>452509.5</v>
      </c>
      <c r="W595" s="59">
        <v>201120</v>
      </c>
      <c r="X595" s="59">
        <v>234630.37</v>
      </c>
      <c r="Y595" s="59">
        <v>234634.56</v>
      </c>
      <c r="AA595"/>
    </row>
    <row r="596" spans="1:27" x14ac:dyDescent="0.25">
      <c r="A596" s="60">
        <f>IFERROR(VLOOKUP(RepVariacion[[#This Row],[Nombre Artículo]],Productos[],4,FALSE),"00 Falta Info")</f>
        <v>0</v>
      </c>
      <c r="B596" s="34" t="str">
        <f>IFERROR(VLOOKUP(RepVariacion[[#This Row],[Nombre Artículo]],Productos[],3,FALSE),"00 Falta Info")</f>
        <v>Lacteos</v>
      </c>
      <c r="C596" s="34" t="str">
        <f>IFERROR(VLOOKUP(RepVariacion[[#This Row],[Nombre Artículo]],Productos[],2,FALSE),"00 Falta Info")</f>
        <v>Quesos</v>
      </c>
      <c r="D596" s="61">
        <f>RepVariacion[[#This Row],[Fecha]]-RepVariacion[[#This Row],[Fecha Inicial]]+1</f>
        <v>7</v>
      </c>
      <c r="E596" s="62">
        <v>46100</v>
      </c>
      <c r="F596" s="62">
        <v>46106</v>
      </c>
      <c r="G596" s="29" t="s">
        <v>120</v>
      </c>
      <c r="H596" s="30">
        <v>41.1</v>
      </c>
      <c r="I596" s="30">
        <v>40</v>
      </c>
      <c r="J596" s="30">
        <v>51.9</v>
      </c>
      <c r="K596" s="30">
        <v>29.2</v>
      </c>
      <c r="L596" s="30">
        <v>30.6</v>
      </c>
      <c r="M596" s="30">
        <v>1.4</v>
      </c>
      <c r="N596" s="30"/>
      <c r="O596" s="58">
        <v>4.7E-2</v>
      </c>
      <c r="P596" s="59">
        <v>16895.41</v>
      </c>
      <c r="Q596" s="59"/>
      <c r="R596" s="59"/>
      <c r="S596" s="32">
        <v>0.182</v>
      </c>
      <c r="T596" s="32">
        <v>0.19</v>
      </c>
      <c r="U596" s="59">
        <v>1991563.01</v>
      </c>
      <c r="V596" s="59">
        <v>642697.19999999995</v>
      </c>
      <c r="W596" s="59">
        <v>495600</v>
      </c>
      <c r="X596" s="59">
        <v>361866.89</v>
      </c>
      <c r="Y596" s="59">
        <v>378762.31</v>
      </c>
      <c r="AA596"/>
    </row>
    <row r="597" spans="1:27" x14ac:dyDescent="0.25">
      <c r="A597" s="60">
        <f>IFERROR(VLOOKUP(RepVariacion[[#This Row],[Nombre Artículo]],Productos[],4,FALSE),"00 Falta Info")</f>
        <v>0</v>
      </c>
      <c r="B597" s="34" t="str">
        <f>IFERROR(VLOOKUP(RepVariacion[[#This Row],[Nombre Artículo]],Productos[],3,FALSE),"00 Falta Info")</f>
        <v>Lacteos</v>
      </c>
      <c r="C597" s="34" t="str">
        <f>IFERROR(VLOOKUP(RepVariacion[[#This Row],[Nombre Artículo]],Productos[],2,FALSE),"00 Falta Info")</f>
        <v>Quesos</v>
      </c>
      <c r="D597" s="61">
        <f>RepVariacion[[#This Row],[Fecha]]-RepVariacion[[#This Row],[Fecha Inicial]]+1</f>
        <v>7</v>
      </c>
      <c r="E597" s="62">
        <v>46100</v>
      </c>
      <c r="F597" s="62">
        <v>46106</v>
      </c>
      <c r="G597" s="29" t="s">
        <v>88</v>
      </c>
      <c r="H597" s="30">
        <v>10.4</v>
      </c>
      <c r="I597" s="30"/>
      <c r="J597" s="30">
        <v>7.5</v>
      </c>
      <c r="K597" s="30">
        <v>2.9</v>
      </c>
      <c r="L597" s="30">
        <v>2.7</v>
      </c>
      <c r="M597" s="30">
        <v>-0.2</v>
      </c>
      <c r="N597" s="30"/>
      <c r="O597" s="58">
        <v>-8.4000000000000005E-2</v>
      </c>
      <c r="P597" s="59">
        <v>-3182.55</v>
      </c>
      <c r="Q597" s="59"/>
      <c r="R597" s="59"/>
      <c r="S597" s="32">
        <v>0.218</v>
      </c>
      <c r="T597" s="32">
        <v>0.2</v>
      </c>
      <c r="U597" s="59">
        <v>174233.85</v>
      </c>
      <c r="V597" s="59">
        <v>96905.4</v>
      </c>
      <c r="W597" s="59"/>
      <c r="X597" s="59">
        <v>38060.699999999997</v>
      </c>
      <c r="Y597" s="59">
        <v>34878.15</v>
      </c>
      <c r="AA597"/>
    </row>
    <row r="598" spans="1:27" x14ac:dyDescent="0.25">
      <c r="A598" s="60">
        <f>IFERROR(VLOOKUP(RepVariacion[[#This Row],[Nombre Artículo]],Productos[],4,FALSE),"00 Falta Info")</f>
        <v>0</v>
      </c>
      <c r="B598" s="34" t="str">
        <f>IFERROR(VLOOKUP(RepVariacion[[#This Row],[Nombre Artículo]],Productos[],3,FALSE),"00 Falta Info")</f>
        <v>Lacteos</v>
      </c>
      <c r="C598" s="34" t="str">
        <f>IFERROR(VLOOKUP(RepVariacion[[#This Row],[Nombre Artículo]],Productos[],2,FALSE),"00 Falta Info")</f>
        <v>Quesos</v>
      </c>
      <c r="D598" s="61">
        <f>RepVariacion[[#This Row],[Fecha]]-RepVariacion[[#This Row],[Fecha Inicial]]+1</f>
        <v>7</v>
      </c>
      <c r="E598" s="62">
        <v>46100</v>
      </c>
      <c r="F598" s="62">
        <v>46106</v>
      </c>
      <c r="G598" s="29" t="s">
        <v>121</v>
      </c>
      <c r="H598" s="30">
        <v>12.3</v>
      </c>
      <c r="I598" s="30"/>
      <c r="J598" s="30">
        <v>8.1</v>
      </c>
      <c r="K598" s="30">
        <v>4.2</v>
      </c>
      <c r="L598" s="30">
        <v>3.9</v>
      </c>
      <c r="M598" s="30">
        <v>-0.3</v>
      </c>
      <c r="N598" s="30"/>
      <c r="O598" s="58">
        <v>-6.4000000000000001E-2</v>
      </c>
      <c r="P598" s="59">
        <v>-3660.09</v>
      </c>
      <c r="Q598" s="59"/>
      <c r="R598" s="59"/>
      <c r="S598" s="32">
        <v>0.17</v>
      </c>
      <c r="T598" s="32">
        <v>0.16</v>
      </c>
      <c r="U598" s="59">
        <v>336134</v>
      </c>
      <c r="V598" s="59">
        <v>110668.96</v>
      </c>
      <c r="W598" s="59"/>
      <c r="X598" s="59">
        <v>57304.23</v>
      </c>
      <c r="Y598" s="59">
        <v>53644.13</v>
      </c>
      <c r="AA598"/>
    </row>
    <row r="599" spans="1:27" x14ac:dyDescent="0.25">
      <c r="A599" s="60">
        <f>IFERROR(VLOOKUP(RepVariacion[[#This Row],[Nombre Artículo]],Productos[],4,FALSE),"00 Falta Info")</f>
        <v>0</v>
      </c>
      <c r="B599" s="34" t="str">
        <f>IFERROR(VLOOKUP(RepVariacion[[#This Row],[Nombre Artículo]],Productos[],3,FALSE),"00 Falta Info")</f>
        <v>Lacteos</v>
      </c>
      <c r="C599" s="34" t="str">
        <f>IFERROR(VLOOKUP(RepVariacion[[#This Row],[Nombre Artículo]],Productos[],2,FALSE),"00 Falta Info")</f>
        <v>Quesos</v>
      </c>
      <c r="D599" s="61">
        <f>RepVariacion[[#This Row],[Fecha]]-RepVariacion[[#This Row],[Fecha Inicial]]+1</f>
        <v>7</v>
      </c>
      <c r="E599" s="62">
        <v>46100</v>
      </c>
      <c r="F599" s="62">
        <v>46106</v>
      </c>
      <c r="G599" s="29" t="s">
        <v>89</v>
      </c>
      <c r="H599" s="30">
        <v>4</v>
      </c>
      <c r="I599" s="30"/>
      <c r="J599" s="30">
        <v>2.5</v>
      </c>
      <c r="K599" s="30">
        <v>1.5</v>
      </c>
      <c r="L599" s="30">
        <v>1.6</v>
      </c>
      <c r="M599" s="30"/>
      <c r="N599" s="30"/>
      <c r="O599" s="58">
        <v>1.2E-2</v>
      </c>
      <c r="P599" s="59">
        <v>269.75</v>
      </c>
      <c r="Q599" s="59"/>
      <c r="R599" s="59"/>
      <c r="S599" s="32">
        <v>0.14699999999999999</v>
      </c>
      <c r="T599" s="32">
        <v>0.14899999999999999</v>
      </c>
      <c r="U599" s="59">
        <v>149132.29999999999</v>
      </c>
      <c r="V599" s="59">
        <v>34854.17</v>
      </c>
      <c r="W599" s="59"/>
      <c r="X599" s="59">
        <v>21877.91</v>
      </c>
      <c r="Y599" s="59">
        <v>22147.66</v>
      </c>
      <c r="AA599"/>
    </row>
    <row r="600" spans="1:27" x14ac:dyDescent="0.25">
      <c r="A600" s="60">
        <f>IFERROR(VLOOKUP(RepVariacion[[#This Row],[Nombre Artículo]],Productos[],4,FALSE),"00 Falta Info")</f>
        <v>0</v>
      </c>
      <c r="B600" s="34" t="str">
        <f>IFERROR(VLOOKUP(RepVariacion[[#This Row],[Nombre Artículo]],Productos[],3,FALSE),"00 Falta Info")</f>
        <v>Lacteos</v>
      </c>
      <c r="C600" s="34" t="str">
        <f>IFERROR(VLOOKUP(RepVariacion[[#This Row],[Nombre Artículo]],Productos[],2,FALSE),"00 Falta Info")</f>
        <v>Quesos</v>
      </c>
      <c r="D600" s="61">
        <f>RepVariacion[[#This Row],[Fecha]]-RepVariacion[[#This Row],[Fecha Inicial]]+1</f>
        <v>7</v>
      </c>
      <c r="E600" s="62">
        <v>46100</v>
      </c>
      <c r="F600" s="62">
        <v>46106</v>
      </c>
      <c r="G600" s="29" t="s">
        <v>122</v>
      </c>
      <c r="H600" s="30">
        <v>0.8</v>
      </c>
      <c r="I600" s="30">
        <v>1.5</v>
      </c>
      <c r="J600" s="30">
        <v>2.1</v>
      </c>
      <c r="K600" s="30">
        <v>0.1</v>
      </c>
      <c r="L600" s="30">
        <v>0.4</v>
      </c>
      <c r="M600" s="30">
        <v>0.3</v>
      </c>
      <c r="N600" s="30"/>
      <c r="O600" s="58">
        <v>2.75</v>
      </c>
      <c r="P600" s="59">
        <v>9586.5499999999993</v>
      </c>
      <c r="Q600" s="59"/>
      <c r="R600" s="59"/>
      <c r="S600" s="32">
        <v>6.2E-2</v>
      </c>
      <c r="T600" s="32">
        <v>0.19600000000000001</v>
      </c>
      <c r="U600" s="59">
        <v>66706</v>
      </c>
      <c r="V600" s="59">
        <v>61876.800000000003</v>
      </c>
      <c r="W600" s="59">
        <v>40104</v>
      </c>
      <c r="X600" s="59">
        <v>4147.2</v>
      </c>
      <c r="Y600" s="59">
        <v>13072.56</v>
      </c>
      <c r="AA600"/>
    </row>
    <row r="601" spans="1:27" x14ac:dyDescent="0.25">
      <c r="A601" s="60">
        <f>IFERROR(VLOOKUP(RepVariacion[[#This Row],[Nombre Artículo]],Productos[],4,FALSE),"00 Falta Info")</f>
        <v>0</v>
      </c>
      <c r="B601" s="34" t="str">
        <f>IFERROR(VLOOKUP(RepVariacion[[#This Row],[Nombre Artículo]],Productos[],3,FALSE),"00 Falta Info")</f>
        <v>Lacteos</v>
      </c>
      <c r="C601" s="34" t="str">
        <f>IFERROR(VLOOKUP(RepVariacion[[#This Row],[Nombre Artículo]],Productos[],2,FALSE),"00 Falta Info")</f>
        <v>Quesos</v>
      </c>
      <c r="D601" s="61">
        <f>RepVariacion[[#This Row],[Fecha]]-RepVariacion[[#This Row],[Fecha Inicial]]+1</f>
        <v>7</v>
      </c>
      <c r="E601" s="62">
        <v>46100</v>
      </c>
      <c r="F601" s="62">
        <v>46106</v>
      </c>
      <c r="G601" s="29" t="s">
        <v>123</v>
      </c>
      <c r="H601" s="30">
        <v>16.600000000000001</v>
      </c>
      <c r="I601" s="30"/>
      <c r="J601" s="30">
        <v>13.9</v>
      </c>
      <c r="K601" s="30">
        <v>2.7</v>
      </c>
      <c r="L601" s="30">
        <v>4.2</v>
      </c>
      <c r="M601" s="30">
        <v>1.5</v>
      </c>
      <c r="N601" s="30"/>
      <c r="O601" s="58">
        <v>0.54900000000000004</v>
      </c>
      <c r="P601" s="59">
        <v>14912.95</v>
      </c>
      <c r="Q601" s="59"/>
      <c r="R601" s="59"/>
      <c r="S601" s="32">
        <v>0.95699999999999996</v>
      </c>
      <c r="T601" s="32">
        <v>1.482</v>
      </c>
      <c r="U601" s="59">
        <v>28388.05</v>
      </c>
      <c r="V601" s="59">
        <v>139020.88</v>
      </c>
      <c r="W601" s="59"/>
      <c r="X601" s="59">
        <v>27161.439999999999</v>
      </c>
      <c r="Y601" s="59">
        <v>42074.39</v>
      </c>
      <c r="AA601"/>
    </row>
    <row r="602" spans="1:27" x14ac:dyDescent="0.25">
      <c r="A602" s="60">
        <f>IFERROR(VLOOKUP(RepVariacion[[#This Row],[Nombre Artículo]],Productos[],4,FALSE),"00 Falta Info")</f>
        <v>0</v>
      </c>
      <c r="B602" s="34" t="str">
        <f>IFERROR(VLOOKUP(RepVariacion[[#This Row],[Nombre Artículo]],Productos[],3,FALSE),"00 Falta Info")</f>
        <v>Lacteos</v>
      </c>
      <c r="C602" s="34" t="str">
        <f>IFERROR(VLOOKUP(RepVariacion[[#This Row],[Nombre Artículo]],Productos[],2,FALSE),"00 Falta Info")</f>
        <v>Quesos</v>
      </c>
      <c r="D602" s="61">
        <f>RepVariacion[[#This Row],[Fecha]]-RepVariacion[[#This Row],[Fecha Inicial]]+1</f>
        <v>7</v>
      </c>
      <c r="E602" s="62">
        <v>46100</v>
      </c>
      <c r="F602" s="62">
        <v>46106</v>
      </c>
      <c r="G602" s="29" t="s">
        <v>90</v>
      </c>
      <c r="H602" s="30">
        <v>1.9</v>
      </c>
      <c r="I602" s="30">
        <v>2</v>
      </c>
      <c r="J602" s="30">
        <v>3.2</v>
      </c>
      <c r="K602" s="30">
        <v>0.7</v>
      </c>
      <c r="L602" s="30">
        <v>1.1000000000000001</v>
      </c>
      <c r="M602" s="30">
        <v>0.4</v>
      </c>
      <c r="N602" s="30"/>
      <c r="O602" s="58">
        <v>0.56499999999999995</v>
      </c>
      <c r="P602" s="59">
        <v>7857.03</v>
      </c>
      <c r="Q602" s="59"/>
      <c r="R602" s="59"/>
      <c r="S602" s="32">
        <v>0.20599999999999999</v>
      </c>
      <c r="T602" s="32">
        <v>0.35199999999999998</v>
      </c>
      <c r="U602" s="59">
        <v>61926.58</v>
      </c>
      <c r="V602" s="59">
        <v>63924.99</v>
      </c>
      <c r="W602" s="59">
        <v>41600</v>
      </c>
      <c r="X602" s="59">
        <v>12759.82</v>
      </c>
      <c r="Y602" s="59">
        <v>21770.12</v>
      </c>
      <c r="AA602"/>
    </row>
    <row r="603" spans="1:27" x14ac:dyDescent="0.25">
      <c r="A603" s="60">
        <f>IFERROR(VLOOKUP(RepVariacion[[#This Row],[Nombre Artículo]],Productos[],4,FALSE),"00 Falta Info")</f>
        <v>0</v>
      </c>
      <c r="B603" s="34" t="str">
        <f>IFERROR(VLOOKUP(RepVariacion[[#This Row],[Nombre Artículo]],Productos[],3,FALSE),"00 Falta Info")</f>
        <v>Abarrotes</v>
      </c>
      <c r="C603" s="34" t="str">
        <f>IFERROR(VLOOKUP(RepVariacion[[#This Row],[Nombre Artículo]],Productos[],2,FALSE),"00 Falta Info")</f>
        <v>Chocolate</v>
      </c>
      <c r="D603" s="61">
        <f>RepVariacion[[#This Row],[Fecha]]-RepVariacion[[#This Row],[Fecha Inicial]]+1</f>
        <v>7</v>
      </c>
      <c r="E603" s="62">
        <v>46100</v>
      </c>
      <c r="F603" s="62">
        <v>46106</v>
      </c>
      <c r="G603" s="29" t="s">
        <v>124</v>
      </c>
      <c r="H603" s="30">
        <v>18.5</v>
      </c>
      <c r="I603" s="30"/>
      <c r="J603" s="30">
        <v>18.100000000000001</v>
      </c>
      <c r="K603" s="30">
        <v>0.4</v>
      </c>
      <c r="L603" s="30">
        <v>0.6</v>
      </c>
      <c r="M603" s="30">
        <v>0.3</v>
      </c>
      <c r="N603" s="30"/>
      <c r="O603" s="58">
        <v>0.70099999999999996</v>
      </c>
      <c r="P603" s="59">
        <v>2645.78</v>
      </c>
      <c r="Q603" s="59"/>
      <c r="R603" s="59"/>
      <c r="S603" s="32"/>
      <c r="T603" s="32"/>
      <c r="U603" s="59"/>
      <c r="V603" s="59">
        <v>178843.26</v>
      </c>
      <c r="W603" s="59"/>
      <c r="X603" s="59">
        <v>3771.65</v>
      </c>
      <c r="Y603" s="59">
        <v>6417.42</v>
      </c>
      <c r="AA603"/>
    </row>
    <row r="604" spans="1:27" x14ac:dyDescent="0.25">
      <c r="A604" s="60">
        <f>IFERROR(VLOOKUP(RepVariacion[[#This Row],[Nombre Artículo]],Productos[],4,FALSE),"00 Falta Info")</f>
        <v>0</v>
      </c>
      <c r="B604" s="34" t="str">
        <f>IFERROR(VLOOKUP(RepVariacion[[#This Row],[Nombre Artículo]],Productos[],3,FALSE),"00 Falta Info")</f>
        <v>Abarrotes</v>
      </c>
      <c r="C604" s="34" t="str">
        <f>IFERROR(VLOOKUP(RepVariacion[[#This Row],[Nombre Artículo]],Productos[],2,FALSE),"00 Falta Info")</f>
        <v>Chocolate</v>
      </c>
      <c r="D604" s="61">
        <f>RepVariacion[[#This Row],[Fecha]]-RepVariacion[[#This Row],[Fecha Inicial]]+1</f>
        <v>7</v>
      </c>
      <c r="E604" s="62">
        <v>46100</v>
      </c>
      <c r="F604" s="62">
        <v>46106</v>
      </c>
      <c r="G604" s="29" t="s">
        <v>125</v>
      </c>
      <c r="H604" s="30">
        <v>9.6</v>
      </c>
      <c r="I604" s="30"/>
      <c r="J604" s="30">
        <v>8.8000000000000007</v>
      </c>
      <c r="K604" s="30">
        <v>0.8</v>
      </c>
      <c r="L604" s="30">
        <v>0.5</v>
      </c>
      <c r="M604" s="30">
        <v>-0.3</v>
      </c>
      <c r="N604" s="30"/>
      <c r="O604" s="58">
        <v>-0.377</v>
      </c>
      <c r="P604" s="59">
        <v>-4425.0200000000004</v>
      </c>
      <c r="Q604" s="59"/>
      <c r="R604" s="59"/>
      <c r="S604" s="32">
        <v>1.345</v>
      </c>
      <c r="T604" s="32">
        <v>0.83799999999999997</v>
      </c>
      <c r="U604" s="59">
        <v>8731.68</v>
      </c>
      <c r="V604" s="59">
        <v>126730.3</v>
      </c>
      <c r="W604" s="59"/>
      <c r="X604" s="59">
        <v>11746.35</v>
      </c>
      <c r="Y604" s="59">
        <v>7321.33</v>
      </c>
      <c r="AA604"/>
    </row>
    <row r="605" spans="1:27" x14ac:dyDescent="0.25">
      <c r="A605" s="60">
        <f>IFERROR(VLOOKUP(RepVariacion[[#This Row],[Nombre Artículo]],Productos[],4,FALSE),"00 Falta Info")</f>
        <v>0</v>
      </c>
      <c r="B605" s="34" t="str">
        <f>IFERROR(VLOOKUP(RepVariacion[[#This Row],[Nombre Artículo]],Productos[],3,FALSE),"00 Falta Info")</f>
        <v>Abarrotes</v>
      </c>
      <c r="C605" s="34" t="str">
        <f>IFERROR(VLOOKUP(RepVariacion[[#This Row],[Nombre Artículo]],Productos[],2,FALSE),"00 Falta Info")</f>
        <v>Chocolate</v>
      </c>
      <c r="D605" s="61">
        <f>RepVariacion[[#This Row],[Fecha]]-RepVariacion[[#This Row],[Fecha Inicial]]+1</f>
        <v>7</v>
      </c>
      <c r="E605" s="62">
        <v>46100</v>
      </c>
      <c r="F605" s="62">
        <v>46106</v>
      </c>
      <c r="G605" s="29" t="s">
        <v>126</v>
      </c>
      <c r="H605" s="30">
        <v>5.4</v>
      </c>
      <c r="I605" s="30"/>
      <c r="J605" s="30">
        <v>4.8</v>
      </c>
      <c r="K605" s="30">
        <v>0.5</v>
      </c>
      <c r="L605" s="30">
        <v>0.4</v>
      </c>
      <c r="M605" s="30">
        <v>-0.1</v>
      </c>
      <c r="N605" s="30"/>
      <c r="O605" s="58">
        <v>-0.17199999999999999</v>
      </c>
      <c r="P605" s="59">
        <v>-871.92</v>
      </c>
      <c r="Q605" s="59"/>
      <c r="R605" s="59"/>
      <c r="S605" s="32">
        <v>0.435</v>
      </c>
      <c r="T605" s="32">
        <v>0.36</v>
      </c>
      <c r="U605" s="59">
        <v>11624.33</v>
      </c>
      <c r="V605" s="59">
        <v>47836.76</v>
      </c>
      <c r="W605" s="59"/>
      <c r="X605" s="59">
        <v>5062.3100000000004</v>
      </c>
      <c r="Y605" s="59">
        <v>4190.3900000000003</v>
      </c>
      <c r="AA605"/>
    </row>
    <row r="606" spans="1:27" x14ac:dyDescent="0.25">
      <c r="A606" s="60">
        <f>IFERROR(VLOOKUP(RepVariacion[[#This Row],[Nombre Artículo]],Productos[],4,FALSE),"00 Falta Info")</f>
        <v>0</v>
      </c>
      <c r="B606" s="34" t="str">
        <f>IFERROR(VLOOKUP(RepVariacion[[#This Row],[Nombre Artículo]],Productos[],3,FALSE),"00 Falta Info")</f>
        <v>Abarrotes</v>
      </c>
      <c r="C606" s="34" t="str">
        <f>IFERROR(VLOOKUP(RepVariacion[[#This Row],[Nombre Artículo]],Productos[],2,FALSE),"00 Falta Info")</f>
        <v>Aceite</v>
      </c>
      <c r="D606" s="61">
        <f>RepVariacion[[#This Row],[Fecha]]-RepVariacion[[#This Row],[Fecha Inicial]]+1</f>
        <v>7</v>
      </c>
      <c r="E606" s="62">
        <v>46100</v>
      </c>
      <c r="F606" s="62">
        <v>46106</v>
      </c>
      <c r="G606" s="29" t="s">
        <v>127</v>
      </c>
      <c r="H606" s="30">
        <v>7</v>
      </c>
      <c r="I606" s="30">
        <v>36</v>
      </c>
      <c r="J606" s="30">
        <v>25</v>
      </c>
      <c r="K606" s="30">
        <v>18</v>
      </c>
      <c r="L606" s="30"/>
      <c r="M606" s="30">
        <v>-18</v>
      </c>
      <c r="N606" s="30"/>
      <c r="O606" s="58">
        <v>-1</v>
      </c>
      <c r="P606" s="59">
        <v>-27761.040000000001</v>
      </c>
      <c r="Q606" s="59"/>
      <c r="R606" s="59"/>
      <c r="S606" s="32"/>
      <c r="T606" s="32"/>
      <c r="U606" s="59"/>
      <c r="V606" s="59">
        <v>38557</v>
      </c>
      <c r="W606" s="59">
        <v>55596</v>
      </c>
      <c r="X606" s="59">
        <v>27784</v>
      </c>
      <c r="Y606" s="59"/>
      <c r="AA606"/>
    </row>
    <row r="607" spans="1:27" x14ac:dyDescent="0.25">
      <c r="A607" s="60">
        <f>IFERROR(VLOOKUP(RepVariacion[[#This Row],[Nombre Artículo]],Productos[],4,FALSE),"00 Falta Info")</f>
        <v>0</v>
      </c>
      <c r="B607" s="34" t="str">
        <f>IFERROR(VLOOKUP(RepVariacion[[#This Row],[Nombre Artículo]],Productos[],3,FALSE),"00 Falta Info")</f>
        <v>Verduras</v>
      </c>
      <c r="C607" s="34" t="str">
        <f>IFERROR(VLOOKUP(RepVariacion[[#This Row],[Nombre Artículo]],Productos[],2,FALSE),"00 Falta Info")</f>
        <v>Champiñon</v>
      </c>
      <c r="D607" s="61">
        <f>RepVariacion[[#This Row],[Fecha]]-RepVariacion[[#This Row],[Fecha Inicial]]+1</f>
        <v>7</v>
      </c>
      <c r="E607" s="62">
        <v>46100</v>
      </c>
      <c r="F607" s="62">
        <v>46106</v>
      </c>
      <c r="G607" s="29" t="s">
        <v>148</v>
      </c>
      <c r="H607" s="30">
        <v>0.4</v>
      </c>
      <c r="I607" s="30"/>
      <c r="J607" s="30">
        <v>0.4</v>
      </c>
      <c r="K607" s="30"/>
      <c r="L607" s="30">
        <v>1.8</v>
      </c>
      <c r="M607" s="30">
        <v>1.8</v>
      </c>
      <c r="N607" s="30"/>
      <c r="O607" s="58"/>
      <c r="P607" s="59">
        <v>27421.39</v>
      </c>
      <c r="Q607" s="59"/>
      <c r="R607" s="59"/>
      <c r="S607" s="32"/>
      <c r="T607" s="32">
        <v>0.17799999999999999</v>
      </c>
      <c r="U607" s="59">
        <v>154388.14000000001</v>
      </c>
      <c r="V607" s="59">
        <v>5460.01</v>
      </c>
      <c r="W607" s="59"/>
      <c r="X607" s="59"/>
      <c r="Y607" s="59">
        <v>27421.39</v>
      </c>
      <c r="AA607"/>
    </row>
    <row r="608" spans="1:27" x14ac:dyDescent="0.25">
      <c r="A608" s="60">
        <f>IFERROR(VLOOKUP(RepVariacion[[#This Row],[Nombre Artículo]],Productos[],4,FALSE),"00 Falta Info")</f>
        <v>0</v>
      </c>
      <c r="B608" s="34" t="str">
        <f>IFERROR(VLOOKUP(RepVariacion[[#This Row],[Nombre Artículo]],Productos[],3,FALSE),"00 Falta Info")</f>
        <v>Verduras</v>
      </c>
      <c r="C608" s="34" t="str">
        <f>IFERROR(VLOOKUP(RepVariacion[[#This Row],[Nombre Artículo]],Productos[],2,FALSE),"00 Falta Info")</f>
        <v>Champiñon</v>
      </c>
      <c r="D608" s="61">
        <f>RepVariacion[[#This Row],[Fecha]]-RepVariacion[[#This Row],[Fecha Inicial]]+1</f>
        <v>7</v>
      </c>
      <c r="E608" s="62">
        <v>46100</v>
      </c>
      <c r="F608" s="62">
        <v>46106</v>
      </c>
      <c r="G608" s="29" t="s">
        <v>149</v>
      </c>
      <c r="H608" s="30">
        <v>1</v>
      </c>
      <c r="I608" s="30"/>
      <c r="J608" s="30">
        <v>0.8</v>
      </c>
      <c r="K608" s="30">
        <v>0.3</v>
      </c>
      <c r="L608" s="30">
        <v>0.8</v>
      </c>
      <c r="M608" s="30">
        <v>0.5</v>
      </c>
      <c r="N608" s="30"/>
      <c r="O608" s="58">
        <v>1.903</v>
      </c>
      <c r="P608" s="59">
        <v>6903</v>
      </c>
      <c r="Q608" s="59"/>
      <c r="R608" s="59"/>
      <c r="S608" s="32">
        <v>3.2000000000000001E-2</v>
      </c>
      <c r="T608" s="32">
        <v>9.1999999999999998E-2</v>
      </c>
      <c r="U608" s="59">
        <v>114694.02</v>
      </c>
      <c r="V608" s="59">
        <v>10010</v>
      </c>
      <c r="W608" s="59"/>
      <c r="X608" s="59">
        <v>3627</v>
      </c>
      <c r="Y608" s="59">
        <v>10530</v>
      </c>
      <c r="AA608"/>
    </row>
    <row r="609" spans="1:27" x14ac:dyDescent="0.25">
      <c r="A609" s="60">
        <f>IFERROR(VLOOKUP(RepVariacion[[#This Row],[Nombre Artículo]],Productos[],4,FALSE),"00 Falta Info")</f>
        <v>0</v>
      </c>
      <c r="B609" s="34" t="str">
        <f>IFERROR(VLOOKUP(RepVariacion[[#This Row],[Nombre Artículo]],Productos[],3,FALSE),"00 Falta Info")</f>
        <v>Verduras</v>
      </c>
      <c r="C609" s="34" t="str">
        <f>IFERROR(VLOOKUP(RepVariacion[[#This Row],[Nombre Artículo]],Productos[],2,FALSE),"00 Falta Info")</f>
        <v>Palta</v>
      </c>
      <c r="D609" s="61">
        <f>RepVariacion[[#This Row],[Fecha]]-RepVariacion[[#This Row],[Fecha Inicial]]+1</f>
        <v>7</v>
      </c>
      <c r="E609" s="62">
        <v>46100</v>
      </c>
      <c r="F609" s="62">
        <v>46106</v>
      </c>
      <c r="G609" s="29" t="s">
        <v>92</v>
      </c>
      <c r="H609" s="30">
        <v>17.5</v>
      </c>
      <c r="I609" s="30">
        <v>8</v>
      </c>
      <c r="J609" s="30">
        <v>11.2</v>
      </c>
      <c r="K609" s="30">
        <v>14.3</v>
      </c>
      <c r="L609" s="30">
        <v>20.7</v>
      </c>
      <c r="M609" s="30">
        <v>6.4</v>
      </c>
      <c r="N609" s="30">
        <v>0.7</v>
      </c>
      <c r="O609" s="58">
        <v>0.45</v>
      </c>
      <c r="P609" s="59">
        <v>26612.6</v>
      </c>
      <c r="Q609" s="59">
        <v>4.8000000000000001E-2</v>
      </c>
      <c r="R609" s="59">
        <v>2846.92</v>
      </c>
      <c r="S609" s="32">
        <v>0.128</v>
      </c>
      <c r="T609" s="32">
        <v>0.17</v>
      </c>
      <c r="U609" s="59">
        <v>503487.6</v>
      </c>
      <c r="V609" s="59">
        <v>46289.32</v>
      </c>
      <c r="W609" s="59">
        <v>32000</v>
      </c>
      <c r="X609" s="59">
        <v>64420.91</v>
      </c>
      <c r="Y609" s="59">
        <v>85815.33</v>
      </c>
      <c r="AA609"/>
    </row>
    <row r="610" spans="1:27" x14ac:dyDescent="0.25">
      <c r="A610" s="60">
        <f>IFERROR(VLOOKUP(RepVariacion[[#This Row],[Nombre Artículo]],Productos[],4,FALSE),"00 Falta Info")</f>
        <v>0</v>
      </c>
      <c r="B610" s="34" t="str">
        <f>IFERROR(VLOOKUP(RepVariacion[[#This Row],[Nombre Artículo]],Productos[],3,FALSE),"00 Falta Info")</f>
        <v>Postres</v>
      </c>
      <c r="C610" s="34" t="str">
        <f>IFERROR(VLOOKUP(RepVariacion[[#This Row],[Nombre Artículo]],Productos[],2,FALSE),"00 Falta Info")</f>
        <v>Tortas</v>
      </c>
      <c r="D610" s="61">
        <f>RepVariacion[[#This Row],[Fecha]]-RepVariacion[[#This Row],[Fecha Inicial]]+1</f>
        <v>7</v>
      </c>
      <c r="E610" s="62">
        <v>46100</v>
      </c>
      <c r="F610" s="62">
        <v>46106</v>
      </c>
      <c r="G610" s="29" t="s">
        <v>130</v>
      </c>
      <c r="H610" s="30">
        <v>29</v>
      </c>
      <c r="I610" s="30">
        <v>16</v>
      </c>
      <c r="J610" s="30">
        <v>24</v>
      </c>
      <c r="K610" s="30">
        <v>21</v>
      </c>
      <c r="L610" s="30">
        <v>19</v>
      </c>
      <c r="M610" s="30">
        <v>-2</v>
      </c>
      <c r="N610" s="30"/>
      <c r="O610" s="58">
        <v>-9.5000000000000001E-2</v>
      </c>
      <c r="P610" s="59">
        <v>-2412</v>
      </c>
      <c r="Q610" s="59"/>
      <c r="R610" s="59"/>
      <c r="S610" s="32">
        <v>1.046</v>
      </c>
      <c r="T610" s="32">
        <v>0.94599999999999995</v>
      </c>
      <c r="U610" s="59">
        <v>24219.68</v>
      </c>
      <c r="V610" s="59">
        <v>28944</v>
      </c>
      <c r="W610" s="59">
        <v>19296</v>
      </c>
      <c r="X610" s="59">
        <v>25326</v>
      </c>
      <c r="Y610" s="59">
        <v>22914</v>
      </c>
      <c r="AA610"/>
    </row>
    <row r="611" spans="1:27" x14ac:dyDescent="0.25">
      <c r="A611" s="60">
        <f>IFERROR(VLOOKUP(RepVariacion[[#This Row],[Nombre Artículo]],Productos[],4,FALSE),"00 Falta Info")</f>
        <v>0</v>
      </c>
      <c r="B611" s="34" t="str">
        <f>IFERROR(VLOOKUP(RepVariacion[[#This Row],[Nombre Artículo]],Productos[],3,FALSE),"00 Falta Info")</f>
        <v>Postres</v>
      </c>
      <c r="C611" s="34" t="str">
        <f>IFERROR(VLOOKUP(RepVariacion[[#This Row],[Nombre Artículo]],Productos[],2,FALSE),"00 Falta Info")</f>
        <v>Tortas</v>
      </c>
      <c r="D611" s="61">
        <f>RepVariacion[[#This Row],[Fecha]]-RepVariacion[[#This Row],[Fecha Inicial]]+1</f>
        <v>7</v>
      </c>
      <c r="E611" s="62">
        <v>46100</v>
      </c>
      <c r="F611" s="62">
        <v>46106</v>
      </c>
      <c r="G611" s="29" t="s">
        <v>131</v>
      </c>
      <c r="H611" s="30">
        <v>68</v>
      </c>
      <c r="I611" s="30">
        <v>5</v>
      </c>
      <c r="J611" s="30">
        <v>62</v>
      </c>
      <c r="K611" s="30">
        <v>11</v>
      </c>
      <c r="L611" s="30">
        <v>11</v>
      </c>
      <c r="M611" s="30"/>
      <c r="N611" s="30"/>
      <c r="O611" s="58"/>
      <c r="P611" s="59"/>
      <c r="Q611" s="59"/>
      <c r="R611" s="59"/>
      <c r="S611" s="32">
        <v>0.318</v>
      </c>
      <c r="T611" s="32">
        <v>0.318</v>
      </c>
      <c r="U611" s="59">
        <v>36521</v>
      </c>
      <c r="V611" s="59">
        <v>65534</v>
      </c>
      <c r="W611" s="59">
        <v>5285</v>
      </c>
      <c r="X611" s="59">
        <v>11627</v>
      </c>
      <c r="Y611" s="59">
        <v>11627</v>
      </c>
      <c r="AA611"/>
    </row>
    <row r="612" spans="1:27" x14ac:dyDescent="0.25">
      <c r="A612" s="60">
        <f>IFERROR(VLOOKUP(RepVariacion[[#This Row],[Nombre Artículo]],Productos[],4,FALSE),"00 Falta Info")</f>
        <v>0</v>
      </c>
      <c r="B612" s="34" t="str">
        <f>IFERROR(VLOOKUP(RepVariacion[[#This Row],[Nombre Artículo]],Productos[],3,FALSE),"00 Falta Info")</f>
        <v>Postres</v>
      </c>
      <c r="C612" s="34" t="str">
        <f>IFERROR(VLOOKUP(RepVariacion[[#This Row],[Nombre Artículo]],Productos[],2,FALSE),"00 Falta Info")</f>
        <v>Tortas</v>
      </c>
      <c r="D612" s="61">
        <f>RepVariacion[[#This Row],[Fecha]]-RepVariacion[[#This Row],[Fecha Inicial]]+1</f>
        <v>7</v>
      </c>
      <c r="E612" s="62">
        <v>46100</v>
      </c>
      <c r="F612" s="62">
        <v>46106</v>
      </c>
      <c r="G612" s="29" t="s">
        <v>143</v>
      </c>
      <c r="H612" s="30">
        <v>46</v>
      </c>
      <c r="I612" s="30"/>
      <c r="J612" s="30">
        <v>30</v>
      </c>
      <c r="K612" s="30">
        <v>16</v>
      </c>
      <c r="L612" s="30">
        <v>15</v>
      </c>
      <c r="M612" s="30">
        <v>-1</v>
      </c>
      <c r="N612" s="30"/>
      <c r="O612" s="58">
        <v>-6.2E-2</v>
      </c>
      <c r="P612" s="59">
        <v>-1546</v>
      </c>
      <c r="Q612" s="59"/>
      <c r="R612" s="59"/>
      <c r="S612" s="32">
        <v>0.38500000000000001</v>
      </c>
      <c r="T612" s="32">
        <v>0.36</v>
      </c>
      <c r="U612" s="59">
        <v>64330.05</v>
      </c>
      <c r="V612" s="59">
        <v>46380</v>
      </c>
      <c r="W612" s="59"/>
      <c r="X612" s="59">
        <v>24736</v>
      </c>
      <c r="Y612" s="59">
        <v>23190</v>
      </c>
      <c r="AA612"/>
    </row>
    <row r="613" spans="1:27" x14ac:dyDescent="0.25">
      <c r="A613" s="60">
        <f>IFERROR(VLOOKUP(RepVariacion[[#This Row],[Nombre Artículo]],Productos[],4,FALSE),"00 Falta Info")</f>
        <v>0</v>
      </c>
      <c r="B613" s="34" t="str">
        <f>IFERROR(VLOOKUP(RepVariacion[[#This Row],[Nombre Artículo]],Productos[],3,FALSE),"00 Falta Info")</f>
        <v>Postres</v>
      </c>
      <c r="C613" s="34" t="str">
        <f>IFERROR(VLOOKUP(RepVariacion[[#This Row],[Nombre Artículo]],Productos[],2,FALSE),"00 Falta Info")</f>
        <v>Tortas</v>
      </c>
      <c r="D613" s="61">
        <f>RepVariacion[[#This Row],[Fecha]]-RepVariacion[[#This Row],[Fecha Inicial]]+1</f>
        <v>7</v>
      </c>
      <c r="E613" s="62">
        <v>46100</v>
      </c>
      <c r="F613" s="62">
        <v>46106</v>
      </c>
      <c r="G613" s="29" t="s">
        <v>132</v>
      </c>
      <c r="H613" s="30">
        <v>252</v>
      </c>
      <c r="I613" s="30"/>
      <c r="J613" s="30">
        <v>185</v>
      </c>
      <c r="K613" s="30">
        <v>67</v>
      </c>
      <c r="L613" s="30">
        <v>114</v>
      </c>
      <c r="M613" s="30">
        <v>47</v>
      </c>
      <c r="N613" s="30"/>
      <c r="O613" s="58">
        <v>0.70099999999999996</v>
      </c>
      <c r="P613" s="59">
        <v>11280</v>
      </c>
      <c r="Q613" s="59"/>
      <c r="R613" s="59"/>
      <c r="S613" s="32"/>
      <c r="T613" s="32"/>
      <c r="U613" s="59"/>
      <c r="V613" s="59">
        <v>44400</v>
      </c>
      <c r="W613" s="59"/>
      <c r="X613" s="59">
        <v>16080</v>
      </c>
      <c r="Y613" s="59">
        <v>27360</v>
      </c>
      <c r="AA613"/>
    </row>
    <row r="614" spans="1:27" x14ac:dyDescent="0.25">
      <c r="A614" s="60">
        <f>IFERROR(VLOOKUP(RepVariacion[[#This Row],[Nombre Artículo]],Productos[],4,FALSE),"00 Falta Info")</f>
        <v>0</v>
      </c>
      <c r="B614" s="34" t="str">
        <f>IFERROR(VLOOKUP(RepVariacion[[#This Row],[Nombre Artículo]],Productos[],3,FALSE),"00 Falta Info")</f>
        <v>Postres</v>
      </c>
      <c r="C614" s="34" t="str">
        <f>IFERROR(VLOOKUP(RepVariacion[[#This Row],[Nombre Artículo]],Productos[],2,FALSE),"00 Falta Info")</f>
        <v>Tortas</v>
      </c>
      <c r="D614" s="61">
        <f>RepVariacion[[#This Row],[Fecha]]-RepVariacion[[#This Row],[Fecha Inicial]]+1</f>
        <v>7</v>
      </c>
      <c r="E614" s="62">
        <v>46100</v>
      </c>
      <c r="F614" s="62">
        <v>46106</v>
      </c>
      <c r="G614" s="29" t="s">
        <v>144</v>
      </c>
      <c r="H614" s="30">
        <v>173</v>
      </c>
      <c r="I614" s="30">
        <v>112</v>
      </c>
      <c r="J614" s="30">
        <v>245</v>
      </c>
      <c r="K614" s="30">
        <v>40</v>
      </c>
      <c r="L614" s="30">
        <v>114</v>
      </c>
      <c r="M614" s="30">
        <v>74</v>
      </c>
      <c r="N614" s="30"/>
      <c r="O614" s="58">
        <v>1.85</v>
      </c>
      <c r="P614" s="59">
        <v>24642</v>
      </c>
      <c r="Q614" s="59"/>
      <c r="R614" s="59"/>
      <c r="S614" s="32"/>
      <c r="T614" s="32"/>
      <c r="U614" s="59"/>
      <c r="V614" s="59">
        <v>81585</v>
      </c>
      <c r="W614" s="59">
        <v>37296</v>
      </c>
      <c r="X614" s="59">
        <v>13320</v>
      </c>
      <c r="Y614" s="59">
        <v>37962</v>
      </c>
      <c r="AA614"/>
    </row>
    <row r="615" spans="1:27" x14ac:dyDescent="0.25">
      <c r="A615" s="60">
        <f>IFERROR(VLOOKUP(RepVariacion[[#This Row],[Nombre Artículo]],Productos[],4,FALSE),"00 Falta Info")</f>
        <v>0</v>
      </c>
      <c r="B615" s="34" t="str">
        <f>IFERROR(VLOOKUP(RepVariacion[[#This Row],[Nombre Artículo]],Productos[],3,FALSE),"00 Falta Info")</f>
        <v>Postres</v>
      </c>
      <c r="C615" s="34" t="str">
        <f>IFERROR(VLOOKUP(RepVariacion[[#This Row],[Nombre Artículo]],Productos[],2,FALSE),"00 Falta Info")</f>
        <v>Tortas</v>
      </c>
      <c r="D615" s="61">
        <f>RepVariacion[[#This Row],[Fecha]]-RepVariacion[[#This Row],[Fecha Inicial]]+1</f>
        <v>7</v>
      </c>
      <c r="E615" s="62">
        <v>46100</v>
      </c>
      <c r="F615" s="62">
        <v>46106</v>
      </c>
      <c r="G615" s="29" t="s">
        <v>133</v>
      </c>
      <c r="H615" s="30">
        <v>14</v>
      </c>
      <c r="I615" s="30"/>
      <c r="J615" s="30">
        <v>14</v>
      </c>
      <c r="K615" s="30"/>
      <c r="L615" s="30"/>
      <c r="M615" s="30"/>
      <c r="N615" s="30"/>
      <c r="O615" s="58"/>
      <c r="P615" s="59"/>
      <c r="Q615" s="59"/>
      <c r="R615" s="59"/>
      <c r="S615" s="32"/>
      <c r="T615" s="32"/>
      <c r="U615" s="59"/>
      <c r="V615" s="59">
        <v>6580</v>
      </c>
      <c r="W615" s="59"/>
      <c r="X615" s="59"/>
      <c r="Y615" s="59"/>
      <c r="AA615"/>
    </row>
    <row r="616" spans="1:27" x14ac:dyDescent="0.25">
      <c r="A616" s="60">
        <f>IFERROR(VLOOKUP(RepVariacion[[#This Row],[Nombre Artículo]],Productos[],4,FALSE),"00 Falta Info")</f>
        <v>0</v>
      </c>
      <c r="B616" s="34" t="str">
        <f>IFERROR(VLOOKUP(RepVariacion[[#This Row],[Nombre Artículo]],Productos[],3,FALSE),"00 Falta Info")</f>
        <v>Postres</v>
      </c>
      <c r="C616" s="34" t="str">
        <f>IFERROR(VLOOKUP(RepVariacion[[#This Row],[Nombre Artículo]],Productos[],2,FALSE),"00 Falta Info")</f>
        <v>Tortas</v>
      </c>
      <c r="D616" s="61">
        <f>RepVariacion[[#This Row],[Fecha]]-RepVariacion[[#This Row],[Fecha Inicial]]+1</f>
        <v>7</v>
      </c>
      <c r="E616" s="62">
        <v>46100</v>
      </c>
      <c r="F616" s="62">
        <v>46106</v>
      </c>
      <c r="G616" s="29" t="s">
        <v>145</v>
      </c>
      <c r="H616" s="30">
        <v>24</v>
      </c>
      <c r="I616" s="30">
        <v>28</v>
      </c>
      <c r="J616" s="30">
        <v>50</v>
      </c>
      <c r="K616" s="30">
        <v>2</v>
      </c>
      <c r="L616" s="30">
        <v>2</v>
      </c>
      <c r="M616" s="30"/>
      <c r="N616" s="30"/>
      <c r="O616" s="58"/>
      <c r="P616" s="59"/>
      <c r="Q616" s="59"/>
      <c r="R616" s="59"/>
      <c r="S616" s="32">
        <v>0.247</v>
      </c>
      <c r="T616" s="32">
        <v>0.247</v>
      </c>
      <c r="U616" s="59">
        <v>9246.9500000000007</v>
      </c>
      <c r="V616" s="59">
        <v>57000</v>
      </c>
      <c r="W616" s="59">
        <v>31920</v>
      </c>
      <c r="X616" s="59">
        <v>2280</v>
      </c>
      <c r="Y616" s="59">
        <v>2280</v>
      </c>
      <c r="AA616"/>
    </row>
    <row r="617" spans="1:27" x14ac:dyDescent="0.25">
      <c r="A617" s="60">
        <f>IFERROR(VLOOKUP(RepVariacion[[#This Row],[Nombre Artículo]],Productos[],4,FALSE),"00 Falta Info")</f>
        <v>0</v>
      </c>
      <c r="B617" s="34" t="str">
        <f>IFERROR(VLOOKUP(RepVariacion[[#This Row],[Nombre Artículo]],Productos[],3,FALSE),"00 Falta Info")</f>
        <v>Postres</v>
      </c>
      <c r="C617" s="34" t="str">
        <f>IFERROR(VLOOKUP(RepVariacion[[#This Row],[Nombre Artículo]],Productos[],2,FALSE),"00 Falta Info")</f>
        <v>Tortas</v>
      </c>
      <c r="D617" s="61">
        <f>RepVariacion[[#This Row],[Fecha]]-RepVariacion[[#This Row],[Fecha Inicial]]+1</f>
        <v>7</v>
      </c>
      <c r="E617" s="62">
        <v>46100</v>
      </c>
      <c r="F617" s="62">
        <v>46106</v>
      </c>
      <c r="G617" s="29" t="s">
        <v>135</v>
      </c>
      <c r="H617" s="30">
        <v>12</v>
      </c>
      <c r="I617" s="30"/>
      <c r="J617" s="30">
        <v>4</v>
      </c>
      <c r="K617" s="30">
        <v>8</v>
      </c>
      <c r="L617" s="30">
        <v>7</v>
      </c>
      <c r="M617" s="30">
        <v>-1</v>
      </c>
      <c r="N617" s="30"/>
      <c r="O617" s="58">
        <v>-0.125</v>
      </c>
      <c r="P617" s="59">
        <v>-272</v>
      </c>
      <c r="Q617" s="59"/>
      <c r="R617" s="59"/>
      <c r="S617" s="32">
        <v>7.8E-2</v>
      </c>
      <c r="T617" s="32">
        <v>6.8000000000000005E-2</v>
      </c>
      <c r="U617" s="59">
        <v>28000</v>
      </c>
      <c r="V617" s="59">
        <v>1088</v>
      </c>
      <c r="W617" s="59"/>
      <c r="X617" s="59">
        <v>2176</v>
      </c>
      <c r="Y617" s="59">
        <v>1904</v>
      </c>
      <c r="AA617"/>
    </row>
    <row r="618" spans="1:27" x14ac:dyDescent="0.25">
      <c r="A618" s="60">
        <f>IFERROR(VLOOKUP(RepVariacion[[#This Row],[Nombre Artículo]],Productos[],4,FALSE),"00 Falta Info")</f>
        <v>0</v>
      </c>
      <c r="B618" s="34" t="str">
        <f>IFERROR(VLOOKUP(RepVariacion[[#This Row],[Nombre Artículo]],Productos[],3,FALSE),"00 Falta Info")</f>
        <v>Colación</v>
      </c>
      <c r="C618" s="34" t="str">
        <f>IFERROR(VLOOKUP(RepVariacion[[#This Row],[Nombre Artículo]],Productos[],2,FALSE),"00 Falta Info")</f>
        <v>Colacion</v>
      </c>
      <c r="D618" s="61">
        <f>RepVariacion[[#This Row],[Fecha]]-RepVariacion[[#This Row],[Fecha Inicial]]+1</f>
        <v>7</v>
      </c>
      <c r="E618" s="62">
        <v>46100</v>
      </c>
      <c r="F618" s="62">
        <v>46106</v>
      </c>
      <c r="G618" s="29" t="s">
        <v>150</v>
      </c>
      <c r="H618" s="30">
        <v>12</v>
      </c>
      <c r="I618" s="30">
        <v>8</v>
      </c>
      <c r="J618" s="30">
        <v>10</v>
      </c>
      <c r="K618" s="30">
        <v>10</v>
      </c>
      <c r="L618" s="30"/>
      <c r="M618" s="30">
        <v>-10</v>
      </c>
      <c r="N618" s="30"/>
      <c r="O618" s="58">
        <v>-1</v>
      </c>
      <c r="P618" s="59">
        <v>-52000</v>
      </c>
      <c r="Q618" s="59"/>
      <c r="R618" s="59"/>
      <c r="S618" s="32"/>
      <c r="T618" s="32"/>
      <c r="U618" s="59"/>
      <c r="V618" s="59">
        <v>52000</v>
      </c>
      <c r="W618" s="59">
        <v>41600</v>
      </c>
      <c r="X618" s="59">
        <v>52000</v>
      </c>
      <c r="Y618" s="59"/>
      <c r="AA618"/>
    </row>
    <row r="619" spans="1:27" x14ac:dyDescent="0.25">
      <c r="A619" s="60">
        <f>IFERROR(VLOOKUP(RepVariacion[[#This Row],[Nombre Artículo]],Productos[],4,FALSE),"00 Falta Info")</f>
        <v>0</v>
      </c>
      <c r="B619" s="34" t="str">
        <f>IFERROR(VLOOKUP(RepVariacion[[#This Row],[Nombre Artículo]],Productos[],3,FALSE),"00 Falta Info")</f>
        <v>Colación</v>
      </c>
      <c r="C619" s="34" t="str">
        <f>IFERROR(VLOOKUP(RepVariacion[[#This Row],[Nombre Artículo]],Productos[],2,FALSE),"00 Falta Info")</f>
        <v>Colacion</v>
      </c>
      <c r="D619" s="61">
        <f>RepVariacion[[#This Row],[Fecha]]-RepVariacion[[#This Row],[Fecha Inicial]]+1</f>
        <v>7</v>
      </c>
      <c r="E619" s="62">
        <v>46100</v>
      </c>
      <c r="F619" s="62">
        <v>46106</v>
      </c>
      <c r="G619" s="29" t="s">
        <v>141</v>
      </c>
      <c r="H619" s="30">
        <v>4.2</v>
      </c>
      <c r="I619" s="30"/>
      <c r="J619" s="30">
        <v>4.2</v>
      </c>
      <c r="K619" s="30"/>
      <c r="L619" s="30"/>
      <c r="M619" s="30"/>
      <c r="N619" s="30"/>
      <c r="O619" s="58">
        <v>1</v>
      </c>
      <c r="P619" s="59">
        <v>400</v>
      </c>
      <c r="Q619" s="59"/>
      <c r="R619" s="59"/>
      <c r="S619" s="32"/>
      <c r="T619" s="32"/>
      <c r="U619" s="59"/>
      <c r="V619" s="59">
        <v>33600</v>
      </c>
      <c r="W619" s="59"/>
      <c r="X619" s="59">
        <v>-400</v>
      </c>
      <c r="Y619" s="59"/>
      <c r="AA619"/>
    </row>
    <row r="620" spans="1:27" x14ac:dyDescent="0.25">
      <c r="A620" s="60">
        <f>IFERROR(VLOOKUP(RepVariacion[[#This Row],[Nombre Artículo]],Productos[],4,FALSE),"00 Falta Info")</f>
        <v>0</v>
      </c>
      <c r="B620" s="34" t="str">
        <f>IFERROR(VLOOKUP(RepVariacion[[#This Row],[Nombre Artículo]],Productos[],3,FALSE),"00 Falta Info")</f>
        <v>Carnes</v>
      </c>
      <c r="C620" s="34" t="str">
        <f>IFERROR(VLOOKUP(RepVariacion[[#This Row],[Nombre Artículo]],Productos[],2,FALSE),"00 Falta Info")</f>
        <v>Vacuno</v>
      </c>
      <c r="D620" s="61">
        <f>RepVariacion[[#This Row],[Fecha]]-RepVariacion[[#This Row],[Fecha Inicial]]+1</f>
        <v>7</v>
      </c>
      <c r="E620" s="62">
        <v>46100</v>
      </c>
      <c r="F620" s="62">
        <v>46106</v>
      </c>
      <c r="G620" s="29" t="s">
        <v>153</v>
      </c>
      <c r="H620" s="30"/>
      <c r="I620" s="30">
        <v>18.100000000000001</v>
      </c>
      <c r="J620" s="30">
        <v>18.100000000000001</v>
      </c>
      <c r="K620" s="30"/>
      <c r="L620" s="30"/>
      <c r="M620" s="30"/>
      <c r="N620" s="30"/>
      <c r="O620" s="58"/>
      <c r="P620" s="59"/>
      <c r="Q620" s="59"/>
      <c r="R620" s="59"/>
      <c r="S620" s="32"/>
      <c r="T620" s="32"/>
      <c r="U620" s="59"/>
      <c r="V620" s="59">
        <v>117209.4</v>
      </c>
      <c r="W620" s="59">
        <v>117209</v>
      </c>
      <c r="X620" s="59"/>
      <c r="Y620" s="59"/>
      <c r="AA620"/>
    </row>
    <row r="621" spans="1:27" x14ac:dyDescent="0.25">
      <c r="A621" s="60">
        <f>IFERROR(VLOOKUP(RepVariacion[[#This Row],[Nombre Artículo]],Productos[],4,FALSE),"00 Falta Info")</f>
        <v>0</v>
      </c>
      <c r="B621" s="34" t="str">
        <f>IFERROR(VLOOKUP(RepVariacion[[#This Row],[Nombre Artículo]],Productos[],3,FALSE),"00 Falta Info")</f>
        <v>Colación</v>
      </c>
      <c r="C621" s="34" t="str">
        <f>IFERROR(VLOOKUP(RepVariacion[[#This Row],[Nombre Artículo]],Productos[],2,FALSE),"00 Falta Info")</f>
        <v>Colacion</v>
      </c>
      <c r="D621" s="61">
        <f>RepVariacion[[#This Row],[Fecha]]-RepVariacion[[#This Row],[Fecha Inicial]]+1</f>
        <v>7</v>
      </c>
      <c r="E621" s="62">
        <v>46100</v>
      </c>
      <c r="F621" s="62">
        <v>46106</v>
      </c>
      <c r="G621" s="29" t="s">
        <v>140</v>
      </c>
      <c r="H621" s="30">
        <v>21.2</v>
      </c>
      <c r="I621" s="30">
        <v>20.7</v>
      </c>
      <c r="J621" s="30">
        <v>41.9</v>
      </c>
      <c r="K621" s="30"/>
      <c r="L621" s="30"/>
      <c r="M621" s="30"/>
      <c r="N621" s="30"/>
      <c r="O621" s="58"/>
      <c r="P621" s="59"/>
      <c r="Q621" s="59"/>
      <c r="R621" s="59"/>
      <c r="S621" s="32"/>
      <c r="T621" s="32"/>
      <c r="U621" s="59"/>
      <c r="V621" s="59">
        <v>104775</v>
      </c>
      <c r="W621" s="59">
        <v>51825</v>
      </c>
      <c r="X621" s="59"/>
      <c r="Y621" s="59"/>
      <c r="AA621"/>
    </row>
    <row r="622" spans="1:27" x14ac:dyDescent="0.25">
      <c r="A622" s="60">
        <f>IFERROR(VLOOKUP(RepVariacion[[#This Row],[Nombre Artículo]],Productos[],4,FALSE),"00 Falta Info")</f>
        <v>0</v>
      </c>
      <c r="B622" s="34" t="str">
        <f>IFERROR(VLOOKUP(RepVariacion[[#This Row],[Nombre Artículo]],Productos[],3,FALSE),"00 Falta Info")</f>
        <v>Aves</v>
      </c>
      <c r="C622" s="34" t="str">
        <f>IFERROR(VLOOKUP(RepVariacion[[#This Row],[Nombre Artículo]],Productos[],2,FALSE),"00 Falta Info")</f>
        <v>Pollo</v>
      </c>
      <c r="D622" s="61">
        <f>RepVariacion[[#This Row],[Fecha]]-RepVariacion[[#This Row],[Fecha Inicial]]+1</f>
        <v>7</v>
      </c>
      <c r="E622" s="62">
        <v>46107</v>
      </c>
      <c r="F622" s="62">
        <v>46113</v>
      </c>
      <c r="G622" s="29" t="s">
        <v>71</v>
      </c>
      <c r="H622" s="30">
        <v>29.8</v>
      </c>
      <c r="I622" s="30">
        <v>21.9</v>
      </c>
      <c r="J622" s="30">
        <v>49.4</v>
      </c>
      <c r="K622" s="30">
        <v>2.2999999999999998</v>
      </c>
      <c r="L622" s="30">
        <v>1.8</v>
      </c>
      <c r="M622" s="30">
        <v>-0.5</v>
      </c>
      <c r="N622" s="30"/>
      <c r="O622" s="58">
        <v>-0.23400000000000001</v>
      </c>
      <c r="P622" s="59">
        <v>-2324.91</v>
      </c>
      <c r="Q622" s="59"/>
      <c r="R622" s="59"/>
      <c r="S622" s="32">
        <v>0.20599999999999999</v>
      </c>
      <c r="T622" s="32">
        <v>0.16400000000000001</v>
      </c>
      <c r="U622" s="59">
        <v>46593.5</v>
      </c>
      <c r="V622" s="59">
        <v>212391.34</v>
      </c>
      <c r="W622" s="59">
        <v>98241.2</v>
      </c>
      <c r="X622" s="59">
        <v>9605.56</v>
      </c>
      <c r="Y622" s="59">
        <v>7631.86</v>
      </c>
      <c r="AA622"/>
    </row>
    <row r="623" spans="1:27" x14ac:dyDescent="0.25">
      <c r="A623" s="60">
        <f>IFERROR(VLOOKUP(RepVariacion[[#This Row],[Nombre Artículo]],Productos[],4,FALSE),"00 Falta Info")</f>
        <v>0</v>
      </c>
      <c r="B623" s="34" t="str">
        <f>IFERROR(VLOOKUP(RepVariacion[[#This Row],[Nombre Artículo]],Productos[],3,FALSE),"00 Falta Info")</f>
        <v>Carnes</v>
      </c>
      <c r="C623" s="34" t="str">
        <f>IFERROR(VLOOKUP(RepVariacion[[#This Row],[Nombre Artículo]],Productos[],2,FALSE),"00 Falta Info")</f>
        <v>Vacuno</v>
      </c>
      <c r="D623" s="61">
        <f>RepVariacion[[#This Row],[Fecha]]-RepVariacion[[#This Row],[Fecha Inicial]]+1</f>
        <v>7</v>
      </c>
      <c r="E623" s="62">
        <v>46107</v>
      </c>
      <c r="F623" s="62">
        <v>46113</v>
      </c>
      <c r="G623" s="29" t="s">
        <v>151</v>
      </c>
      <c r="H623" s="30"/>
      <c r="I623" s="30"/>
      <c r="J623" s="30"/>
      <c r="K623" s="30"/>
      <c r="L623" s="30"/>
      <c r="M623" s="30"/>
      <c r="N623" s="30"/>
      <c r="O623" s="58"/>
      <c r="P623" s="59"/>
      <c r="Q623" s="59"/>
      <c r="R623" s="59"/>
      <c r="S623" s="32"/>
      <c r="T623" s="32"/>
      <c r="U623" s="59">
        <v>1000000</v>
      </c>
      <c r="V623" s="59"/>
      <c r="W623" s="59"/>
      <c r="X623" s="59"/>
      <c r="Y623" s="59"/>
      <c r="AA623"/>
    </row>
    <row r="624" spans="1:27" x14ac:dyDescent="0.25">
      <c r="A624" s="60">
        <f>IFERROR(VLOOKUP(RepVariacion[[#This Row],[Nombre Artículo]],Productos[],4,FALSE),"00 Falta Info")</f>
        <v>0</v>
      </c>
      <c r="B624" s="34" t="str">
        <f>IFERROR(VLOOKUP(RepVariacion[[#This Row],[Nombre Artículo]],Productos[],3,FALSE),"00 Falta Info")</f>
        <v>Carnes</v>
      </c>
      <c r="C624" s="34" t="str">
        <f>IFERROR(VLOOKUP(RepVariacion[[#This Row],[Nombre Artículo]],Productos[],2,FALSE),"00 Falta Info")</f>
        <v>Vacuno</v>
      </c>
      <c r="D624" s="61">
        <f>RepVariacion[[#This Row],[Fecha]]-RepVariacion[[#This Row],[Fecha Inicial]]+1</f>
        <v>7</v>
      </c>
      <c r="E624" s="62">
        <v>46107</v>
      </c>
      <c r="F624" s="62">
        <v>46113</v>
      </c>
      <c r="G624" s="29" t="s">
        <v>103</v>
      </c>
      <c r="H624" s="30">
        <v>25.8</v>
      </c>
      <c r="I624" s="30">
        <v>40</v>
      </c>
      <c r="J624" s="30">
        <v>12.8</v>
      </c>
      <c r="K624" s="30">
        <v>53</v>
      </c>
      <c r="L624" s="30">
        <v>53.5</v>
      </c>
      <c r="M624" s="30">
        <v>0.5</v>
      </c>
      <c r="N624" s="30"/>
      <c r="O624" s="58">
        <v>8.9999999999999993E-3</v>
      </c>
      <c r="P624" s="59">
        <v>19000</v>
      </c>
      <c r="Q624" s="59"/>
      <c r="R624" s="59"/>
      <c r="S624" s="32">
        <v>0.56299999999999994</v>
      </c>
      <c r="T624" s="32">
        <v>0.59199999999999997</v>
      </c>
      <c r="U624" s="59">
        <v>3431500.99</v>
      </c>
      <c r="V624" s="59">
        <v>484500</v>
      </c>
      <c r="W624" s="59">
        <v>1490000</v>
      </c>
      <c r="X624" s="59">
        <v>1931469.98</v>
      </c>
      <c r="Y624" s="59">
        <v>2033000</v>
      </c>
      <c r="AA624"/>
    </row>
    <row r="625" spans="1:27" x14ac:dyDescent="0.25">
      <c r="A625" s="60">
        <f>IFERROR(VLOOKUP(RepVariacion[[#This Row],[Nombre Artículo]],Productos[],4,FALSE),"00 Falta Info")</f>
        <v>0</v>
      </c>
      <c r="B625" s="34" t="str">
        <f>IFERROR(VLOOKUP(RepVariacion[[#This Row],[Nombre Artículo]],Productos[],3,FALSE),"00 Falta Info")</f>
        <v>Carnes</v>
      </c>
      <c r="C625" s="34" t="str">
        <f>IFERROR(VLOOKUP(RepVariacion[[#This Row],[Nombre Artículo]],Productos[],2,FALSE),"00 Falta Info")</f>
        <v>Vacuno</v>
      </c>
      <c r="D625" s="61">
        <f>RepVariacion[[#This Row],[Fecha]]-RepVariacion[[#This Row],[Fecha Inicial]]+1</f>
        <v>7</v>
      </c>
      <c r="E625" s="62">
        <v>46107</v>
      </c>
      <c r="F625" s="62">
        <v>46113</v>
      </c>
      <c r="G625" s="29" t="s">
        <v>84</v>
      </c>
      <c r="H625" s="30">
        <v>38.5</v>
      </c>
      <c r="I625" s="30">
        <v>43.5</v>
      </c>
      <c r="J625" s="30">
        <v>64</v>
      </c>
      <c r="K625" s="30">
        <v>18</v>
      </c>
      <c r="L625" s="30">
        <v>28.8</v>
      </c>
      <c r="M625" s="30">
        <v>10.7</v>
      </c>
      <c r="N625" s="30"/>
      <c r="O625" s="58">
        <v>0.59599999999999997</v>
      </c>
      <c r="P625" s="59">
        <v>162134.10999999999</v>
      </c>
      <c r="Q625" s="59"/>
      <c r="R625" s="59"/>
      <c r="S625" s="32">
        <v>0.221</v>
      </c>
      <c r="T625" s="32">
        <v>0.35699999999999998</v>
      </c>
      <c r="U625" s="59">
        <v>1215243.74</v>
      </c>
      <c r="V625" s="59">
        <v>965370.82</v>
      </c>
      <c r="W625" s="59">
        <v>660066</v>
      </c>
      <c r="X625" s="59">
        <v>268829.28000000003</v>
      </c>
      <c r="Y625" s="59">
        <v>433978.66</v>
      </c>
      <c r="AA625"/>
    </row>
    <row r="626" spans="1:27" x14ac:dyDescent="0.25">
      <c r="A626" s="60">
        <f>IFERROR(VLOOKUP(RepVariacion[[#This Row],[Nombre Artículo]],Productos[],4,FALSE),"00 Falta Info")</f>
        <v>0</v>
      </c>
      <c r="B626" s="34" t="str">
        <f>IFERROR(VLOOKUP(RepVariacion[[#This Row],[Nombre Artículo]],Productos[],3,FALSE),"00 Falta Info")</f>
        <v>Carnes</v>
      </c>
      <c r="C626" s="34" t="str">
        <f>IFERROR(VLOOKUP(RepVariacion[[#This Row],[Nombre Artículo]],Productos[],2,FALSE),"00 Falta Info")</f>
        <v>Vacuno</v>
      </c>
      <c r="D626" s="61">
        <f>RepVariacion[[#This Row],[Fecha]]-RepVariacion[[#This Row],[Fecha Inicial]]+1</f>
        <v>7</v>
      </c>
      <c r="E626" s="62">
        <v>46107</v>
      </c>
      <c r="F626" s="62">
        <v>46113</v>
      </c>
      <c r="G626" s="29" t="s">
        <v>104</v>
      </c>
      <c r="H626" s="30">
        <v>9.8000000000000007</v>
      </c>
      <c r="I626" s="30">
        <v>7.5</v>
      </c>
      <c r="J626" s="30">
        <v>7.2</v>
      </c>
      <c r="K626" s="30">
        <v>10</v>
      </c>
      <c r="L626" s="30">
        <v>10</v>
      </c>
      <c r="M626" s="30"/>
      <c r="N626" s="30"/>
      <c r="O626" s="58"/>
      <c r="P626" s="59"/>
      <c r="Q626" s="59"/>
      <c r="R626" s="59"/>
      <c r="S626" s="32">
        <v>0.436</v>
      </c>
      <c r="T626" s="32">
        <v>0.436</v>
      </c>
      <c r="U626" s="59">
        <v>779856.19</v>
      </c>
      <c r="V626" s="59">
        <v>246500</v>
      </c>
      <c r="W626" s="59">
        <v>255000</v>
      </c>
      <c r="X626" s="59">
        <v>340000</v>
      </c>
      <c r="Y626" s="59">
        <v>340000</v>
      </c>
      <c r="AA626"/>
    </row>
    <row r="627" spans="1:27" x14ac:dyDescent="0.25">
      <c r="A627" s="60">
        <f>IFERROR(VLOOKUP(RepVariacion[[#This Row],[Nombre Artículo]],Productos[],4,FALSE),"00 Falta Info")</f>
        <v>0</v>
      </c>
      <c r="B627" s="34" t="str">
        <f>IFERROR(VLOOKUP(RepVariacion[[#This Row],[Nombre Artículo]],Productos[],3,FALSE),"00 Falta Info")</f>
        <v>Carnes</v>
      </c>
      <c r="C627" s="34" t="str">
        <f>IFERROR(VLOOKUP(RepVariacion[[#This Row],[Nombre Artículo]],Productos[],2,FALSE),"00 Falta Info")</f>
        <v>Vacuno</v>
      </c>
      <c r="D627" s="61">
        <f>RepVariacion[[#This Row],[Fecha]]-RepVariacion[[#This Row],[Fecha Inicial]]+1</f>
        <v>7</v>
      </c>
      <c r="E627" s="62">
        <v>46107</v>
      </c>
      <c r="F627" s="62">
        <v>46113</v>
      </c>
      <c r="G627" s="29" t="s">
        <v>105</v>
      </c>
      <c r="H627" s="30">
        <v>16.3</v>
      </c>
      <c r="I627" s="30"/>
      <c r="J627" s="30">
        <v>10.1</v>
      </c>
      <c r="K627" s="30">
        <v>6.2</v>
      </c>
      <c r="L627" s="30">
        <v>7.1</v>
      </c>
      <c r="M627" s="30">
        <v>1</v>
      </c>
      <c r="N627" s="30"/>
      <c r="O627" s="58">
        <v>0.158</v>
      </c>
      <c r="P627" s="59">
        <v>8533.5400000000009</v>
      </c>
      <c r="Q627" s="59"/>
      <c r="R627" s="59"/>
      <c r="S627" s="32">
        <v>0.192</v>
      </c>
      <c r="T627" s="32">
        <v>0.222</v>
      </c>
      <c r="U627" s="59">
        <v>281009.5</v>
      </c>
      <c r="V627" s="59">
        <v>88831.12</v>
      </c>
      <c r="W627" s="59"/>
      <c r="X627" s="59">
        <v>53890.94</v>
      </c>
      <c r="Y627" s="59">
        <v>62424.47</v>
      </c>
      <c r="AA627"/>
    </row>
    <row r="628" spans="1:27" x14ac:dyDescent="0.25">
      <c r="A628" s="60">
        <f>IFERROR(VLOOKUP(RepVariacion[[#This Row],[Nombre Artículo]],Productos[],4,FALSE),"00 Falta Info")</f>
        <v>0</v>
      </c>
      <c r="B628" s="34" t="str">
        <f>IFERROR(VLOOKUP(RepVariacion[[#This Row],[Nombre Artículo]],Productos[],3,FALSE),"00 Falta Info")</f>
        <v>Carnes</v>
      </c>
      <c r="C628" s="34" t="str">
        <f>IFERROR(VLOOKUP(RepVariacion[[#This Row],[Nombre Artículo]],Productos[],2,FALSE),"00 Falta Info")</f>
        <v>Vacuno</v>
      </c>
      <c r="D628" s="61">
        <f>RepVariacion[[#This Row],[Fecha]]-RepVariacion[[#This Row],[Fecha Inicial]]+1</f>
        <v>7</v>
      </c>
      <c r="E628" s="62">
        <v>46107</v>
      </c>
      <c r="F628" s="62">
        <v>46113</v>
      </c>
      <c r="G628" s="29" t="s">
        <v>106</v>
      </c>
      <c r="H628" s="30">
        <v>14.8</v>
      </c>
      <c r="I628" s="30"/>
      <c r="J628" s="30">
        <v>11.6</v>
      </c>
      <c r="K628" s="30">
        <v>3.2</v>
      </c>
      <c r="L628" s="30">
        <v>2.8</v>
      </c>
      <c r="M628" s="30">
        <v>-0.4</v>
      </c>
      <c r="N628" s="30"/>
      <c r="O628" s="58">
        <v>-0.125</v>
      </c>
      <c r="P628" s="59">
        <v>-6000</v>
      </c>
      <c r="Q628" s="59"/>
      <c r="R628" s="59"/>
      <c r="S628" s="32">
        <v>0.29899999999999999</v>
      </c>
      <c r="T628" s="32">
        <v>0.26200000000000001</v>
      </c>
      <c r="U628" s="59">
        <v>160538.09</v>
      </c>
      <c r="V628" s="59">
        <v>174000</v>
      </c>
      <c r="W628" s="59"/>
      <c r="X628" s="59">
        <v>48000</v>
      </c>
      <c r="Y628" s="59">
        <v>42000</v>
      </c>
      <c r="AA628"/>
    </row>
    <row r="629" spans="1:27" x14ac:dyDescent="0.25">
      <c r="A629" s="60">
        <f>IFERROR(VLOOKUP(RepVariacion[[#This Row],[Nombre Artículo]],Productos[],4,FALSE),"00 Falta Info")</f>
        <v>0</v>
      </c>
      <c r="B629" s="34" t="str">
        <f>IFERROR(VLOOKUP(RepVariacion[[#This Row],[Nombre Artículo]],Productos[],3,FALSE),"00 Falta Info")</f>
        <v>Pescado</v>
      </c>
      <c r="C629" s="34" t="str">
        <f>IFERROR(VLOOKUP(RepVariacion[[#This Row],[Nombre Artículo]],Productos[],2,FALSE),"00 Falta Info")</f>
        <v>Pescado</v>
      </c>
      <c r="D629" s="61">
        <f>RepVariacion[[#This Row],[Fecha]]-RepVariacion[[#This Row],[Fecha Inicial]]+1</f>
        <v>7</v>
      </c>
      <c r="E629" s="62">
        <v>46107</v>
      </c>
      <c r="F629" s="62">
        <v>46113</v>
      </c>
      <c r="G629" s="29" t="s">
        <v>86</v>
      </c>
      <c r="H629" s="30">
        <v>37.200000000000003</v>
      </c>
      <c r="I629" s="30"/>
      <c r="J629" s="30">
        <v>25.2</v>
      </c>
      <c r="K629" s="30">
        <v>12</v>
      </c>
      <c r="L629" s="30">
        <v>12</v>
      </c>
      <c r="M629" s="30">
        <v>-0.1</v>
      </c>
      <c r="N629" s="30"/>
      <c r="O629" s="58">
        <v>-6.0000000000000001E-3</v>
      </c>
      <c r="P629" s="59">
        <v>-653.16</v>
      </c>
      <c r="Q629" s="59"/>
      <c r="R629" s="59"/>
      <c r="S629" s="32">
        <v>0.22800000000000001</v>
      </c>
      <c r="T629" s="32">
        <v>0.22700000000000001</v>
      </c>
      <c r="U629" s="59">
        <v>487179.17</v>
      </c>
      <c r="V629" s="59">
        <v>233258.21</v>
      </c>
      <c r="W629" s="59"/>
      <c r="X629" s="59">
        <v>111282.75</v>
      </c>
      <c r="Y629" s="59">
        <v>110629.59</v>
      </c>
      <c r="AA629"/>
    </row>
    <row r="630" spans="1:27" x14ac:dyDescent="0.25">
      <c r="A630" s="60">
        <f>IFERROR(VLOOKUP(RepVariacion[[#This Row],[Nombre Artículo]],Productos[],4,FALSE),"00 Falta Info")</f>
        <v>0</v>
      </c>
      <c r="B630" s="34" t="str">
        <f>IFERROR(VLOOKUP(RepVariacion[[#This Row],[Nombre Artículo]],Productos[],3,FALSE),"00 Falta Info")</f>
        <v>Pescado</v>
      </c>
      <c r="C630" s="34" t="str">
        <f>IFERROR(VLOOKUP(RepVariacion[[#This Row],[Nombre Artículo]],Productos[],2,FALSE),"00 Falta Info")</f>
        <v>Pescado</v>
      </c>
      <c r="D630" s="61">
        <f>RepVariacion[[#This Row],[Fecha]]-RepVariacion[[#This Row],[Fecha Inicial]]+1</f>
        <v>7</v>
      </c>
      <c r="E630" s="62">
        <v>46107</v>
      </c>
      <c r="F630" s="62">
        <v>46113</v>
      </c>
      <c r="G630" s="29" t="s">
        <v>107</v>
      </c>
      <c r="H630" s="30">
        <v>22.5</v>
      </c>
      <c r="I630" s="30">
        <v>15</v>
      </c>
      <c r="J630" s="30">
        <v>19.899999999999999</v>
      </c>
      <c r="K630" s="30">
        <v>17.600000000000001</v>
      </c>
      <c r="L630" s="30">
        <v>17.600000000000001</v>
      </c>
      <c r="M630" s="30"/>
      <c r="N630" s="30"/>
      <c r="O630" s="58">
        <v>2E-3</v>
      </c>
      <c r="P630" s="59">
        <v>381.97</v>
      </c>
      <c r="Q630" s="59"/>
      <c r="R630" s="59"/>
      <c r="S630" s="32">
        <v>0.222</v>
      </c>
      <c r="T630" s="32">
        <v>0.222</v>
      </c>
      <c r="U630" s="59">
        <v>757896.01</v>
      </c>
      <c r="V630" s="59">
        <v>189791.19</v>
      </c>
      <c r="W630" s="59">
        <v>143250</v>
      </c>
      <c r="X630" s="59">
        <v>168025.54</v>
      </c>
      <c r="Y630" s="59">
        <v>168448.63</v>
      </c>
      <c r="AA630"/>
    </row>
    <row r="631" spans="1:27" x14ac:dyDescent="0.25">
      <c r="A631" s="60">
        <f>IFERROR(VLOOKUP(RepVariacion[[#This Row],[Nombre Artículo]],Productos[],4,FALSE),"00 Falta Info")</f>
        <v>0</v>
      </c>
      <c r="B631" s="34" t="str">
        <f>IFERROR(VLOOKUP(RepVariacion[[#This Row],[Nombre Artículo]],Productos[],3,FALSE),"00 Falta Info")</f>
        <v>Pescado</v>
      </c>
      <c r="C631" s="34" t="str">
        <f>IFERROR(VLOOKUP(RepVariacion[[#This Row],[Nombre Artículo]],Productos[],2,FALSE),"00 Falta Info")</f>
        <v>Pescado</v>
      </c>
      <c r="D631" s="61">
        <f>RepVariacion[[#This Row],[Fecha]]-RepVariacion[[#This Row],[Fecha Inicial]]+1</f>
        <v>7</v>
      </c>
      <c r="E631" s="62">
        <v>46107</v>
      </c>
      <c r="F631" s="62">
        <v>46113</v>
      </c>
      <c r="G631" s="29" t="s">
        <v>108</v>
      </c>
      <c r="H631" s="30">
        <v>16.7</v>
      </c>
      <c r="I631" s="30">
        <v>9.6999999999999993</v>
      </c>
      <c r="J631" s="30">
        <v>4.0999999999999996</v>
      </c>
      <c r="K631" s="30">
        <v>22.2</v>
      </c>
      <c r="L631" s="30">
        <v>29.4</v>
      </c>
      <c r="M631" s="30">
        <v>7.2</v>
      </c>
      <c r="N631" s="30"/>
      <c r="O631" s="58">
        <v>0.32200000000000001</v>
      </c>
      <c r="P631" s="59">
        <v>53664.85</v>
      </c>
      <c r="Q631" s="59"/>
      <c r="R631" s="59"/>
      <c r="S631" s="32">
        <v>0.17899999999999999</v>
      </c>
      <c r="T631" s="32">
        <v>0.23599999999999999</v>
      </c>
      <c r="U631" s="59">
        <v>934216.29</v>
      </c>
      <c r="V631" s="59">
        <v>30896.74</v>
      </c>
      <c r="W631" s="59">
        <v>72750</v>
      </c>
      <c r="X631" s="59">
        <v>166769.92000000001</v>
      </c>
      <c r="Y631" s="59">
        <v>220434.77</v>
      </c>
      <c r="AA631"/>
    </row>
    <row r="632" spans="1:27" x14ac:dyDescent="0.25">
      <c r="A632" s="60">
        <f>IFERROR(VLOOKUP(RepVariacion[[#This Row],[Nombre Artículo]],Productos[],4,FALSE),"00 Falta Info")</f>
        <v>0</v>
      </c>
      <c r="B632" s="34" t="str">
        <f>IFERROR(VLOOKUP(RepVariacion[[#This Row],[Nombre Artículo]],Productos[],3,FALSE),"00 Falta Info")</f>
        <v>Pescado</v>
      </c>
      <c r="C632" s="34" t="str">
        <f>IFERROR(VLOOKUP(RepVariacion[[#This Row],[Nombre Artículo]],Productos[],2,FALSE),"00 Falta Info")</f>
        <v>Pescado</v>
      </c>
      <c r="D632" s="61">
        <f>RepVariacion[[#This Row],[Fecha]]-RepVariacion[[#This Row],[Fecha Inicial]]+1</f>
        <v>7</v>
      </c>
      <c r="E632" s="62">
        <v>46107</v>
      </c>
      <c r="F632" s="62">
        <v>46113</v>
      </c>
      <c r="G632" s="29" t="s">
        <v>154</v>
      </c>
      <c r="H632" s="30"/>
      <c r="I632" s="30">
        <v>23</v>
      </c>
      <c r="J632" s="30">
        <v>13.3</v>
      </c>
      <c r="K632" s="30">
        <v>9.6999999999999993</v>
      </c>
      <c r="L632" s="30"/>
      <c r="M632" s="30">
        <v>-9.6999999999999993</v>
      </c>
      <c r="N632" s="30"/>
      <c r="O632" s="58">
        <v>-1</v>
      </c>
      <c r="P632" s="59">
        <v>-77763.55</v>
      </c>
      <c r="Q632" s="59"/>
      <c r="R632" s="59"/>
      <c r="S632" s="32"/>
      <c r="T632" s="32"/>
      <c r="U632" s="59"/>
      <c r="V632" s="59">
        <v>106006.45</v>
      </c>
      <c r="W632" s="59">
        <v>183770</v>
      </c>
      <c r="X632" s="59">
        <v>77763.55</v>
      </c>
      <c r="Y632" s="59"/>
      <c r="AA632"/>
    </row>
    <row r="633" spans="1:27" x14ac:dyDescent="0.25">
      <c r="A633" s="60">
        <f>IFERROR(VLOOKUP(RepVariacion[[#This Row],[Nombre Artículo]],Productos[],4,FALSE),"00 Falta Info")</f>
        <v>0</v>
      </c>
      <c r="B633" s="34" t="str">
        <f>IFERROR(VLOOKUP(RepVariacion[[#This Row],[Nombre Artículo]],Productos[],3,FALSE),"00 Falta Info")</f>
        <v>Pescado</v>
      </c>
      <c r="C633" s="34" t="str">
        <f>IFERROR(VLOOKUP(RepVariacion[[#This Row],[Nombre Artículo]],Productos[],2,FALSE),"00 Falta Info")</f>
        <v>Pescado</v>
      </c>
      <c r="D633" s="61">
        <f>RepVariacion[[#This Row],[Fecha]]-RepVariacion[[#This Row],[Fecha Inicial]]+1</f>
        <v>7</v>
      </c>
      <c r="E633" s="62">
        <v>46107</v>
      </c>
      <c r="F633" s="62">
        <v>46113</v>
      </c>
      <c r="G633" s="29" t="s">
        <v>109</v>
      </c>
      <c r="H633" s="30">
        <v>43.2</v>
      </c>
      <c r="I633" s="30">
        <v>12.4</v>
      </c>
      <c r="J633" s="30">
        <v>44.7</v>
      </c>
      <c r="K633" s="30">
        <v>10.8</v>
      </c>
      <c r="L633" s="30">
        <v>11.2</v>
      </c>
      <c r="M633" s="30">
        <v>0.4</v>
      </c>
      <c r="N633" s="30">
        <v>0.2</v>
      </c>
      <c r="O633" s="58">
        <v>3.7999999999999999E-2</v>
      </c>
      <c r="P633" s="59">
        <v>4817.8599999999997</v>
      </c>
      <c r="Q633" s="59">
        <v>0.02</v>
      </c>
      <c r="R633" s="59">
        <v>2614.8200000000002</v>
      </c>
      <c r="S633" s="32">
        <v>0.216</v>
      </c>
      <c r="T633" s="32">
        <v>0.22500000000000001</v>
      </c>
      <c r="U633" s="59">
        <v>592124.92000000004</v>
      </c>
      <c r="V633" s="59">
        <v>532117.42000000004</v>
      </c>
      <c r="W633" s="59">
        <v>148076</v>
      </c>
      <c r="X633" s="59">
        <v>127886.63</v>
      </c>
      <c r="Y633" s="59">
        <v>133087.21</v>
      </c>
      <c r="AA633"/>
    </row>
    <row r="634" spans="1:27" x14ac:dyDescent="0.25">
      <c r="A634" s="60">
        <f>IFERROR(VLOOKUP(RepVariacion[[#This Row],[Nombre Artículo]],Productos[],4,FALSE),"00 Falta Info")</f>
        <v>0</v>
      </c>
      <c r="B634" s="34" t="str">
        <f>IFERROR(VLOOKUP(RepVariacion[[#This Row],[Nombre Artículo]],Productos[],3,FALSE),"00 Falta Info")</f>
        <v>Postres</v>
      </c>
      <c r="C634" s="34" t="str">
        <f>IFERROR(VLOOKUP(RepVariacion[[#This Row],[Nombre Artículo]],Productos[],2,FALSE),"00 Falta Info")</f>
        <v>Postres</v>
      </c>
      <c r="D634" s="61">
        <f>RepVariacion[[#This Row],[Fecha]]-RepVariacion[[#This Row],[Fecha Inicial]]+1</f>
        <v>7</v>
      </c>
      <c r="E634" s="62">
        <v>46107</v>
      </c>
      <c r="F634" s="62">
        <v>46113</v>
      </c>
      <c r="G634" s="29" t="s">
        <v>155</v>
      </c>
      <c r="H634" s="30"/>
      <c r="I634" s="30"/>
      <c r="J634" s="30"/>
      <c r="K634" s="30"/>
      <c r="L634" s="30"/>
      <c r="M634" s="30"/>
      <c r="N634" s="30"/>
      <c r="O634" s="58"/>
      <c r="P634" s="59"/>
      <c r="Q634" s="59"/>
      <c r="R634" s="59"/>
      <c r="S634" s="32"/>
      <c r="T634" s="32"/>
      <c r="U634" s="59">
        <v>1000000</v>
      </c>
      <c r="V634" s="59"/>
      <c r="W634" s="59"/>
      <c r="X634" s="59"/>
      <c r="Y634" s="59"/>
      <c r="AA634"/>
    </row>
    <row r="635" spans="1:27" x14ac:dyDescent="0.25">
      <c r="A635" s="60">
        <f>IFERROR(VLOOKUP(RepVariacion[[#This Row],[Nombre Artículo]],Productos[],4,FALSE),"00 Falta Info")</f>
        <v>0</v>
      </c>
      <c r="B635" s="34" t="str">
        <f>IFERROR(VLOOKUP(RepVariacion[[#This Row],[Nombre Artículo]],Productos[],3,FALSE),"00 Falta Info")</f>
        <v>Mariscos</v>
      </c>
      <c r="C635" s="34" t="str">
        <f>IFERROR(VLOOKUP(RepVariacion[[#This Row],[Nombre Artículo]],Productos[],2,FALSE),"00 Falta Info")</f>
        <v>Mariscos</v>
      </c>
      <c r="D635" s="61">
        <f>RepVariacion[[#This Row],[Fecha]]-RepVariacion[[#This Row],[Fecha Inicial]]+1</f>
        <v>7</v>
      </c>
      <c r="E635" s="62">
        <v>46107</v>
      </c>
      <c r="F635" s="62">
        <v>46113</v>
      </c>
      <c r="G635" s="29" t="s">
        <v>110</v>
      </c>
      <c r="H635" s="30">
        <v>27.1</v>
      </c>
      <c r="I635" s="30">
        <v>10</v>
      </c>
      <c r="J635" s="30">
        <v>19.7</v>
      </c>
      <c r="K635" s="30">
        <v>17.399999999999999</v>
      </c>
      <c r="L635" s="30">
        <v>14.4</v>
      </c>
      <c r="M635" s="30">
        <v>-3</v>
      </c>
      <c r="N635" s="30"/>
      <c r="O635" s="58">
        <v>-0.17</v>
      </c>
      <c r="P635" s="59">
        <v>-7097.53</v>
      </c>
      <c r="Q635" s="59"/>
      <c r="R635" s="59"/>
      <c r="S635" s="32">
        <v>0.25800000000000001</v>
      </c>
      <c r="T635" s="32">
        <v>0.26600000000000001</v>
      </c>
      <c r="U635" s="59">
        <v>130057.45</v>
      </c>
      <c r="V635" s="59">
        <v>47334.06</v>
      </c>
      <c r="W635" s="59">
        <v>28570</v>
      </c>
      <c r="X635" s="59">
        <v>33534.33</v>
      </c>
      <c r="Y635" s="59">
        <v>34599.56</v>
      </c>
      <c r="AA635"/>
    </row>
    <row r="636" spans="1:27" x14ac:dyDescent="0.25">
      <c r="A636" s="60">
        <f>IFERROR(VLOOKUP(RepVariacion[[#This Row],[Nombre Artículo]],Productos[],4,FALSE),"00 Falta Info")</f>
        <v>0</v>
      </c>
      <c r="B636" s="34" t="str">
        <f>IFERROR(VLOOKUP(RepVariacion[[#This Row],[Nombre Artículo]],Productos[],3,FALSE),"00 Falta Info")</f>
        <v>Mariscos</v>
      </c>
      <c r="C636" s="34" t="str">
        <f>IFERROR(VLOOKUP(RepVariacion[[#This Row],[Nombre Artículo]],Productos[],2,FALSE),"00 Falta Info")</f>
        <v>Mariscos</v>
      </c>
      <c r="D636" s="61">
        <f>RepVariacion[[#This Row],[Fecha]]-RepVariacion[[#This Row],[Fecha Inicial]]+1</f>
        <v>7</v>
      </c>
      <c r="E636" s="62">
        <v>46107</v>
      </c>
      <c r="F636" s="62">
        <v>46113</v>
      </c>
      <c r="G636" s="29" t="s">
        <v>111</v>
      </c>
      <c r="H636" s="30">
        <v>11.1</v>
      </c>
      <c r="I636" s="30">
        <v>10</v>
      </c>
      <c r="J636" s="30">
        <v>15.3</v>
      </c>
      <c r="K636" s="30">
        <v>5.9</v>
      </c>
      <c r="L636" s="30">
        <v>6</v>
      </c>
      <c r="M636" s="30">
        <v>0.2</v>
      </c>
      <c r="N636" s="30"/>
      <c r="O636" s="58">
        <v>2.8000000000000001E-2</v>
      </c>
      <c r="P636" s="59">
        <v>1033.8599999999999</v>
      </c>
      <c r="Q636" s="59"/>
      <c r="R636" s="59"/>
      <c r="S636" s="32">
        <v>0.15</v>
      </c>
      <c r="T636" s="32">
        <v>0.13300000000000001</v>
      </c>
      <c r="U636" s="59">
        <v>286046</v>
      </c>
      <c r="V636" s="59">
        <v>96352.59</v>
      </c>
      <c r="W636" s="59">
        <v>57910</v>
      </c>
      <c r="X636" s="59">
        <v>42794.23</v>
      </c>
      <c r="Y636" s="59">
        <v>38036.129999999997</v>
      </c>
      <c r="AA636"/>
    </row>
    <row r="637" spans="1:27" x14ac:dyDescent="0.25">
      <c r="A637" s="60">
        <f>IFERROR(VLOOKUP(RepVariacion[[#This Row],[Nombre Artículo]],Productos[],4,FALSE),"00 Falta Info")</f>
        <v>0</v>
      </c>
      <c r="B637" s="34" t="str">
        <f>IFERROR(VLOOKUP(RepVariacion[[#This Row],[Nombre Artículo]],Productos[],3,FALSE),"00 Falta Info")</f>
        <v>Mariscos</v>
      </c>
      <c r="C637" s="34" t="str">
        <f>IFERROR(VLOOKUP(RepVariacion[[#This Row],[Nombre Artículo]],Productos[],2,FALSE),"00 Falta Info")</f>
        <v>Mariscos</v>
      </c>
      <c r="D637" s="61">
        <f>RepVariacion[[#This Row],[Fecha]]-RepVariacion[[#This Row],[Fecha Inicial]]+1</f>
        <v>7</v>
      </c>
      <c r="E637" s="62">
        <v>46107</v>
      </c>
      <c r="F637" s="62">
        <v>46113</v>
      </c>
      <c r="G637" s="29" t="s">
        <v>112</v>
      </c>
      <c r="H637" s="30">
        <v>13.6</v>
      </c>
      <c r="I637" s="30"/>
      <c r="J637" s="30">
        <v>9.1</v>
      </c>
      <c r="K637" s="30">
        <v>4.4000000000000004</v>
      </c>
      <c r="L637" s="30">
        <v>3.4</v>
      </c>
      <c r="M637" s="30">
        <v>-1</v>
      </c>
      <c r="N637" s="30"/>
      <c r="O637" s="58">
        <v>-0.22900000000000001</v>
      </c>
      <c r="P637" s="59">
        <v>-13949.36</v>
      </c>
      <c r="Q637" s="59"/>
      <c r="R637" s="59"/>
      <c r="S637" s="32">
        <v>4.0519999999999996</v>
      </c>
      <c r="T637" s="32">
        <v>3.1240000000000001</v>
      </c>
      <c r="U637" s="59">
        <v>15042</v>
      </c>
      <c r="V637" s="59">
        <v>126201.74</v>
      </c>
      <c r="W637" s="59"/>
      <c r="X637" s="59">
        <v>60947.79</v>
      </c>
      <c r="Y637" s="59">
        <v>46998.43</v>
      </c>
      <c r="AA637"/>
    </row>
    <row r="638" spans="1:27" x14ac:dyDescent="0.25">
      <c r="A638" s="60">
        <f>IFERROR(VLOOKUP(RepVariacion[[#This Row],[Nombre Artículo]],Productos[],4,FALSE),"00 Falta Info")</f>
        <v>0</v>
      </c>
      <c r="B638" s="34" t="str">
        <f>IFERROR(VLOOKUP(RepVariacion[[#This Row],[Nombre Artículo]],Productos[],3,FALSE),"00 Falta Info")</f>
        <v>Mariscos</v>
      </c>
      <c r="C638" s="34" t="str">
        <f>IFERROR(VLOOKUP(RepVariacion[[#This Row],[Nombre Artículo]],Productos[],2,FALSE),"00 Falta Info")</f>
        <v>Mariscos</v>
      </c>
      <c r="D638" s="61">
        <f>RepVariacion[[#This Row],[Fecha]]-RepVariacion[[#This Row],[Fecha Inicial]]+1</f>
        <v>7</v>
      </c>
      <c r="E638" s="62">
        <v>46107</v>
      </c>
      <c r="F638" s="62">
        <v>46113</v>
      </c>
      <c r="G638" s="29" t="s">
        <v>113</v>
      </c>
      <c r="H638" s="30">
        <v>30.05</v>
      </c>
      <c r="I638" s="30">
        <v>12</v>
      </c>
      <c r="J638" s="30">
        <v>34.92</v>
      </c>
      <c r="K638" s="30">
        <v>7.13</v>
      </c>
      <c r="L638" s="30">
        <v>6.93</v>
      </c>
      <c r="M638" s="30">
        <v>-0.19</v>
      </c>
      <c r="N638" s="30"/>
      <c r="O638" s="58">
        <v>-2.7E-2</v>
      </c>
      <c r="P638" s="59">
        <v>-5242.72</v>
      </c>
      <c r="Q638" s="59"/>
      <c r="R638" s="59"/>
      <c r="S638" s="32">
        <v>0.48099999999999998</v>
      </c>
      <c r="T638" s="32">
        <v>0.46700000000000003</v>
      </c>
      <c r="U638" s="59">
        <v>400769.88</v>
      </c>
      <c r="V638" s="59">
        <v>943309.49</v>
      </c>
      <c r="W638" s="59">
        <v>323400</v>
      </c>
      <c r="X638" s="59">
        <v>192747.92</v>
      </c>
      <c r="Y638" s="59">
        <v>187275.71</v>
      </c>
      <c r="AA638"/>
    </row>
    <row r="639" spans="1:27" x14ac:dyDescent="0.25">
      <c r="A639" s="60">
        <f>IFERROR(VLOOKUP(RepVariacion[[#This Row],[Nombre Artículo]],Productos[],4,FALSE),"00 Falta Info")</f>
        <v>0</v>
      </c>
      <c r="B639" s="34" t="str">
        <f>IFERROR(VLOOKUP(RepVariacion[[#This Row],[Nombre Artículo]],Productos[],3,FALSE),"00 Falta Info")</f>
        <v>Mariscos</v>
      </c>
      <c r="C639" s="34" t="str">
        <f>IFERROR(VLOOKUP(RepVariacion[[#This Row],[Nombre Artículo]],Productos[],2,FALSE),"00 Falta Info")</f>
        <v>Mariscos</v>
      </c>
      <c r="D639" s="61">
        <f>RepVariacion[[#This Row],[Fecha]]-RepVariacion[[#This Row],[Fecha Inicial]]+1</f>
        <v>7</v>
      </c>
      <c r="E639" s="62">
        <v>46107</v>
      </c>
      <c r="F639" s="62">
        <v>46113</v>
      </c>
      <c r="G639" s="29" t="s">
        <v>114</v>
      </c>
      <c r="H639" s="30">
        <v>8</v>
      </c>
      <c r="I639" s="30"/>
      <c r="J639" s="30">
        <v>10.3</v>
      </c>
      <c r="K639" s="30">
        <v>-2.2999999999999998</v>
      </c>
      <c r="L639" s="30">
        <v>3</v>
      </c>
      <c r="M639" s="30">
        <v>5.3</v>
      </c>
      <c r="N639" s="30"/>
      <c r="O639" s="58">
        <v>2.2829999999999999</v>
      </c>
      <c r="P639" s="59">
        <v>78794.509999999995</v>
      </c>
      <c r="Q639" s="59"/>
      <c r="R639" s="59"/>
      <c r="S639" s="32">
        <v>-0.65200000000000002</v>
      </c>
      <c r="T639" s="32">
        <v>0.83599999999999997</v>
      </c>
      <c r="U639" s="59">
        <v>52930.07</v>
      </c>
      <c r="V639" s="59">
        <v>154582.95000000001</v>
      </c>
      <c r="W639" s="59"/>
      <c r="X639" s="59">
        <v>-34520.050000000003</v>
      </c>
      <c r="Y639" s="59">
        <v>44274.45</v>
      </c>
      <c r="AA639"/>
    </row>
    <row r="640" spans="1:27" x14ac:dyDescent="0.25">
      <c r="A640" s="60">
        <f>IFERROR(VLOOKUP(RepVariacion[[#This Row],[Nombre Artículo]],Productos[],4,FALSE),"00 Falta Info")</f>
        <v>0</v>
      </c>
      <c r="B640" s="34" t="str">
        <f>IFERROR(VLOOKUP(RepVariacion[[#This Row],[Nombre Artículo]],Productos[],3,FALSE),"00 Falta Info")</f>
        <v>Mariscos</v>
      </c>
      <c r="C640" s="34" t="str">
        <f>IFERROR(VLOOKUP(RepVariacion[[#This Row],[Nombre Artículo]],Productos[],2,FALSE),"00 Falta Info")</f>
        <v>Mariscos</v>
      </c>
      <c r="D640" s="61">
        <f>RepVariacion[[#This Row],[Fecha]]-RepVariacion[[#This Row],[Fecha Inicial]]+1</f>
        <v>7</v>
      </c>
      <c r="E640" s="62">
        <v>46107</v>
      </c>
      <c r="F640" s="62">
        <v>46113</v>
      </c>
      <c r="G640" s="29" t="s">
        <v>115</v>
      </c>
      <c r="H640" s="30">
        <v>10.8</v>
      </c>
      <c r="I640" s="30"/>
      <c r="J640" s="30">
        <v>6.3</v>
      </c>
      <c r="K640" s="30">
        <v>4.5999999999999996</v>
      </c>
      <c r="L640" s="30"/>
      <c r="M640" s="30">
        <v>-4.5999999999999996</v>
      </c>
      <c r="N640" s="30"/>
      <c r="O640" s="58">
        <v>-1</v>
      </c>
      <c r="P640" s="59">
        <v>-67869.509999999995</v>
      </c>
      <c r="Q640" s="59"/>
      <c r="R640" s="59"/>
      <c r="S640" s="32"/>
      <c r="T640" s="32"/>
      <c r="U640" s="59"/>
      <c r="V640" s="59">
        <v>93745.83</v>
      </c>
      <c r="W640" s="59"/>
      <c r="X640" s="59">
        <v>67869.509999999995</v>
      </c>
      <c r="Y640" s="59"/>
      <c r="AA640"/>
    </row>
    <row r="641" spans="1:27" x14ac:dyDescent="0.25">
      <c r="A641" s="60">
        <f>IFERROR(VLOOKUP(RepVariacion[[#This Row],[Nombre Artículo]],Productos[],4,FALSE),"00 Falta Info")</f>
        <v>0</v>
      </c>
      <c r="B641" s="34" t="str">
        <f>IFERROR(VLOOKUP(RepVariacion[[#This Row],[Nombre Artículo]],Productos[],3,FALSE),"00 Falta Info")</f>
        <v>Mariscos</v>
      </c>
      <c r="C641" s="34" t="str">
        <f>IFERROR(VLOOKUP(RepVariacion[[#This Row],[Nombre Artículo]],Productos[],2,FALSE),"00 Falta Info")</f>
        <v>Mariscos</v>
      </c>
      <c r="D641" s="61">
        <f>RepVariacion[[#This Row],[Fecha]]-RepVariacion[[#This Row],[Fecha Inicial]]+1</f>
        <v>7</v>
      </c>
      <c r="E641" s="62">
        <v>46107</v>
      </c>
      <c r="F641" s="62">
        <v>46113</v>
      </c>
      <c r="G641" s="29" t="s">
        <v>116</v>
      </c>
      <c r="H641" s="30">
        <v>1.9</v>
      </c>
      <c r="I641" s="30">
        <v>8</v>
      </c>
      <c r="J641" s="30">
        <v>1.6</v>
      </c>
      <c r="K641" s="30">
        <v>8.3000000000000007</v>
      </c>
      <c r="L641" s="30">
        <v>9.6999999999999993</v>
      </c>
      <c r="M641" s="30">
        <v>1.4</v>
      </c>
      <c r="N641" s="30"/>
      <c r="O641" s="58">
        <v>0.17199999999999999</v>
      </c>
      <c r="P641" s="59">
        <v>11962.25</v>
      </c>
      <c r="Q641" s="59"/>
      <c r="R641" s="59"/>
      <c r="S641" s="32">
        <v>0.27100000000000002</v>
      </c>
      <c r="T641" s="32">
        <v>0.317</v>
      </c>
      <c r="U641" s="59">
        <v>256944.07</v>
      </c>
      <c r="V641" s="59">
        <v>13280.4</v>
      </c>
      <c r="W641" s="59">
        <v>67200</v>
      </c>
      <c r="X641" s="59">
        <v>69543.600000000006</v>
      </c>
      <c r="Y641" s="59">
        <v>81505.84</v>
      </c>
      <c r="AA641"/>
    </row>
    <row r="642" spans="1:27" x14ac:dyDescent="0.25">
      <c r="A642" s="60">
        <f>IFERROR(VLOOKUP(RepVariacion[[#This Row],[Nombre Artículo]],Productos[],4,FALSE),"00 Falta Info")</f>
        <v>0</v>
      </c>
      <c r="B642" s="34" t="str">
        <f>IFERROR(VLOOKUP(RepVariacion[[#This Row],[Nombre Artículo]],Productos[],3,FALSE),"00 Falta Info")</f>
        <v>Mariscos</v>
      </c>
      <c r="C642" s="34" t="str">
        <f>IFERROR(VLOOKUP(RepVariacion[[#This Row],[Nombre Artículo]],Productos[],2,FALSE),"00 Falta Info")</f>
        <v>Mariscos</v>
      </c>
      <c r="D642" s="61">
        <f>RepVariacion[[#This Row],[Fecha]]-RepVariacion[[#This Row],[Fecha Inicial]]+1</f>
        <v>7</v>
      </c>
      <c r="E642" s="62">
        <v>46107</v>
      </c>
      <c r="F642" s="62">
        <v>46113</v>
      </c>
      <c r="G642" s="29" t="s">
        <v>117</v>
      </c>
      <c r="H642" s="30">
        <v>50.8</v>
      </c>
      <c r="I642" s="30">
        <v>24</v>
      </c>
      <c r="J642" s="30">
        <v>53.9</v>
      </c>
      <c r="K642" s="30">
        <v>20.9</v>
      </c>
      <c r="L642" s="30">
        <v>14.8</v>
      </c>
      <c r="M642" s="30">
        <v>-6.1</v>
      </c>
      <c r="N642" s="30"/>
      <c r="O642" s="58">
        <v>-0.29299999999999998</v>
      </c>
      <c r="P642" s="59">
        <v>-60220.74</v>
      </c>
      <c r="Q642" s="59"/>
      <c r="R642" s="59"/>
      <c r="S642" s="32">
        <v>0.32500000000000001</v>
      </c>
      <c r="T642" s="32">
        <v>0.23799999999999999</v>
      </c>
      <c r="U642" s="59">
        <v>609360.67000000004</v>
      </c>
      <c r="V642" s="59">
        <v>529807.57999999996</v>
      </c>
      <c r="W642" s="59">
        <v>246000</v>
      </c>
      <c r="X642" s="59">
        <v>198092.36</v>
      </c>
      <c r="Y642" s="59">
        <v>145014.41</v>
      </c>
      <c r="AA642"/>
    </row>
    <row r="643" spans="1:27" x14ac:dyDescent="0.25">
      <c r="A643" s="60">
        <f>IFERROR(VLOOKUP(RepVariacion[[#This Row],[Nombre Artículo]],Productos[],4,FALSE),"00 Falta Info")</f>
        <v>0</v>
      </c>
      <c r="B643" s="34" t="str">
        <f>IFERROR(VLOOKUP(RepVariacion[[#This Row],[Nombre Artículo]],Productos[],3,FALSE),"00 Falta Info")</f>
        <v>Embutidos</v>
      </c>
      <c r="C643" s="34" t="str">
        <f>IFERROR(VLOOKUP(RepVariacion[[#This Row],[Nombre Artículo]],Productos[],2,FALSE),"00 Falta Info")</f>
        <v>Embutidos</v>
      </c>
      <c r="D643" s="61">
        <f>RepVariacion[[#This Row],[Fecha]]-RepVariacion[[#This Row],[Fecha Inicial]]+1</f>
        <v>7</v>
      </c>
      <c r="E643" s="62">
        <v>46107</v>
      </c>
      <c r="F643" s="62">
        <v>46113</v>
      </c>
      <c r="G643" s="29" t="s">
        <v>93</v>
      </c>
      <c r="H643" s="30">
        <v>6.6</v>
      </c>
      <c r="I643" s="30">
        <v>4</v>
      </c>
      <c r="J643" s="30">
        <v>6.7</v>
      </c>
      <c r="K643" s="30">
        <v>3.9</v>
      </c>
      <c r="L643" s="30">
        <v>4</v>
      </c>
      <c r="M643" s="30">
        <v>0.1</v>
      </c>
      <c r="N643" s="30"/>
      <c r="O643" s="58">
        <v>2.5999999999999999E-2</v>
      </c>
      <c r="P643" s="59">
        <v>2025.68</v>
      </c>
      <c r="Q643" s="59"/>
      <c r="R643" s="59"/>
      <c r="S643" s="32">
        <v>0.222</v>
      </c>
      <c r="T643" s="32">
        <v>0.23799999999999999</v>
      </c>
      <c r="U643" s="59">
        <v>341105.31</v>
      </c>
      <c r="V643" s="59">
        <v>134519.76</v>
      </c>
      <c r="W643" s="59">
        <v>83200</v>
      </c>
      <c r="X643" s="59">
        <v>75632.28</v>
      </c>
      <c r="Y643" s="59">
        <v>81325.61</v>
      </c>
      <c r="AA643"/>
    </row>
    <row r="644" spans="1:27" x14ac:dyDescent="0.25">
      <c r="A644" s="60">
        <f>IFERROR(VLOOKUP(RepVariacion[[#This Row],[Nombre Artículo]],Productos[],4,FALSE),"00 Falta Info")</f>
        <v>0</v>
      </c>
      <c r="B644" s="34" t="str">
        <f>IFERROR(VLOOKUP(RepVariacion[[#This Row],[Nombre Artículo]],Productos[],3,FALSE),"00 Falta Info")</f>
        <v>Embutidos</v>
      </c>
      <c r="C644" s="34" t="str">
        <f>IFERROR(VLOOKUP(RepVariacion[[#This Row],[Nombre Artículo]],Productos[],2,FALSE),"00 Falta Info")</f>
        <v>Embutidos</v>
      </c>
      <c r="D644" s="61">
        <f>RepVariacion[[#This Row],[Fecha]]-RepVariacion[[#This Row],[Fecha Inicial]]+1</f>
        <v>7</v>
      </c>
      <c r="E644" s="62">
        <v>46107</v>
      </c>
      <c r="F644" s="62">
        <v>46113</v>
      </c>
      <c r="G644" s="29" t="s">
        <v>94</v>
      </c>
      <c r="H644" s="30">
        <v>1.5</v>
      </c>
      <c r="I644" s="30">
        <v>3</v>
      </c>
      <c r="J644" s="30">
        <v>3.4</v>
      </c>
      <c r="K644" s="30">
        <v>1.1000000000000001</v>
      </c>
      <c r="L644" s="30">
        <v>1.2</v>
      </c>
      <c r="M644" s="30">
        <v>0.1</v>
      </c>
      <c r="N644" s="30"/>
      <c r="O644" s="58">
        <v>7.4999999999999997E-2</v>
      </c>
      <c r="P644" s="59">
        <v>823.85</v>
      </c>
      <c r="Q644" s="59"/>
      <c r="R644" s="59"/>
      <c r="S644" s="32">
        <v>0.16400000000000001</v>
      </c>
      <c r="T644" s="32">
        <v>0.17499999999999999</v>
      </c>
      <c r="U644" s="59">
        <v>67377.83</v>
      </c>
      <c r="V644" s="59">
        <v>34490</v>
      </c>
      <c r="W644" s="59">
        <v>30495</v>
      </c>
      <c r="X644" s="59">
        <v>11024.6</v>
      </c>
      <c r="Y644" s="59">
        <v>11798.41</v>
      </c>
      <c r="AA644"/>
    </row>
    <row r="645" spans="1:27" x14ac:dyDescent="0.25">
      <c r="A645" s="60">
        <f>IFERROR(VLOOKUP(RepVariacion[[#This Row],[Nombre Artículo]],Productos[],4,FALSE),"00 Falta Info")</f>
        <v>0</v>
      </c>
      <c r="B645" s="34" t="str">
        <f>IFERROR(VLOOKUP(RepVariacion[[#This Row],[Nombre Artículo]],Productos[],3,FALSE),"00 Falta Info")</f>
        <v>Lacteos</v>
      </c>
      <c r="C645" s="34" t="str">
        <f>IFERROR(VLOOKUP(RepVariacion[[#This Row],[Nombre Artículo]],Productos[],2,FALSE),"00 Falta Info")</f>
        <v>Quesos</v>
      </c>
      <c r="D645" s="61">
        <f>RepVariacion[[#This Row],[Fecha]]-RepVariacion[[#This Row],[Fecha Inicial]]+1</f>
        <v>7</v>
      </c>
      <c r="E645" s="62">
        <v>46107</v>
      </c>
      <c r="F645" s="62">
        <v>46113</v>
      </c>
      <c r="G645" s="29" t="s">
        <v>118</v>
      </c>
      <c r="H645" s="30">
        <v>108</v>
      </c>
      <c r="I645" s="30">
        <v>24</v>
      </c>
      <c r="J645" s="30">
        <v>71</v>
      </c>
      <c r="K645" s="30">
        <v>61</v>
      </c>
      <c r="L645" s="30">
        <v>60</v>
      </c>
      <c r="M645" s="30">
        <v>-1</v>
      </c>
      <c r="N645" s="30"/>
      <c r="O645" s="58">
        <v>-1.6E-2</v>
      </c>
      <c r="P645" s="59">
        <v>-4189.93</v>
      </c>
      <c r="Q645" s="59"/>
      <c r="R645" s="59"/>
      <c r="S645" s="32">
        <v>0.39300000000000002</v>
      </c>
      <c r="T645" s="32">
        <v>0.38700000000000001</v>
      </c>
      <c r="U645" s="59">
        <v>649764.63</v>
      </c>
      <c r="V645" s="59">
        <v>297485.3</v>
      </c>
      <c r="W645" s="59">
        <v>100560</v>
      </c>
      <c r="X645" s="59">
        <v>255584.2</v>
      </c>
      <c r="Y645" s="59">
        <v>251396.03</v>
      </c>
      <c r="AA645"/>
    </row>
    <row r="646" spans="1:27" x14ac:dyDescent="0.25">
      <c r="A646" s="60">
        <f>IFERROR(VLOOKUP(RepVariacion[[#This Row],[Nombre Artículo]],Productos[],4,FALSE),"00 Falta Info")</f>
        <v>0</v>
      </c>
      <c r="B646" s="34" t="str">
        <f>IFERROR(VLOOKUP(RepVariacion[[#This Row],[Nombre Artículo]],Productos[],3,FALSE),"00 Falta Info")</f>
        <v>Lacteos</v>
      </c>
      <c r="C646" s="34" t="str">
        <f>IFERROR(VLOOKUP(RepVariacion[[#This Row],[Nombre Artículo]],Productos[],2,FALSE),"00 Falta Info")</f>
        <v>Quesos</v>
      </c>
      <c r="D646" s="61">
        <f>RepVariacion[[#This Row],[Fecha]]-RepVariacion[[#This Row],[Fecha Inicial]]+1</f>
        <v>7</v>
      </c>
      <c r="E646" s="62">
        <v>46107</v>
      </c>
      <c r="F646" s="62">
        <v>46113</v>
      </c>
      <c r="G646" s="29" t="s">
        <v>120</v>
      </c>
      <c r="H646" s="30">
        <v>51.9</v>
      </c>
      <c r="I646" s="30">
        <v>10</v>
      </c>
      <c r="J646" s="30">
        <v>26.9</v>
      </c>
      <c r="K646" s="30">
        <v>34.9</v>
      </c>
      <c r="L646" s="30">
        <v>34.6</v>
      </c>
      <c r="M646" s="30">
        <v>-0.4</v>
      </c>
      <c r="N646" s="30"/>
      <c r="O646" s="58">
        <v>-0.01</v>
      </c>
      <c r="P646" s="59">
        <v>-4496.12</v>
      </c>
      <c r="Q646" s="59"/>
      <c r="R646" s="59"/>
      <c r="S646" s="32">
        <v>0.20399999999999999</v>
      </c>
      <c r="T646" s="32">
        <v>0.20200000000000001</v>
      </c>
      <c r="U646" s="59">
        <v>2118384.98</v>
      </c>
      <c r="V646" s="59">
        <v>333753.99</v>
      </c>
      <c r="W646" s="59">
        <v>123900</v>
      </c>
      <c r="X646" s="59">
        <v>432843.21</v>
      </c>
      <c r="Y646" s="59">
        <v>428347.09</v>
      </c>
      <c r="AA646"/>
    </row>
    <row r="647" spans="1:27" x14ac:dyDescent="0.25">
      <c r="A647" s="60">
        <f>IFERROR(VLOOKUP(RepVariacion[[#This Row],[Nombre Artículo]],Productos[],4,FALSE),"00 Falta Info")</f>
        <v>0</v>
      </c>
      <c r="B647" s="34" t="str">
        <f>IFERROR(VLOOKUP(RepVariacion[[#This Row],[Nombre Artículo]],Productos[],3,FALSE),"00 Falta Info")</f>
        <v>Lacteos</v>
      </c>
      <c r="C647" s="34" t="str">
        <f>IFERROR(VLOOKUP(RepVariacion[[#This Row],[Nombre Artículo]],Productos[],2,FALSE),"00 Falta Info")</f>
        <v>Quesos</v>
      </c>
      <c r="D647" s="61">
        <f>RepVariacion[[#This Row],[Fecha]]-RepVariacion[[#This Row],[Fecha Inicial]]+1</f>
        <v>7</v>
      </c>
      <c r="E647" s="62">
        <v>46107</v>
      </c>
      <c r="F647" s="62">
        <v>46113</v>
      </c>
      <c r="G647" s="29" t="s">
        <v>88</v>
      </c>
      <c r="H647" s="30">
        <v>7.5</v>
      </c>
      <c r="I647" s="30">
        <v>5</v>
      </c>
      <c r="J647" s="30">
        <v>10</v>
      </c>
      <c r="K647" s="30">
        <v>2.4</v>
      </c>
      <c r="L647" s="30">
        <v>2.6</v>
      </c>
      <c r="M647" s="30">
        <v>0.1</v>
      </c>
      <c r="N647" s="30"/>
      <c r="O647" s="58">
        <v>5.8000000000000003E-2</v>
      </c>
      <c r="P647" s="59">
        <v>1844.58</v>
      </c>
      <c r="Q647" s="59"/>
      <c r="R647" s="59"/>
      <c r="S647" s="32">
        <v>0.16300000000000001</v>
      </c>
      <c r="T647" s="32">
        <v>0.17299999999999999</v>
      </c>
      <c r="U647" s="59">
        <v>193136.31</v>
      </c>
      <c r="V647" s="59">
        <v>130315.68</v>
      </c>
      <c r="W647" s="59">
        <v>64950</v>
      </c>
      <c r="X647" s="59">
        <v>31539.72</v>
      </c>
      <c r="Y647" s="59">
        <v>33384.300000000003</v>
      </c>
      <c r="AA647"/>
    </row>
    <row r="648" spans="1:27" x14ac:dyDescent="0.25">
      <c r="A648" s="60">
        <f>IFERROR(VLOOKUP(RepVariacion[[#This Row],[Nombre Artículo]],Productos[],4,FALSE),"00 Falta Info")</f>
        <v>0</v>
      </c>
      <c r="B648" s="34" t="str">
        <f>IFERROR(VLOOKUP(RepVariacion[[#This Row],[Nombre Artículo]],Productos[],3,FALSE),"00 Falta Info")</f>
        <v>Lacteos</v>
      </c>
      <c r="C648" s="34" t="str">
        <f>IFERROR(VLOOKUP(RepVariacion[[#This Row],[Nombre Artículo]],Productos[],2,FALSE),"00 Falta Info")</f>
        <v>Quesos</v>
      </c>
      <c r="D648" s="61">
        <f>RepVariacion[[#This Row],[Fecha]]-RepVariacion[[#This Row],[Fecha Inicial]]+1</f>
        <v>7</v>
      </c>
      <c r="E648" s="62">
        <v>46107</v>
      </c>
      <c r="F648" s="62">
        <v>46113</v>
      </c>
      <c r="G648" s="29" t="s">
        <v>121</v>
      </c>
      <c r="H648" s="30">
        <v>8.1</v>
      </c>
      <c r="I648" s="30">
        <v>3.5</v>
      </c>
      <c r="J648" s="30">
        <v>8.1</v>
      </c>
      <c r="K648" s="30">
        <v>3.5</v>
      </c>
      <c r="L648" s="30">
        <v>3.7</v>
      </c>
      <c r="M648" s="30">
        <v>0.2</v>
      </c>
      <c r="N648" s="30"/>
      <c r="O648" s="58">
        <v>5.8000000000000003E-2</v>
      </c>
      <c r="P648" s="59">
        <v>2752.01</v>
      </c>
      <c r="Q648" s="59"/>
      <c r="R648" s="59"/>
      <c r="S648" s="32">
        <v>0.17299999999999999</v>
      </c>
      <c r="T648" s="32">
        <v>0.183</v>
      </c>
      <c r="U648" s="59">
        <v>275306.01</v>
      </c>
      <c r="V648" s="59">
        <v>111044.5</v>
      </c>
      <c r="W648" s="59">
        <v>47915</v>
      </c>
      <c r="X648" s="59">
        <v>47539.46</v>
      </c>
      <c r="Y648" s="59">
        <v>50290.63</v>
      </c>
      <c r="AA648"/>
    </row>
    <row r="649" spans="1:27" x14ac:dyDescent="0.25">
      <c r="A649" s="60">
        <f>IFERROR(VLOOKUP(RepVariacion[[#This Row],[Nombre Artículo]],Productos[],4,FALSE),"00 Falta Info")</f>
        <v>0</v>
      </c>
      <c r="B649" s="34" t="str">
        <f>IFERROR(VLOOKUP(RepVariacion[[#This Row],[Nombre Artículo]],Productos[],3,FALSE),"00 Falta Info")</f>
        <v>Lacteos</v>
      </c>
      <c r="C649" s="34" t="str">
        <f>IFERROR(VLOOKUP(RepVariacion[[#This Row],[Nombre Artículo]],Productos[],2,FALSE),"00 Falta Info")</f>
        <v>Quesos</v>
      </c>
      <c r="D649" s="61">
        <f>RepVariacion[[#This Row],[Fecha]]-RepVariacion[[#This Row],[Fecha Inicial]]+1</f>
        <v>7</v>
      </c>
      <c r="E649" s="62">
        <v>46107</v>
      </c>
      <c r="F649" s="62">
        <v>46113</v>
      </c>
      <c r="G649" s="29" t="s">
        <v>89</v>
      </c>
      <c r="H649" s="30">
        <v>2.5</v>
      </c>
      <c r="I649" s="30">
        <v>4</v>
      </c>
      <c r="J649" s="30">
        <v>5.3</v>
      </c>
      <c r="K649" s="30">
        <v>1.2</v>
      </c>
      <c r="L649" s="30">
        <v>1.2</v>
      </c>
      <c r="M649" s="30"/>
      <c r="N649" s="30"/>
      <c r="O649" s="58">
        <v>4.2000000000000003E-2</v>
      </c>
      <c r="P649" s="59">
        <v>673.96</v>
      </c>
      <c r="Q649" s="59"/>
      <c r="R649" s="59"/>
      <c r="S649" s="32">
        <v>0.13700000000000001</v>
      </c>
      <c r="T649" s="32">
        <v>0.14099999999999999</v>
      </c>
      <c r="U649" s="59">
        <v>119615.03999999999</v>
      </c>
      <c r="V649" s="59">
        <v>74458.95</v>
      </c>
      <c r="W649" s="59">
        <v>55960</v>
      </c>
      <c r="X649" s="59">
        <v>16355.22</v>
      </c>
      <c r="Y649" s="59">
        <v>16849.09</v>
      </c>
      <c r="AA649"/>
    </row>
    <row r="650" spans="1:27" x14ac:dyDescent="0.25">
      <c r="A650" s="60">
        <f>IFERROR(VLOOKUP(RepVariacion[[#This Row],[Nombre Artículo]],Productos[],4,FALSE),"00 Falta Info")</f>
        <v>0</v>
      </c>
      <c r="B650" s="34" t="str">
        <f>IFERROR(VLOOKUP(RepVariacion[[#This Row],[Nombre Artículo]],Productos[],3,FALSE),"00 Falta Info")</f>
        <v>Lacteos</v>
      </c>
      <c r="C650" s="34" t="str">
        <f>IFERROR(VLOOKUP(RepVariacion[[#This Row],[Nombre Artículo]],Productos[],2,FALSE),"00 Falta Info")</f>
        <v>Quesos</v>
      </c>
      <c r="D650" s="61">
        <f>RepVariacion[[#This Row],[Fecha]]-RepVariacion[[#This Row],[Fecha Inicial]]+1</f>
        <v>7</v>
      </c>
      <c r="E650" s="62">
        <v>46107</v>
      </c>
      <c r="F650" s="62">
        <v>46113</v>
      </c>
      <c r="G650" s="29" t="s">
        <v>122</v>
      </c>
      <c r="H650" s="30">
        <v>2.1</v>
      </c>
      <c r="I650" s="30">
        <v>1.5</v>
      </c>
      <c r="J650" s="30">
        <v>3</v>
      </c>
      <c r="K650" s="30">
        <v>0.6</v>
      </c>
      <c r="L650" s="30">
        <v>0.2</v>
      </c>
      <c r="M650" s="30">
        <v>-0.4</v>
      </c>
      <c r="N650" s="30"/>
      <c r="O650" s="58">
        <v>-0.65500000000000003</v>
      </c>
      <c r="P650" s="59">
        <v>-10606.57</v>
      </c>
      <c r="Q650" s="59"/>
      <c r="R650" s="59"/>
      <c r="S650" s="32">
        <v>0.53300000000000003</v>
      </c>
      <c r="T650" s="32">
        <v>0.17699999999999999</v>
      </c>
      <c r="U650" s="59">
        <v>31613</v>
      </c>
      <c r="V650" s="59">
        <v>85131.65</v>
      </c>
      <c r="W650" s="59">
        <v>40104</v>
      </c>
      <c r="X650" s="59">
        <v>16849.14</v>
      </c>
      <c r="Y650" s="59">
        <v>5582.4</v>
      </c>
      <c r="AA650"/>
    </row>
    <row r="651" spans="1:27" x14ac:dyDescent="0.25">
      <c r="A651" s="60">
        <f>IFERROR(VLOOKUP(RepVariacion[[#This Row],[Nombre Artículo]],Productos[],4,FALSE),"00 Falta Info")</f>
        <v>0</v>
      </c>
      <c r="B651" s="34" t="str">
        <f>IFERROR(VLOOKUP(RepVariacion[[#This Row],[Nombre Artículo]],Productos[],3,FALSE),"00 Falta Info")</f>
        <v>Lacteos</v>
      </c>
      <c r="C651" s="34" t="str">
        <f>IFERROR(VLOOKUP(RepVariacion[[#This Row],[Nombre Artículo]],Productos[],2,FALSE),"00 Falta Info")</f>
        <v>Quesos</v>
      </c>
      <c r="D651" s="61">
        <f>RepVariacion[[#This Row],[Fecha]]-RepVariacion[[#This Row],[Fecha Inicial]]+1</f>
        <v>7</v>
      </c>
      <c r="E651" s="62">
        <v>46107</v>
      </c>
      <c r="F651" s="62">
        <v>46113</v>
      </c>
      <c r="G651" s="29" t="s">
        <v>123</v>
      </c>
      <c r="H651" s="30">
        <v>13.9</v>
      </c>
      <c r="I651" s="30">
        <v>2.7</v>
      </c>
      <c r="J651" s="30">
        <v>11.5</v>
      </c>
      <c r="K651" s="30">
        <v>5.0999999999999996</v>
      </c>
      <c r="L651" s="30">
        <v>5.4</v>
      </c>
      <c r="M651" s="30">
        <v>0.3</v>
      </c>
      <c r="N651" s="30"/>
      <c r="O651" s="58">
        <v>6.3E-2</v>
      </c>
      <c r="P651" s="59">
        <v>3213.81</v>
      </c>
      <c r="Q651" s="59">
        <v>6.0000000000000001E-3</v>
      </c>
      <c r="R651" s="59">
        <v>325.76</v>
      </c>
      <c r="S651" s="32">
        <v>1.26</v>
      </c>
      <c r="T651" s="32">
        <v>1.34</v>
      </c>
      <c r="U651" s="59">
        <v>40350.19</v>
      </c>
      <c r="V651" s="59">
        <v>115340.73</v>
      </c>
      <c r="W651" s="59">
        <v>27172.799999999999</v>
      </c>
      <c r="X651" s="59">
        <v>50852.95</v>
      </c>
      <c r="Y651" s="59">
        <v>54062.11</v>
      </c>
      <c r="AA651"/>
    </row>
    <row r="652" spans="1:27" x14ac:dyDescent="0.25">
      <c r="A652" s="60">
        <f>IFERROR(VLOOKUP(RepVariacion[[#This Row],[Nombre Artículo]],Productos[],4,FALSE),"00 Falta Info")</f>
        <v>0</v>
      </c>
      <c r="B652" s="34" t="str">
        <f>IFERROR(VLOOKUP(RepVariacion[[#This Row],[Nombre Artículo]],Productos[],3,FALSE),"00 Falta Info")</f>
        <v>Lacteos</v>
      </c>
      <c r="C652" s="34" t="str">
        <f>IFERROR(VLOOKUP(RepVariacion[[#This Row],[Nombre Artículo]],Productos[],2,FALSE),"00 Falta Info")</f>
        <v>Quesos</v>
      </c>
      <c r="D652" s="61">
        <f>RepVariacion[[#This Row],[Fecha]]-RepVariacion[[#This Row],[Fecha Inicial]]+1</f>
        <v>7</v>
      </c>
      <c r="E652" s="62">
        <v>46107</v>
      </c>
      <c r="F652" s="62">
        <v>46113</v>
      </c>
      <c r="G652" s="29" t="s">
        <v>90</v>
      </c>
      <c r="H652" s="30">
        <v>3.2</v>
      </c>
      <c r="I652" s="30"/>
      <c r="J652" s="30">
        <v>3.1</v>
      </c>
      <c r="K652" s="30">
        <v>0.2</v>
      </c>
      <c r="L652" s="30">
        <v>1.2</v>
      </c>
      <c r="M652" s="30">
        <v>1.1000000000000001</v>
      </c>
      <c r="N652" s="30"/>
      <c r="O652" s="58">
        <v>6.3529999999999998</v>
      </c>
      <c r="P652" s="59">
        <v>21374.3</v>
      </c>
      <c r="Q652" s="59"/>
      <c r="R652" s="59"/>
      <c r="S652" s="32">
        <v>5.1999999999999998E-2</v>
      </c>
      <c r="T652" s="32">
        <v>0.38400000000000001</v>
      </c>
      <c r="U652" s="59">
        <v>64341.67</v>
      </c>
      <c r="V652" s="59">
        <v>60560.52</v>
      </c>
      <c r="W652" s="59"/>
      <c r="X652" s="59">
        <v>3364.47</v>
      </c>
      <c r="Y652" s="59">
        <v>24738.77</v>
      </c>
      <c r="AA652"/>
    </row>
    <row r="653" spans="1:27" x14ac:dyDescent="0.25">
      <c r="A653" s="60">
        <f>IFERROR(VLOOKUP(RepVariacion[[#This Row],[Nombre Artículo]],Productos[],4,FALSE),"00 Falta Info")</f>
        <v>0</v>
      </c>
      <c r="B653" s="34" t="str">
        <f>IFERROR(VLOOKUP(RepVariacion[[#This Row],[Nombre Artículo]],Productos[],3,FALSE),"00 Falta Info")</f>
        <v>Abarrotes</v>
      </c>
      <c r="C653" s="34" t="str">
        <f>IFERROR(VLOOKUP(RepVariacion[[#This Row],[Nombre Artículo]],Productos[],2,FALSE),"00 Falta Info")</f>
        <v>Chocolate</v>
      </c>
      <c r="D653" s="61">
        <f>RepVariacion[[#This Row],[Fecha]]-RepVariacion[[#This Row],[Fecha Inicial]]+1</f>
        <v>7</v>
      </c>
      <c r="E653" s="62">
        <v>46107</v>
      </c>
      <c r="F653" s="62">
        <v>46113</v>
      </c>
      <c r="G653" s="29" t="s">
        <v>124</v>
      </c>
      <c r="H653" s="30">
        <v>18.100000000000001</v>
      </c>
      <c r="I653" s="30"/>
      <c r="J653" s="30">
        <v>17.2</v>
      </c>
      <c r="K653" s="30">
        <v>0.9</v>
      </c>
      <c r="L653" s="30">
        <v>0.2</v>
      </c>
      <c r="M653" s="30">
        <v>-0.6</v>
      </c>
      <c r="N653" s="30">
        <v>0.6</v>
      </c>
      <c r="O653" s="58">
        <v>-0.73799999999999999</v>
      </c>
      <c r="P653" s="59">
        <v>-6327.55</v>
      </c>
      <c r="Q653" s="59">
        <v>0.70199999999999996</v>
      </c>
      <c r="R653" s="59">
        <v>6024.36</v>
      </c>
      <c r="S653" s="32"/>
      <c r="T653" s="32"/>
      <c r="U653" s="59"/>
      <c r="V653" s="59">
        <v>170263.98</v>
      </c>
      <c r="W653" s="59"/>
      <c r="X653" s="59">
        <v>8579.27</v>
      </c>
      <c r="Y653" s="59">
        <v>2251.73</v>
      </c>
      <c r="AA653"/>
    </row>
    <row r="654" spans="1:27" x14ac:dyDescent="0.25">
      <c r="A654" s="60">
        <f>IFERROR(VLOOKUP(RepVariacion[[#This Row],[Nombre Artículo]],Productos[],4,FALSE),"00 Falta Info")</f>
        <v>0</v>
      </c>
      <c r="B654" s="34" t="str">
        <f>IFERROR(VLOOKUP(RepVariacion[[#This Row],[Nombre Artículo]],Productos[],3,FALSE),"00 Falta Info")</f>
        <v>Abarrotes</v>
      </c>
      <c r="C654" s="34" t="str">
        <f>IFERROR(VLOOKUP(RepVariacion[[#This Row],[Nombre Artículo]],Productos[],2,FALSE),"00 Falta Info")</f>
        <v>Chocolate</v>
      </c>
      <c r="D654" s="61">
        <f>RepVariacion[[#This Row],[Fecha]]-RepVariacion[[#This Row],[Fecha Inicial]]+1</f>
        <v>7</v>
      </c>
      <c r="E654" s="62">
        <v>46107</v>
      </c>
      <c r="F654" s="62">
        <v>46113</v>
      </c>
      <c r="G654" s="29" t="s">
        <v>125</v>
      </c>
      <c r="H654" s="30">
        <v>8.8000000000000007</v>
      </c>
      <c r="I654" s="30"/>
      <c r="J654" s="30">
        <v>8.6999999999999993</v>
      </c>
      <c r="K654" s="30">
        <v>0.1</v>
      </c>
      <c r="L654" s="30">
        <v>0.4</v>
      </c>
      <c r="M654" s="30">
        <v>0.3</v>
      </c>
      <c r="N654" s="30"/>
      <c r="O654" s="58">
        <v>3.6349999999999998</v>
      </c>
      <c r="P654" s="59">
        <v>4342</v>
      </c>
      <c r="Q654" s="59">
        <v>0.24099999999999999</v>
      </c>
      <c r="R654" s="59">
        <v>287.56</v>
      </c>
      <c r="S654" s="32">
        <v>0.16700000000000001</v>
      </c>
      <c r="T654" s="32">
        <v>0.77300000000000002</v>
      </c>
      <c r="U654" s="59">
        <v>7158.55</v>
      </c>
      <c r="V654" s="59">
        <v>125535.7</v>
      </c>
      <c r="W654" s="59"/>
      <c r="X654" s="59">
        <v>1194.6099999999999</v>
      </c>
      <c r="Y654" s="59">
        <v>5536.61</v>
      </c>
      <c r="AA654"/>
    </row>
    <row r="655" spans="1:27" x14ac:dyDescent="0.25">
      <c r="A655" s="60">
        <f>IFERROR(VLOOKUP(RepVariacion[[#This Row],[Nombre Artículo]],Productos[],4,FALSE),"00 Falta Info")</f>
        <v>0</v>
      </c>
      <c r="B655" s="34" t="str">
        <f>IFERROR(VLOOKUP(RepVariacion[[#This Row],[Nombre Artículo]],Productos[],3,FALSE),"00 Falta Info")</f>
        <v>Abarrotes</v>
      </c>
      <c r="C655" s="34" t="str">
        <f>IFERROR(VLOOKUP(RepVariacion[[#This Row],[Nombre Artículo]],Productos[],2,FALSE),"00 Falta Info")</f>
        <v>Chocolate</v>
      </c>
      <c r="D655" s="61">
        <f>RepVariacion[[#This Row],[Fecha]]-RepVariacion[[#This Row],[Fecha Inicial]]+1</f>
        <v>7</v>
      </c>
      <c r="E655" s="62">
        <v>46107</v>
      </c>
      <c r="F655" s="62">
        <v>46113</v>
      </c>
      <c r="G655" s="29" t="s">
        <v>126</v>
      </c>
      <c r="H655" s="30">
        <v>4.8</v>
      </c>
      <c r="I655" s="30"/>
      <c r="J655" s="30">
        <v>4.2</v>
      </c>
      <c r="K655" s="30">
        <v>0.6</v>
      </c>
      <c r="L655" s="30">
        <v>0.3</v>
      </c>
      <c r="M655" s="30">
        <v>-0.3</v>
      </c>
      <c r="N655" s="30"/>
      <c r="O655" s="58">
        <v>-0.44</v>
      </c>
      <c r="P655" s="59">
        <v>-2629.3</v>
      </c>
      <c r="Q655" s="59">
        <v>3.3000000000000002E-2</v>
      </c>
      <c r="R655" s="59">
        <v>197.52</v>
      </c>
      <c r="S655" s="32">
        <v>0.68300000000000005</v>
      </c>
      <c r="T655" s="32">
        <v>0.38300000000000001</v>
      </c>
      <c r="U655" s="59">
        <v>8759.19</v>
      </c>
      <c r="V655" s="59">
        <v>41855.15</v>
      </c>
      <c r="W655" s="59"/>
      <c r="X655" s="59">
        <v>5981.61</v>
      </c>
      <c r="Y655" s="59">
        <v>3352.32</v>
      </c>
      <c r="AA655"/>
    </row>
    <row r="656" spans="1:27" x14ac:dyDescent="0.25">
      <c r="A656" s="60">
        <f>IFERROR(VLOOKUP(RepVariacion[[#This Row],[Nombre Artículo]],Productos[],4,FALSE),"00 Falta Info")</f>
        <v>0</v>
      </c>
      <c r="B656" s="34" t="str">
        <f>IFERROR(VLOOKUP(RepVariacion[[#This Row],[Nombre Artículo]],Productos[],3,FALSE),"00 Falta Info")</f>
        <v>Abarrotes</v>
      </c>
      <c r="C656" s="34" t="str">
        <f>IFERROR(VLOOKUP(RepVariacion[[#This Row],[Nombre Artículo]],Productos[],2,FALSE),"00 Falta Info")</f>
        <v>Aceite</v>
      </c>
      <c r="D656" s="61">
        <f>RepVariacion[[#This Row],[Fecha]]-RepVariacion[[#This Row],[Fecha Inicial]]+1</f>
        <v>7</v>
      </c>
      <c r="E656" s="62">
        <v>46107</v>
      </c>
      <c r="F656" s="62">
        <v>46113</v>
      </c>
      <c r="G656" s="29" t="s">
        <v>127</v>
      </c>
      <c r="H656" s="30">
        <v>25</v>
      </c>
      <c r="I656" s="30">
        <v>12</v>
      </c>
      <c r="J656" s="30">
        <v>12</v>
      </c>
      <c r="K656" s="30">
        <v>25</v>
      </c>
      <c r="L656" s="30"/>
      <c r="M656" s="30">
        <v>-25</v>
      </c>
      <c r="N656" s="30"/>
      <c r="O656" s="58">
        <v>-1</v>
      </c>
      <c r="P656" s="59">
        <v>-39975</v>
      </c>
      <c r="Q656" s="59"/>
      <c r="R656" s="59"/>
      <c r="S656" s="32"/>
      <c r="T656" s="32"/>
      <c r="U656" s="59"/>
      <c r="V656" s="59">
        <v>19188</v>
      </c>
      <c r="W656" s="59">
        <v>19188</v>
      </c>
      <c r="X656" s="59">
        <v>38557</v>
      </c>
      <c r="Y656" s="59"/>
      <c r="AA656"/>
    </row>
    <row r="657" spans="1:27" x14ac:dyDescent="0.25">
      <c r="A657" s="60">
        <f>IFERROR(VLOOKUP(RepVariacion[[#This Row],[Nombre Artículo]],Productos[],4,FALSE),"00 Falta Info")</f>
        <v>0</v>
      </c>
      <c r="B657" s="34" t="str">
        <f>IFERROR(VLOOKUP(RepVariacion[[#This Row],[Nombre Artículo]],Productos[],3,FALSE),"00 Falta Info")</f>
        <v>Verduras</v>
      </c>
      <c r="C657" s="34" t="str">
        <f>IFERROR(VLOOKUP(RepVariacion[[#This Row],[Nombre Artículo]],Productos[],2,FALSE),"00 Falta Info")</f>
        <v>Champiñon</v>
      </c>
      <c r="D657" s="61">
        <f>RepVariacion[[#This Row],[Fecha]]-RepVariacion[[#This Row],[Fecha Inicial]]+1</f>
        <v>7</v>
      </c>
      <c r="E657" s="62">
        <v>46107</v>
      </c>
      <c r="F657" s="62">
        <v>46113</v>
      </c>
      <c r="G657" s="29" t="s">
        <v>128</v>
      </c>
      <c r="H657" s="30">
        <v>0.4</v>
      </c>
      <c r="I657" s="30">
        <v>0.5</v>
      </c>
      <c r="J657" s="30">
        <v>1.1000000000000001</v>
      </c>
      <c r="K657" s="30">
        <v>-0.2</v>
      </c>
      <c r="L657" s="30">
        <v>1</v>
      </c>
      <c r="M657" s="30">
        <v>1.3</v>
      </c>
      <c r="N657" s="30"/>
      <c r="O657" s="58">
        <v>5.2720000000000002</v>
      </c>
      <c r="P657" s="59">
        <v>15616.02</v>
      </c>
      <c r="Q657" s="59"/>
      <c r="R657" s="59"/>
      <c r="S657" s="32">
        <v>-3.2000000000000001E-2</v>
      </c>
      <c r="T657" s="32">
        <v>0.111</v>
      </c>
      <c r="U657" s="59">
        <v>114303.84</v>
      </c>
      <c r="V657" s="59">
        <v>13631.06</v>
      </c>
      <c r="W657" s="59">
        <v>4550</v>
      </c>
      <c r="X657" s="59">
        <v>-3621.05</v>
      </c>
      <c r="Y657" s="59">
        <v>12654.09</v>
      </c>
      <c r="AA657"/>
    </row>
    <row r="658" spans="1:27" x14ac:dyDescent="0.25">
      <c r="A658" s="60">
        <f>IFERROR(VLOOKUP(RepVariacion[[#This Row],[Nombre Artículo]],Productos[],4,FALSE),"00 Falta Info")</f>
        <v>0</v>
      </c>
      <c r="B658" s="34" t="str">
        <f>IFERROR(VLOOKUP(RepVariacion[[#This Row],[Nombre Artículo]],Productos[],3,FALSE),"00 Falta Info")</f>
        <v>Verduras</v>
      </c>
      <c r="C658" s="34" t="str">
        <f>IFERROR(VLOOKUP(RepVariacion[[#This Row],[Nombre Artículo]],Productos[],2,FALSE),"00 Falta Info")</f>
        <v>Champiñon</v>
      </c>
      <c r="D658" s="61">
        <f>RepVariacion[[#This Row],[Fecha]]-RepVariacion[[#This Row],[Fecha Inicial]]+1</f>
        <v>7</v>
      </c>
      <c r="E658" s="62">
        <v>46107</v>
      </c>
      <c r="F658" s="62">
        <v>46113</v>
      </c>
      <c r="G658" s="29" t="s">
        <v>129</v>
      </c>
      <c r="H658" s="30">
        <v>0.8</v>
      </c>
      <c r="I658" s="30"/>
      <c r="J658" s="30">
        <v>0.9</v>
      </c>
      <c r="K658" s="30">
        <v>-0.1</v>
      </c>
      <c r="L658" s="30">
        <v>0.4</v>
      </c>
      <c r="M658" s="30">
        <v>0.5</v>
      </c>
      <c r="N658" s="30"/>
      <c r="O658" s="58">
        <v>6.0149999999999997</v>
      </c>
      <c r="P658" s="59">
        <v>6548.75</v>
      </c>
      <c r="Q658" s="59"/>
      <c r="R658" s="59"/>
      <c r="S658" s="32">
        <v>-1.7000000000000001E-2</v>
      </c>
      <c r="T658" s="32">
        <v>8.3000000000000004E-2</v>
      </c>
      <c r="U658" s="59">
        <v>65745.61</v>
      </c>
      <c r="V658" s="59">
        <v>11098.75</v>
      </c>
      <c r="W658" s="59"/>
      <c r="X658" s="59">
        <v>-1088.75</v>
      </c>
      <c r="Y658" s="59">
        <v>5460</v>
      </c>
      <c r="AA658"/>
    </row>
    <row r="659" spans="1:27" x14ac:dyDescent="0.25">
      <c r="A659" s="60">
        <f>IFERROR(VLOOKUP(RepVariacion[[#This Row],[Nombre Artículo]],Productos[],4,FALSE),"00 Falta Info")</f>
        <v>0</v>
      </c>
      <c r="B659" s="34" t="str">
        <f>IFERROR(VLOOKUP(RepVariacion[[#This Row],[Nombre Artículo]],Productos[],3,FALSE),"00 Falta Info")</f>
        <v>Verduras</v>
      </c>
      <c r="C659" s="34" t="str">
        <f>IFERROR(VLOOKUP(RepVariacion[[#This Row],[Nombre Artículo]],Productos[],2,FALSE),"00 Falta Info")</f>
        <v>Palta</v>
      </c>
      <c r="D659" s="61">
        <f>RepVariacion[[#This Row],[Fecha]]-RepVariacion[[#This Row],[Fecha Inicial]]+1</f>
        <v>7</v>
      </c>
      <c r="E659" s="62">
        <v>46107</v>
      </c>
      <c r="F659" s="62">
        <v>46113</v>
      </c>
      <c r="G659" s="29" t="s">
        <v>92</v>
      </c>
      <c r="H659" s="30">
        <v>11.2</v>
      </c>
      <c r="I659" s="30">
        <v>13</v>
      </c>
      <c r="J659" s="30">
        <v>17.5</v>
      </c>
      <c r="K659" s="30">
        <v>6.6</v>
      </c>
      <c r="L659" s="30">
        <v>23.3</v>
      </c>
      <c r="M659" s="30">
        <v>16.7</v>
      </c>
      <c r="N659" s="30">
        <v>0.7</v>
      </c>
      <c r="O659" s="58">
        <v>2.516</v>
      </c>
      <c r="P659" s="59">
        <v>76717.91</v>
      </c>
      <c r="Q659" s="59">
        <v>0.111</v>
      </c>
      <c r="R659" s="59">
        <v>3394.97</v>
      </c>
      <c r="S659" s="32">
        <v>5.3999999999999999E-2</v>
      </c>
      <c r="T659" s="32">
        <v>0.21199999999999999</v>
      </c>
      <c r="U659" s="59">
        <v>505469.26</v>
      </c>
      <c r="V659" s="59">
        <v>80736.789999999994</v>
      </c>
      <c r="W659" s="59">
        <v>61905</v>
      </c>
      <c r="X659" s="59">
        <v>27457.52</v>
      </c>
      <c r="Y659" s="59">
        <v>107205.45</v>
      </c>
      <c r="AA659"/>
    </row>
    <row r="660" spans="1:27" x14ac:dyDescent="0.25">
      <c r="A660" s="60">
        <f>IFERROR(VLOOKUP(RepVariacion[[#This Row],[Nombre Artículo]],Productos[],4,FALSE),"00 Falta Info")</f>
        <v>0</v>
      </c>
      <c r="B660" s="34" t="str">
        <f>IFERROR(VLOOKUP(RepVariacion[[#This Row],[Nombre Artículo]],Productos[],3,FALSE),"00 Falta Info")</f>
        <v>Postres</v>
      </c>
      <c r="C660" s="34" t="str">
        <f>IFERROR(VLOOKUP(RepVariacion[[#This Row],[Nombre Artículo]],Productos[],2,FALSE),"00 Falta Info")</f>
        <v>Postres</v>
      </c>
      <c r="D660" s="61">
        <f>RepVariacion[[#This Row],[Fecha]]-RepVariacion[[#This Row],[Fecha Inicial]]+1</f>
        <v>7</v>
      </c>
      <c r="E660" s="62">
        <v>46107</v>
      </c>
      <c r="F660" s="62">
        <v>46113</v>
      </c>
      <c r="G660" s="29" t="s">
        <v>156</v>
      </c>
      <c r="H660" s="30"/>
      <c r="I660" s="30"/>
      <c r="J660" s="30"/>
      <c r="K660" s="30"/>
      <c r="L660" s="30"/>
      <c r="M660" s="30"/>
      <c r="N660" s="30"/>
      <c r="O660" s="58"/>
      <c r="P660" s="59"/>
      <c r="Q660" s="59"/>
      <c r="R660" s="59"/>
      <c r="S660" s="32"/>
      <c r="T660" s="32"/>
      <c r="U660" s="59">
        <v>1000000</v>
      </c>
      <c r="V660" s="59"/>
      <c r="W660" s="59"/>
      <c r="X660" s="59"/>
      <c r="Y660" s="59"/>
      <c r="AA660"/>
    </row>
    <row r="661" spans="1:27" x14ac:dyDescent="0.25">
      <c r="A661" s="60">
        <f>IFERROR(VLOOKUP(RepVariacion[[#This Row],[Nombre Artículo]],Productos[],4,FALSE),"00 Falta Info")</f>
        <v>0</v>
      </c>
      <c r="B661" s="34" t="str">
        <f>IFERROR(VLOOKUP(RepVariacion[[#This Row],[Nombre Artículo]],Productos[],3,FALSE),"00 Falta Info")</f>
        <v>Postres</v>
      </c>
      <c r="C661" s="34" t="str">
        <f>IFERROR(VLOOKUP(RepVariacion[[#This Row],[Nombre Artículo]],Productos[],2,FALSE),"00 Falta Info")</f>
        <v>Tortas</v>
      </c>
      <c r="D661" s="61">
        <f>RepVariacion[[#This Row],[Fecha]]-RepVariacion[[#This Row],[Fecha Inicial]]+1</f>
        <v>7</v>
      </c>
      <c r="E661" s="62">
        <v>46107</v>
      </c>
      <c r="F661" s="62">
        <v>46113</v>
      </c>
      <c r="G661" s="29" t="s">
        <v>130</v>
      </c>
      <c r="H661" s="30">
        <v>24</v>
      </c>
      <c r="I661" s="30">
        <v>48</v>
      </c>
      <c r="J661" s="30">
        <v>30</v>
      </c>
      <c r="K661" s="30">
        <v>42</v>
      </c>
      <c r="L661" s="30">
        <v>43</v>
      </c>
      <c r="M661" s="30">
        <v>1</v>
      </c>
      <c r="N661" s="30"/>
      <c r="O661" s="58">
        <v>2.4E-2</v>
      </c>
      <c r="P661" s="59">
        <v>1206</v>
      </c>
      <c r="Q661" s="59"/>
      <c r="R661" s="59"/>
      <c r="S661" s="32">
        <v>1.29</v>
      </c>
      <c r="T661" s="32">
        <v>1.321</v>
      </c>
      <c r="U661" s="59">
        <v>39266.47</v>
      </c>
      <c r="V661" s="59">
        <v>36180</v>
      </c>
      <c r="W661" s="59">
        <v>57888</v>
      </c>
      <c r="X661" s="59">
        <v>50652</v>
      </c>
      <c r="Y661" s="59">
        <v>51858</v>
      </c>
      <c r="AA661"/>
    </row>
    <row r="662" spans="1:27" x14ac:dyDescent="0.25">
      <c r="A662" s="60">
        <f>IFERROR(VLOOKUP(RepVariacion[[#This Row],[Nombre Artículo]],Productos[],4,FALSE),"00 Falta Info")</f>
        <v>0</v>
      </c>
      <c r="B662" s="34" t="str">
        <f>IFERROR(VLOOKUP(RepVariacion[[#This Row],[Nombre Artículo]],Productos[],3,FALSE),"00 Falta Info")</f>
        <v>Postres</v>
      </c>
      <c r="C662" s="34" t="str">
        <f>IFERROR(VLOOKUP(RepVariacion[[#This Row],[Nombre Artículo]],Productos[],2,FALSE),"00 Falta Info")</f>
        <v>Tortas</v>
      </c>
      <c r="D662" s="61">
        <f>RepVariacion[[#This Row],[Fecha]]-RepVariacion[[#This Row],[Fecha Inicial]]+1</f>
        <v>7</v>
      </c>
      <c r="E662" s="62">
        <v>46107</v>
      </c>
      <c r="F662" s="62">
        <v>46113</v>
      </c>
      <c r="G662" s="29" t="s">
        <v>131</v>
      </c>
      <c r="H662" s="30">
        <v>62</v>
      </c>
      <c r="I662" s="30"/>
      <c r="J662" s="30">
        <v>54</v>
      </c>
      <c r="K662" s="30">
        <v>8</v>
      </c>
      <c r="L662" s="30">
        <v>7</v>
      </c>
      <c r="M662" s="30">
        <v>-1</v>
      </c>
      <c r="N662" s="30">
        <v>2</v>
      </c>
      <c r="O662" s="58">
        <v>-0.125</v>
      </c>
      <c r="P662" s="59">
        <v>-1057</v>
      </c>
      <c r="Q662" s="59">
        <v>0.25</v>
      </c>
      <c r="R662" s="59">
        <v>2114</v>
      </c>
      <c r="S662" s="32">
        <v>0.40200000000000002</v>
      </c>
      <c r="T662" s="32">
        <v>0.35199999999999998</v>
      </c>
      <c r="U662" s="59">
        <v>21017</v>
      </c>
      <c r="V662" s="59">
        <v>57078</v>
      </c>
      <c r="W662" s="59"/>
      <c r="X662" s="59">
        <v>8456</v>
      </c>
      <c r="Y662" s="59">
        <v>7399</v>
      </c>
      <c r="AA662"/>
    </row>
    <row r="663" spans="1:27" x14ac:dyDescent="0.25">
      <c r="A663" s="60">
        <f>IFERROR(VLOOKUP(RepVariacion[[#This Row],[Nombre Artículo]],Productos[],4,FALSE),"00 Falta Info")</f>
        <v>0</v>
      </c>
      <c r="B663" s="34" t="str">
        <f>IFERROR(VLOOKUP(RepVariacion[[#This Row],[Nombre Artículo]],Productos[],3,FALSE),"00 Falta Info")</f>
        <v>Postres</v>
      </c>
      <c r="C663" s="34" t="str">
        <f>IFERROR(VLOOKUP(RepVariacion[[#This Row],[Nombre Artículo]],Productos[],2,FALSE),"00 Falta Info")</f>
        <v>Tortas</v>
      </c>
      <c r="D663" s="61">
        <f>RepVariacion[[#This Row],[Fecha]]-RepVariacion[[#This Row],[Fecha Inicial]]+1</f>
        <v>7</v>
      </c>
      <c r="E663" s="62">
        <v>46107</v>
      </c>
      <c r="F663" s="62">
        <v>46113</v>
      </c>
      <c r="G663" s="29" t="s">
        <v>143</v>
      </c>
      <c r="H663" s="30">
        <v>30</v>
      </c>
      <c r="I663" s="30">
        <v>54</v>
      </c>
      <c r="J663" s="30">
        <v>73</v>
      </c>
      <c r="K663" s="30">
        <v>11</v>
      </c>
      <c r="L663" s="30">
        <v>12</v>
      </c>
      <c r="M663" s="30">
        <v>1</v>
      </c>
      <c r="N663" s="30"/>
      <c r="O663" s="58">
        <v>9.0999999999999998E-2</v>
      </c>
      <c r="P663" s="59">
        <v>1546</v>
      </c>
      <c r="Q663" s="59"/>
      <c r="R663" s="59"/>
      <c r="S663" s="32">
        <v>0.35099999999999998</v>
      </c>
      <c r="T663" s="32">
        <v>0.38300000000000001</v>
      </c>
      <c r="U663" s="59">
        <v>48474.11</v>
      </c>
      <c r="V663" s="59">
        <v>112858</v>
      </c>
      <c r="W663" s="59">
        <v>83484</v>
      </c>
      <c r="X663" s="59">
        <v>17006</v>
      </c>
      <c r="Y663" s="59">
        <v>18552</v>
      </c>
      <c r="AA663"/>
    </row>
    <row r="664" spans="1:27" x14ac:dyDescent="0.25">
      <c r="A664" s="60">
        <f>IFERROR(VLOOKUP(RepVariacion[[#This Row],[Nombre Artículo]],Productos[],4,FALSE),"00 Falta Info")</f>
        <v>0</v>
      </c>
      <c r="B664" s="34" t="str">
        <f>IFERROR(VLOOKUP(RepVariacion[[#This Row],[Nombre Artículo]],Productos[],3,FALSE),"00 Falta Info")</f>
        <v>Postres</v>
      </c>
      <c r="C664" s="34" t="str">
        <f>IFERROR(VLOOKUP(RepVariacion[[#This Row],[Nombre Artículo]],Productos[],2,FALSE),"00 Falta Info")</f>
        <v>Tortas</v>
      </c>
      <c r="D664" s="61">
        <f>RepVariacion[[#This Row],[Fecha]]-RepVariacion[[#This Row],[Fecha Inicial]]+1</f>
        <v>7</v>
      </c>
      <c r="E664" s="62">
        <v>46107</v>
      </c>
      <c r="F664" s="62">
        <v>46113</v>
      </c>
      <c r="G664" s="29" t="s">
        <v>132</v>
      </c>
      <c r="H664" s="30">
        <v>185</v>
      </c>
      <c r="I664" s="30"/>
      <c r="J664" s="30">
        <v>144</v>
      </c>
      <c r="K664" s="30">
        <v>41</v>
      </c>
      <c r="L664" s="30">
        <v>40</v>
      </c>
      <c r="M664" s="30">
        <v>-1</v>
      </c>
      <c r="N664" s="30"/>
      <c r="O664" s="58">
        <v>-2.4E-2</v>
      </c>
      <c r="P664" s="59">
        <v>-240</v>
      </c>
      <c r="Q664" s="59"/>
      <c r="R664" s="59"/>
      <c r="S664" s="32"/>
      <c r="T664" s="32"/>
      <c r="U664" s="59"/>
      <c r="V664" s="59">
        <v>34560</v>
      </c>
      <c r="W664" s="59"/>
      <c r="X664" s="59">
        <v>9840</v>
      </c>
      <c r="Y664" s="59">
        <v>9600</v>
      </c>
      <c r="AA664"/>
    </row>
    <row r="665" spans="1:27" x14ac:dyDescent="0.25">
      <c r="A665" s="60">
        <f>IFERROR(VLOOKUP(RepVariacion[[#This Row],[Nombre Artículo]],Productos[],4,FALSE),"00 Falta Info")</f>
        <v>0</v>
      </c>
      <c r="B665" s="34" t="str">
        <f>IFERROR(VLOOKUP(RepVariacion[[#This Row],[Nombre Artículo]],Productos[],3,FALSE),"00 Falta Info")</f>
        <v>Postres</v>
      </c>
      <c r="C665" s="34" t="str">
        <f>IFERROR(VLOOKUP(RepVariacion[[#This Row],[Nombre Artículo]],Productos[],2,FALSE),"00 Falta Info")</f>
        <v>Tortas</v>
      </c>
      <c r="D665" s="61">
        <f>RepVariacion[[#This Row],[Fecha]]-RepVariacion[[#This Row],[Fecha Inicial]]+1</f>
        <v>7</v>
      </c>
      <c r="E665" s="62">
        <v>46107</v>
      </c>
      <c r="F665" s="62">
        <v>46113</v>
      </c>
      <c r="G665" s="29" t="s">
        <v>144</v>
      </c>
      <c r="H665" s="30">
        <v>245</v>
      </c>
      <c r="I665" s="30"/>
      <c r="J665" s="30">
        <v>164</v>
      </c>
      <c r="K665" s="30">
        <v>81</v>
      </c>
      <c r="L665" s="30">
        <v>80</v>
      </c>
      <c r="M665" s="30">
        <v>-1</v>
      </c>
      <c r="N665" s="30"/>
      <c r="O665" s="58">
        <v>-1.2E-2</v>
      </c>
      <c r="P665" s="59">
        <v>-333</v>
      </c>
      <c r="Q665" s="59"/>
      <c r="R665" s="59"/>
      <c r="S665" s="32"/>
      <c r="T665" s="32"/>
      <c r="U665" s="59"/>
      <c r="V665" s="59">
        <v>54612</v>
      </c>
      <c r="W665" s="59"/>
      <c r="X665" s="59">
        <v>26973</v>
      </c>
      <c r="Y665" s="59">
        <v>26640</v>
      </c>
      <c r="AA665"/>
    </row>
    <row r="666" spans="1:27" x14ac:dyDescent="0.25">
      <c r="A666" s="60">
        <f>IFERROR(VLOOKUP(RepVariacion[[#This Row],[Nombre Artículo]],Productos[],4,FALSE),"00 Falta Info")</f>
        <v>0</v>
      </c>
      <c r="B666" s="34" t="str">
        <f>IFERROR(VLOOKUP(RepVariacion[[#This Row],[Nombre Artículo]],Productos[],3,FALSE),"00 Falta Info")</f>
        <v>Postres</v>
      </c>
      <c r="C666" s="34" t="str">
        <f>IFERROR(VLOOKUP(RepVariacion[[#This Row],[Nombre Artículo]],Productos[],2,FALSE),"00 Falta Info")</f>
        <v>Tortas</v>
      </c>
      <c r="D666" s="61">
        <f>RepVariacion[[#This Row],[Fecha]]-RepVariacion[[#This Row],[Fecha Inicial]]+1</f>
        <v>7</v>
      </c>
      <c r="E666" s="62">
        <v>46107</v>
      </c>
      <c r="F666" s="62">
        <v>46113</v>
      </c>
      <c r="G666" s="29" t="s">
        <v>133</v>
      </c>
      <c r="H666" s="30">
        <v>14</v>
      </c>
      <c r="I666" s="30"/>
      <c r="J666" s="30">
        <v>14</v>
      </c>
      <c r="K666" s="30"/>
      <c r="L666" s="30"/>
      <c r="M666" s="30"/>
      <c r="N666" s="30"/>
      <c r="O666" s="58"/>
      <c r="P666" s="59"/>
      <c r="Q666" s="59"/>
      <c r="R666" s="59"/>
      <c r="S666" s="32"/>
      <c r="T666" s="32"/>
      <c r="U666" s="59"/>
      <c r="V666" s="59">
        <v>6580</v>
      </c>
      <c r="W666" s="59"/>
      <c r="X666" s="59"/>
      <c r="Y666" s="59"/>
      <c r="AA666"/>
    </row>
    <row r="667" spans="1:27" x14ac:dyDescent="0.25">
      <c r="A667" s="60">
        <f>IFERROR(VLOOKUP(RepVariacion[[#This Row],[Nombre Artículo]],Productos[],4,FALSE),"00 Falta Info")</f>
        <v>0</v>
      </c>
      <c r="B667" s="34" t="str">
        <f>IFERROR(VLOOKUP(RepVariacion[[#This Row],[Nombre Artículo]],Productos[],3,FALSE),"00 Falta Info")</f>
        <v>Postres</v>
      </c>
      <c r="C667" s="34" t="str">
        <f>IFERROR(VLOOKUP(RepVariacion[[#This Row],[Nombre Artículo]],Productos[],2,FALSE),"00 Falta Info")</f>
        <v>Tortas</v>
      </c>
      <c r="D667" s="61">
        <f>RepVariacion[[#This Row],[Fecha]]-RepVariacion[[#This Row],[Fecha Inicial]]+1</f>
        <v>7</v>
      </c>
      <c r="E667" s="62">
        <v>46107</v>
      </c>
      <c r="F667" s="62">
        <v>46113</v>
      </c>
      <c r="G667" s="29" t="s">
        <v>145</v>
      </c>
      <c r="H667" s="30">
        <v>50</v>
      </c>
      <c r="I667" s="30"/>
      <c r="J667" s="30">
        <v>48</v>
      </c>
      <c r="K667" s="30">
        <v>2</v>
      </c>
      <c r="L667" s="30">
        <v>2</v>
      </c>
      <c r="M667" s="30"/>
      <c r="N667" s="30"/>
      <c r="O667" s="58"/>
      <c r="P667" s="59"/>
      <c r="Q667" s="59"/>
      <c r="R667" s="59"/>
      <c r="S667" s="32">
        <v>0.247</v>
      </c>
      <c r="T667" s="32">
        <v>0.247</v>
      </c>
      <c r="U667" s="59">
        <v>9246.15</v>
      </c>
      <c r="V667" s="59">
        <v>54720</v>
      </c>
      <c r="W667" s="59"/>
      <c r="X667" s="59">
        <v>2280</v>
      </c>
      <c r="Y667" s="59">
        <v>2280</v>
      </c>
      <c r="AA667"/>
    </row>
    <row r="668" spans="1:27" x14ac:dyDescent="0.25">
      <c r="A668" s="60">
        <f>IFERROR(VLOOKUP(RepVariacion[[#This Row],[Nombre Artículo]],Productos[],4,FALSE),"00 Falta Info")</f>
        <v>0</v>
      </c>
      <c r="B668" s="34" t="str">
        <f>IFERROR(VLOOKUP(RepVariacion[[#This Row],[Nombre Artículo]],Productos[],3,FALSE),"00 Falta Info")</f>
        <v>Postres</v>
      </c>
      <c r="C668" s="34" t="str">
        <f>IFERROR(VLOOKUP(RepVariacion[[#This Row],[Nombre Artículo]],Productos[],2,FALSE),"00 Falta Info")</f>
        <v>Tortas</v>
      </c>
      <c r="D668" s="61">
        <f>RepVariacion[[#This Row],[Fecha]]-RepVariacion[[#This Row],[Fecha Inicial]]+1</f>
        <v>7</v>
      </c>
      <c r="E668" s="62">
        <v>46107</v>
      </c>
      <c r="F668" s="62">
        <v>46113</v>
      </c>
      <c r="G668" s="29" t="s">
        <v>135</v>
      </c>
      <c r="H668" s="30">
        <v>4</v>
      </c>
      <c r="I668" s="30">
        <v>12</v>
      </c>
      <c r="J668" s="30">
        <v>13</v>
      </c>
      <c r="K668" s="30">
        <v>3</v>
      </c>
      <c r="L668" s="30">
        <v>3</v>
      </c>
      <c r="M668" s="30"/>
      <c r="N668" s="30"/>
      <c r="O668" s="58"/>
      <c r="P668" s="59"/>
      <c r="Q668" s="59"/>
      <c r="R668" s="59"/>
      <c r="S668" s="32">
        <v>7.5999999999999998E-2</v>
      </c>
      <c r="T668" s="32">
        <v>7.5999999999999998E-2</v>
      </c>
      <c r="U668" s="59">
        <v>10706</v>
      </c>
      <c r="V668" s="59">
        <v>3536</v>
      </c>
      <c r="W668" s="59">
        <v>3264</v>
      </c>
      <c r="X668" s="59">
        <v>816</v>
      </c>
      <c r="Y668" s="59">
        <v>816</v>
      </c>
      <c r="AA668"/>
    </row>
    <row r="669" spans="1:27" x14ac:dyDescent="0.25">
      <c r="A669" s="60">
        <f>IFERROR(VLOOKUP(RepVariacion[[#This Row],[Nombre Artículo]],Productos[],4,FALSE),"00 Falta Info")</f>
        <v>0</v>
      </c>
      <c r="B669" s="34" t="str">
        <f>IFERROR(VLOOKUP(RepVariacion[[#This Row],[Nombre Artículo]],Productos[],3,FALSE),"00 Falta Info")</f>
        <v>Colación</v>
      </c>
      <c r="C669" s="34" t="str">
        <f>IFERROR(VLOOKUP(RepVariacion[[#This Row],[Nombre Artículo]],Productos[],2,FALSE),"00 Falta Info")</f>
        <v>Colacion</v>
      </c>
      <c r="D669" s="61">
        <f>RepVariacion[[#This Row],[Fecha]]-RepVariacion[[#This Row],[Fecha Inicial]]+1</f>
        <v>7</v>
      </c>
      <c r="E669" s="62">
        <v>46107</v>
      </c>
      <c r="F669" s="62">
        <v>46113</v>
      </c>
      <c r="G669" s="29" t="s">
        <v>137</v>
      </c>
      <c r="H669" s="30">
        <v>10</v>
      </c>
      <c r="I669" s="30"/>
      <c r="J669" s="30">
        <v>2</v>
      </c>
      <c r="K669" s="30">
        <v>8</v>
      </c>
      <c r="L669" s="30"/>
      <c r="M669" s="30">
        <v>-8</v>
      </c>
      <c r="N669" s="30"/>
      <c r="O669" s="58">
        <v>-1</v>
      </c>
      <c r="P669" s="59">
        <v>-41600</v>
      </c>
      <c r="Q669" s="59"/>
      <c r="R669" s="59"/>
      <c r="S669" s="32"/>
      <c r="T669" s="32"/>
      <c r="U669" s="59"/>
      <c r="V669" s="59">
        <v>10400</v>
      </c>
      <c r="W669" s="59"/>
      <c r="X669" s="59">
        <v>41600</v>
      </c>
      <c r="Y669" s="59"/>
      <c r="AA669"/>
    </row>
    <row r="670" spans="1:27" x14ac:dyDescent="0.25">
      <c r="A670" s="60">
        <f>IFERROR(VLOOKUP(RepVariacion[[#This Row],[Nombre Artículo]],Productos[],4,FALSE),"00 Falta Info")</f>
        <v>0</v>
      </c>
      <c r="B670" s="34" t="str">
        <f>IFERROR(VLOOKUP(RepVariacion[[#This Row],[Nombre Artículo]],Productos[],3,FALSE),"00 Falta Info")</f>
        <v>Colación</v>
      </c>
      <c r="C670" s="34" t="str">
        <f>IFERROR(VLOOKUP(RepVariacion[[#This Row],[Nombre Artículo]],Productos[],2,FALSE),"00 Falta Info")</f>
        <v>Colacion</v>
      </c>
      <c r="D670" s="61">
        <f>RepVariacion[[#This Row],[Fecha]]-RepVariacion[[#This Row],[Fecha Inicial]]+1</f>
        <v>7</v>
      </c>
      <c r="E670" s="62">
        <v>46107</v>
      </c>
      <c r="F670" s="62">
        <v>46113</v>
      </c>
      <c r="G670" s="29" t="s">
        <v>141</v>
      </c>
      <c r="H670" s="30">
        <v>4.2</v>
      </c>
      <c r="I670" s="30"/>
      <c r="J670" s="30">
        <v>4.2</v>
      </c>
      <c r="K670" s="30"/>
      <c r="L670" s="30"/>
      <c r="M670" s="30"/>
      <c r="N670" s="30"/>
      <c r="O670" s="58"/>
      <c r="P670" s="59"/>
      <c r="Q670" s="59"/>
      <c r="R670" s="59"/>
      <c r="S670" s="32"/>
      <c r="T670" s="32"/>
      <c r="U670" s="59"/>
      <c r="V670" s="59">
        <v>33600</v>
      </c>
      <c r="W670" s="59"/>
      <c r="X670" s="59"/>
      <c r="Y670" s="59"/>
      <c r="AA670"/>
    </row>
    <row r="671" spans="1:27" x14ac:dyDescent="0.25">
      <c r="A671" s="60">
        <f>IFERROR(VLOOKUP(RepVariacion[[#This Row],[Nombre Artículo]],Productos[],4,FALSE),"00 Falta Info")</f>
        <v>0</v>
      </c>
      <c r="B671" s="34" t="str">
        <f>IFERROR(VLOOKUP(RepVariacion[[#This Row],[Nombre Artículo]],Productos[],3,FALSE),"00 Falta Info")</f>
        <v>Colación</v>
      </c>
      <c r="C671" s="34" t="str">
        <f>IFERROR(VLOOKUP(RepVariacion[[#This Row],[Nombre Artículo]],Productos[],2,FALSE),"00 Falta Info")</f>
        <v>Colacion</v>
      </c>
      <c r="D671" s="61">
        <f>RepVariacion[[#This Row],[Fecha]]-RepVariacion[[#This Row],[Fecha Inicial]]+1</f>
        <v>7</v>
      </c>
      <c r="E671" s="62">
        <v>46107</v>
      </c>
      <c r="F671" s="62">
        <v>46113</v>
      </c>
      <c r="G671" s="29" t="s">
        <v>138</v>
      </c>
      <c r="H671" s="30"/>
      <c r="I671" s="30">
        <v>23.4</v>
      </c>
      <c r="J671" s="30">
        <v>23.4</v>
      </c>
      <c r="K671" s="30"/>
      <c r="L671" s="30"/>
      <c r="M671" s="30"/>
      <c r="N671" s="30"/>
      <c r="O671" s="58">
        <v>1</v>
      </c>
      <c r="P671" s="59">
        <v>203.7</v>
      </c>
      <c r="Q671" s="59"/>
      <c r="R671" s="59"/>
      <c r="S671" s="32"/>
      <c r="T671" s="32"/>
      <c r="U671" s="59"/>
      <c r="V671" s="59">
        <v>158886</v>
      </c>
      <c r="W671" s="59">
        <v>158682</v>
      </c>
      <c r="X671" s="59">
        <v>-203.7</v>
      </c>
      <c r="Y671" s="59"/>
      <c r="AA671"/>
    </row>
    <row r="672" spans="1:27" x14ac:dyDescent="0.25">
      <c r="A672" s="60">
        <f>IFERROR(VLOOKUP(RepVariacion[[#This Row],[Nombre Artículo]],Productos[],4,FALSE),"00 Falta Info")</f>
        <v>0</v>
      </c>
      <c r="B672" s="34" t="str">
        <f>IFERROR(VLOOKUP(RepVariacion[[#This Row],[Nombre Artículo]],Productos[],3,FALSE),"00 Falta Info")</f>
        <v>Colación</v>
      </c>
      <c r="C672" s="34" t="str">
        <f>IFERROR(VLOOKUP(RepVariacion[[#This Row],[Nombre Artículo]],Productos[],2,FALSE),"00 Falta Info")</f>
        <v>Colacion</v>
      </c>
      <c r="D672" s="61">
        <f>RepVariacion[[#This Row],[Fecha]]-RepVariacion[[#This Row],[Fecha Inicial]]+1</f>
        <v>7</v>
      </c>
      <c r="E672" s="62">
        <v>46107</v>
      </c>
      <c r="F672" s="62">
        <v>46113</v>
      </c>
      <c r="G672" s="29" t="s">
        <v>157</v>
      </c>
      <c r="H672" s="30">
        <v>18.100000000000001</v>
      </c>
      <c r="I672" s="30"/>
      <c r="J672" s="30"/>
      <c r="K672" s="30">
        <v>18.100000000000001</v>
      </c>
      <c r="L672" s="30"/>
      <c r="M672" s="30">
        <v>-18.100000000000001</v>
      </c>
      <c r="N672" s="30"/>
      <c r="O672" s="58">
        <v>-1</v>
      </c>
      <c r="P672" s="59">
        <v>-117209.4</v>
      </c>
      <c r="Q672" s="59"/>
      <c r="R672" s="59"/>
      <c r="S672" s="32"/>
      <c r="T672" s="32"/>
      <c r="U672" s="59"/>
      <c r="V672" s="59"/>
      <c r="W672" s="59"/>
      <c r="X672" s="59">
        <v>117209.4</v>
      </c>
      <c r="Y672" s="59"/>
      <c r="AA672"/>
    </row>
    <row r="673" spans="1:27" x14ac:dyDescent="0.25">
      <c r="A673" s="60">
        <f>IFERROR(VLOOKUP(RepVariacion[[#This Row],[Nombre Artículo]],Productos[],4,FALSE),"00 Falta Info")</f>
        <v>0</v>
      </c>
      <c r="B673" s="34" t="str">
        <f>IFERROR(VLOOKUP(RepVariacion[[#This Row],[Nombre Artículo]],Productos[],3,FALSE),"00 Falta Info")</f>
        <v>Colación</v>
      </c>
      <c r="C673" s="34" t="str">
        <f>IFERROR(VLOOKUP(RepVariacion[[#This Row],[Nombre Artículo]],Productos[],2,FALSE),"00 Falta Info")</f>
        <v>Colacion</v>
      </c>
      <c r="D673" s="61">
        <f>RepVariacion[[#This Row],[Fecha]]-RepVariacion[[#This Row],[Fecha Inicial]]+1</f>
        <v>7</v>
      </c>
      <c r="E673" s="62">
        <v>46107</v>
      </c>
      <c r="F673" s="62">
        <v>46113</v>
      </c>
      <c r="G673" s="29" t="s">
        <v>140</v>
      </c>
      <c r="H673" s="30">
        <v>41.9</v>
      </c>
      <c r="I673" s="30"/>
      <c r="J673" s="30"/>
      <c r="K673" s="30">
        <v>41.9</v>
      </c>
      <c r="L673" s="30"/>
      <c r="M673" s="30">
        <v>-41.9</v>
      </c>
      <c r="N673" s="30"/>
      <c r="O673" s="58">
        <v>-1</v>
      </c>
      <c r="P673" s="59">
        <v>-104775</v>
      </c>
      <c r="Q673" s="59"/>
      <c r="R673" s="59"/>
      <c r="S673" s="32"/>
      <c r="T673" s="32"/>
      <c r="U673" s="59"/>
      <c r="V673" s="59"/>
      <c r="W673" s="59"/>
      <c r="X673" s="59">
        <v>104775</v>
      </c>
      <c r="Y673" s="59"/>
      <c r="AA673"/>
    </row>
    <row r="674" spans="1:27" x14ac:dyDescent="0.25">
      <c r="A674" s="60">
        <f>IFERROR(VLOOKUP(RepVariacion[[#This Row],[Nombre Artículo]],Productos[],4,FALSE),"00 Falta Info")</f>
        <v>0</v>
      </c>
      <c r="B674" s="34" t="str">
        <f>IFERROR(VLOOKUP(RepVariacion[[#This Row],[Nombre Artículo]],Productos[],3,FALSE),"00 Falta Info")</f>
        <v>Aves</v>
      </c>
      <c r="C674" s="34" t="str">
        <f>IFERROR(VLOOKUP(RepVariacion[[#This Row],[Nombre Artículo]],Productos[],2,FALSE),"00 Falta Info")</f>
        <v>Pollo</v>
      </c>
      <c r="D674" s="61">
        <f>RepVariacion[[#This Row],[Fecha]]-RepVariacion[[#This Row],[Fecha Inicial]]+1</f>
        <v>7</v>
      </c>
      <c r="E674" s="62">
        <v>46114</v>
      </c>
      <c r="F674" s="62">
        <v>46120</v>
      </c>
      <c r="G674" s="29" t="s">
        <v>71</v>
      </c>
      <c r="H674" s="30">
        <v>49.4</v>
      </c>
      <c r="I674" s="30"/>
      <c r="J674" s="30">
        <v>45</v>
      </c>
      <c r="K674" s="30">
        <v>4.4000000000000004</v>
      </c>
      <c r="L674" s="30">
        <v>4.4000000000000004</v>
      </c>
      <c r="M674" s="30">
        <v>0.1</v>
      </c>
      <c r="N674" s="30">
        <v>0.6</v>
      </c>
      <c r="O674" s="58">
        <v>1.4999999999999999E-2</v>
      </c>
      <c r="P674" s="59">
        <v>276.81</v>
      </c>
      <c r="Q674" s="59">
        <v>0.13500000000000001</v>
      </c>
      <c r="R674" s="59">
        <v>2543.9499999999998</v>
      </c>
      <c r="S674" s="32">
        <v>0.153</v>
      </c>
      <c r="T674" s="32">
        <v>0.155</v>
      </c>
      <c r="U674" s="59">
        <v>122780.63</v>
      </c>
      <c r="V674" s="59">
        <v>193588.5</v>
      </c>
      <c r="W674" s="59"/>
      <c r="X674" s="59">
        <v>18802.849999999999</v>
      </c>
      <c r="Y674" s="59">
        <v>19079.66</v>
      </c>
      <c r="AA674"/>
    </row>
    <row r="675" spans="1:27" x14ac:dyDescent="0.25">
      <c r="A675" s="60">
        <f>IFERROR(VLOOKUP(RepVariacion[[#This Row],[Nombre Artículo]],Productos[],4,FALSE),"00 Falta Info")</f>
        <v>0</v>
      </c>
      <c r="B675" s="34" t="str">
        <f>IFERROR(VLOOKUP(RepVariacion[[#This Row],[Nombre Artículo]],Productos[],3,FALSE),"00 Falta Info")</f>
        <v>Carnes</v>
      </c>
      <c r="C675" s="34" t="str">
        <f>IFERROR(VLOOKUP(RepVariacion[[#This Row],[Nombre Artículo]],Productos[],2,FALSE),"00 Falta Info")</f>
        <v>Vacuno</v>
      </c>
      <c r="D675" s="61">
        <f>RepVariacion[[#This Row],[Fecha]]-RepVariacion[[#This Row],[Fecha Inicial]]+1</f>
        <v>7</v>
      </c>
      <c r="E675" s="62">
        <v>46114</v>
      </c>
      <c r="F675" s="62">
        <v>46120</v>
      </c>
      <c r="G675" s="29" t="s">
        <v>103</v>
      </c>
      <c r="H675" s="30">
        <v>12.8</v>
      </c>
      <c r="I675" s="30">
        <v>30</v>
      </c>
      <c r="J675" s="30">
        <v>19.5</v>
      </c>
      <c r="K675" s="30">
        <v>23.2</v>
      </c>
      <c r="L675" s="30">
        <v>23</v>
      </c>
      <c r="M675" s="30">
        <v>-0.2</v>
      </c>
      <c r="N675" s="30">
        <v>0.2</v>
      </c>
      <c r="O675" s="58">
        <v>-1.0999999999999999E-2</v>
      </c>
      <c r="P675" s="59">
        <v>-9500</v>
      </c>
      <c r="Q675" s="59">
        <v>1.0999999999999999E-2</v>
      </c>
      <c r="R675" s="59">
        <v>9500</v>
      </c>
      <c r="S675" s="32">
        <v>0.46200000000000002</v>
      </c>
      <c r="T675" s="32">
        <v>0.45700000000000002</v>
      </c>
      <c r="U675" s="59">
        <v>1910547</v>
      </c>
      <c r="V675" s="59">
        <v>741000</v>
      </c>
      <c r="W675" s="59">
        <v>1140000</v>
      </c>
      <c r="X675" s="59">
        <v>883500</v>
      </c>
      <c r="Y675" s="59">
        <v>874000</v>
      </c>
      <c r="AA675"/>
    </row>
    <row r="676" spans="1:27" x14ac:dyDescent="0.25">
      <c r="A676" s="60">
        <f>IFERROR(VLOOKUP(RepVariacion[[#This Row],[Nombre Artículo]],Productos[],4,FALSE),"00 Falta Info")</f>
        <v>0</v>
      </c>
      <c r="B676" s="34" t="str">
        <f>IFERROR(VLOOKUP(RepVariacion[[#This Row],[Nombre Artículo]],Productos[],3,FALSE),"00 Falta Info")</f>
        <v>Carnes</v>
      </c>
      <c r="C676" s="34" t="str">
        <f>IFERROR(VLOOKUP(RepVariacion[[#This Row],[Nombre Artículo]],Productos[],2,FALSE),"00 Falta Info")</f>
        <v>Vacuno</v>
      </c>
      <c r="D676" s="61">
        <f>RepVariacion[[#This Row],[Fecha]]-RepVariacion[[#This Row],[Fecha Inicial]]+1</f>
        <v>7</v>
      </c>
      <c r="E676" s="62">
        <v>46114</v>
      </c>
      <c r="F676" s="62">
        <v>46120</v>
      </c>
      <c r="G676" s="29" t="s">
        <v>84</v>
      </c>
      <c r="H676" s="30">
        <v>64</v>
      </c>
      <c r="I676" s="30"/>
      <c r="J676" s="30">
        <v>53.4</v>
      </c>
      <c r="K676" s="30">
        <v>10.6</v>
      </c>
      <c r="L676" s="30">
        <v>11.1</v>
      </c>
      <c r="M676" s="30">
        <v>0.5</v>
      </c>
      <c r="N676" s="30"/>
      <c r="O676" s="58">
        <v>5.0999999999999997E-2</v>
      </c>
      <c r="P676" s="59">
        <v>8080.99</v>
      </c>
      <c r="Q676" s="59"/>
      <c r="R676" s="59"/>
      <c r="S676" s="32">
        <v>0.224</v>
      </c>
      <c r="T676" s="32">
        <v>0.23499999999999999</v>
      </c>
      <c r="U676" s="59">
        <v>711791.03</v>
      </c>
      <c r="V676" s="59">
        <v>806018.36</v>
      </c>
      <c r="W676" s="59"/>
      <c r="X676" s="59">
        <v>159352.46</v>
      </c>
      <c r="Y676" s="59">
        <v>167433.45000000001</v>
      </c>
      <c r="AA676"/>
    </row>
    <row r="677" spans="1:27" x14ac:dyDescent="0.25">
      <c r="A677" s="60">
        <f>IFERROR(VLOOKUP(RepVariacion[[#This Row],[Nombre Artículo]],Productos[],4,FALSE),"00 Falta Info")</f>
        <v>0</v>
      </c>
      <c r="B677" s="34" t="str">
        <f>IFERROR(VLOOKUP(RepVariacion[[#This Row],[Nombre Artículo]],Productos[],3,FALSE),"00 Falta Info")</f>
        <v>Carnes</v>
      </c>
      <c r="C677" s="34" t="str">
        <f>IFERROR(VLOOKUP(RepVariacion[[#This Row],[Nombre Artículo]],Productos[],2,FALSE),"00 Falta Info")</f>
        <v>Vacuno</v>
      </c>
      <c r="D677" s="61">
        <f>RepVariacion[[#This Row],[Fecha]]-RepVariacion[[#This Row],[Fecha Inicial]]+1</f>
        <v>7</v>
      </c>
      <c r="E677" s="62">
        <v>46114</v>
      </c>
      <c r="F677" s="62">
        <v>46120</v>
      </c>
      <c r="G677" s="29" t="s">
        <v>104</v>
      </c>
      <c r="H677" s="30">
        <v>7.2</v>
      </c>
      <c r="I677" s="30"/>
      <c r="J677" s="30">
        <v>3.5</v>
      </c>
      <c r="K677" s="30">
        <v>3.8</v>
      </c>
      <c r="L677" s="30">
        <v>3.8</v>
      </c>
      <c r="M677" s="30"/>
      <c r="N677" s="30"/>
      <c r="O677" s="58"/>
      <c r="P677" s="59"/>
      <c r="Q677" s="59"/>
      <c r="R677" s="59"/>
      <c r="S677" s="32">
        <v>0.45500000000000002</v>
      </c>
      <c r="T677" s="32">
        <v>0.45500000000000002</v>
      </c>
      <c r="U677" s="59">
        <v>280387</v>
      </c>
      <c r="V677" s="59">
        <v>119000</v>
      </c>
      <c r="W677" s="59"/>
      <c r="X677" s="59">
        <v>127500</v>
      </c>
      <c r="Y677" s="59">
        <v>127500</v>
      </c>
      <c r="AA677"/>
    </row>
    <row r="678" spans="1:27" x14ac:dyDescent="0.25">
      <c r="A678" s="60">
        <f>IFERROR(VLOOKUP(RepVariacion[[#This Row],[Nombre Artículo]],Productos[],4,FALSE),"00 Falta Info")</f>
        <v>0</v>
      </c>
      <c r="B678" s="34" t="str">
        <f>IFERROR(VLOOKUP(RepVariacion[[#This Row],[Nombre Artículo]],Productos[],3,FALSE),"00 Falta Info")</f>
        <v>Carnes</v>
      </c>
      <c r="C678" s="34" t="str">
        <f>IFERROR(VLOOKUP(RepVariacion[[#This Row],[Nombre Artículo]],Productos[],2,FALSE),"00 Falta Info")</f>
        <v>Vacuno</v>
      </c>
      <c r="D678" s="61">
        <f>RepVariacion[[#This Row],[Fecha]]-RepVariacion[[#This Row],[Fecha Inicial]]+1</f>
        <v>7</v>
      </c>
      <c r="E678" s="62">
        <v>46114</v>
      </c>
      <c r="F678" s="62">
        <v>46120</v>
      </c>
      <c r="G678" s="29" t="s">
        <v>105</v>
      </c>
      <c r="H678" s="30">
        <v>10.1</v>
      </c>
      <c r="I678" s="30">
        <v>5</v>
      </c>
      <c r="J678" s="30">
        <v>10.5</v>
      </c>
      <c r="K678" s="30">
        <v>4.5999999999999996</v>
      </c>
      <c r="L678" s="30">
        <v>4.5999999999999996</v>
      </c>
      <c r="M678" s="30"/>
      <c r="N678" s="30"/>
      <c r="O678" s="58">
        <v>-0.01</v>
      </c>
      <c r="P678" s="59">
        <v>-425.99</v>
      </c>
      <c r="Q678" s="59"/>
      <c r="R678" s="59"/>
      <c r="S678" s="32">
        <v>0.182</v>
      </c>
      <c r="T678" s="32">
        <v>0.182</v>
      </c>
      <c r="U678" s="59">
        <v>223034.46</v>
      </c>
      <c r="V678" s="59">
        <v>93327.49</v>
      </c>
      <c r="W678" s="59">
        <v>45000</v>
      </c>
      <c r="X678" s="59">
        <v>40503.629999999997</v>
      </c>
      <c r="Y678" s="59">
        <v>40602.25</v>
      </c>
      <c r="AA678"/>
    </row>
    <row r="679" spans="1:27" x14ac:dyDescent="0.25">
      <c r="A679" s="60">
        <f>IFERROR(VLOOKUP(RepVariacion[[#This Row],[Nombre Artículo]],Productos[],4,FALSE),"00 Falta Info")</f>
        <v>0</v>
      </c>
      <c r="B679" s="34" t="str">
        <f>IFERROR(VLOOKUP(RepVariacion[[#This Row],[Nombre Artículo]],Productos[],3,FALSE),"00 Falta Info")</f>
        <v>Carnes</v>
      </c>
      <c r="C679" s="34" t="str">
        <f>IFERROR(VLOOKUP(RepVariacion[[#This Row],[Nombre Artículo]],Productos[],2,FALSE),"00 Falta Info")</f>
        <v>Vacuno</v>
      </c>
      <c r="D679" s="61">
        <f>RepVariacion[[#This Row],[Fecha]]-RepVariacion[[#This Row],[Fecha Inicial]]+1</f>
        <v>7</v>
      </c>
      <c r="E679" s="62">
        <v>46114</v>
      </c>
      <c r="F679" s="62">
        <v>46120</v>
      </c>
      <c r="G679" s="29" t="s">
        <v>106</v>
      </c>
      <c r="H679" s="30">
        <v>11.6</v>
      </c>
      <c r="I679" s="30"/>
      <c r="J679" s="30">
        <v>9.4</v>
      </c>
      <c r="K679" s="30">
        <v>2.2000000000000002</v>
      </c>
      <c r="L679" s="30">
        <v>1.6</v>
      </c>
      <c r="M679" s="30">
        <v>-0.6</v>
      </c>
      <c r="N679" s="30">
        <v>0.6</v>
      </c>
      <c r="O679" s="58">
        <v>-0.27300000000000002</v>
      </c>
      <c r="P679" s="59">
        <v>-9000</v>
      </c>
      <c r="Q679" s="59">
        <v>0.27300000000000002</v>
      </c>
      <c r="R679" s="59">
        <v>9000</v>
      </c>
      <c r="S679" s="32">
        <v>0.32100000000000001</v>
      </c>
      <c r="T679" s="32">
        <v>0.23300000000000001</v>
      </c>
      <c r="U679" s="59">
        <v>102806.99</v>
      </c>
      <c r="V679" s="59">
        <v>141000</v>
      </c>
      <c r="W679" s="59"/>
      <c r="X679" s="59">
        <v>33000</v>
      </c>
      <c r="Y679" s="59">
        <v>24000</v>
      </c>
      <c r="AA679"/>
    </row>
    <row r="680" spans="1:27" x14ac:dyDescent="0.25">
      <c r="A680" s="60">
        <f>IFERROR(VLOOKUP(RepVariacion[[#This Row],[Nombre Artículo]],Productos[],4,FALSE),"00 Falta Info")</f>
        <v>0</v>
      </c>
      <c r="B680" s="34" t="str">
        <f>IFERROR(VLOOKUP(RepVariacion[[#This Row],[Nombre Artículo]],Productos[],3,FALSE),"00 Falta Info")</f>
        <v>Pescado</v>
      </c>
      <c r="C680" s="34" t="str">
        <f>IFERROR(VLOOKUP(RepVariacion[[#This Row],[Nombre Artículo]],Productos[],2,FALSE),"00 Falta Info")</f>
        <v>Pescado</v>
      </c>
      <c r="D680" s="61">
        <f>RepVariacion[[#This Row],[Fecha]]-RepVariacion[[#This Row],[Fecha Inicial]]+1</f>
        <v>7</v>
      </c>
      <c r="E680" s="62">
        <v>46114</v>
      </c>
      <c r="F680" s="62">
        <v>46120</v>
      </c>
      <c r="G680" s="29" t="s">
        <v>86</v>
      </c>
      <c r="H680" s="30">
        <v>25.2</v>
      </c>
      <c r="I680" s="30"/>
      <c r="J680" s="30">
        <v>17.5</v>
      </c>
      <c r="K680" s="30">
        <v>7.7</v>
      </c>
      <c r="L680" s="30">
        <v>7.9</v>
      </c>
      <c r="M680" s="30">
        <v>0.2</v>
      </c>
      <c r="N680" s="30"/>
      <c r="O680" s="58">
        <v>2.7E-2</v>
      </c>
      <c r="P680" s="59">
        <v>1897.84</v>
      </c>
      <c r="Q680" s="59"/>
      <c r="R680" s="59"/>
      <c r="S680" s="32">
        <v>0.159</v>
      </c>
      <c r="T680" s="32">
        <v>0.16300000000000001</v>
      </c>
      <c r="U680" s="59">
        <v>446962.78</v>
      </c>
      <c r="V680" s="59">
        <v>162277.32999999999</v>
      </c>
      <c r="W680" s="59"/>
      <c r="X680" s="59">
        <v>70980.88</v>
      </c>
      <c r="Y680" s="59">
        <v>72878.720000000001</v>
      </c>
      <c r="AA680"/>
    </row>
    <row r="681" spans="1:27" x14ac:dyDescent="0.25">
      <c r="A681" s="60">
        <f>IFERROR(VLOOKUP(RepVariacion[[#This Row],[Nombre Artículo]],Productos[],4,FALSE),"00 Falta Info")</f>
        <v>0</v>
      </c>
      <c r="B681" s="34" t="str">
        <f>IFERROR(VLOOKUP(RepVariacion[[#This Row],[Nombre Artículo]],Productos[],3,FALSE),"00 Falta Info")</f>
        <v>Pescado</v>
      </c>
      <c r="C681" s="34" t="str">
        <f>IFERROR(VLOOKUP(RepVariacion[[#This Row],[Nombre Artículo]],Productos[],2,FALSE),"00 Falta Info")</f>
        <v>Pescado</v>
      </c>
      <c r="D681" s="61">
        <f>RepVariacion[[#This Row],[Fecha]]-RepVariacion[[#This Row],[Fecha Inicial]]+1</f>
        <v>7</v>
      </c>
      <c r="E681" s="62">
        <v>46114</v>
      </c>
      <c r="F681" s="62">
        <v>46120</v>
      </c>
      <c r="G681" s="29" t="s">
        <v>107</v>
      </c>
      <c r="H681" s="30">
        <v>19.899999999999999</v>
      </c>
      <c r="I681" s="30"/>
      <c r="J681" s="30">
        <v>10.7</v>
      </c>
      <c r="K681" s="30">
        <v>9.1999999999999993</v>
      </c>
      <c r="L681" s="30">
        <v>8.6</v>
      </c>
      <c r="M681" s="30">
        <v>-0.5</v>
      </c>
      <c r="N681" s="30"/>
      <c r="O681" s="58">
        <v>-5.8999999999999997E-2</v>
      </c>
      <c r="P681" s="59">
        <v>-5147.04</v>
      </c>
      <c r="Q681" s="59"/>
      <c r="R681" s="59"/>
      <c r="S681" s="32">
        <v>0.214</v>
      </c>
      <c r="T681" s="32">
        <v>0.20200000000000001</v>
      </c>
      <c r="U681" s="59">
        <v>408610.01</v>
      </c>
      <c r="V681" s="59">
        <v>102234.19</v>
      </c>
      <c r="W681" s="59"/>
      <c r="X681" s="59">
        <v>87557</v>
      </c>
      <c r="Y681" s="59">
        <v>82409.960000000006</v>
      </c>
      <c r="AA681"/>
    </row>
    <row r="682" spans="1:27" x14ac:dyDescent="0.25">
      <c r="A682" s="60">
        <f>IFERROR(VLOOKUP(RepVariacion[[#This Row],[Nombre Artículo]],Productos[],4,FALSE),"00 Falta Info")</f>
        <v>0</v>
      </c>
      <c r="B682" s="34" t="str">
        <f>IFERROR(VLOOKUP(RepVariacion[[#This Row],[Nombre Artículo]],Productos[],3,FALSE),"00 Falta Info")</f>
        <v>Pescado</v>
      </c>
      <c r="C682" s="34" t="str">
        <f>IFERROR(VLOOKUP(RepVariacion[[#This Row],[Nombre Artículo]],Productos[],2,FALSE),"00 Falta Info")</f>
        <v>Pescado</v>
      </c>
      <c r="D682" s="61">
        <f>RepVariacion[[#This Row],[Fecha]]-RepVariacion[[#This Row],[Fecha Inicial]]+1</f>
        <v>7</v>
      </c>
      <c r="E682" s="62">
        <v>46114</v>
      </c>
      <c r="F682" s="62">
        <v>46120</v>
      </c>
      <c r="G682" s="29" t="s">
        <v>158</v>
      </c>
      <c r="H682" s="30"/>
      <c r="I682" s="30">
        <v>4.7</v>
      </c>
      <c r="J682" s="30">
        <v>3.8</v>
      </c>
      <c r="K682" s="30">
        <v>0.9</v>
      </c>
      <c r="L682" s="30"/>
      <c r="M682" s="30">
        <v>-0.9</v>
      </c>
      <c r="N682" s="30"/>
      <c r="O682" s="58">
        <v>-1</v>
      </c>
      <c r="P682" s="59">
        <v>-5002.38</v>
      </c>
      <c r="Q682" s="59"/>
      <c r="R682" s="59"/>
      <c r="S682" s="32"/>
      <c r="T682" s="32"/>
      <c r="U682" s="59"/>
      <c r="V682" s="59">
        <v>20847.62</v>
      </c>
      <c r="W682" s="59">
        <v>25850</v>
      </c>
      <c r="X682" s="59">
        <v>5002.38</v>
      </c>
      <c r="Y682" s="59"/>
      <c r="AA682"/>
    </row>
    <row r="683" spans="1:27" x14ac:dyDescent="0.25">
      <c r="A683" s="60">
        <f>IFERROR(VLOOKUP(RepVariacion[[#This Row],[Nombre Artículo]],Productos[],4,FALSE),"00 Falta Info")</f>
        <v>0</v>
      </c>
      <c r="B683" s="34" t="str">
        <f>IFERROR(VLOOKUP(RepVariacion[[#This Row],[Nombre Artículo]],Productos[],3,FALSE),"00 Falta Info")</f>
        <v>Pescado</v>
      </c>
      <c r="C683" s="34" t="str">
        <f>IFERROR(VLOOKUP(RepVariacion[[#This Row],[Nombre Artículo]],Productos[],2,FALSE),"00 Falta Info")</f>
        <v>Pescado</v>
      </c>
      <c r="D683" s="61">
        <f>RepVariacion[[#This Row],[Fecha]]-RepVariacion[[#This Row],[Fecha Inicial]]+1</f>
        <v>7</v>
      </c>
      <c r="E683" s="62">
        <v>46114</v>
      </c>
      <c r="F683" s="62">
        <v>46120</v>
      </c>
      <c r="G683" s="29" t="s">
        <v>108</v>
      </c>
      <c r="H683" s="30">
        <v>4.0999999999999996</v>
      </c>
      <c r="I683" s="30"/>
      <c r="J683" s="30">
        <v>4</v>
      </c>
      <c r="K683" s="30">
        <v>0.2</v>
      </c>
      <c r="L683" s="30">
        <v>14.7</v>
      </c>
      <c r="M683" s="30">
        <v>14.6</v>
      </c>
      <c r="N683" s="30"/>
      <c r="O683" s="58">
        <v>85.923000000000002</v>
      </c>
      <c r="P683" s="59">
        <v>109271.74</v>
      </c>
      <c r="Q683" s="59"/>
      <c r="R683" s="59"/>
      <c r="S683" s="32">
        <v>2E-3</v>
      </c>
      <c r="T683" s="32">
        <v>0.17599999999999999</v>
      </c>
      <c r="U683" s="59">
        <v>628448.02</v>
      </c>
      <c r="V683" s="59">
        <v>29625</v>
      </c>
      <c r="W683" s="59"/>
      <c r="X683" s="59">
        <v>1271.74</v>
      </c>
      <c r="Y683" s="59">
        <v>110543.48</v>
      </c>
      <c r="AA683"/>
    </row>
    <row r="684" spans="1:27" x14ac:dyDescent="0.25">
      <c r="A684" s="60">
        <f>IFERROR(VLOOKUP(RepVariacion[[#This Row],[Nombre Artículo]],Productos[],4,FALSE),"00 Falta Info")</f>
        <v>0</v>
      </c>
      <c r="B684" s="34" t="str">
        <f>IFERROR(VLOOKUP(RepVariacion[[#This Row],[Nombre Artículo]],Productos[],3,FALSE),"00 Falta Info")</f>
        <v>Pescado</v>
      </c>
      <c r="C684" s="34" t="str">
        <f>IFERROR(VLOOKUP(RepVariacion[[#This Row],[Nombre Artículo]],Productos[],2,FALSE),"00 Falta Info")</f>
        <v>Pescado</v>
      </c>
      <c r="D684" s="61">
        <f>RepVariacion[[#This Row],[Fecha]]-RepVariacion[[#This Row],[Fecha Inicial]]+1</f>
        <v>7</v>
      </c>
      <c r="E684" s="62">
        <v>46114</v>
      </c>
      <c r="F684" s="62">
        <v>46120</v>
      </c>
      <c r="G684" s="29" t="s">
        <v>159</v>
      </c>
      <c r="H684" s="30"/>
      <c r="I684" s="30">
        <v>11.4</v>
      </c>
      <c r="J684" s="30">
        <v>4</v>
      </c>
      <c r="K684" s="30">
        <v>7.4</v>
      </c>
      <c r="L684" s="30"/>
      <c r="M684" s="30">
        <v>-7.4</v>
      </c>
      <c r="N684" s="30"/>
      <c r="O684" s="58">
        <v>-1</v>
      </c>
      <c r="P684" s="59">
        <v>-51819.199999999997</v>
      </c>
      <c r="Q684" s="59"/>
      <c r="R684" s="59"/>
      <c r="S684" s="32"/>
      <c r="T684" s="32"/>
      <c r="U684" s="59"/>
      <c r="V684" s="59">
        <v>27866.799999999999</v>
      </c>
      <c r="W684" s="59">
        <v>79686</v>
      </c>
      <c r="X684" s="59">
        <v>51819.199999999997</v>
      </c>
      <c r="Y684" s="59"/>
      <c r="AA684"/>
    </row>
    <row r="685" spans="1:27" x14ac:dyDescent="0.25">
      <c r="A685" s="60">
        <f>IFERROR(VLOOKUP(RepVariacion[[#This Row],[Nombre Artículo]],Productos[],4,FALSE),"00 Falta Info")</f>
        <v>0</v>
      </c>
      <c r="B685" s="34" t="str">
        <f>IFERROR(VLOOKUP(RepVariacion[[#This Row],[Nombre Artículo]],Productos[],3,FALSE),"00 Falta Info")</f>
        <v>Pescado</v>
      </c>
      <c r="C685" s="34" t="str">
        <f>IFERROR(VLOOKUP(RepVariacion[[#This Row],[Nombre Artículo]],Productos[],2,FALSE),"00 Falta Info")</f>
        <v>Pescado</v>
      </c>
      <c r="D685" s="61">
        <f>RepVariacion[[#This Row],[Fecha]]-RepVariacion[[#This Row],[Fecha Inicial]]+1</f>
        <v>7</v>
      </c>
      <c r="E685" s="62">
        <v>46114</v>
      </c>
      <c r="F685" s="62">
        <v>46120</v>
      </c>
      <c r="G685" s="29" t="s">
        <v>154</v>
      </c>
      <c r="H685" s="30">
        <v>13.3</v>
      </c>
      <c r="I685" s="30">
        <v>15.4</v>
      </c>
      <c r="J685" s="30">
        <v>10.7</v>
      </c>
      <c r="K685" s="30">
        <v>18</v>
      </c>
      <c r="L685" s="30"/>
      <c r="M685" s="30">
        <v>-18</v>
      </c>
      <c r="N685" s="30">
        <v>4.4000000000000004</v>
      </c>
      <c r="O685" s="58">
        <v>-1</v>
      </c>
      <c r="P685" s="59">
        <v>-143542.79999999999</v>
      </c>
      <c r="Q685" s="59">
        <v>0.248</v>
      </c>
      <c r="R685" s="59">
        <v>35538.86</v>
      </c>
      <c r="S685" s="32"/>
      <c r="T685" s="32"/>
      <c r="U685" s="59"/>
      <c r="V685" s="59">
        <v>85509.65</v>
      </c>
      <c r="W685" s="59">
        <v>123046</v>
      </c>
      <c r="X685" s="59">
        <v>143542.79999999999</v>
      </c>
      <c r="Y685" s="59"/>
      <c r="AA685"/>
    </row>
    <row r="686" spans="1:27" x14ac:dyDescent="0.25">
      <c r="A686" s="60">
        <f>IFERROR(VLOOKUP(RepVariacion[[#This Row],[Nombre Artículo]],Productos[],4,FALSE),"00 Falta Info")</f>
        <v>0</v>
      </c>
      <c r="B686" s="34" t="str">
        <f>IFERROR(VLOOKUP(RepVariacion[[#This Row],[Nombre Artículo]],Productos[],3,FALSE),"00 Falta Info")</f>
        <v>Pescado</v>
      </c>
      <c r="C686" s="34" t="str">
        <f>IFERROR(VLOOKUP(RepVariacion[[#This Row],[Nombre Artículo]],Productos[],2,FALSE),"00 Falta Info")</f>
        <v>Pescado</v>
      </c>
      <c r="D686" s="61">
        <f>RepVariacion[[#This Row],[Fecha]]-RepVariacion[[#This Row],[Fecha Inicial]]+1</f>
        <v>7</v>
      </c>
      <c r="E686" s="62">
        <v>46114</v>
      </c>
      <c r="F686" s="62">
        <v>46120</v>
      </c>
      <c r="G686" s="29" t="s">
        <v>109</v>
      </c>
      <c r="H686" s="30">
        <v>44.7</v>
      </c>
      <c r="I686" s="30">
        <v>13.4</v>
      </c>
      <c r="J686" s="30">
        <v>45</v>
      </c>
      <c r="K686" s="30">
        <v>13.2</v>
      </c>
      <c r="L686" s="30">
        <v>9.6</v>
      </c>
      <c r="M686" s="30">
        <v>-3.6</v>
      </c>
      <c r="N686" s="30"/>
      <c r="O686" s="58">
        <v>-0.27200000000000002</v>
      </c>
      <c r="P686" s="59">
        <v>-42885.88</v>
      </c>
      <c r="Q686" s="59"/>
      <c r="R686" s="59"/>
      <c r="S686" s="32">
        <v>0.33700000000000002</v>
      </c>
      <c r="T686" s="32">
        <v>0.246</v>
      </c>
      <c r="U686" s="59">
        <v>466204.93</v>
      </c>
      <c r="V686" s="59">
        <v>536269.26</v>
      </c>
      <c r="W686" s="59">
        <v>161266</v>
      </c>
      <c r="X686" s="59">
        <v>157113.65</v>
      </c>
      <c r="Y686" s="59">
        <v>114592.74</v>
      </c>
      <c r="AA686"/>
    </row>
    <row r="687" spans="1:27" x14ac:dyDescent="0.25">
      <c r="A687" s="60">
        <f>IFERROR(VLOOKUP(RepVariacion[[#This Row],[Nombre Artículo]],Productos[],4,FALSE),"00 Falta Info")</f>
        <v>0</v>
      </c>
      <c r="B687" s="34" t="str">
        <f>IFERROR(VLOOKUP(RepVariacion[[#This Row],[Nombre Artículo]],Productos[],3,FALSE),"00 Falta Info")</f>
        <v>Mariscos</v>
      </c>
      <c r="C687" s="34" t="str">
        <f>IFERROR(VLOOKUP(RepVariacion[[#This Row],[Nombre Artículo]],Productos[],2,FALSE),"00 Falta Info")</f>
        <v>Mariscos</v>
      </c>
      <c r="D687" s="61">
        <f>RepVariacion[[#This Row],[Fecha]]-RepVariacion[[#This Row],[Fecha Inicial]]+1</f>
        <v>7</v>
      </c>
      <c r="E687" s="62">
        <v>46114</v>
      </c>
      <c r="F687" s="62">
        <v>46120</v>
      </c>
      <c r="G687" s="29" t="s">
        <v>110</v>
      </c>
      <c r="H687" s="30">
        <v>19.7</v>
      </c>
      <c r="I687" s="30">
        <v>7.9</v>
      </c>
      <c r="J687" s="30">
        <v>17.600000000000001</v>
      </c>
      <c r="K687" s="30">
        <v>10.1</v>
      </c>
      <c r="L687" s="30">
        <v>8</v>
      </c>
      <c r="M687" s="30">
        <v>-2</v>
      </c>
      <c r="N687" s="30">
        <v>3.1</v>
      </c>
      <c r="O687" s="58">
        <v>-0.20399999999999999</v>
      </c>
      <c r="P687" s="59">
        <v>-5339</v>
      </c>
      <c r="Q687" s="59">
        <v>0.30399999999999999</v>
      </c>
      <c r="R687" s="59">
        <v>7973.32</v>
      </c>
      <c r="S687" s="32">
        <v>0.38</v>
      </c>
      <c r="T687" s="32">
        <v>0.32900000000000001</v>
      </c>
      <c r="U687" s="59">
        <v>63488.9</v>
      </c>
      <c r="V687" s="59">
        <v>45772.32</v>
      </c>
      <c r="W687" s="59">
        <v>22570.3</v>
      </c>
      <c r="X687" s="59">
        <v>24132.05</v>
      </c>
      <c r="Y687" s="59">
        <v>20858.3</v>
      </c>
      <c r="AA687"/>
    </row>
    <row r="688" spans="1:27" x14ac:dyDescent="0.25">
      <c r="A688" s="60">
        <f>IFERROR(VLOOKUP(RepVariacion[[#This Row],[Nombre Artículo]],Productos[],4,FALSE),"00 Falta Info")</f>
        <v>0</v>
      </c>
      <c r="B688" s="34" t="str">
        <f>IFERROR(VLOOKUP(RepVariacion[[#This Row],[Nombre Artículo]],Productos[],3,FALSE),"00 Falta Info")</f>
        <v>Mariscos</v>
      </c>
      <c r="C688" s="34" t="str">
        <f>IFERROR(VLOOKUP(RepVariacion[[#This Row],[Nombre Artículo]],Productos[],2,FALSE),"00 Falta Info")</f>
        <v>Mariscos</v>
      </c>
      <c r="D688" s="61">
        <f>RepVariacion[[#This Row],[Fecha]]-RepVariacion[[#This Row],[Fecha Inicial]]+1</f>
        <v>7</v>
      </c>
      <c r="E688" s="62">
        <v>46114</v>
      </c>
      <c r="F688" s="62">
        <v>46120</v>
      </c>
      <c r="G688" s="29" t="s">
        <v>111</v>
      </c>
      <c r="H688" s="30">
        <v>15.3</v>
      </c>
      <c r="I688" s="30"/>
      <c r="J688" s="30">
        <v>11.3</v>
      </c>
      <c r="K688" s="30">
        <v>4</v>
      </c>
      <c r="L688" s="30">
        <v>3.8</v>
      </c>
      <c r="M688" s="30">
        <v>-0.1</v>
      </c>
      <c r="N688" s="30"/>
      <c r="O688" s="58">
        <v>-3.5000000000000003E-2</v>
      </c>
      <c r="P688" s="59">
        <v>-889.59</v>
      </c>
      <c r="Q688" s="59"/>
      <c r="R688" s="59"/>
      <c r="S688" s="32">
        <v>9.9000000000000005E-2</v>
      </c>
      <c r="T688" s="32">
        <v>9.6000000000000002E-2</v>
      </c>
      <c r="U688" s="59">
        <v>253663.01</v>
      </c>
      <c r="V688" s="59">
        <v>71227.570000000007</v>
      </c>
      <c r="W688" s="59"/>
      <c r="X688" s="59">
        <v>25125</v>
      </c>
      <c r="Y688" s="59">
        <v>24235.4</v>
      </c>
      <c r="AA688"/>
    </row>
    <row r="689" spans="1:27" x14ac:dyDescent="0.25">
      <c r="A689" s="60">
        <f>IFERROR(VLOOKUP(RepVariacion[[#This Row],[Nombre Artículo]],Productos[],4,FALSE),"00 Falta Info")</f>
        <v>0</v>
      </c>
      <c r="B689" s="34" t="str">
        <f>IFERROR(VLOOKUP(RepVariacion[[#This Row],[Nombre Artículo]],Productos[],3,FALSE),"00 Falta Info")</f>
        <v>Mariscos</v>
      </c>
      <c r="C689" s="34" t="str">
        <f>IFERROR(VLOOKUP(RepVariacion[[#This Row],[Nombre Artículo]],Productos[],2,FALSE),"00 Falta Info")</f>
        <v>Mariscos</v>
      </c>
      <c r="D689" s="61">
        <f>RepVariacion[[#This Row],[Fecha]]-RepVariacion[[#This Row],[Fecha Inicial]]+1</f>
        <v>7</v>
      </c>
      <c r="E689" s="62">
        <v>46114</v>
      </c>
      <c r="F689" s="62">
        <v>46120</v>
      </c>
      <c r="G689" s="29" t="s">
        <v>112</v>
      </c>
      <c r="H689" s="30">
        <v>9.1</v>
      </c>
      <c r="I689" s="30"/>
      <c r="J689" s="30">
        <v>5.7</v>
      </c>
      <c r="K689" s="30">
        <v>3.4</v>
      </c>
      <c r="L689" s="30">
        <v>3.3</v>
      </c>
      <c r="M689" s="30">
        <v>-0.1</v>
      </c>
      <c r="N689" s="30"/>
      <c r="O689" s="58">
        <v>-3.5000000000000003E-2</v>
      </c>
      <c r="P689" s="59">
        <v>-1672.94</v>
      </c>
      <c r="Q689" s="59"/>
      <c r="R689" s="59"/>
      <c r="S689" s="32">
        <v>0.318</v>
      </c>
      <c r="T689" s="32">
        <v>0.307</v>
      </c>
      <c r="U689" s="59">
        <v>148243</v>
      </c>
      <c r="V689" s="59">
        <v>79072.63</v>
      </c>
      <c r="W689" s="59"/>
      <c r="X689" s="59">
        <v>47129.11</v>
      </c>
      <c r="Y689" s="59">
        <v>45456.17</v>
      </c>
      <c r="AA689"/>
    </row>
    <row r="690" spans="1:27" x14ac:dyDescent="0.25">
      <c r="A690" s="60">
        <f>IFERROR(VLOOKUP(RepVariacion[[#This Row],[Nombre Artículo]],Productos[],4,FALSE),"00 Falta Info")</f>
        <v>0</v>
      </c>
      <c r="B690" s="34" t="str">
        <f>IFERROR(VLOOKUP(RepVariacion[[#This Row],[Nombre Artículo]],Productos[],3,FALSE),"00 Falta Info")</f>
        <v>Mariscos</v>
      </c>
      <c r="C690" s="34" t="str">
        <f>IFERROR(VLOOKUP(RepVariacion[[#This Row],[Nombre Artículo]],Productos[],2,FALSE),"00 Falta Info")</f>
        <v>Mariscos</v>
      </c>
      <c r="D690" s="61">
        <f>RepVariacion[[#This Row],[Fecha]]-RepVariacion[[#This Row],[Fecha Inicial]]+1</f>
        <v>7</v>
      </c>
      <c r="E690" s="62">
        <v>46114</v>
      </c>
      <c r="F690" s="62">
        <v>46120</v>
      </c>
      <c r="G690" s="29" t="s">
        <v>113</v>
      </c>
      <c r="H690" s="30">
        <v>34.92</v>
      </c>
      <c r="I690" s="30"/>
      <c r="J690" s="30">
        <v>30.7</v>
      </c>
      <c r="K690" s="30">
        <v>4.22</v>
      </c>
      <c r="L690" s="30">
        <v>3.38</v>
      </c>
      <c r="M690" s="30">
        <v>-0.84</v>
      </c>
      <c r="N690" s="30">
        <v>0.42</v>
      </c>
      <c r="O690" s="58">
        <v>-0.19900000000000001</v>
      </c>
      <c r="P690" s="59">
        <v>-22719.3</v>
      </c>
      <c r="Q690" s="59">
        <v>0.1</v>
      </c>
      <c r="R690" s="59">
        <v>11404.83</v>
      </c>
      <c r="S690" s="32">
        <v>0.53700000000000003</v>
      </c>
      <c r="T690" s="32">
        <v>0.43</v>
      </c>
      <c r="U690" s="59">
        <v>212399.04</v>
      </c>
      <c r="V690" s="59">
        <v>829352.03</v>
      </c>
      <c r="W690" s="59"/>
      <c r="X690" s="59">
        <v>113957.46</v>
      </c>
      <c r="Y690" s="59">
        <v>91238.16</v>
      </c>
      <c r="AA690"/>
    </row>
    <row r="691" spans="1:27" x14ac:dyDescent="0.25">
      <c r="A691" s="60">
        <f>IFERROR(VLOOKUP(RepVariacion[[#This Row],[Nombre Artículo]],Productos[],4,FALSE),"00 Falta Info")</f>
        <v>0</v>
      </c>
      <c r="B691" s="34" t="str">
        <f>IFERROR(VLOOKUP(RepVariacion[[#This Row],[Nombre Artículo]],Productos[],3,FALSE),"00 Falta Info")</f>
        <v>Mariscos</v>
      </c>
      <c r="C691" s="34" t="str">
        <f>IFERROR(VLOOKUP(RepVariacion[[#This Row],[Nombre Artículo]],Productos[],2,FALSE),"00 Falta Info")</f>
        <v>Mariscos</v>
      </c>
      <c r="D691" s="61">
        <f>RepVariacion[[#This Row],[Fecha]]-RepVariacion[[#This Row],[Fecha Inicial]]+1</f>
        <v>7</v>
      </c>
      <c r="E691" s="62">
        <v>46114</v>
      </c>
      <c r="F691" s="62">
        <v>46120</v>
      </c>
      <c r="G691" s="29" t="s">
        <v>114</v>
      </c>
      <c r="H691" s="30">
        <v>10.3</v>
      </c>
      <c r="I691" s="30"/>
      <c r="J691" s="30">
        <v>7.1</v>
      </c>
      <c r="K691" s="30">
        <v>3.3</v>
      </c>
      <c r="L691" s="30">
        <v>0.6</v>
      </c>
      <c r="M691" s="30">
        <v>-2.7</v>
      </c>
      <c r="N691" s="30"/>
      <c r="O691" s="58">
        <v>-0.82199999999999995</v>
      </c>
      <c r="P691" s="59">
        <v>-40167.58</v>
      </c>
      <c r="Q691" s="59"/>
      <c r="R691" s="59"/>
      <c r="S691" s="32">
        <v>1.403</v>
      </c>
      <c r="T691" s="32">
        <v>0.249</v>
      </c>
      <c r="U691" s="59">
        <v>34802.94</v>
      </c>
      <c r="V691" s="59">
        <v>105739.85</v>
      </c>
      <c r="W691" s="59"/>
      <c r="X691" s="59">
        <v>48843.09</v>
      </c>
      <c r="Y691" s="59">
        <v>8675.51</v>
      </c>
      <c r="AA691"/>
    </row>
    <row r="692" spans="1:27" x14ac:dyDescent="0.25">
      <c r="A692" s="60">
        <f>IFERROR(VLOOKUP(RepVariacion[[#This Row],[Nombre Artículo]],Productos[],4,FALSE),"00 Falta Info")</f>
        <v>0</v>
      </c>
      <c r="B692" s="34" t="str">
        <f>IFERROR(VLOOKUP(RepVariacion[[#This Row],[Nombre Artículo]],Productos[],3,FALSE),"00 Falta Info")</f>
        <v>Mariscos</v>
      </c>
      <c r="C692" s="34" t="str">
        <f>IFERROR(VLOOKUP(RepVariacion[[#This Row],[Nombre Artículo]],Productos[],2,FALSE),"00 Falta Info")</f>
        <v>Mariscos</v>
      </c>
      <c r="D692" s="61">
        <f>RepVariacion[[#This Row],[Fecha]]-RepVariacion[[#This Row],[Fecha Inicial]]+1</f>
        <v>7</v>
      </c>
      <c r="E692" s="62">
        <v>46114</v>
      </c>
      <c r="F692" s="62">
        <v>46120</v>
      </c>
      <c r="G692" s="29" t="s">
        <v>115</v>
      </c>
      <c r="H692" s="30">
        <v>6.3</v>
      </c>
      <c r="I692" s="30"/>
      <c r="J692" s="30">
        <v>10.1</v>
      </c>
      <c r="K692" s="30">
        <v>-3.8</v>
      </c>
      <c r="L692" s="30"/>
      <c r="M692" s="30">
        <v>3.8</v>
      </c>
      <c r="N692" s="30"/>
      <c r="O692" s="58">
        <v>1</v>
      </c>
      <c r="P692" s="59">
        <v>56620.01</v>
      </c>
      <c r="Q692" s="59"/>
      <c r="R692" s="59"/>
      <c r="S692" s="32"/>
      <c r="T692" s="32"/>
      <c r="U692" s="59"/>
      <c r="V692" s="59">
        <v>150365.82999999999</v>
      </c>
      <c r="W692" s="59"/>
      <c r="X692" s="59">
        <v>-56620.01</v>
      </c>
      <c r="Y692" s="59"/>
      <c r="AA692"/>
    </row>
    <row r="693" spans="1:27" x14ac:dyDescent="0.25">
      <c r="A693" s="60">
        <f>IFERROR(VLOOKUP(RepVariacion[[#This Row],[Nombre Artículo]],Productos[],4,FALSE),"00 Falta Info")</f>
        <v>0</v>
      </c>
      <c r="B693" s="34" t="str">
        <f>IFERROR(VLOOKUP(RepVariacion[[#This Row],[Nombre Artículo]],Productos[],3,FALSE),"00 Falta Info")</f>
        <v>Mariscos</v>
      </c>
      <c r="C693" s="34" t="str">
        <f>IFERROR(VLOOKUP(RepVariacion[[#This Row],[Nombre Artículo]],Productos[],2,FALSE),"00 Falta Info")</f>
        <v>Mariscos</v>
      </c>
      <c r="D693" s="61">
        <f>RepVariacion[[#This Row],[Fecha]]-RepVariacion[[#This Row],[Fecha Inicial]]+1</f>
        <v>7</v>
      </c>
      <c r="E693" s="62">
        <v>46114</v>
      </c>
      <c r="F693" s="62">
        <v>46120</v>
      </c>
      <c r="G693" s="29" t="s">
        <v>116</v>
      </c>
      <c r="H693" s="30">
        <v>1.6</v>
      </c>
      <c r="I693" s="30">
        <v>4</v>
      </c>
      <c r="J693" s="30">
        <v>1.8</v>
      </c>
      <c r="K693" s="30">
        <v>3.8</v>
      </c>
      <c r="L693" s="30">
        <v>3.2</v>
      </c>
      <c r="M693" s="30">
        <v>-0.6</v>
      </c>
      <c r="N693" s="30"/>
      <c r="O693" s="58">
        <v>-0.152</v>
      </c>
      <c r="P693" s="59">
        <v>-4857.79</v>
      </c>
      <c r="Q693" s="59"/>
      <c r="R693" s="59"/>
      <c r="S693" s="32">
        <v>0.30599999999999999</v>
      </c>
      <c r="T693" s="32">
        <v>0.26</v>
      </c>
      <c r="U693" s="59">
        <v>104576.24</v>
      </c>
      <c r="V693" s="59">
        <v>14845.38</v>
      </c>
      <c r="W693" s="59">
        <v>33600</v>
      </c>
      <c r="X693" s="59">
        <v>32035.02</v>
      </c>
      <c r="Y693" s="59">
        <v>27177.23</v>
      </c>
      <c r="AA693"/>
    </row>
    <row r="694" spans="1:27" x14ac:dyDescent="0.25">
      <c r="A694" s="60">
        <f>IFERROR(VLOOKUP(RepVariacion[[#This Row],[Nombre Artículo]],Productos[],4,FALSE),"00 Falta Info")</f>
        <v>0</v>
      </c>
      <c r="B694" s="34" t="str">
        <f>IFERROR(VLOOKUP(RepVariacion[[#This Row],[Nombre Artículo]],Productos[],3,FALSE),"00 Falta Info")</f>
        <v>Mariscos</v>
      </c>
      <c r="C694" s="34" t="str">
        <f>IFERROR(VLOOKUP(RepVariacion[[#This Row],[Nombre Artículo]],Productos[],2,FALSE),"00 Falta Info")</f>
        <v>Mariscos</v>
      </c>
      <c r="D694" s="61">
        <f>RepVariacion[[#This Row],[Fecha]]-RepVariacion[[#This Row],[Fecha Inicial]]+1</f>
        <v>7</v>
      </c>
      <c r="E694" s="62">
        <v>46114</v>
      </c>
      <c r="F694" s="62">
        <v>46120</v>
      </c>
      <c r="G694" s="29" t="s">
        <v>117</v>
      </c>
      <c r="H694" s="30">
        <v>53.9</v>
      </c>
      <c r="I694" s="30">
        <v>39</v>
      </c>
      <c r="J694" s="30">
        <v>78.900000000000006</v>
      </c>
      <c r="K694" s="30">
        <v>14.1</v>
      </c>
      <c r="L694" s="30">
        <v>7.1</v>
      </c>
      <c r="M694" s="30">
        <v>-6.9</v>
      </c>
      <c r="N694" s="30"/>
      <c r="O694" s="58">
        <v>-0.49299999999999999</v>
      </c>
      <c r="P694" s="59">
        <v>-63517.11</v>
      </c>
      <c r="Q694" s="59"/>
      <c r="R694" s="59"/>
      <c r="S694" s="32">
        <v>0.373</v>
      </c>
      <c r="T694" s="32">
        <v>0.17599999999999999</v>
      </c>
      <c r="U694" s="59">
        <v>370320.35</v>
      </c>
      <c r="V694" s="59">
        <v>723244.33</v>
      </c>
      <c r="W694" s="59">
        <v>331500</v>
      </c>
      <c r="X694" s="59">
        <v>138063.19</v>
      </c>
      <c r="Y694" s="59">
        <v>65348.45</v>
      </c>
      <c r="AA694"/>
    </row>
    <row r="695" spans="1:27" x14ac:dyDescent="0.25">
      <c r="A695" s="60">
        <f>IFERROR(VLOOKUP(RepVariacion[[#This Row],[Nombre Artículo]],Productos[],4,FALSE),"00 Falta Info")</f>
        <v>0</v>
      </c>
      <c r="B695" s="34" t="str">
        <f>IFERROR(VLOOKUP(RepVariacion[[#This Row],[Nombre Artículo]],Productos[],3,FALSE),"00 Falta Info")</f>
        <v>Embutidos</v>
      </c>
      <c r="C695" s="34" t="str">
        <f>IFERROR(VLOOKUP(RepVariacion[[#This Row],[Nombre Artículo]],Productos[],2,FALSE),"00 Falta Info")</f>
        <v>Embutidos</v>
      </c>
      <c r="D695" s="61">
        <f>RepVariacion[[#This Row],[Fecha]]-RepVariacion[[#This Row],[Fecha Inicial]]+1</f>
        <v>7</v>
      </c>
      <c r="E695" s="62">
        <v>46114</v>
      </c>
      <c r="F695" s="62">
        <v>46120</v>
      </c>
      <c r="G695" s="29" t="s">
        <v>93</v>
      </c>
      <c r="H695" s="30">
        <v>6.7</v>
      </c>
      <c r="I695" s="30">
        <v>2</v>
      </c>
      <c r="J695" s="30">
        <v>6.7</v>
      </c>
      <c r="K695" s="30">
        <v>2</v>
      </c>
      <c r="L695" s="30">
        <v>1.9</v>
      </c>
      <c r="M695" s="30">
        <v>-0.1</v>
      </c>
      <c r="N695" s="30"/>
      <c r="O695" s="58">
        <v>-0.05</v>
      </c>
      <c r="P695" s="59">
        <v>-2019.56</v>
      </c>
      <c r="Q695" s="59"/>
      <c r="R695" s="59"/>
      <c r="S695" s="32">
        <v>0.23899999999999999</v>
      </c>
      <c r="T695" s="32">
        <v>0.22900000000000001</v>
      </c>
      <c r="U695" s="59">
        <v>166272.26</v>
      </c>
      <c r="V695" s="59">
        <v>136324.71</v>
      </c>
      <c r="W695" s="59">
        <v>41600</v>
      </c>
      <c r="X695" s="59">
        <v>39795.050000000003</v>
      </c>
      <c r="Y695" s="59">
        <v>38142.199999999997</v>
      </c>
      <c r="AA695"/>
    </row>
    <row r="696" spans="1:27" x14ac:dyDescent="0.25">
      <c r="A696" s="60">
        <f>IFERROR(VLOOKUP(RepVariacion[[#This Row],[Nombre Artículo]],Productos[],4,FALSE),"00 Falta Info")</f>
        <v>0</v>
      </c>
      <c r="B696" s="34" t="str">
        <f>IFERROR(VLOOKUP(RepVariacion[[#This Row],[Nombre Artículo]],Productos[],3,FALSE),"00 Falta Info")</f>
        <v>Embutidos</v>
      </c>
      <c r="C696" s="34" t="str">
        <f>IFERROR(VLOOKUP(RepVariacion[[#This Row],[Nombre Artículo]],Productos[],2,FALSE),"00 Falta Info")</f>
        <v>Embutidos</v>
      </c>
      <c r="D696" s="61">
        <f>RepVariacion[[#This Row],[Fecha]]-RepVariacion[[#This Row],[Fecha Inicial]]+1</f>
        <v>7</v>
      </c>
      <c r="E696" s="62">
        <v>46114</v>
      </c>
      <c r="F696" s="62">
        <v>46120</v>
      </c>
      <c r="G696" s="29" t="s">
        <v>94</v>
      </c>
      <c r="H696" s="30">
        <v>3.4</v>
      </c>
      <c r="I696" s="30">
        <v>2</v>
      </c>
      <c r="J696" s="30">
        <v>5</v>
      </c>
      <c r="K696" s="30">
        <v>0.4</v>
      </c>
      <c r="L696" s="30">
        <v>0.4</v>
      </c>
      <c r="M696" s="30">
        <v>-0.1</v>
      </c>
      <c r="N696" s="30"/>
      <c r="O696" s="58">
        <v>-0.153</v>
      </c>
      <c r="P696" s="59">
        <v>-660.96</v>
      </c>
      <c r="Q696" s="59"/>
      <c r="R696" s="59"/>
      <c r="S696" s="32">
        <v>0.15</v>
      </c>
      <c r="T696" s="32">
        <v>0.127</v>
      </c>
      <c r="U696" s="59">
        <v>28837.07</v>
      </c>
      <c r="V696" s="59">
        <v>50497.19</v>
      </c>
      <c r="W696" s="59">
        <v>20330</v>
      </c>
      <c r="X696" s="59">
        <v>4322.82</v>
      </c>
      <c r="Y696" s="59">
        <v>3660.69</v>
      </c>
      <c r="AA696"/>
    </row>
    <row r="697" spans="1:27" x14ac:dyDescent="0.25">
      <c r="A697" s="60">
        <f>IFERROR(VLOOKUP(RepVariacion[[#This Row],[Nombre Artículo]],Productos[],4,FALSE),"00 Falta Info")</f>
        <v>0</v>
      </c>
      <c r="B697" s="34" t="str">
        <f>IFERROR(VLOOKUP(RepVariacion[[#This Row],[Nombre Artículo]],Productos[],3,FALSE),"00 Falta Info")</f>
        <v>Lacteos</v>
      </c>
      <c r="C697" s="34" t="str">
        <f>IFERROR(VLOOKUP(RepVariacion[[#This Row],[Nombre Artículo]],Productos[],2,FALSE),"00 Falta Info")</f>
        <v>Quesos</v>
      </c>
      <c r="D697" s="61">
        <f>RepVariacion[[#This Row],[Fecha]]-RepVariacion[[#This Row],[Fecha Inicial]]+1</f>
        <v>7</v>
      </c>
      <c r="E697" s="62">
        <v>46114</v>
      </c>
      <c r="F697" s="62">
        <v>46120</v>
      </c>
      <c r="G697" s="29" t="s">
        <v>118</v>
      </c>
      <c r="H697" s="30">
        <v>71</v>
      </c>
      <c r="I697" s="30">
        <v>48</v>
      </c>
      <c r="J697" s="30">
        <v>87</v>
      </c>
      <c r="K697" s="30">
        <v>32</v>
      </c>
      <c r="L697" s="30">
        <v>32</v>
      </c>
      <c r="M697" s="30"/>
      <c r="N697" s="30"/>
      <c r="O697" s="58"/>
      <c r="P697" s="59"/>
      <c r="Q697" s="59"/>
      <c r="R697" s="59"/>
      <c r="S697" s="32">
        <v>0.379</v>
      </c>
      <c r="T697" s="32">
        <v>0.379</v>
      </c>
      <c r="U697" s="59">
        <v>353809.81</v>
      </c>
      <c r="V697" s="59">
        <v>364525.57</v>
      </c>
      <c r="W697" s="59">
        <v>201120</v>
      </c>
      <c r="X697" s="59">
        <v>134079.73000000001</v>
      </c>
      <c r="Y697" s="59">
        <v>134078.37</v>
      </c>
      <c r="AA697"/>
    </row>
    <row r="698" spans="1:27" x14ac:dyDescent="0.25">
      <c r="A698" s="60">
        <f>IFERROR(VLOOKUP(RepVariacion[[#This Row],[Nombre Artículo]],Productos[],4,FALSE),"00 Falta Info")</f>
        <v>0</v>
      </c>
      <c r="B698" s="34" t="str">
        <f>IFERROR(VLOOKUP(RepVariacion[[#This Row],[Nombre Artículo]],Productos[],3,FALSE),"00 Falta Info")</f>
        <v>Lacteos</v>
      </c>
      <c r="C698" s="34" t="str">
        <f>IFERROR(VLOOKUP(RepVariacion[[#This Row],[Nombre Artículo]],Productos[],2,FALSE),"00 Falta Info")</f>
        <v>Quesos</v>
      </c>
      <c r="D698" s="61">
        <f>RepVariacion[[#This Row],[Fecha]]-RepVariacion[[#This Row],[Fecha Inicial]]+1</f>
        <v>7</v>
      </c>
      <c r="E698" s="62">
        <v>46114</v>
      </c>
      <c r="F698" s="62">
        <v>46120</v>
      </c>
      <c r="G698" s="29" t="s">
        <v>120</v>
      </c>
      <c r="H698" s="30">
        <v>26.9</v>
      </c>
      <c r="I698" s="30">
        <v>30</v>
      </c>
      <c r="J698" s="30">
        <v>38</v>
      </c>
      <c r="K698" s="30">
        <v>19</v>
      </c>
      <c r="L698" s="30">
        <v>20.399999999999999</v>
      </c>
      <c r="M698" s="30">
        <v>1.4</v>
      </c>
      <c r="N698" s="30"/>
      <c r="O698" s="58">
        <v>7.3999999999999996E-2</v>
      </c>
      <c r="P698" s="59">
        <v>17363.13</v>
      </c>
      <c r="Q698" s="59"/>
      <c r="R698" s="59"/>
      <c r="S698" s="32">
        <v>0.158</v>
      </c>
      <c r="T698" s="32">
        <v>0.17</v>
      </c>
      <c r="U698" s="59">
        <v>1487178.18</v>
      </c>
      <c r="V698" s="59">
        <v>470271.76</v>
      </c>
      <c r="W698" s="59">
        <v>371700</v>
      </c>
      <c r="X698" s="59">
        <v>235182.23</v>
      </c>
      <c r="Y698" s="59">
        <v>252545.38</v>
      </c>
      <c r="AA698"/>
    </row>
    <row r="699" spans="1:27" x14ac:dyDescent="0.25">
      <c r="A699" s="60">
        <f>IFERROR(VLOOKUP(RepVariacion[[#This Row],[Nombre Artículo]],Productos[],4,FALSE),"00 Falta Info")</f>
        <v>0</v>
      </c>
      <c r="B699" s="34" t="str">
        <f>IFERROR(VLOOKUP(RepVariacion[[#This Row],[Nombre Artículo]],Productos[],3,FALSE),"00 Falta Info")</f>
        <v>Lacteos</v>
      </c>
      <c r="C699" s="34" t="str">
        <f>IFERROR(VLOOKUP(RepVariacion[[#This Row],[Nombre Artículo]],Productos[],2,FALSE),"00 Falta Info")</f>
        <v>Quesos</v>
      </c>
      <c r="D699" s="61">
        <f>RepVariacion[[#This Row],[Fecha]]-RepVariacion[[#This Row],[Fecha Inicial]]+1</f>
        <v>7</v>
      </c>
      <c r="E699" s="62">
        <v>46114</v>
      </c>
      <c r="F699" s="62">
        <v>46120</v>
      </c>
      <c r="G699" s="29" t="s">
        <v>88</v>
      </c>
      <c r="H699" s="30">
        <v>10</v>
      </c>
      <c r="I699" s="30"/>
      <c r="J699" s="30">
        <v>7.7</v>
      </c>
      <c r="K699" s="30">
        <v>2.2999999999999998</v>
      </c>
      <c r="L699" s="30">
        <v>1.8</v>
      </c>
      <c r="M699" s="30">
        <v>-0.5</v>
      </c>
      <c r="N699" s="30"/>
      <c r="O699" s="58">
        <v>-0.214</v>
      </c>
      <c r="P699" s="59">
        <v>-6520.98</v>
      </c>
      <c r="Q699" s="59"/>
      <c r="R699" s="59"/>
      <c r="S699" s="32">
        <v>0.249</v>
      </c>
      <c r="T699" s="32">
        <v>0.19600000000000001</v>
      </c>
      <c r="U699" s="59">
        <v>122230.29</v>
      </c>
      <c r="V699" s="59">
        <v>99893.1</v>
      </c>
      <c r="W699" s="59"/>
      <c r="X699" s="59">
        <v>30422.58</v>
      </c>
      <c r="Y699" s="59">
        <v>23901.599999999999</v>
      </c>
      <c r="AA699"/>
    </row>
    <row r="700" spans="1:27" x14ac:dyDescent="0.25">
      <c r="A700" s="60">
        <f>IFERROR(VLOOKUP(RepVariacion[[#This Row],[Nombre Artículo]],Productos[],4,FALSE),"00 Falta Info")</f>
        <v>0</v>
      </c>
      <c r="B700" s="34" t="str">
        <f>IFERROR(VLOOKUP(RepVariacion[[#This Row],[Nombre Artículo]],Productos[],3,FALSE),"00 Falta Info")</f>
        <v>Lacteos</v>
      </c>
      <c r="C700" s="34" t="str">
        <f>IFERROR(VLOOKUP(RepVariacion[[#This Row],[Nombre Artículo]],Productos[],2,FALSE),"00 Falta Info")</f>
        <v>Quesos</v>
      </c>
      <c r="D700" s="61">
        <f>RepVariacion[[#This Row],[Fecha]]-RepVariacion[[#This Row],[Fecha Inicial]]+1</f>
        <v>7</v>
      </c>
      <c r="E700" s="62">
        <v>46114</v>
      </c>
      <c r="F700" s="62">
        <v>46120</v>
      </c>
      <c r="G700" s="29" t="s">
        <v>121</v>
      </c>
      <c r="H700" s="30">
        <v>8.1</v>
      </c>
      <c r="I700" s="30">
        <v>3.5</v>
      </c>
      <c r="J700" s="30">
        <v>8.6999999999999993</v>
      </c>
      <c r="K700" s="30">
        <v>2.9</v>
      </c>
      <c r="L700" s="30">
        <v>3.3</v>
      </c>
      <c r="M700" s="30">
        <v>0.4</v>
      </c>
      <c r="N700" s="30"/>
      <c r="O700" s="58">
        <v>0.151</v>
      </c>
      <c r="P700" s="59">
        <v>5923.07</v>
      </c>
      <c r="Q700" s="59"/>
      <c r="R700" s="59"/>
      <c r="S700" s="32">
        <v>0.14299999999999999</v>
      </c>
      <c r="T700" s="32">
        <v>0.16400000000000001</v>
      </c>
      <c r="U700" s="59">
        <v>275386.98</v>
      </c>
      <c r="V700" s="59">
        <v>119620.91</v>
      </c>
      <c r="W700" s="59">
        <v>47915</v>
      </c>
      <c r="X700" s="59">
        <v>39338.589999999997</v>
      </c>
      <c r="Y700" s="59">
        <v>45261.21</v>
      </c>
      <c r="AA700"/>
    </row>
    <row r="701" spans="1:27" x14ac:dyDescent="0.25">
      <c r="A701" s="60">
        <f>IFERROR(VLOOKUP(RepVariacion[[#This Row],[Nombre Artículo]],Productos[],4,FALSE),"00 Falta Info")</f>
        <v>0</v>
      </c>
      <c r="B701" s="34" t="str">
        <f>IFERROR(VLOOKUP(RepVariacion[[#This Row],[Nombre Artículo]],Productos[],3,FALSE),"00 Falta Info")</f>
        <v>Lacteos</v>
      </c>
      <c r="C701" s="34" t="str">
        <f>IFERROR(VLOOKUP(RepVariacion[[#This Row],[Nombre Artículo]],Productos[],2,FALSE),"00 Falta Info")</f>
        <v>Quesos</v>
      </c>
      <c r="D701" s="61">
        <f>RepVariacion[[#This Row],[Fecha]]-RepVariacion[[#This Row],[Fecha Inicial]]+1</f>
        <v>7</v>
      </c>
      <c r="E701" s="62">
        <v>46114</v>
      </c>
      <c r="F701" s="62">
        <v>46120</v>
      </c>
      <c r="G701" s="29" t="s">
        <v>89</v>
      </c>
      <c r="H701" s="30">
        <v>5.3</v>
      </c>
      <c r="I701" s="30"/>
      <c r="J701" s="30">
        <v>4.3</v>
      </c>
      <c r="K701" s="30">
        <v>1</v>
      </c>
      <c r="L701" s="30">
        <v>0.6</v>
      </c>
      <c r="M701" s="30">
        <v>-0.4</v>
      </c>
      <c r="N701" s="30"/>
      <c r="O701" s="58">
        <v>-0.42</v>
      </c>
      <c r="P701" s="59">
        <v>-5784.86</v>
      </c>
      <c r="Q701" s="59"/>
      <c r="R701" s="59"/>
      <c r="S701" s="32">
        <v>0.24299999999999999</v>
      </c>
      <c r="T701" s="32">
        <v>0.14099999999999999</v>
      </c>
      <c r="U701" s="59">
        <v>56689.760000000002</v>
      </c>
      <c r="V701" s="59">
        <v>60670.78</v>
      </c>
      <c r="W701" s="59"/>
      <c r="X701" s="59">
        <v>13788.17</v>
      </c>
      <c r="Y701" s="59">
        <v>8003.32</v>
      </c>
      <c r="AA701"/>
    </row>
    <row r="702" spans="1:27" x14ac:dyDescent="0.25">
      <c r="A702" s="60">
        <f>IFERROR(VLOOKUP(RepVariacion[[#This Row],[Nombre Artículo]],Productos[],4,FALSE),"00 Falta Info")</f>
        <v>0</v>
      </c>
      <c r="B702" s="34" t="str">
        <f>IFERROR(VLOOKUP(RepVariacion[[#This Row],[Nombre Artículo]],Productos[],3,FALSE),"00 Falta Info")</f>
        <v>Lacteos</v>
      </c>
      <c r="C702" s="34" t="str">
        <f>IFERROR(VLOOKUP(RepVariacion[[#This Row],[Nombre Artículo]],Productos[],2,FALSE),"00 Falta Info")</f>
        <v>Quesos</v>
      </c>
      <c r="D702" s="61">
        <f>RepVariacion[[#This Row],[Fecha]]-RepVariacion[[#This Row],[Fecha Inicial]]+1</f>
        <v>7</v>
      </c>
      <c r="E702" s="62">
        <v>46114</v>
      </c>
      <c r="F702" s="62">
        <v>46120</v>
      </c>
      <c r="G702" s="29" t="s">
        <v>122</v>
      </c>
      <c r="H702" s="30">
        <v>3</v>
      </c>
      <c r="I702" s="30"/>
      <c r="J702" s="30">
        <v>2.6</v>
      </c>
      <c r="K702" s="30">
        <v>0.4</v>
      </c>
      <c r="L702" s="30">
        <v>0.4</v>
      </c>
      <c r="M702" s="30">
        <v>-0.1</v>
      </c>
      <c r="N702" s="30"/>
      <c r="O702" s="58">
        <v>-0.19900000000000001</v>
      </c>
      <c r="P702" s="59">
        <v>-2428.35</v>
      </c>
      <c r="Q702" s="59"/>
      <c r="R702" s="59"/>
      <c r="S702" s="32">
        <v>0.20899999999999999</v>
      </c>
      <c r="T702" s="32">
        <v>0.16800000000000001</v>
      </c>
      <c r="U702" s="59">
        <v>58235</v>
      </c>
      <c r="V702" s="59">
        <v>72934.100000000006</v>
      </c>
      <c r="W702" s="59"/>
      <c r="X702" s="59">
        <v>12197.55</v>
      </c>
      <c r="Y702" s="59">
        <v>9769.2099999999991</v>
      </c>
      <c r="AA702"/>
    </row>
    <row r="703" spans="1:27" x14ac:dyDescent="0.25">
      <c r="A703" s="60">
        <f>IFERROR(VLOOKUP(RepVariacion[[#This Row],[Nombre Artículo]],Productos[],4,FALSE),"00 Falta Info")</f>
        <v>0</v>
      </c>
      <c r="B703" s="34" t="str">
        <f>IFERROR(VLOOKUP(RepVariacion[[#This Row],[Nombre Artículo]],Productos[],3,FALSE),"00 Falta Info")</f>
        <v>Lacteos</v>
      </c>
      <c r="C703" s="34" t="str">
        <f>IFERROR(VLOOKUP(RepVariacion[[#This Row],[Nombre Artículo]],Productos[],2,FALSE),"00 Falta Info")</f>
        <v>Quesos</v>
      </c>
      <c r="D703" s="61">
        <f>RepVariacion[[#This Row],[Fecha]]-RepVariacion[[#This Row],[Fecha Inicial]]+1</f>
        <v>7</v>
      </c>
      <c r="E703" s="62">
        <v>46114</v>
      </c>
      <c r="F703" s="62">
        <v>46120</v>
      </c>
      <c r="G703" s="29" t="s">
        <v>123</v>
      </c>
      <c r="H703" s="30">
        <v>11.5</v>
      </c>
      <c r="I703" s="30">
        <v>2.7</v>
      </c>
      <c r="J703" s="30">
        <v>12.4</v>
      </c>
      <c r="K703" s="30">
        <v>1.9</v>
      </c>
      <c r="L703" s="30">
        <v>2.2000000000000002</v>
      </c>
      <c r="M703" s="30">
        <v>0.3</v>
      </c>
      <c r="N703" s="30"/>
      <c r="O703" s="58">
        <v>0.17299999999999999</v>
      </c>
      <c r="P703" s="59">
        <v>3306.52</v>
      </c>
      <c r="Q703" s="59"/>
      <c r="R703" s="59"/>
      <c r="S703" s="32">
        <v>0.53300000000000003</v>
      </c>
      <c r="T703" s="32">
        <v>0.626</v>
      </c>
      <c r="U703" s="59">
        <v>35769.43</v>
      </c>
      <c r="V703" s="59">
        <v>123435.99</v>
      </c>
      <c r="W703" s="59">
        <v>27172.799999999999</v>
      </c>
      <c r="X703" s="59">
        <v>19077.54</v>
      </c>
      <c r="Y703" s="59">
        <v>22382.84</v>
      </c>
      <c r="AA703"/>
    </row>
    <row r="704" spans="1:27" x14ac:dyDescent="0.25">
      <c r="A704" s="60">
        <f>IFERROR(VLOOKUP(RepVariacion[[#This Row],[Nombre Artículo]],Productos[],4,FALSE),"00 Falta Info")</f>
        <v>0</v>
      </c>
      <c r="B704" s="34" t="str">
        <f>IFERROR(VLOOKUP(RepVariacion[[#This Row],[Nombre Artículo]],Productos[],3,FALSE),"00 Falta Info")</f>
        <v>Lacteos</v>
      </c>
      <c r="C704" s="34" t="str">
        <f>IFERROR(VLOOKUP(RepVariacion[[#This Row],[Nombre Artículo]],Productos[],2,FALSE),"00 Falta Info")</f>
        <v>Quesos</v>
      </c>
      <c r="D704" s="61">
        <f>RepVariacion[[#This Row],[Fecha]]-RepVariacion[[#This Row],[Fecha Inicial]]+1</f>
        <v>7</v>
      </c>
      <c r="E704" s="62">
        <v>46114</v>
      </c>
      <c r="F704" s="62">
        <v>46120</v>
      </c>
      <c r="G704" s="29" t="s">
        <v>90</v>
      </c>
      <c r="H704" s="30">
        <v>3.1</v>
      </c>
      <c r="I704" s="30"/>
      <c r="J704" s="30">
        <v>2.9</v>
      </c>
      <c r="K704" s="30">
        <v>0.2</v>
      </c>
      <c r="L704" s="30">
        <v>0.7</v>
      </c>
      <c r="M704" s="30">
        <v>0.5</v>
      </c>
      <c r="N704" s="30"/>
      <c r="O704" s="58">
        <v>3.294</v>
      </c>
      <c r="P704" s="59">
        <v>10627.78</v>
      </c>
      <c r="Q704" s="59"/>
      <c r="R704" s="59"/>
      <c r="S704" s="32">
        <v>8.5999999999999993E-2</v>
      </c>
      <c r="T704" s="32">
        <v>0.36899999999999999</v>
      </c>
      <c r="U704" s="59">
        <v>37522.559999999998</v>
      </c>
      <c r="V704" s="59">
        <v>57334.58</v>
      </c>
      <c r="W704" s="59"/>
      <c r="X704" s="59">
        <v>3225.94</v>
      </c>
      <c r="Y704" s="59">
        <v>13853.71</v>
      </c>
      <c r="AA704"/>
    </row>
    <row r="705" spans="1:27" x14ac:dyDescent="0.25">
      <c r="A705" s="60">
        <f>IFERROR(VLOOKUP(RepVariacion[[#This Row],[Nombre Artículo]],Productos[],4,FALSE),"00 Falta Info")</f>
        <v>0</v>
      </c>
      <c r="B705" s="34" t="str">
        <f>IFERROR(VLOOKUP(RepVariacion[[#This Row],[Nombre Artículo]],Productos[],3,FALSE),"00 Falta Info")</f>
        <v>Abarrotes</v>
      </c>
      <c r="C705" s="34" t="str">
        <f>IFERROR(VLOOKUP(RepVariacion[[#This Row],[Nombre Artículo]],Productos[],2,FALSE),"00 Falta Info")</f>
        <v>Chocolate</v>
      </c>
      <c r="D705" s="61">
        <f>RepVariacion[[#This Row],[Fecha]]-RepVariacion[[#This Row],[Fecha Inicial]]+1</f>
        <v>7</v>
      </c>
      <c r="E705" s="62">
        <v>46114</v>
      </c>
      <c r="F705" s="62">
        <v>46120</v>
      </c>
      <c r="G705" s="29" t="s">
        <v>124</v>
      </c>
      <c r="H705" s="30">
        <v>17.2</v>
      </c>
      <c r="I705" s="30"/>
      <c r="J705" s="30">
        <v>17.2</v>
      </c>
      <c r="K705" s="30"/>
      <c r="L705" s="30"/>
      <c r="M705" s="30"/>
      <c r="N705" s="30"/>
      <c r="O705" s="58"/>
      <c r="P705" s="59"/>
      <c r="Q705" s="59"/>
      <c r="R705" s="59"/>
      <c r="S705" s="32"/>
      <c r="T705" s="32"/>
      <c r="U705" s="59"/>
      <c r="V705" s="59">
        <v>170263.98</v>
      </c>
      <c r="W705" s="59"/>
      <c r="X705" s="59"/>
      <c r="Y705" s="59"/>
      <c r="AA705"/>
    </row>
    <row r="706" spans="1:27" x14ac:dyDescent="0.25">
      <c r="A706" s="60">
        <f>IFERROR(VLOOKUP(RepVariacion[[#This Row],[Nombre Artículo]],Productos[],4,FALSE),"00 Falta Info")</f>
        <v>0</v>
      </c>
      <c r="B706" s="34" t="str">
        <f>IFERROR(VLOOKUP(RepVariacion[[#This Row],[Nombre Artículo]],Productos[],3,FALSE),"00 Falta Info")</f>
        <v>Abarrotes</v>
      </c>
      <c r="C706" s="34" t="str">
        <f>IFERROR(VLOOKUP(RepVariacion[[#This Row],[Nombre Artículo]],Productos[],2,FALSE),"00 Falta Info")</f>
        <v>Chocolate</v>
      </c>
      <c r="D706" s="61">
        <f>RepVariacion[[#This Row],[Fecha]]-RepVariacion[[#This Row],[Fecha Inicial]]+1</f>
        <v>7</v>
      </c>
      <c r="E706" s="62">
        <v>46114</v>
      </c>
      <c r="F706" s="62">
        <v>46120</v>
      </c>
      <c r="G706" s="29" t="s">
        <v>125</v>
      </c>
      <c r="H706" s="30">
        <v>8.6999999999999993</v>
      </c>
      <c r="I706" s="30"/>
      <c r="J706" s="30">
        <v>8.6</v>
      </c>
      <c r="K706" s="30">
        <v>0.1</v>
      </c>
      <c r="L706" s="30">
        <v>0.1</v>
      </c>
      <c r="M706" s="30"/>
      <c r="N706" s="30">
        <v>0.1</v>
      </c>
      <c r="O706" s="58">
        <v>0.38600000000000001</v>
      </c>
      <c r="P706" s="59">
        <v>541.11</v>
      </c>
      <c r="Q706" s="59">
        <v>0.72899999999999998</v>
      </c>
      <c r="R706" s="59">
        <v>1022.43</v>
      </c>
      <c r="S706" s="32">
        <v>0.26400000000000001</v>
      </c>
      <c r="T706" s="32">
        <v>0.36599999999999999</v>
      </c>
      <c r="U706" s="59">
        <v>5303.61</v>
      </c>
      <c r="V706" s="59">
        <v>124134.08</v>
      </c>
      <c r="W706" s="59"/>
      <c r="X706" s="59">
        <v>1401.61</v>
      </c>
      <c r="Y706" s="59">
        <v>1942.73</v>
      </c>
      <c r="AA706"/>
    </row>
    <row r="707" spans="1:27" x14ac:dyDescent="0.25">
      <c r="A707" s="60">
        <f>IFERROR(VLOOKUP(RepVariacion[[#This Row],[Nombre Artículo]],Productos[],4,FALSE),"00 Falta Info")</f>
        <v>0</v>
      </c>
      <c r="B707" s="34" t="str">
        <f>IFERROR(VLOOKUP(RepVariacion[[#This Row],[Nombre Artículo]],Productos[],3,FALSE),"00 Falta Info")</f>
        <v>Abarrotes</v>
      </c>
      <c r="C707" s="34" t="str">
        <f>IFERROR(VLOOKUP(RepVariacion[[#This Row],[Nombre Artículo]],Productos[],2,FALSE),"00 Falta Info")</f>
        <v>Chocolate</v>
      </c>
      <c r="D707" s="61">
        <f>RepVariacion[[#This Row],[Fecha]]-RepVariacion[[#This Row],[Fecha Inicial]]+1</f>
        <v>7</v>
      </c>
      <c r="E707" s="62">
        <v>46114</v>
      </c>
      <c r="F707" s="62">
        <v>46120</v>
      </c>
      <c r="G707" s="29" t="s">
        <v>126</v>
      </c>
      <c r="H707" s="30">
        <v>4.2</v>
      </c>
      <c r="I707" s="30">
        <v>3</v>
      </c>
      <c r="J707" s="30">
        <v>6.9</v>
      </c>
      <c r="K707" s="30">
        <v>0.4</v>
      </c>
      <c r="L707" s="30">
        <v>0.2</v>
      </c>
      <c r="M707" s="30">
        <v>-0.2</v>
      </c>
      <c r="N707" s="30"/>
      <c r="O707" s="58">
        <v>-0.48499999999999999</v>
      </c>
      <c r="P707" s="59">
        <v>-2482.96</v>
      </c>
      <c r="Q707" s="59"/>
      <c r="R707" s="59"/>
      <c r="S707" s="32">
        <v>0.621</v>
      </c>
      <c r="T707" s="32">
        <v>0.432</v>
      </c>
      <c r="U707" s="59">
        <v>6110.19</v>
      </c>
      <c r="V707" s="59">
        <v>91422.25</v>
      </c>
      <c r="W707" s="59">
        <v>53361</v>
      </c>
      <c r="X707" s="59">
        <v>3793.9</v>
      </c>
      <c r="Y707" s="59">
        <v>2641.15</v>
      </c>
      <c r="AA707"/>
    </row>
    <row r="708" spans="1:27" x14ac:dyDescent="0.25">
      <c r="A708" s="60">
        <f>IFERROR(VLOOKUP(RepVariacion[[#This Row],[Nombre Artículo]],Productos[],4,FALSE),"00 Falta Info")</f>
        <v>0</v>
      </c>
      <c r="B708" s="34" t="str">
        <f>IFERROR(VLOOKUP(RepVariacion[[#This Row],[Nombre Artículo]],Productos[],3,FALSE),"00 Falta Info")</f>
        <v>Abarrotes</v>
      </c>
      <c r="C708" s="34" t="str">
        <f>IFERROR(VLOOKUP(RepVariacion[[#This Row],[Nombre Artículo]],Productos[],2,FALSE),"00 Falta Info")</f>
        <v>Aceite</v>
      </c>
      <c r="D708" s="61">
        <f>RepVariacion[[#This Row],[Fecha]]-RepVariacion[[#This Row],[Fecha Inicial]]+1</f>
        <v>7</v>
      </c>
      <c r="E708" s="62">
        <v>46114</v>
      </c>
      <c r="F708" s="62">
        <v>46120</v>
      </c>
      <c r="G708" s="29" t="s">
        <v>127</v>
      </c>
      <c r="H708" s="30">
        <v>12</v>
      </c>
      <c r="I708" s="30">
        <v>24</v>
      </c>
      <c r="J708" s="30">
        <v>11</v>
      </c>
      <c r="K708" s="30">
        <v>25</v>
      </c>
      <c r="L708" s="30"/>
      <c r="M708" s="30">
        <v>-25</v>
      </c>
      <c r="N708" s="30"/>
      <c r="O708" s="58">
        <v>-1</v>
      </c>
      <c r="P708" s="59">
        <v>-40125</v>
      </c>
      <c r="Q708" s="59"/>
      <c r="R708" s="59"/>
      <c r="S708" s="32"/>
      <c r="T708" s="32"/>
      <c r="U708" s="59"/>
      <c r="V708" s="59">
        <v>17655</v>
      </c>
      <c r="W708" s="59">
        <v>36072</v>
      </c>
      <c r="X708" s="59">
        <v>37605</v>
      </c>
      <c r="Y708" s="59"/>
      <c r="AA708"/>
    </row>
    <row r="709" spans="1:27" x14ac:dyDescent="0.25">
      <c r="A709" s="60">
        <f>IFERROR(VLOOKUP(RepVariacion[[#This Row],[Nombre Artículo]],Productos[],4,FALSE),"00 Falta Info")</f>
        <v>0</v>
      </c>
      <c r="B709" s="34" t="str">
        <f>IFERROR(VLOOKUP(RepVariacion[[#This Row],[Nombre Artículo]],Productos[],3,FALSE),"00 Falta Info")</f>
        <v>Verduras</v>
      </c>
      <c r="C709" s="34" t="str">
        <f>IFERROR(VLOOKUP(RepVariacion[[#This Row],[Nombre Artículo]],Productos[],2,FALSE),"00 Falta Info")</f>
        <v>Champiñon</v>
      </c>
      <c r="D709" s="61">
        <f>RepVariacion[[#This Row],[Fecha]]-RepVariacion[[#This Row],[Fecha Inicial]]+1</f>
        <v>7</v>
      </c>
      <c r="E709" s="62">
        <v>46114</v>
      </c>
      <c r="F709" s="62">
        <v>46120</v>
      </c>
      <c r="G709" s="29" t="s">
        <v>128</v>
      </c>
      <c r="H709" s="30">
        <v>1.1000000000000001</v>
      </c>
      <c r="I709" s="30">
        <v>2</v>
      </c>
      <c r="J709" s="30">
        <v>2.4</v>
      </c>
      <c r="K709" s="30">
        <v>0.7</v>
      </c>
      <c r="L709" s="30">
        <v>1</v>
      </c>
      <c r="M709" s="30">
        <v>0.3</v>
      </c>
      <c r="N709" s="30"/>
      <c r="O709" s="58">
        <v>0.497</v>
      </c>
      <c r="P709" s="59">
        <v>5761.78</v>
      </c>
      <c r="Q709" s="59"/>
      <c r="R709" s="59"/>
      <c r="S709" s="32">
        <v>6.0999999999999999E-2</v>
      </c>
      <c r="T709" s="32">
        <v>0.126</v>
      </c>
      <c r="U709" s="59">
        <v>137438.72</v>
      </c>
      <c r="V709" s="59">
        <v>41660.14</v>
      </c>
      <c r="W709" s="59">
        <v>36400</v>
      </c>
      <c r="X709" s="59">
        <v>8370.92</v>
      </c>
      <c r="Y709" s="59">
        <v>17358.39</v>
      </c>
      <c r="AA709"/>
    </row>
    <row r="710" spans="1:27" x14ac:dyDescent="0.25">
      <c r="A710" s="60">
        <f>IFERROR(VLOOKUP(RepVariacion[[#This Row],[Nombre Artículo]],Productos[],4,FALSE),"00 Falta Info")</f>
        <v>0</v>
      </c>
      <c r="B710" s="34" t="str">
        <f>IFERROR(VLOOKUP(RepVariacion[[#This Row],[Nombre Artículo]],Productos[],3,FALSE),"00 Falta Info")</f>
        <v>Verduras</v>
      </c>
      <c r="C710" s="34" t="str">
        <f>IFERROR(VLOOKUP(RepVariacion[[#This Row],[Nombre Artículo]],Productos[],2,FALSE),"00 Falta Info")</f>
        <v>Champiñon</v>
      </c>
      <c r="D710" s="61">
        <f>RepVariacion[[#This Row],[Fecha]]-RepVariacion[[#This Row],[Fecha Inicial]]+1</f>
        <v>7</v>
      </c>
      <c r="E710" s="62">
        <v>46114</v>
      </c>
      <c r="F710" s="62">
        <v>46120</v>
      </c>
      <c r="G710" s="29" t="s">
        <v>129</v>
      </c>
      <c r="H710" s="30">
        <v>0.9</v>
      </c>
      <c r="I710" s="30">
        <v>2</v>
      </c>
      <c r="J710" s="30">
        <v>2.7</v>
      </c>
      <c r="K710" s="30">
        <v>0.1</v>
      </c>
      <c r="L710" s="30">
        <v>0.6</v>
      </c>
      <c r="M710" s="30">
        <v>0.5</v>
      </c>
      <c r="N710" s="30"/>
      <c r="O710" s="58">
        <v>4.4420000000000002</v>
      </c>
      <c r="P710" s="59">
        <v>6048.25</v>
      </c>
      <c r="Q710" s="59"/>
      <c r="R710" s="59"/>
      <c r="S710" s="32">
        <v>0.02</v>
      </c>
      <c r="T710" s="32">
        <v>0.107</v>
      </c>
      <c r="U710" s="59">
        <v>69037.98</v>
      </c>
      <c r="V710" s="59">
        <v>35737</v>
      </c>
      <c r="W710" s="59">
        <v>26000</v>
      </c>
      <c r="X710" s="59">
        <v>1361.75</v>
      </c>
      <c r="Y710" s="59">
        <v>7410</v>
      </c>
      <c r="AA710"/>
    </row>
    <row r="711" spans="1:27" x14ac:dyDescent="0.25">
      <c r="A711" s="60">
        <f>IFERROR(VLOOKUP(RepVariacion[[#This Row],[Nombre Artículo]],Productos[],4,FALSE),"00 Falta Info")</f>
        <v>0</v>
      </c>
      <c r="B711" s="34" t="str">
        <f>IFERROR(VLOOKUP(RepVariacion[[#This Row],[Nombre Artículo]],Productos[],3,FALSE),"00 Falta Info")</f>
        <v>Verduras</v>
      </c>
      <c r="C711" s="34" t="str">
        <f>IFERROR(VLOOKUP(RepVariacion[[#This Row],[Nombre Artículo]],Productos[],2,FALSE),"00 Falta Info")</f>
        <v>Palta</v>
      </c>
      <c r="D711" s="61">
        <f>RepVariacion[[#This Row],[Fecha]]-RepVariacion[[#This Row],[Fecha Inicial]]+1</f>
        <v>7</v>
      </c>
      <c r="E711" s="62">
        <v>46114</v>
      </c>
      <c r="F711" s="62">
        <v>46120</v>
      </c>
      <c r="G711" s="29" t="s">
        <v>92</v>
      </c>
      <c r="H711" s="30">
        <v>17.5</v>
      </c>
      <c r="I711" s="30">
        <v>6</v>
      </c>
      <c r="J711" s="30">
        <v>11.4</v>
      </c>
      <c r="K711" s="30">
        <v>12.1</v>
      </c>
      <c r="L711" s="30">
        <v>15.8</v>
      </c>
      <c r="M711" s="30">
        <v>3.7</v>
      </c>
      <c r="N711" s="30">
        <v>1</v>
      </c>
      <c r="O711" s="58">
        <v>0.30399999999999999</v>
      </c>
      <c r="P711" s="59">
        <v>15779.11</v>
      </c>
      <c r="Q711" s="59">
        <v>8.3000000000000004E-2</v>
      </c>
      <c r="R711" s="59">
        <v>4320.93</v>
      </c>
      <c r="S711" s="32">
        <v>0.14299999999999999</v>
      </c>
      <c r="T711" s="32">
        <v>0.17399999999999999</v>
      </c>
      <c r="U711" s="59">
        <v>388784.16</v>
      </c>
      <c r="V711" s="59">
        <v>48952.58</v>
      </c>
      <c r="W711" s="59">
        <v>24000</v>
      </c>
      <c r="X711" s="59">
        <v>55784.21</v>
      </c>
      <c r="Y711" s="59">
        <v>67729.64</v>
      </c>
      <c r="AA711"/>
    </row>
    <row r="712" spans="1:27" x14ac:dyDescent="0.25">
      <c r="A712" s="60">
        <f>IFERROR(VLOOKUP(RepVariacion[[#This Row],[Nombre Artículo]],Productos[],4,FALSE),"00 Falta Info")</f>
        <v>0</v>
      </c>
      <c r="B712" s="34" t="str">
        <f>IFERROR(VLOOKUP(RepVariacion[[#This Row],[Nombre Artículo]],Productos[],3,FALSE),"00 Falta Info")</f>
        <v>Postres</v>
      </c>
      <c r="C712" s="34" t="str">
        <f>IFERROR(VLOOKUP(RepVariacion[[#This Row],[Nombre Artículo]],Productos[],2,FALSE),"00 Falta Info")</f>
        <v>Tortas</v>
      </c>
      <c r="D712" s="61">
        <f>RepVariacion[[#This Row],[Fecha]]-RepVariacion[[#This Row],[Fecha Inicial]]+1</f>
        <v>7</v>
      </c>
      <c r="E712" s="62">
        <v>46114</v>
      </c>
      <c r="F712" s="62">
        <v>46120</v>
      </c>
      <c r="G712" s="29" t="s">
        <v>130</v>
      </c>
      <c r="H712" s="30">
        <v>30</v>
      </c>
      <c r="I712" s="30">
        <v>16</v>
      </c>
      <c r="J712" s="30">
        <v>24</v>
      </c>
      <c r="K712" s="30">
        <v>22</v>
      </c>
      <c r="L712" s="30">
        <v>22</v>
      </c>
      <c r="M712" s="30"/>
      <c r="N712" s="30"/>
      <c r="O712" s="58"/>
      <c r="P712" s="59"/>
      <c r="Q712" s="59"/>
      <c r="R712" s="59"/>
      <c r="S712" s="32">
        <v>0.80300000000000005</v>
      </c>
      <c r="T712" s="32">
        <v>0.80300000000000005</v>
      </c>
      <c r="U712" s="59">
        <v>33028.76</v>
      </c>
      <c r="V712" s="59">
        <v>28944</v>
      </c>
      <c r="W712" s="59">
        <v>19296</v>
      </c>
      <c r="X712" s="59">
        <v>26532</v>
      </c>
      <c r="Y712" s="59">
        <v>26532</v>
      </c>
      <c r="AA712"/>
    </row>
    <row r="713" spans="1:27" x14ac:dyDescent="0.25">
      <c r="A713" s="60">
        <f>IFERROR(VLOOKUP(RepVariacion[[#This Row],[Nombre Artículo]],Productos[],4,FALSE),"00 Falta Info")</f>
        <v>0</v>
      </c>
      <c r="B713" s="34" t="str">
        <f>IFERROR(VLOOKUP(RepVariacion[[#This Row],[Nombre Artículo]],Productos[],3,FALSE),"00 Falta Info")</f>
        <v>Postres</v>
      </c>
      <c r="C713" s="34" t="str">
        <f>IFERROR(VLOOKUP(RepVariacion[[#This Row],[Nombre Artículo]],Productos[],2,FALSE),"00 Falta Info")</f>
        <v>Tortas</v>
      </c>
      <c r="D713" s="61">
        <f>RepVariacion[[#This Row],[Fecha]]-RepVariacion[[#This Row],[Fecha Inicial]]+1</f>
        <v>7</v>
      </c>
      <c r="E713" s="62">
        <v>46114</v>
      </c>
      <c r="F713" s="62">
        <v>46120</v>
      </c>
      <c r="G713" s="29" t="s">
        <v>131</v>
      </c>
      <c r="H713" s="30">
        <v>54</v>
      </c>
      <c r="I713" s="30"/>
      <c r="J713" s="30">
        <v>47</v>
      </c>
      <c r="K713" s="30">
        <v>7</v>
      </c>
      <c r="L713" s="30">
        <v>6</v>
      </c>
      <c r="M713" s="30">
        <v>-1</v>
      </c>
      <c r="N713" s="30"/>
      <c r="O713" s="58">
        <v>-0.14299999999999999</v>
      </c>
      <c r="P713" s="59">
        <v>-1057</v>
      </c>
      <c r="Q713" s="59"/>
      <c r="R713" s="59"/>
      <c r="S713" s="32">
        <v>0.38300000000000001</v>
      </c>
      <c r="T713" s="32">
        <v>0.32900000000000001</v>
      </c>
      <c r="U713" s="59">
        <v>19294</v>
      </c>
      <c r="V713" s="59">
        <v>49679</v>
      </c>
      <c r="W713" s="59"/>
      <c r="X713" s="59">
        <v>7399</v>
      </c>
      <c r="Y713" s="59">
        <v>6342</v>
      </c>
      <c r="AA713"/>
    </row>
    <row r="714" spans="1:27" x14ac:dyDescent="0.25">
      <c r="A714" s="60">
        <f>IFERROR(VLOOKUP(RepVariacion[[#This Row],[Nombre Artículo]],Productos[],4,FALSE),"00 Falta Info")</f>
        <v>0</v>
      </c>
      <c r="B714" s="34" t="str">
        <f>IFERROR(VLOOKUP(RepVariacion[[#This Row],[Nombre Artículo]],Productos[],3,FALSE),"00 Falta Info")</f>
        <v>Postres</v>
      </c>
      <c r="C714" s="34" t="str">
        <f>IFERROR(VLOOKUP(RepVariacion[[#This Row],[Nombre Artículo]],Productos[],2,FALSE),"00 Falta Info")</f>
        <v>Tortas</v>
      </c>
      <c r="D714" s="61">
        <f>RepVariacion[[#This Row],[Fecha]]-RepVariacion[[#This Row],[Fecha Inicial]]+1</f>
        <v>7</v>
      </c>
      <c r="E714" s="62">
        <v>46114</v>
      </c>
      <c r="F714" s="62">
        <v>46120</v>
      </c>
      <c r="G714" s="29" t="s">
        <v>143</v>
      </c>
      <c r="H714" s="30">
        <v>73</v>
      </c>
      <c r="I714" s="30"/>
      <c r="J714" s="30">
        <v>62</v>
      </c>
      <c r="K714" s="30">
        <v>11</v>
      </c>
      <c r="L714" s="30">
        <v>11</v>
      </c>
      <c r="M714" s="30"/>
      <c r="N714" s="30"/>
      <c r="O714" s="58"/>
      <c r="P714" s="59"/>
      <c r="Q714" s="59"/>
      <c r="R714" s="59"/>
      <c r="S714" s="32">
        <v>0.67900000000000005</v>
      </c>
      <c r="T714" s="32">
        <v>0.67900000000000005</v>
      </c>
      <c r="U714" s="59">
        <v>25036.19</v>
      </c>
      <c r="V714" s="59">
        <v>95852</v>
      </c>
      <c r="W714" s="59"/>
      <c r="X714" s="59">
        <v>17006</v>
      </c>
      <c r="Y714" s="59">
        <v>17006</v>
      </c>
      <c r="AA714"/>
    </row>
    <row r="715" spans="1:27" x14ac:dyDescent="0.25">
      <c r="A715" s="60">
        <f>IFERROR(VLOOKUP(RepVariacion[[#This Row],[Nombre Artículo]],Productos[],4,FALSE),"00 Falta Info")</f>
        <v>0</v>
      </c>
      <c r="B715" s="34" t="str">
        <f>IFERROR(VLOOKUP(RepVariacion[[#This Row],[Nombre Artículo]],Productos[],3,FALSE),"00 Falta Info")</f>
        <v>Postres</v>
      </c>
      <c r="C715" s="34" t="str">
        <f>IFERROR(VLOOKUP(RepVariacion[[#This Row],[Nombre Artículo]],Productos[],2,FALSE),"00 Falta Info")</f>
        <v>Tortas</v>
      </c>
      <c r="D715" s="61">
        <f>RepVariacion[[#This Row],[Fecha]]-RepVariacion[[#This Row],[Fecha Inicial]]+1</f>
        <v>7</v>
      </c>
      <c r="E715" s="62">
        <v>46114</v>
      </c>
      <c r="F715" s="62">
        <v>46120</v>
      </c>
      <c r="G715" s="29" t="s">
        <v>132</v>
      </c>
      <c r="H715" s="30">
        <v>144</v>
      </c>
      <c r="I715" s="30"/>
      <c r="J715" s="30">
        <v>144</v>
      </c>
      <c r="K715" s="30"/>
      <c r="L715" s="30"/>
      <c r="M715" s="30"/>
      <c r="N715" s="30"/>
      <c r="O715" s="58"/>
      <c r="P715" s="59"/>
      <c r="Q715" s="59"/>
      <c r="R715" s="59"/>
      <c r="S715" s="32"/>
      <c r="T715" s="32"/>
      <c r="U715" s="59"/>
      <c r="V715" s="59">
        <v>34560</v>
      </c>
      <c r="W715" s="59"/>
      <c r="X715" s="59"/>
      <c r="Y715" s="59"/>
      <c r="AA715"/>
    </row>
    <row r="716" spans="1:27" x14ac:dyDescent="0.25">
      <c r="A716" s="60">
        <f>IFERROR(VLOOKUP(RepVariacion[[#This Row],[Nombre Artículo]],Productos[],4,FALSE),"00 Falta Info")</f>
        <v>0</v>
      </c>
      <c r="B716" s="34" t="str">
        <f>IFERROR(VLOOKUP(RepVariacion[[#This Row],[Nombre Artículo]],Productos[],3,FALSE),"00 Falta Info")</f>
        <v>Postres</v>
      </c>
      <c r="C716" s="34" t="str">
        <f>IFERROR(VLOOKUP(RepVariacion[[#This Row],[Nombre Artículo]],Productos[],2,FALSE),"00 Falta Info")</f>
        <v>Tortas</v>
      </c>
      <c r="D716" s="61">
        <f>RepVariacion[[#This Row],[Fecha]]-RepVariacion[[#This Row],[Fecha Inicial]]+1</f>
        <v>7</v>
      </c>
      <c r="E716" s="62">
        <v>46114</v>
      </c>
      <c r="F716" s="62">
        <v>46120</v>
      </c>
      <c r="G716" s="29" t="s">
        <v>144</v>
      </c>
      <c r="H716" s="30">
        <v>164</v>
      </c>
      <c r="I716" s="30"/>
      <c r="J716" s="30">
        <v>160</v>
      </c>
      <c r="K716" s="30">
        <v>4</v>
      </c>
      <c r="L716" s="30"/>
      <c r="M716" s="30">
        <v>-4</v>
      </c>
      <c r="N716" s="30">
        <v>4</v>
      </c>
      <c r="O716" s="58">
        <v>-1</v>
      </c>
      <c r="P716" s="59">
        <v>-1332</v>
      </c>
      <c r="Q716" s="59">
        <v>1</v>
      </c>
      <c r="R716" s="59">
        <v>1332</v>
      </c>
      <c r="S716" s="32"/>
      <c r="T716" s="32"/>
      <c r="U716" s="59"/>
      <c r="V716" s="59">
        <v>53280</v>
      </c>
      <c r="W716" s="59"/>
      <c r="X716" s="59">
        <v>1332</v>
      </c>
      <c r="Y716" s="59"/>
      <c r="AA716"/>
    </row>
    <row r="717" spans="1:27" x14ac:dyDescent="0.25">
      <c r="A717" s="60">
        <f>IFERROR(VLOOKUP(RepVariacion[[#This Row],[Nombre Artículo]],Productos[],4,FALSE),"00 Falta Info")</f>
        <v>0</v>
      </c>
      <c r="B717" s="34" t="str">
        <f>IFERROR(VLOOKUP(RepVariacion[[#This Row],[Nombre Artículo]],Productos[],3,FALSE),"00 Falta Info")</f>
        <v>Postres</v>
      </c>
      <c r="C717" s="34" t="str">
        <f>IFERROR(VLOOKUP(RepVariacion[[#This Row],[Nombre Artículo]],Productos[],2,FALSE),"00 Falta Info")</f>
        <v>Tortas</v>
      </c>
      <c r="D717" s="61">
        <f>RepVariacion[[#This Row],[Fecha]]-RepVariacion[[#This Row],[Fecha Inicial]]+1</f>
        <v>7</v>
      </c>
      <c r="E717" s="62">
        <v>46114</v>
      </c>
      <c r="F717" s="62">
        <v>46120</v>
      </c>
      <c r="G717" s="29" t="s">
        <v>133</v>
      </c>
      <c r="H717" s="30">
        <v>14</v>
      </c>
      <c r="I717" s="30"/>
      <c r="J717" s="30">
        <v>14</v>
      </c>
      <c r="K717" s="30"/>
      <c r="L717" s="30"/>
      <c r="M717" s="30"/>
      <c r="N717" s="30"/>
      <c r="O717" s="58"/>
      <c r="P717" s="59"/>
      <c r="Q717" s="59"/>
      <c r="R717" s="59"/>
      <c r="S717" s="32"/>
      <c r="T717" s="32"/>
      <c r="U717" s="59"/>
      <c r="V717" s="59">
        <v>6580</v>
      </c>
      <c r="W717" s="59"/>
      <c r="X717" s="59"/>
      <c r="Y717" s="59"/>
      <c r="AA717"/>
    </row>
    <row r="718" spans="1:27" x14ac:dyDescent="0.25">
      <c r="A718" s="60">
        <f>IFERROR(VLOOKUP(RepVariacion[[#This Row],[Nombre Artículo]],Productos[],4,FALSE),"00 Falta Info")</f>
        <v>0</v>
      </c>
      <c r="B718" s="34" t="str">
        <f>IFERROR(VLOOKUP(RepVariacion[[#This Row],[Nombre Artículo]],Productos[],3,FALSE),"00 Falta Info")</f>
        <v>Postres</v>
      </c>
      <c r="C718" s="34" t="str">
        <f>IFERROR(VLOOKUP(RepVariacion[[#This Row],[Nombre Artículo]],Productos[],2,FALSE),"00 Falta Info")</f>
        <v>Tortas</v>
      </c>
      <c r="D718" s="61">
        <f>RepVariacion[[#This Row],[Fecha]]-RepVariacion[[#This Row],[Fecha Inicial]]+1</f>
        <v>7</v>
      </c>
      <c r="E718" s="62">
        <v>46114</v>
      </c>
      <c r="F718" s="62">
        <v>46120</v>
      </c>
      <c r="G718" s="29" t="s">
        <v>145</v>
      </c>
      <c r="H718" s="30">
        <v>48</v>
      </c>
      <c r="I718" s="30"/>
      <c r="J718" s="30">
        <v>45</v>
      </c>
      <c r="K718" s="30">
        <v>3</v>
      </c>
      <c r="L718" s="30">
        <v>3</v>
      </c>
      <c r="M718" s="30"/>
      <c r="N718" s="30"/>
      <c r="O718" s="58"/>
      <c r="P718" s="59"/>
      <c r="Q718" s="59"/>
      <c r="R718" s="59"/>
      <c r="S718" s="32">
        <v>0.308</v>
      </c>
      <c r="T718" s="32">
        <v>0.308</v>
      </c>
      <c r="U718" s="59">
        <v>11096.01</v>
      </c>
      <c r="V718" s="59">
        <v>51300</v>
      </c>
      <c r="W718" s="59"/>
      <c r="X718" s="59">
        <v>3420</v>
      </c>
      <c r="Y718" s="59">
        <v>3420</v>
      </c>
      <c r="AA718"/>
    </row>
    <row r="719" spans="1:27" x14ac:dyDescent="0.25">
      <c r="A719" s="60">
        <f>IFERROR(VLOOKUP(RepVariacion[[#This Row],[Nombre Artículo]],Productos[],4,FALSE),"00 Falta Info")</f>
        <v>0</v>
      </c>
      <c r="B719" s="34" t="str">
        <f>IFERROR(VLOOKUP(RepVariacion[[#This Row],[Nombre Artículo]],Productos[],3,FALSE),"00 Falta Info")</f>
        <v>Postres</v>
      </c>
      <c r="C719" s="34" t="str">
        <f>IFERROR(VLOOKUP(RepVariacion[[#This Row],[Nombre Artículo]],Productos[],2,FALSE),"00 Falta Info")</f>
        <v>Tortas</v>
      </c>
      <c r="D719" s="61">
        <f>RepVariacion[[#This Row],[Fecha]]-RepVariacion[[#This Row],[Fecha Inicial]]+1</f>
        <v>7</v>
      </c>
      <c r="E719" s="62">
        <v>46114</v>
      </c>
      <c r="F719" s="62">
        <v>46120</v>
      </c>
      <c r="G719" s="29" t="s">
        <v>135</v>
      </c>
      <c r="H719" s="30">
        <v>13</v>
      </c>
      <c r="I719" s="30"/>
      <c r="J719" s="30">
        <v>5</v>
      </c>
      <c r="K719" s="30">
        <v>8</v>
      </c>
      <c r="L719" s="30">
        <v>8</v>
      </c>
      <c r="M719" s="30"/>
      <c r="N719" s="30"/>
      <c r="O719" s="58"/>
      <c r="P719" s="59"/>
      <c r="Q719" s="59"/>
      <c r="R719" s="59"/>
      <c r="S719" s="32">
        <v>0.13200000000000001</v>
      </c>
      <c r="T719" s="32">
        <v>0.13200000000000001</v>
      </c>
      <c r="U719" s="59">
        <v>16471</v>
      </c>
      <c r="V719" s="59">
        <v>1360</v>
      </c>
      <c r="W719" s="59"/>
      <c r="X719" s="59">
        <v>2176</v>
      </c>
      <c r="Y719" s="59">
        <v>2176</v>
      </c>
      <c r="AA719"/>
    </row>
    <row r="720" spans="1:27" x14ac:dyDescent="0.25">
      <c r="A720" s="60">
        <f>IFERROR(VLOOKUP(RepVariacion[[#This Row],[Nombre Artículo]],Productos[],4,FALSE),"00 Falta Info")</f>
        <v>0</v>
      </c>
      <c r="B720" s="34" t="str">
        <f>IFERROR(VLOOKUP(RepVariacion[[#This Row],[Nombre Artículo]],Productos[],3,FALSE),"00 Falta Info")</f>
        <v>Colación</v>
      </c>
      <c r="C720" s="34" t="str">
        <f>IFERROR(VLOOKUP(RepVariacion[[#This Row],[Nombre Artículo]],Productos[],2,FALSE),"00 Falta Info")</f>
        <v>Colacion</v>
      </c>
      <c r="D720" s="61">
        <f>RepVariacion[[#This Row],[Fecha]]-RepVariacion[[#This Row],[Fecha Inicial]]+1</f>
        <v>7</v>
      </c>
      <c r="E720" s="62">
        <v>46114</v>
      </c>
      <c r="F720" s="62">
        <v>46120</v>
      </c>
      <c r="G720" s="29" t="s">
        <v>137</v>
      </c>
      <c r="H720" s="30">
        <v>2</v>
      </c>
      <c r="I720" s="30">
        <v>6</v>
      </c>
      <c r="J720" s="30">
        <v>8</v>
      </c>
      <c r="K720" s="30"/>
      <c r="L720" s="30"/>
      <c r="M720" s="30"/>
      <c r="N720" s="30"/>
      <c r="O720" s="58"/>
      <c r="P720" s="59"/>
      <c r="Q720" s="59"/>
      <c r="R720" s="59"/>
      <c r="S720" s="32"/>
      <c r="T720" s="32"/>
      <c r="U720" s="59"/>
      <c r="V720" s="59">
        <v>46400</v>
      </c>
      <c r="W720" s="59">
        <v>36000</v>
      </c>
      <c r="X720" s="59"/>
      <c r="Y720" s="59"/>
      <c r="AA720"/>
    </row>
    <row r="721" spans="1:27" x14ac:dyDescent="0.25">
      <c r="A721" s="60">
        <f>IFERROR(VLOOKUP(RepVariacion[[#This Row],[Nombre Artículo]],Productos[],4,FALSE),"00 Falta Info")</f>
        <v>0</v>
      </c>
      <c r="B721" s="34" t="str">
        <f>IFERROR(VLOOKUP(RepVariacion[[#This Row],[Nombre Artículo]],Productos[],3,FALSE),"00 Falta Info")</f>
        <v>Colación</v>
      </c>
      <c r="C721" s="34" t="str">
        <f>IFERROR(VLOOKUP(RepVariacion[[#This Row],[Nombre Artículo]],Productos[],2,FALSE),"00 Falta Info")</f>
        <v>Colacion</v>
      </c>
      <c r="D721" s="61">
        <f>RepVariacion[[#This Row],[Fecha]]-RepVariacion[[#This Row],[Fecha Inicial]]+1</f>
        <v>7</v>
      </c>
      <c r="E721" s="62">
        <v>46114</v>
      </c>
      <c r="F721" s="62">
        <v>46120</v>
      </c>
      <c r="G721" s="29" t="s">
        <v>141</v>
      </c>
      <c r="H721" s="30">
        <v>4.2</v>
      </c>
      <c r="I721" s="30">
        <v>9.6</v>
      </c>
      <c r="J721" s="30">
        <v>13.8</v>
      </c>
      <c r="K721" s="30"/>
      <c r="L721" s="30"/>
      <c r="M721" s="30"/>
      <c r="N721" s="30"/>
      <c r="O721" s="58"/>
      <c r="P721" s="59"/>
      <c r="Q721" s="59"/>
      <c r="R721" s="59"/>
      <c r="S721" s="32"/>
      <c r="T721" s="32"/>
      <c r="U721" s="59"/>
      <c r="V721" s="59">
        <v>114144</v>
      </c>
      <c r="W721" s="59">
        <v>80544</v>
      </c>
      <c r="X721" s="59"/>
      <c r="Y721" s="59"/>
      <c r="AA721"/>
    </row>
    <row r="722" spans="1:27" x14ac:dyDescent="0.25">
      <c r="A722" s="60">
        <f>IFERROR(VLOOKUP(RepVariacion[[#This Row],[Nombre Artículo]],Productos[],4,FALSE),"00 Falta Info")</f>
        <v>0</v>
      </c>
      <c r="B722" s="34" t="str">
        <f>IFERROR(VLOOKUP(RepVariacion[[#This Row],[Nombre Artículo]],Productos[],3,FALSE),"00 Falta Info")</f>
        <v>Colación</v>
      </c>
      <c r="C722" s="34" t="str">
        <f>IFERROR(VLOOKUP(RepVariacion[[#This Row],[Nombre Artículo]],Productos[],2,FALSE),"00 Falta Info")</f>
        <v>Colacion</v>
      </c>
      <c r="D722" s="61">
        <f>RepVariacion[[#This Row],[Fecha]]-RepVariacion[[#This Row],[Fecha Inicial]]+1</f>
        <v>7</v>
      </c>
      <c r="E722" s="62">
        <v>46114</v>
      </c>
      <c r="F722" s="62">
        <v>46120</v>
      </c>
      <c r="G722" s="29" t="s">
        <v>138</v>
      </c>
      <c r="H722" s="30">
        <v>23.4</v>
      </c>
      <c r="I722" s="30"/>
      <c r="J722" s="30">
        <v>10.1</v>
      </c>
      <c r="K722" s="30">
        <v>13.3</v>
      </c>
      <c r="L722" s="30"/>
      <c r="M722" s="30">
        <v>-13.3</v>
      </c>
      <c r="N722" s="30"/>
      <c r="O722" s="58">
        <v>-1</v>
      </c>
      <c r="P722" s="59">
        <v>-90307</v>
      </c>
      <c r="Q722" s="59"/>
      <c r="R722" s="59"/>
      <c r="S722" s="32"/>
      <c r="T722" s="32"/>
      <c r="U722" s="59"/>
      <c r="V722" s="59">
        <v>68579</v>
      </c>
      <c r="W722" s="59"/>
      <c r="X722" s="59">
        <v>90307</v>
      </c>
      <c r="Y722" s="59"/>
      <c r="AA722"/>
    </row>
    <row r="723" spans="1:27" x14ac:dyDescent="0.25">
      <c r="A723" s="60">
        <f>IFERROR(VLOOKUP(RepVariacion[[#This Row],[Nombre Artículo]],Productos[],4,FALSE),"00 Falta Info")</f>
        <v>0</v>
      </c>
      <c r="B723" s="34" t="str">
        <f>IFERROR(VLOOKUP(RepVariacion[[#This Row],[Nombre Artículo]],Productos[],3,FALSE),"00 Falta Info")</f>
        <v>Colación</v>
      </c>
      <c r="C723" s="34" t="str">
        <f>IFERROR(VLOOKUP(RepVariacion[[#This Row],[Nombre Artículo]],Productos[],2,FALSE),"00 Falta Info")</f>
        <v>Colacion</v>
      </c>
      <c r="D723" s="61">
        <f>RepVariacion[[#This Row],[Fecha]]-RepVariacion[[#This Row],[Fecha Inicial]]+1</f>
        <v>7</v>
      </c>
      <c r="E723" s="62">
        <v>46114</v>
      </c>
      <c r="F723" s="62">
        <v>46120</v>
      </c>
      <c r="G723" s="29" t="s">
        <v>140</v>
      </c>
      <c r="H723" s="30"/>
      <c r="I723" s="30">
        <v>20.8</v>
      </c>
      <c r="J723" s="30">
        <v>20.8</v>
      </c>
      <c r="K723" s="30"/>
      <c r="L723" s="30"/>
      <c r="M723" s="30"/>
      <c r="N723" s="30"/>
      <c r="O723" s="58"/>
      <c r="P723" s="59"/>
      <c r="Q723" s="59"/>
      <c r="R723" s="59"/>
      <c r="S723" s="32"/>
      <c r="T723" s="32"/>
      <c r="U723" s="59"/>
      <c r="V723" s="59">
        <v>52000</v>
      </c>
      <c r="W723" s="59">
        <v>52000</v>
      </c>
      <c r="X723" s="59"/>
      <c r="Y723" s="59"/>
      <c r="AA723"/>
    </row>
    <row r="724" spans="1:27" x14ac:dyDescent="0.25">
      <c r="A724" s="60">
        <f>IFERROR(VLOOKUP(RepVariacion[[#This Row],[Nombre Artículo]],Productos[],4,FALSE),"00 Falta Info")</f>
        <v>0</v>
      </c>
      <c r="B724" s="34" t="str">
        <f>IFERROR(VLOOKUP(RepVariacion[[#This Row],[Nombre Artículo]],Productos[],3,FALSE),"00 Falta Info")</f>
        <v>Aves</v>
      </c>
      <c r="C724" s="34" t="str">
        <f>IFERROR(VLOOKUP(RepVariacion[[#This Row],[Nombre Artículo]],Productos[],2,FALSE),"00 Falta Info")</f>
        <v>Pollo</v>
      </c>
      <c r="D724" s="61">
        <f>RepVariacion[[#This Row],[Fecha]]-RepVariacion[[#This Row],[Fecha Inicial]]+1</f>
        <v>7</v>
      </c>
      <c r="E724" s="62">
        <v>46121</v>
      </c>
      <c r="F724" s="62">
        <v>46127</v>
      </c>
      <c r="G724" s="29" t="s">
        <v>71</v>
      </c>
      <c r="H724" s="30">
        <v>45</v>
      </c>
      <c r="I724" s="30"/>
      <c r="J724" s="30">
        <v>38.700000000000003</v>
      </c>
      <c r="K724" s="30">
        <v>6.4</v>
      </c>
      <c r="L724" s="30">
        <v>6.2</v>
      </c>
      <c r="M724" s="30">
        <v>-0.2</v>
      </c>
      <c r="N724" s="30"/>
      <c r="O724" s="58">
        <v>-2.4E-2</v>
      </c>
      <c r="P724" s="59">
        <v>-662.63</v>
      </c>
      <c r="Q724" s="59"/>
      <c r="R724" s="59"/>
      <c r="S724" s="32">
        <v>0.15</v>
      </c>
      <c r="T724" s="32">
        <v>0.14699999999999999</v>
      </c>
      <c r="U724" s="59">
        <v>182322.6</v>
      </c>
      <c r="V724" s="59">
        <v>166214.34</v>
      </c>
      <c r="W724" s="59"/>
      <c r="X724" s="59">
        <v>27374.15</v>
      </c>
      <c r="Y724" s="59">
        <v>26711.52</v>
      </c>
      <c r="AA724"/>
    </row>
    <row r="725" spans="1:27" x14ac:dyDescent="0.25">
      <c r="A725" s="60">
        <f>IFERROR(VLOOKUP(RepVariacion[[#This Row],[Nombre Artículo]],Productos[],4,FALSE),"00 Falta Info")</f>
        <v>0</v>
      </c>
      <c r="B725" s="34" t="str">
        <f>IFERROR(VLOOKUP(RepVariacion[[#This Row],[Nombre Artículo]],Productos[],3,FALSE),"00 Falta Info")</f>
        <v>Carnes</v>
      </c>
      <c r="C725" s="34" t="str">
        <f>IFERROR(VLOOKUP(RepVariacion[[#This Row],[Nombre Artículo]],Productos[],2,FALSE),"00 Falta Info")</f>
        <v>Vacuno</v>
      </c>
      <c r="D725" s="61">
        <f>RepVariacion[[#This Row],[Fecha]]-RepVariacion[[#This Row],[Fecha Inicial]]+1</f>
        <v>7</v>
      </c>
      <c r="E725" s="62">
        <v>46121</v>
      </c>
      <c r="F725" s="62">
        <v>46127</v>
      </c>
      <c r="G725" s="29" t="s">
        <v>103</v>
      </c>
      <c r="H725" s="30">
        <v>19.5</v>
      </c>
      <c r="I725" s="30">
        <v>60</v>
      </c>
      <c r="J725" s="30">
        <v>37.799999999999997</v>
      </c>
      <c r="K725" s="30">
        <v>41.8</v>
      </c>
      <c r="L725" s="30">
        <v>42.3</v>
      </c>
      <c r="M725" s="30">
        <v>0.5</v>
      </c>
      <c r="N725" s="30"/>
      <c r="O725" s="58">
        <v>1.2999999999999999E-2</v>
      </c>
      <c r="P725" s="59">
        <v>20520</v>
      </c>
      <c r="Q725" s="59"/>
      <c r="R725" s="59"/>
      <c r="S725" s="32">
        <v>0.47299999999999998</v>
      </c>
      <c r="T725" s="32">
        <v>0.47899999999999998</v>
      </c>
      <c r="U725" s="59">
        <v>3351672.86</v>
      </c>
      <c r="V725" s="59">
        <v>1434500</v>
      </c>
      <c r="W725" s="59">
        <v>2280000</v>
      </c>
      <c r="X725" s="59">
        <v>1586500</v>
      </c>
      <c r="Y725" s="59">
        <v>1607020</v>
      </c>
      <c r="AA725"/>
    </row>
    <row r="726" spans="1:27" x14ac:dyDescent="0.25">
      <c r="A726" s="60">
        <f>IFERROR(VLOOKUP(RepVariacion[[#This Row],[Nombre Artículo]],Productos[],4,FALSE),"00 Falta Info")</f>
        <v>0</v>
      </c>
      <c r="B726" s="34" t="str">
        <f>IFERROR(VLOOKUP(RepVariacion[[#This Row],[Nombre Artículo]],Productos[],3,FALSE),"00 Falta Info")</f>
        <v>Carnes</v>
      </c>
      <c r="C726" s="34" t="str">
        <f>IFERROR(VLOOKUP(RepVariacion[[#This Row],[Nombre Artículo]],Productos[],2,FALSE),"00 Falta Info")</f>
        <v>Vacuno</v>
      </c>
      <c r="D726" s="61">
        <f>RepVariacion[[#This Row],[Fecha]]-RepVariacion[[#This Row],[Fecha Inicial]]+1</f>
        <v>7</v>
      </c>
      <c r="E726" s="62">
        <v>46121</v>
      </c>
      <c r="F726" s="62">
        <v>46127</v>
      </c>
      <c r="G726" s="29" t="s">
        <v>84</v>
      </c>
      <c r="H726" s="30">
        <v>53.4</v>
      </c>
      <c r="I726" s="30"/>
      <c r="J726" s="30">
        <v>36.9</v>
      </c>
      <c r="K726" s="30">
        <v>16.5</v>
      </c>
      <c r="L726" s="30">
        <v>17.8</v>
      </c>
      <c r="M726" s="30">
        <v>1.3</v>
      </c>
      <c r="N726" s="30">
        <v>1.5</v>
      </c>
      <c r="O726" s="58">
        <v>0.08</v>
      </c>
      <c r="P726" s="59">
        <v>19832.41</v>
      </c>
      <c r="Q726" s="59">
        <v>0.09</v>
      </c>
      <c r="R726" s="59">
        <v>22360.240000000002</v>
      </c>
      <c r="S726" s="32">
        <v>0.31</v>
      </c>
      <c r="T726" s="32">
        <v>0.33500000000000002</v>
      </c>
      <c r="U726" s="59">
        <v>801375.93</v>
      </c>
      <c r="V726" s="59">
        <v>557304.31000000006</v>
      </c>
      <c r="W726" s="59"/>
      <c r="X726" s="59">
        <v>248714.05</v>
      </c>
      <c r="Y726" s="59">
        <v>268546.46000000002</v>
      </c>
      <c r="AA726"/>
    </row>
    <row r="727" spans="1:27" x14ac:dyDescent="0.25">
      <c r="A727" s="60">
        <f>IFERROR(VLOOKUP(RepVariacion[[#This Row],[Nombre Artículo]],Productos[],4,FALSE),"00 Falta Info")</f>
        <v>0</v>
      </c>
      <c r="B727" s="34" t="str">
        <f>IFERROR(VLOOKUP(RepVariacion[[#This Row],[Nombre Artículo]],Productos[],3,FALSE),"00 Falta Info")</f>
        <v>Carnes</v>
      </c>
      <c r="C727" s="34" t="str">
        <f>IFERROR(VLOOKUP(RepVariacion[[#This Row],[Nombre Artículo]],Productos[],2,FALSE),"00 Falta Info")</f>
        <v>Vacuno</v>
      </c>
      <c r="D727" s="61">
        <f>RepVariacion[[#This Row],[Fecha]]-RepVariacion[[#This Row],[Fecha Inicial]]+1</f>
        <v>7</v>
      </c>
      <c r="E727" s="62">
        <v>46121</v>
      </c>
      <c r="F727" s="62">
        <v>46127</v>
      </c>
      <c r="G727" s="29" t="s">
        <v>104</v>
      </c>
      <c r="H727" s="30">
        <v>3.5</v>
      </c>
      <c r="I727" s="30">
        <v>15</v>
      </c>
      <c r="J727" s="30">
        <v>11.5</v>
      </c>
      <c r="K727" s="30">
        <v>7</v>
      </c>
      <c r="L727" s="30">
        <v>7</v>
      </c>
      <c r="M727" s="30"/>
      <c r="N727" s="30"/>
      <c r="O727" s="58"/>
      <c r="P727" s="59"/>
      <c r="Q727" s="59"/>
      <c r="R727" s="59"/>
      <c r="S727" s="32">
        <v>0.441</v>
      </c>
      <c r="T727" s="32">
        <v>0.441</v>
      </c>
      <c r="U727" s="59">
        <v>539848.99</v>
      </c>
      <c r="V727" s="59">
        <v>391000</v>
      </c>
      <c r="W727" s="59">
        <v>510000</v>
      </c>
      <c r="X727" s="59">
        <v>238000</v>
      </c>
      <c r="Y727" s="59">
        <v>238000</v>
      </c>
      <c r="AA727"/>
    </row>
    <row r="728" spans="1:27" x14ac:dyDescent="0.25">
      <c r="A728" s="60">
        <f>IFERROR(VLOOKUP(RepVariacion[[#This Row],[Nombre Artículo]],Productos[],4,FALSE),"00 Falta Info")</f>
        <v>0</v>
      </c>
      <c r="B728" s="34" t="str">
        <f>IFERROR(VLOOKUP(RepVariacion[[#This Row],[Nombre Artículo]],Productos[],3,FALSE),"00 Falta Info")</f>
        <v>Carnes</v>
      </c>
      <c r="C728" s="34" t="str">
        <f>IFERROR(VLOOKUP(RepVariacion[[#This Row],[Nombre Artículo]],Productos[],2,FALSE),"00 Falta Info")</f>
        <v>Vacuno</v>
      </c>
      <c r="D728" s="61">
        <f>RepVariacion[[#This Row],[Fecha]]-RepVariacion[[#This Row],[Fecha Inicial]]+1</f>
        <v>7</v>
      </c>
      <c r="E728" s="62">
        <v>46121</v>
      </c>
      <c r="F728" s="62">
        <v>46127</v>
      </c>
      <c r="G728" s="29" t="s">
        <v>105</v>
      </c>
      <c r="H728" s="30">
        <v>10.5</v>
      </c>
      <c r="I728" s="30">
        <v>15</v>
      </c>
      <c r="J728" s="30">
        <v>19.3</v>
      </c>
      <c r="K728" s="30">
        <v>6.2</v>
      </c>
      <c r="L728" s="30">
        <v>5.8</v>
      </c>
      <c r="M728" s="30">
        <v>-0.4</v>
      </c>
      <c r="N728" s="30">
        <v>0.3</v>
      </c>
      <c r="O728" s="58">
        <v>-6.7000000000000004E-2</v>
      </c>
      <c r="P728" s="59">
        <v>-3705.42</v>
      </c>
      <c r="Q728" s="59">
        <v>5.1999999999999998E-2</v>
      </c>
      <c r="R728" s="59">
        <v>2871.03</v>
      </c>
      <c r="S728" s="32">
        <v>0.18</v>
      </c>
      <c r="T728" s="32">
        <v>0.17</v>
      </c>
      <c r="U728" s="59">
        <v>304509.71000000002</v>
      </c>
      <c r="V728" s="59">
        <v>173410.17</v>
      </c>
      <c r="W728" s="59">
        <v>135000</v>
      </c>
      <c r="X728" s="59">
        <v>54917.32</v>
      </c>
      <c r="Y728" s="59">
        <v>51813.11</v>
      </c>
      <c r="AA728"/>
    </row>
    <row r="729" spans="1:27" x14ac:dyDescent="0.25">
      <c r="A729" s="60">
        <f>IFERROR(VLOOKUP(RepVariacion[[#This Row],[Nombre Artículo]],Productos[],4,FALSE),"00 Falta Info")</f>
        <v>0</v>
      </c>
      <c r="B729" s="34" t="str">
        <f>IFERROR(VLOOKUP(RepVariacion[[#This Row],[Nombre Artículo]],Productos[],3,FALSE),"00 Falta Info")</f>
        <v>Carnes</v>
      </c>
      <c r="C729" s="34" t="str">
        <f>IFERROR(VLOOKUP(RepVariacion[[#This Row],[Nombre Artículo]],Productos[],2,FALSE),"00 Falta Info")</f>
        <v>Vacuno</v>
      </c>
      <c r="D729" s="61">
        <f>RepVariacion[[#This Row],[Fecha]]-RepVariacion[[#This Row],[Fecha Inicial]]+1</f>
        <v>7</v>
      </c>
      <c r="E729" s="62">
        <v>46121</v>
      </c>
      <c r="F729" s="62">
        <v>46127</v>
      </c>
      <c r="G729" s="29" t="s">
        <v>106</v>
      </c>
      <c r="H729" s="30">
        <v>9.4</v>
      </c>
      <c r="I729" s="30">
        <v>4</v>
      </c>
      <c r="J729" s="30">
        <v>9.4</v>
      </c>
      <c r="K729" s="30">
        <v>4</v>
      </c>
      <c r="L729" s="30">
        <v>4</v>
      </c>
      <c r="M729" s="30"/>
      <c r="N729" s="30"/>
      <c r="O729" s="58"/>
      <c r="P729" s="59"/>
      <c r="Q729" s="59"/>
      <c r="R729" s="59"/>
      <c r="S729" s="32">
        <v>0.20599999999999999</v>
      </c>
      <c r="T729" s="32">
        <v>0.20599999999999999</v>
      </c>
      <c r="U729" s="59">
        <v>290975.01</v>
      </c>
      <c r="V729" s="59">
        <v>141000</v>
      </c>
      <c r="W729" s="59">
        <v>60000</v>
      </c>
      <c r="X729" s="59">
        <v>60000</v>
      </c>
      <c r="Y729" s="59">
        <v>60000</v>
      </c>
      <c r="AA729"/>
    </row>
    <row r="730" spans="1:27" x14ac:dyDescent="0.25">
      <c r="A730" s="60">
        <f>IFERROR(VLOOKUP(RepVariacion[[#This Row],[Nombre Artículo]],Productos[],4,FALSE),"00 Falta Info")</f>
        <v>0</v>
      </c>
      <c r="B730" s="34" t="str">
        <f>IFERROR(VLOOKUP(RepVariacion[[#This Row],[Nombre Artículo]],Productos[],3,FALSE),"00 Falta Info")</f>
        <v>Pescado</v>
      </c>
      <c r="C730" s="34" t="str">
        <f>IFERROR(VLOOKUP(RepVariacion[[#This Row],[Nombre Artículo]],Productos[],2,FALSE),"00 Falta Info")</f>
        <v>Pescado</v>
      </c>
      <c r="D730" s="61">
        <f>RepVariacion[[#This Row],[Fecha]]-RepVariacion[[#This Row],[Fecha Inicial]]+1</f>
        <v>7</v>
      </c>
      <c r="E730" s="62">
        <v>46121</v>
      </c>
      <c r="F730" s="62">
        <v>46127</v>
      </c>
      <c r="G730" s="29" t="s">
        <v>86</v>
      </c>
      <c r="H730" s="30">
        <v>17.5</v>
      </c>
      <c r="I730" s="30">
        <v>19.399999999999999</v>
      </c>
      <c r="J730" s="30">
        <v>26.7</v>
      </c>
      <c r="K730" s="30">
        <v>10.199999999999999</v>
      </c>
      <c r="L730" s="30">
        <v>10.7</v>
      </c>
      <c r="M730" s="30">
        <v>0.4</v>
      </c>
      <c r="N730" s="30"/>
      <c r="O730" s="58">
        <v>4.2999999999999997E-2</v>
      </c>
      <c r="P730" s="59">
        <v>4059.91</v>
      </c>
      <c r="Q730" s="59"/>
      <c r="R730" s="59"/>
      <c r="S730" s="32">
        <v>0.14399999999999999</v>
      </c>
      <c r="T730" s="32">
        <v>0.151</v>
      </c>
      <c r="U730" s="59">
        <v>656573.42000000004</v>
      </c>
      <c r="V730" s="59">
        <v>248025.85</v>
      </c>
      <c r="W730" s="59">
        <v>180496</v>
      </c>
      <c r="X730" s="59">
        <v>94747.48</v>
      </c>
      <c r="Y730" s="59">
        <v>98973.34</v>
      </c>
      <c r="AA730"/>
    </row>
    <row r="731" spans="1:27" x14ac:dyDescent="0.25">
      <c r="A731" s="60">
        <f>IFERROR(VLOOKUP(RepVariacion[[#This Row],[Nombre Artículo]],Productos[],4,FALSE),"00 Falta Info")</f>
        <v>0</v>
      </c>
      <c r="B731" s="34" t="str">
        <f>IFERROR(VLOOKUP(RepVariacion[[#This Row],[Nombre Artículo]],Productos[],3,FALSE),"00 Falta Info")</f>
        <v>Pescado</v>
      </c>
      <c r="C731" s="34" t="str">
        <f>IFERROR(VLOOKUP(RepVariacion[[#This Row],[Nombre Artículo]],Productos[],2,FALSE),"00 Falta Info")</f>
        <v>Pescado</v>
      </c>
      <c r="D731" s="61">
        <f>RepVariacion[[#This Row],[Fecha]]-RepVariacion[[#This Row],[Fecha Inicial]]+1</f>
        <v>7</v>
      </c>
      <c r="E731" s="62">
        <v>46121</v>
      </c>
      <c r="F731" s="62">
        <v>46127</v>
      </c>
      <c r="G731" s="29" t="s">
        <v>107</v>
      </c>
      <c r="H731" s="30">
        <v>10.7</v>
      </c>
      <c r="I731" s="30">
        <v>15</v>
      </c>
      <c r="J731" s="30">
        <v>19.2</v>
      </c>
      <c r="K731" s="30">
        <v>6.5</v>
      </c>
      <c r="L731" s="30">
        <v>6.4</v>
      </c>
      <c r="M731" s="30"/>
      <c r="N731" s="30"/>
      <c r="O731" s="58">
        <v>-4.0000000000000001E-3</v>
      </c>
      <c r="P731" s="59">
        <v>-267.39999999999998</v>
      </c>
      <c r="Q731" s="59"/>
      <c r="R731" s="59"/>
      <c r="S731" s="32">
        <v>0.189</v>
      </c>
      <c r="T731" s="32">
        <v>0.189</v>
      </c>
      <c r="U731" s="59">
        <v>326016.99</v>
      </c>
      <c r="V731" s="59">
        <v>183719.67</v>
      </c>
      <c r="W731" s="59">
        <v>143250</v>
      </c>
      <c r="X731" s="59">
        <v>61764.51</v>
      </c>
      <c r="Y731" s="59">
        <v>61500.92</v>
      </c>
      <c r="AA731"/>
    </row>
    <row r="732" spans="1:27" x14ac:dyDescent="0.25">
      <c r="A732" s="60">
        <f>IFERROR(VLOOKUP(RepVariacion[[#This Row],[Nombre Artículo]],Productos[],4,FALSE),"00 Falta Info")</f>
        <v>0</v>
      </c>
      <c r="B732" s="34" t="str">
        <f>IFERROR(VLOOKUP(RepVariacion[[#This Row],[Nombre Artículo]],Productos[],3,FALSE),"00 Falta Info")</f>
        <v>Pescado</v>
      </c>
      <c r="C732" s="34" t="str">
        <f>IFERROR(VLOOKUP(RepVariacion[[#This Row],[Nombre Artículo]],Productos[],2,FALSE),"00 Falta Info")</f>
        <v>Pescado</v>
      </c>
      <c r="D732" s="61">
        <f>RepVariacion[[#This Row],[Fecha]]-RepVariacion[[#This Row],[Fecha Inicial]]+1</f>
        <v>7</v>
      </c>
      <c r="E732" s="62">
        <v>46121</v>
      </c>
      <c r="F732" s="62">
        <v>46127</v>
      </c>
      <c r="G732" s="29" t="s">
        <v>109</v>
      </c>
      <c r="H732" s="30">
        <v>45</v>
      </c>
      <c r="I732" s="30">
        <v>16.2</v>
      </c>
      <c r="J732" s="30">
        <v>41.8</v>
      </c>
      <c r="K732" s="30">
        <v>19.3</v>
      </c>
      <c r="L732" s="30">
        <v>18.899999999999999</v>
      </c>
      <c r="M732" s="30">
        <v>-0.4</v>
      </c>
      <c r="N732" s="30"/>
      <c r="O732" s="58">
        <v>-2.3E-2</v>
      </c>
      <c r="P732" s="59">
        <v>-5333.7</v>
      </c>
      <c r="Q732" s="59"/>
      <c r="R732" s="59"/>
      <c r="S732" s="32">
        <v>0.247</v>
      </c>
      <c r="T732" s="32">
        <v>0.247</v>
      </c>
      <c r="U732" s="59">
        <v>933716.72</v>
      </c>
      <c r="V732" s="59">
        <v>511417.93</v>
      </c>
      <c r="W732" s="59">
        <v>205740</v>
      </c>
      <c r="X732" s="59">
        <v>230591.33</v>
      </c>
      <c r="Y732" s="59">
        <v>231060.4</v>
      </c>
      <c r="AA732"/>
    </row>
    <row r="733" spans="1:27" x14ac:dyDescent="0.25">
      <c r="A733" s="60">
        <f>IFERROR(VLOOKUP(RepVariacion[[#This Row],[Nombre Artículo]],Productos[],4,FALSE),"00 Falta Info")</f>
        <v>0</v>
      </c>
      <c r="B733" s="34" t="str">
        <f>IFERROR(VLOOKUP(RepVariacion[[#This Row],[Nombre Artículo]],Productos[],3,FALSE),"00 Falta Info")</f>
        <v>Pescado</v>
      </c>
      <c r="C733" s="34" t="str">
        <f>IFERROR(VLOOKUP(RepVariacion[[#This Row],[Nombre Artículo]],Productos[],2,FALSE),"00 Falta Info")</f>
        <v>Pescado</v>
      </c>
      <c r="D733" s="61">
        <f>RepVariacion[[#This Row],[Fecha]]-RepVariacion[[#This Row],[Fecha Inicial]]+1</f>
        <v>7</v>
      </c>
      <c r="E733" s="62">
        <v>46121</v>
      </c>
      <c r="F733" s="62">
        <v>46127</v>
      </c>
      <c r="G733" s="29" t="s">
        <v>158</v>
      </c>
      <c r="H733" s="30">
        <v>3.8</v>
      </c>
      <c r="I733" s="30"/>
      <c r="J733" s="30"/>
      <c r="K733" s="30">
        <v>3.8</v>
      </c>
      <c r="L733" s="30"/>
      <c r="M733" s="30">
        <v>-3.8</v>
      </c>
      <c r="N733" s="30"/>
      <c r="O733" s="58">
        <v>-1</v>
      </c>
      <c r="P733" s="59">
        <v>-20847.62</v>
      </c>
      <c r="Q733" s="59"/>
      <c r="R733" s="59"/>
      <c r="S733" s="32"/>
      <c r="T733" s="32"/>
      <c r="U733" s="59"/>
      <c r="V733" s="59"/>
      <c r="W733" s="59"/>
      <c r="X733" s="59">
        <v>20847.62</v>
      </c>
      <c r="Y733" s="59"/>
      <c r="AA733"/>
    </row>
    <row r="734" spans="1:27" x14ac:dyDescent="0.25">
      <c r="A734" s="60">
        <f>IFERROR(VLOOKUP(RepVariacion[[#This Row],[Nombre Artículo]],Productos[],4,FALSE),"00 Falta Info")</f>
        <v>0</v>
      </c>
      <c r="B734" s="34" t="str">
        <f>IFERROR(VLOOKUP(RepVariacion[[#This Row],[Nombre Artículo]],Productos[],3,FALSE),"00 Falta Info")</f>
        <v>Pescado</v>
      </c>
      <c r="C734" s="34" t="str">
        <f>IFERROR(VLOOKUP(RepVariacion[[#This Row],[Nombre Artículo]],Productos[],2,FALSE),"00 Falta Info")</f>
        <v>Pescado</v>
      </c>
      <c r="D734" s="61">
        <f>RepVariacion[[#This Row],[Fecha]]-RepVariacion[[#This Row],[Fecha Inicial]]+1</f>
        <v>7</v>
      </c>
      <c r="E734" s="62">
        <v>46121</v>
      </c>
      <c r="F734" s="62">
        <v>46127</v>
      </c>
      <c r="G734" s="29" t="s">
        <v>108</v>
      </c>
      <c r="H734" s="30">
        <v>4</v>
      </c>
      <c r="I734" s="30">
        <v>28.2</v>
      </c>
      <c r="J734" s="30">
        <v>10</v>
      </c>
      <c r="K734" s="30">
        <v>22.2</v>
      </c>
      <c r="L734" s="30">
        <v>22.3</v>
      </c>
      <c r="M734" s="30">
        <v>0.2</v>
      </c>
      <c r="N734" s="30"/>
      <c r="O734" s="58">
        <v>7.0000000000000001E-3</v>
      </c>
      <c r="P734" s="59">
        <v>1598.4</v>
      </c>
      <c r="Q734" s="59"/>
      <c r="R734" s="59"/>
      <c r="S734" s="32">
        <v>0.29199999999999998</v>
      </c>
      <c r="T734" s="32">
        <v>0.30399999999999999</v>
      </c>
      <c r="U734" s="59">
        <v>733679.98</v>
      </c>
      <c r="V734" s="59">
        <v>100166.39</v>
      </c>
      <c r="W734" s="59">
        <v>284942</v>
      </c>
      <c r="X734" s="59">
        <v>214400.61</v>
      </c>
      <c r="Y734" s="59">
        <v>223110</v>
      </c>
      <c r="AA734"/>
    </row>
    <row r="735" spans="1:27" x14ac:dyDescent="0.25">
      <c r="A735" s="60">
        <f>IFERROR(VLOOKUP(RepVariacion[[#This Row],[Nombre Artículo]],Productos[],4,FALSE),"00 Falta Info")</f>
        <v>0</v>
      </c>
      <c r="B735" s="34" t="str">
        <f>IFERROR(VLOOKUP(RepVariacion[[#This Row],[Nombre Artículo]],Productos[],3,FALSE),"00 Falta Info")</f>
        <v>Pescado</v>
      </c>
      <c r="C735" s="34" t="str">
        <f>IFERROR(VLOOKUP(RepVariacion[[#This Row],[Nombre Artículo]],Productos[],2,FALSE),"00 Falta Info")</f>
        <v>Pescado</v>
      </c>
      <c r="D735" s="61">
        <f>RepVariacion[[#This Row],[Fecha]]-RepVariacion[[#This Row],[Fecha Inicial]]+1</f>
        <v>7</v>
      </c>
      <c r="E735" s="62">
        <v>46121</v>
      </c>
      <c r="F735" s="62">
        <v>46127</v>
      </c>
      <c r="G735" s="29" t="s">
        <v>159</v>
      </c>
      <c r="H735" s="30">
        <v>4</v>
      </c>
      <c r="I735" s="30"/>
      <c r="J735" s="30"/>
      <c r="K735" s="30">
        <v>4</v>
      </c>
      <c r="L735" s="30"/>
      <c r="M735" s="30">
        <v>-4</v>
      </c>
      <c r="N735" s="30"/>
      <c r="O735" s="58">
        <v>-1</v>
      </c>
      <c r="P735" s="59">
        <v>-27866.799999999999</v>
      </c>
      <c r="Q735" s="59"/>
      <c r="R735" s="59"/>
      <c r="S735" s="32"/>
      <c r="T735" s="32"/>
      <c r="U735" s="59"/>
      <c r="V735" s="59"/>
      <c r="W735" s="59"/>
      <c r="X735" s="59">
        <v>27866.799999999999</v>
      </c>
      <c r="Y735" s="59"/>
      <c r="AA735"/>
    </row>
    <row r="736" spans="1:27" x14ac:dyDescent="0.25">
      <c r="A736" s="60">
        <f>IFERROR(VLOOKUP(RepVariacion[[#This Row],[Nombre Artículo]],Productos[],4,FALSE),"00 Falta Info")</f>
        <v>0</v>
      </c>
      <c r="B736" s="34" t="str">
        <f>IFERROR(VLOOKUP(RepVariacion[[#This Row],[Nombre Artículo]],Productos[],3,FALSE),"00 Falta Info")</f>
        <v>Pescado</v>
      </c>
      <c r="C736" s="34" t="str">
        <f>IFERROR(VLOOKUP(RepVariacion[[#This Row],[Nombre Artículo]],Productos[],2,FALSE),"00 Falta Info")</f>
        <v>Pescado</v>
      </c>
      <c r="D736" s="61">
        <f>RepVariacion[[#This Row],[Fecha]]-RepVariacion[[#This Row],[Fecha Inicial]]+1</f>
        <v>7</v>
      </c>
      <c r="E736" s="62">
        <v>46121</v>
      </c>
      <c r="F736" s="62">
        <v>46127</v>
      </c>
      <c r="G736" s="29" t="s">
        <v>154</v>
      </c>
      <c r="H736" s="30">
        <v>10.7</v>
      </c>
      <c r="I736" s="30"/>
      <c r="J736" s="30"/>
      <c r="K736" s="30">
        <v>10.7</v>
      </c>
      <c r="L736" s="30">
        <v>16.899999999999999</v>
      </c>
      <c r="M736" s="30">
        <v>6.2</v>
      </c>
      <c r="N736" s="30">
        <v>1.9</v>
      </c>
      <c r="O736" s="58">
        <v>0.57699999999999996</v>
      </c>
      <c r="P736" s="59">
        <v>49321.599999999999</v>
      </c>
      <c r="Q736" s="59">
        <v>0.17399999999999999</v>
      </c>
      <c r="R736" s="59">
        <v>14898.02</v>
      </c>
      <c r="S736" s="32"/>
      <c r="T736" s="32"/>
      <c r="U736" s="59"/>
      <c r="V736" s="59"/>
      <c r="W736" s="59"/>
      <c r="X736" s="59">
        <v>85509.65</v>
      </c>
      <c r="Y736" s="59">
        <v>134831.25</v>
      </c>
      <c r="AA736"/>
    </row>
    <row r="737" spans="1:27" x14ac:dyDescent="0.25">
      <c r="A737" s="60">
        <f>IFERROR(VLOOKUP(RepVariacion[[#This Row],[Nombre Artículo]],Productos[],4,FALSE),"00 Falta Info")</f>
        <v>0</v>
      </c>
      <c r="B737" s="34" t="str">
        <f>IFERROR(VLOOKUP(RepVariacion[[#This Row],[Nombre Artículo]],Productos[],3,FALSE),"00 Falta Info")</f>
        <v>Mariscos</v>
      </c>
      <c r="C737" s="34" t="str">
        <f>IFERROR(VLOOKUP(RepVariacion[[#This Row],[Nombre Artículo]],Productos[],2,FALSE),"00 Falta Info")</f>
        <v>Mariscos</v>
      </c>
      <c r="D737" s="61">
        <f>RepVariacion[[#This Row],[Fecha]]-RepVariacion[[#This Row],[Fecha Inicial]]+1</f>
        <v>7</v>
      </c>
      <c r="E737" s="62">
        <v>46121</v>
      </c>
      <c r="F737" s="62">
        <v>46127</v>
      </c>
      <c r="G737" s="29" t="s">
        <v>110</v>
      </c>
      <c r="H737" s="30">
        <v>17.600000000000001</v>
      </c>
      <c r="I737" s="30">
        <v>16.8</v>
      </c>
      <c r="J737" s="30">
        <v>8.9</v>
      </c>
      <c r="K737" s="30">
        <v>25.4</v>
      </c>
      <c r="L737" s="30">
        <v>29.6</v>
      </c>
      <c r="M737" s="30">
        <v>4.0999999999999996</v>
      </c>
      <c r="N737" s="30">
        <v>1.8</v>
      </c>
      <c r="O737" s="58">
        <v>0.16200000000000001</v>
      </c>
      <c r="P737" s="59">
        <v>11792.27</v>
      </c>
      <c r="Q737" s="59">
        <v>7.0999999999999994E-2</v>
      </c>
      <c r="R737" s="59">
        <v>5171.17</v>
      </c>
      <c r="S737" s="32">
        <v>0.223</v>
      </c>
      <c r="T737" s="32">
        <v>0.27600000000000002</v>
      </c>
      <c r="U737" s="59">
        <v>306309.32</v>
      </c>
      <c r="V737" s="59">
        <v>25510.15</v>
      </c>
      <c r="W737" s="59">
        <v>47997.599999999999</v>
      </c>
      <c r="X737" s="59">
        <v>68259.759999999995</v>
      </c>
      <c r="Y737" s="59">
        <v>84467.21</v>
      </c>
      <c r="AA737"/>
    </row>
    <row r="738" spans="1:27" x14ac:dyDescent="0.25">
      <c r="A738" s="60">
        <f>IFERROR(VLOOKUP(RepVariacion[[#This Row],[Nombre Artículo]],Productos[],4,FALSE),"00 Falta Info")</f>
        <v>0</v>
      </c>
      <c r="B738" s="34" t="str">
        <f>IFERROR(VLOOKUP(RepVariacion[[#This Row],[Nombre Artículo]],Productos[],3,FALSE),"00 Falta Info")</f>
        <v>Mariscos</v>
      </c>
      <c r="C738" s="34" t="str">
        <f>IFERROR(VLOOKUP(RepVariacion[[#This Row],[Nombre Artículo]],Productos[],2,FALSE),"00 Falta Info")</f>
        <v>Mariscos</v>
      </c>
      <c r="D738" s="61">
        <f>RepVariacion[[#This Row],[Fecha]]-RepVariacion[[#This Row],[Fecha Inicial]]+1</f>
        <v>7</v>
      </c>
      <c r="E738" s="62">
        <v>46121</v>
      </c>
      <c r="F738" s="62">
        <v>46127</v>
      </c>
      <c r="G738" s="29" t="s">
        <v>111</v>
      </c>
      <c r="H738" s="30">
        <v>11.3</v>
      </c>
      <c r="I738" s="30">
        <v>10</v>
      </c>
      <c r="J738" s="30">
        <v>16.5</v>
      </c>
      <c r="K738" s="30">
        <v>4.8</v>
      </c>
      <c r="L738" s="30">
        <v>7.1</v>
      </c>
      <c r="M738" s="30">
        <v>2.2999999999999998</v>
      </c>
      <c r="N738" s="30"/>
      <c r="O738" s="58">
        <v>0.46700000000000003</v>
      </c>
      <c r="P738" s="59">
        <v>15315.32</v>
      </c>
      <c r="Q738" s="59"/>
      <c r="R738" s="59"/>
      <c r="S738" s="32">
        <v>7.2999999999999995E-2</v>
      </c>
      <c r="T738" s="32">
        <v>0.115</v>
      </c>
      <c r="U738" s="59">
        <v>419212.01</v>
      </c>
      <c r="V738" s="59">
        <v>111778.23</v>
      </c>
      <c r="W738" s="59">
        <v>71000</v>
      </c>
      <c r="X738" s="59">
        <v>30449.34</v>
      </c>
      <c r="Y738" s="59">
        <v>48076.24</v>
      </c>
      <c r="AA738"/>
    </row>
    <row r="739" spans="1:27" x14ac:dyDescent="0.25">
      <c r="A739" s="60">
        <f>IFERROR(VLOOKUP(RepVariacion[[#This Row],[Nombre Artículo]],Productos[],4,FALSE),"00 Falta Info")</f>
        <v>0</v>
      </c>
      <c r="B739" s="34" t="str">
        <f>IFERROR(VLOOKUP(RepVariacion[[#This Row],[Nombre Artículo]],Productos[],3,FALSE),"00 Falta Info")</f>
        <v>Mariscos</v>
      </c>
      <c r="C739" s="34" t="str">
        <f>IFERROR(VLOOKUP(RepVariacion[[#This Row],[Nombre Artículo]],Productos[],2,FALSE),"00 Falta Info")</f>
        <v>Mariscos</v>
      </c>
      <c r="D739" s="61">
        <f>RepVariacion[[#This Row],[Fecha]]-RepVariacion[[#This Row],[Fecha Inicial]]+1</f>
        <v>7</v>
      </c>
      <c r="E739" s="62">
        <v>46121</v>
      </c>
      <c r="F739" s="62">
        <v>46127</v>
      </c>
      <c r="G739" s="29" t="s">
        <v>112</v>
      </c>
      <c r="H739" s="30">
        <v>5.7</v>
      </c>
      <c r="I739" s="30">
        <v>12</v>
      </c>
      <c r="J739" s="30">
        <v>11.5</v>
      </c>
      <c r="K739" s="30">
        <v>6.2</v>
      </c>
      <c r="L739" s="30">
        <v>6.8</v>
      </c>
      <c r="M739" s="30">
        <v>0.5</v>
      </c>
      <c r="N739" s="30"/>
      <c r="O739" s="58">
        <v>8.5000000000000006E-2</v>
      </c>
      <c r="P739" s="59">
        <v>7452.56</v>
      </c>
      <c r="Q739" s="59"/>
      <c r="R739" s="59"/>
      <c r="S739" s="32">
        <v>0.38200000000000001</v>
      </c>
      <c r="T739" s="32">
        <v>0.42</v>
      </c>
      <c r="U739" s="59">
        <v>225605.99</v>
      </c>
      <c r="V739" s="59">
        <v>160712.19</v>
      </c>
      <c r="W739" s="59">
        <v>167880</v>
      </c>
      <c r="X739" s="59">
        <v>86240.45</v>
      </c>
      <c r="Y739" s="59">
        <v>94786.36</v>
      </c>
      <c r="AA739"/>
    </row>
    <row r="740" spans="1:27" x14ac:dyDescent="0.25">
      <c r="A740" s="60">
        <f>IFERROR(VLOOKUP(RepVariacion[[#This Row],[Nombre Artículo]],Productos[],4,FALSE),"00 Falta Info")</f>
        <v>0</v>
      </c>
      <c r="B740" s="34" t="str">
        <f>IFERROR(VLOOKUP(RepVariacion[[#This Row],[Nombre Artículo]],Productos[],3,FALSE),"00 Falta Info")</f>
        <v>Mariscos</v>
      </c>
      <c r="C740" s="34" t="str">
        <f>IFERROR(VLOOKUP(RepVariacion[[#This Row],[Nombre Artículo]],Productos[],2,FALSE),"00 Falta Info")</f>
        <v>Mariscos</v>
      </c>
      <c r="D740" s="61">
        <f>RepVariacion[[#This Row],[Fecha]]-RepVariacion[[#This Row],[Fecha Inicial]]+1</f>
        <v>7</v>
      </c>
      <c r="E740" s="62">
        <v>46121</v>
      </c>
      <c r="F740" s="62">
        <v>46127</v>
      </c>
      <c r="G740" s="29" t="s">
        <v>113</v>
      </c>
      <c r="H740" s="30">
        <v>30.7</v>
      </c>
      <c r="I740" s="30"/>
      <c r="J740" s="30">
        <v>26.16</v>
      </c>
      <c r="K740" s="30">
        <v>4.55</v>
      </c>
      <c r="L740" s="30">
        <v>4.58</v>
      </c>
      <c r="M740" s="30">
        <v>0.03</v>
      </c>
      <c r="N740" s="30"/>
      <c r="O740" s="58">
        <v>7.0000000000000001E-3</v>
      </c>
      <c r="P740" s="59">
        <v>820.12</v>
      </c>
      <c r="Q740" s="59"/>
      <c r="R740" s="59"/>
      <c r="S740" s="32">
        <v>0.46200000000000002</v>
      </c>
      <c r="T740" s="32">
        <v>0.46500000000000002</v>
      </c>
      <c r="U740" s="59">
        <v>265957.68</v>
      </c>
      <c r="V740" s="59">
        <v>706522.42</v>
      </c>
      <c r="W740" s="59"/>
      <c r="X740" s="59">
        <v>122829.61</v>
      </c>
      <c r="Y740" s="59">
        <v>123649.73</v>
      </c>
      <c r="AA740"/>
    </row>
    <row r="741" spans="1:27" x14ac:dyDescent="0.25">
      <c r="A741" s="60">
        <f>IFERROR(VLOOKUP(RepVariacion[[#This Row],[Nombre Artículo]],Productos[],4,FALSE),"00 Falta Info")</f>
        <v>0</v>
      </c>
      <c r="B741" s="34" t="str">
        <f>IFERROR(VLOOKUP(RepVariacion[[#This Row],[Nombre Artículo]],Productos[],3,FALSE),"00 Falta Info")</f>
        <v>Mariscos</v>
      </c>
      <c r="C741" s="34" t="str">
        <f>IFERROR(VLOOKUP(RepVariacion[[#This Row],[Nombre Artículo]],Productos[],2,FALSE),"00 Falta Info")</f>
        <v>Mariscos</v>
      </c>
      <c r="D741" s="61">
        <f>RepVariacion[[#This Row],[Fecha]]-RepVariacion[[#This Row],[Fecha Inicial]]+1</f>
        <v>7</v>
      </c>
      <c r="E741" s="62">
        <v>46121</v>
      </c>
      <c r="F741" s="62">
        <v>46127</v>
      </c>
      <c r="G741" s="29" t="s">
        <v>114</v>
      </c>
      <c r="H741" s="30">
        <v>7.1</v>
      </c>
      <c r="I741" s="30">
        <v>5</v>
      </c>
      <c r="J741" s="30">
        <v>9.3000000000000007</v>
      </c>
      <c r="K741" s="30">
        <v>2.8</v>
      </c>
      <c r="L741" s="30">
        <v>1.8</v>
      </c>
      <c r="M741" s="30">
        <v>-1</v>
      </c>
      <c r="N741" s="30"/>
      <c r="O741" s="58">
        <v>-0.34399999999999997</v>
      </c>
      <c r="P741" s="59">
        <v>-14399.48</v>
      </c>
      <c r="Q741" s="59"/>
      <c r="R741" s="59"/>
      <c r="S741" s="32">
        <v>0.78400000000000003</v>
      </c>
      <c r="T741" s="32">
        <v>0.51300000000000001</v>
      </c>
      <c r="U741" s="59">
        <v>53518.9</v>
      </c>
      <c r="V741" s="59">
        <v>138288.35</v>
      </c>
      <c r="W741" s="59">
        <v>74500</v>
      </c>
      <c r="X741" s="59">
        <v>41951.5</v>
      </c>
      <c r="Y741" s="59">
        <v>27463.98</v>
      </c>
      <c r="AA741"/>
    </row>
    <row r="742" spans="1:27" x14ac:dyDescent="0.25">
      <c r="A742" s="60">
        <f>IFERROR(VLOOKUP(RepVariacion[[#This Row],[Nombre Artículo]],Productos[],4,FALSE),"00 Falta Info")</f>
        <v>0</v>
      </c>
      <c r="B742" s="34" t="str">
        <f>IFERROR(VLOOKUP(RepVariacion[[#This Row],[Nombre Artículo]],Productos[],3,FALSE),"00 Falta Info")</f>
        <v>Mariscos</v>
      </c>
      <c r="C742" s="34" t="str">
        <f>IFERROR(VLOOKUP(RepVariacion[[#This Row],[Nombre Artículo]],Productos[],2,FALSE),"00 Falta Info")</f>
        <v>Mariscos</v>
      </c>
      <c r="D742" s="61">
        <f>RepVariacion[[#This Row],[Fecha]]-RepVariacion[[#This Row],[Fecha Inicial]]+1</f>
        <v>7</v>
      </c>
      <c r="E742" s="62">
        <v>46121</v>
      </c>
      <c r="F742" s="62">
        <v>46127</v>
      </c>
      <c r="G742" s="29" t="s">
        <v>115</v>
      </c>
      <c r="H742" s="30">
        <v>10.1</v>
      </c>
      <c r="I742" s="30"/>
      <c r="J742" s="30">
        <v>8</v>
      </c>
      <c r="K742" s="30">
        <v>2.1</v>
      </c>
      <c r="L742" s="30"/>
      <c r="M742" s="30">
        <v>-2.1</v>
      </c>
      <c r="N742" s="30"/>
      <c r="O742" s="58">
        <v>-1</v>
      </c>
      <c r="P742" s="59">
        <v>-31712.18</v>
      </c>
      <c r="Q742" s="59"/>
      <c r="R742" s="59"/>
      <c r="S742" s="32"/>
      <c r="T742" s="32"/>
      <c r="U742" s="59"/>
      <c r="V742" s="59">
        <v>118653.66</v>
      </c>
      <c r="W742" s="59"/>
      <c r="X742" s="59">
        <v>31712.18</v>
      </c>
      <c r="Y742" s="59"/>
      <c r="AA742"/>
    </row>
    <row r="743" spans="1:27" x14ac:dyDescent="0.25">
      <c r="A743" s="60">
        <f>IFERROR(VLOOKUP(RepVariacion[[#This Row],[Nombre Artículo]],Productos[],4,FALSE),"00 Falta Info")</f>
        <v>0</v>
      </c>
      <c r="B743" s="34" t="str">
        <f>IFERROR(VLOOKUP(RepVariacion[[#This Row],[Nombre Artículo]],Productos[],3,FALSE),"00 Falta Info")</f>
        <v>Mariscos</v>
      </c>
      <c r="C743" s="34" t="str">
        <f>IFERROR(VLOOKUP(RepVariacion[[#This Row],[Nombre Artículo]],Productos[],2,FALSE),"00 Falta Info")</f>
        <v>Mariscos</v>
      </c>
      <c r="D743" s="61">
        <f>RepVariacion[[#This Row],[Fecha]]-RepVariacion[[#This Row],[Fecha Inicial]]+1</f>
        <v>7</v>
      </c>
      <c r="E743" s="62">
        <v>46121</v>
      </c>
      <c r="F743" s="62">
        <v>46127</v>
      </c>
      <c r="G743" s="29" t="s">
        <v>116</v>
      </c>
      <c r="H743" s="30">
        <v>1.8</v>
      </c>
      <c r="I743" s="30">
        <v>8</v>
      </c>
      <c r="J743" s="30">
        <v>7.6</v>
      </c>
      <c r="K743" s="30">
        <v>2.1</v>
      </c>
      <c r="L743" s="30">
        <v>4.0999999999999996</v>
      </c>
      <c r="M743" s="30">
        <v>2</v>
      </c>
      <c r="N743" s="30">
        <v>0.7</v>
      </c>
      <c r="O743" s="58">
        <v>0.94699999999999995</v>
      </c>
      <c r="P743" s="59">
        <v>16900.150000000001</v>
      </c>
      <c r="Q743" s="59">
        <v>0.312</v>
      </c>
      <c r="R743" s="59">
        <v>5573.08</v>
      </c>
      <c r="S743" s="32">
        <v>0.161</v>
      </c>
      <c r="T743" s="32">
        <v>0.314</v>
      </c>
      <c r="U743" s="59">
        <v>110843.96</v>
      </c>
      <c r="V743" s="59">
        <v>64195.38</v>
      </c>
      <c r="W743" s="59">
        <v>67200</v>
      </c>
      <c r="X743" s="59">
        <v>17850</v>
      </c>
      <c r="Y743" s="59">
        <v>34750.15</v>
      </c>
      <c r="AA743"/>
    </row>
    <row r="744" spans="1:27" x14ac:dyDescent="0.25">
      <c r="A744" s="60">
        <f>IFERROR(VLOOKUP(RepVariacion[[#This Row],[Nombre Artículo]],Productos[],4,FALSE),"00 Falta Info")</f>
        <v>0</v>
      </c>
      <c r="B744" s="34" t="str">
        <f>IFERROR(VLOOKUP(RepVariacion[[#This Row],[Nombre Artículo]],Productos[],3,FALSE),"00 Falta Info")</f>
        <v>Mariscos</v>
      </c>
      <c r="C744" s="34" t="str">
        <f>IFERROR(VLOOKUP(RepVariacion[[#This Row],[Nombre Artículo]],Productos[],2,FALSE),"00 Falta Info")</f>
        <v>Mariscos</v>
      </c>
      <c r="D744" s="61">
        <f>RepVariacion[[#This Row],[Fecha]]-RepVariacion[[#This Row],[Fecha Inicial]]+1</f>
        <v>7</v>
      </c>
      <c r="E744" s="62">
        <v>46121</v>
      </c>
      <c r="F744" s="62">
        <v>46127</v>
      </c>
      <c r="G744" s="29" t="s">
        <v>117</v>
      </c>
      <c r="H744" s="30">
        <v>78.900000000000006</v>
      </c>
      <c r="I744" s="30">
        <v>20</v>
      </c>
      <c r="J744" s="30">
        <v>72.2</v>
      </c>
      <c r="K744" s="30">
        <v>26.7</v>
      </c>
      <c r="L744" s="30">
        <v>17.399999999999999</v>
      </c>
      <c r="M744" s="30">
        <v>-9.3000000000000007</v>
      </c>
      <c r="N744" s="30"/>
      <c r="O744" s="58">
        <v>-0.34899999999999998</v>
      </c>
      <c r="P744" s="59">
        <v>-84485.35</v>
      </c>
      <c r="Q744" s="59"/>
      <c r="R744" s="59"/>
      <c r="S744" s="32">
        <v>0.29599999999999999</v>
      </c>
      <c r="T744" s="32">
        <v>0.19</v>
      </c>
      <c r="U744" s="59">
        <v>827581.98</v>
      </c>
      <c r="V744" s="59">
        <v>654583.5</v>
      </c>
      <c r="W744" s="59">
        <v>176000</v>
      </c>
      <c r="X744" s="59">
        <v>244660.83</v>
      </c>
      <c r="Y744" s="59">
        <v>157446.93</v>
      </c>
      <c r="AA744"/>
    </row>
    <row r="745" spans="1:27" x14ac:dyDescent="0.25">
      <c r="A745" s="60">
        <f>IFERROR(VLOOKUP(RepVariacion[[#This Row],[Nombre Artículo]],Productos[],4,FALSE),"00 Falta Info")</f>
        <v>0</v>
      </c>
      <c r="B745" s="34" t="str">
        <f>IFERROR(VLOOKUP(RepVariacion[[#This Row],[Nombre Artículo]],Productos[],3,FALSE),"00 Falta Info")</f>
        <v>Embutidos</v>
      </c>
      <c r="C745" s="34" t="str">
        <f>IFERROR(VLOOKUP(RepVariacion[[#This Row],[Nombre Artículo]],Productos[],2,FALSE),"00 Falta Info")</f>
        <v>Embutidos</v>
      </c>
      <c r="D745" s="61">
        <f>RepVariacion[[#This Row],[Fecha]]-RepVariacion[[#This Row],[Fecha Inicial]]+1</f>
        <v>7</v>
      </c>
      <c r="E745" s="62">
        <v>46121</v>
      </c>
      <c r="F745" s="62">
        <v>46127</v>
      </c>
      <c r="G745" s="29" t="s">
        <v>93</v>
      </c>
      <c r="H745" s="30">
        <v>6.7</v>
      </c>
      <c r="I745" s="30">
        <v>5</v>
      </c>
      <c r="J745" s="30">
        <v>8.9</v>
      </c>
      <c r="K745" s="30">
        <v>2.8</v>
      </c>
      <c r="L745" s="30">
        <v>2.7</v>
      </c>
      <c r="M745" s="30"/>
      <c r="N745" s="30"/>
      <c r="O745" s="58">
        <v>-1.6E-2</v>
      </c>
      <c r="P745" s="59">
        <v>-894.22</v>
      </c>
      <c r="Q745" s="59"/>
      <c r="R745" s="59"/>
      <c r="S745" s="32">
        <v>0.248</v>
      </c>
      <c r="T745" s="32">
        <v>0.247</v>
      </c>
      <c r="U745" s="59">
        <v>227142.3</v>
      </c>
      <c r="V745" s="59">
        <v>183945.62</v>
      </c>
      <c r="W745" s="59">
        <v>104000</v>
      </c>
      <c r="X745" s="59">
        <v>56379.09</v>
      </c>
      <c r="Y745" s="59">
        <v>56161.68</v>
      </c>
      <c r="AA745"/>
    </row>
    <row r="746" spans="1:27" x14ac:dyDescent="0.25">
      <c r="A746" s="60">
        <f>IFERROR(VLOOKUP(RepVariacion[[#This Row],[Nombre Artículo]],Productos[],4,FALSE),"00 Falta Info")</f>
        <v>0</v>
      </c>
      <c r="B746" s="34" t="str">
        <f>IFERROR(VLOOKUP(RepVariacion[[#This Row],[Nombre Artículo]],Productos[],3,FALSE),"00 Falta Info")</f>
        <v>Embutidos</v>
      </c>
      <c r="C746" s="34" t="str">
        <f>IFERROR(VLOOKUP(RepVariacion[[#This Row],[Nombre Artículo]],Productos[],2,FALSE),"00 Falta Info")</f>
        <v>Embutidos</v>
      </c>
      <c r="D746" s="61">
        <f>RepVariacion[[#This Row],[Fecha]]-RepVariacion[[#This Row],[Fecha Inicial]]+1</f>
        <v>7</v>
      </c>
      <c r="E746" s="62">
        <v>46121</v>
      </c>
      <c r="F746" s="62">
        <v>46127</v>
      </c>
      <c r="G746" s="29" t="s">
        <v>94</v>
      </c>
      <c r="H746" s="30">
        <v>5</v>
      </c>
      <c r="I746" s="30"/>
      <c r="J746" s="30">
        <v>3.1</v>
      </c>
      <c r="K746" s="30">
        <v>1.9</v>
      </c>
      <c r="L746" s="30">
        <v>1.9</v>
      </c>
      <c r="M746" s="30"/>
      <c r="N746" s="30"/>
      <c r="O746" s="58">
        <v>2E-3</v>
      </c>
      <c r="P746" s="59">
        <v>40.67</v>
      </c>
      <c r="Q746" s="59"/>
      <c r="R746" s="59"/>
      <c r="S746" s="32">
        <v>0.16700000000000001</v>
      </c>
      <c r="T746" s="32">
        <v>0.16700000000000001</v>
      </c>
      <c r="U746" s="59">
        <v>114468.65</v>
      </c>
      <c r="V746" s="59">
        <v>31420.92</v>
      </c>
      <c r="W746" s="59"/>
      <c r="X746" s="59">
        <v>19076.259999999998</v>
      </c>
      <c r="Y746" s="59">
        <v>19116.939999999999</v>
      </c>
      <c r="AA746"/>
    </row>
    <row r="747" spans="1:27" x14ac:dyDescent="0.25">
      <c r="A747" s="60">
        <f>IFERROR(VLOOKUP(RepVariacion[[#This Row],[Nombre Artículo]],Productos[],4,FALSE),"00 Falta Info")</f>
        <v>0</v>
      </c>
      <c r="B747" s="34" t="str">
        <f>IFERROR(VLOOKUP(RepVariacion[[#This Row],[Nombre Artículo]],Productos[],3,FALSE),"00 Falta Info")</f>
        <v>Lacteos</v>
      </c>
      <c r="C747" s="34" t="str">
        <f>IFERROR(VLOOKUP(RepVariacion[[#This Row],[Nombre Artículo]],Productos[],2,FALSE),"00 Falta Info")</f>
        <v>Quesos</v>
      </c>
      <c r="D747" s="61">
        <f>RepVariacion[[#This Row],[Fecha]]-RepVariacion[[#This Row],[Fecha Inicial]]+1</f>
        <v>7</v>
      </c>
      <c r="E747" s="62">
        <v>46121</v>
      </c>
      <c r="F747" s="62">
        <v>46127</v>
      </c>
      <c r="G747" s="29" t="s">
        <v>118</v>
      </c>
      <c r="H747" s="30">
        <v>87</v>
      </c>
      <c r="I747" s="30">
        <v>64</v>
      </c>
      <c r="J747" s="30">
        <v>110</v>
      </c>
      <c r="K747" s="30">
        <v>41</v>
      </c>
      <c r="L747" s="30">
        <v>41</v>
      </c>
      <c r="M747" s="30"/>
      <c r="N747" s="30"/>
      <c r="O747" s="58"/>
      <c r="P747" s="59"/>
      <c r="Q747" s="59"/>
      <c r="R747" s="59"/>
      <c r="S747" s="32">
        <v>0.39600000000000002</v>
      </c>
      <c r="T747" s="32">
        <v>0.39600000000000002</v>
      </c>
      <c r="U747" s="59">
        <v>434232.23</v>
      </c>
      <c r="V747" s="59">
        <v>460897.7</v>
      </c>
      <c r="W747" s="59">
        <v>268160</v>
      </c>
      <c r="X747" s="59">
        <v>171787.87</v>
      </c>
      <c r="Y747" s="59">
        <v>171789.14</v>
      </c>
      <c r="AA747"/>
    </row>
    <row r="748" spans="1:27" x14ac:dyDescent="0.25">
      <c r="A748" s="60">
        <f>IFERROR(VLOOKUP(RepVariacion[[#This Row],[Nombre Artículo]],Productos[],4,FALSE),"00 Falta Info")</f>
        <v>0</v>
      </c>
      <c r="B748" s="34" t="str">
        <f>IFERROR(VLOOKUP(RepVariacion[[#This Row],[Nombre Artículo]],Productos[],3,FALSE),"00 Falta Info")</f>
        <v>Lacteos</v>
      </c>
      <c r="C748" s="34" t="str">
        <f>IFERROR(VLOOKUP(RepVariacion[[#This Row],[Nombre Artículo]],Productos[],2,FALSE),"00 Falta Info")</f>
        <v>Quesos</v>
      </c>
      <c r="D748" s="61">
        <f>RepVariacion[[#This Row],[Fecha]]-RepVariacion[[#This Row],[Fecha Inicial]]+1</f>
        <v>7</v>
      </c>
      <c r="E748" s="62">
        <v>46121</v>
      </c>
      <c r="F748" s="62">
        <v>46127</v>
      </c>
      <c r="G748" s="29" t="s">
        <v>120</v>
      </c>
      <c r="H748" s="30">
        <v>38</v>
      </c>
      <c r="I748" s="30">
        <v>20</v>
      </c>
      <c r="J748" s="30">
        <v>29.5</v>
      </c>
      <c r="K748" s="30">
        <v>28.5</v>
      </c>
      <c r="L748" s="30">
        <v>28.9</v>
      </c>
      <c r="M748" s="30">
        <v>0.4</v>
      </c>
      <c r="N748" s="30"/>
      <c r="O748" s="58">
        <v>1.4E-2</v>
      </c>
      <c r="P748" s="59">
        <v>4890.7299999999996</v>
      </c>
      <c r="Q748" s="59"/>
      <c r="R748" s="59"/>
      <c r="S748" s="32">
        <v>0.17899999999999999</v>
      </c>
      <c r="T748" s="32">
        <v>0.18099999999999999</v>
      </c>
      <c r="U748" s="59">
        <v>1971485.81</v>
      </c>
      <c r="V748" s="59">
        <v>365188.85</v>
      </c>
      <c r="W748" s="59">
        <v>247800</v>
      </c>
      <c r="X748" s="59">
        <v>352882.91</v>
      </c>
      <c r="Y748" s="59">
        <v>357773.65</v>
      </c>
      <c r="AA748"/>
    </row>
    <row r="749" spans="1:27" x14ac:dyDescent="0.25">
      <c r="A749" s="60">
        <f>IFERROR(VLOOKUP(RepVariacion[[#This Row],[Nombre Artículo]],Productos[],4,FALSE),"00 Falta Info")</f>
        <v>0</v>
      </c>
      <c r="B749" s="34" t="str">
        <f>IFERROR(VLOOKUP(RepVariacion[[#This Row],[Nombre Artículo]],Productos[],3,FALSE),"00 Falta Info")</f>
        <v>Lacteos</v>
      </c>
      <c r="C749" s="34" t="str">
        <f>IFERROR(VLOOKUP(RepVariacion[[#This Row],[Nombre Artículo]],Productos[],2,FALSE),"00 Falta Info")</f>
        <v>Quesos</v>
      </c>
      <c r="D749" s="61">
        <f>RepVariacion[[#This Row],[Fecha]]-RepVariacion[[#This Row],[Fecha Inicial]]+1</f>
        <v>7</v>
      </c>
      <c r="E749" s="62">
        <v>46121</v>
      </c>
      <c r="F749" s="62">
        <v>46127</v>
      </c>
      <c r="G749" s="29" t="s">
        <v>88</v>
      </c>
      <c r="H749" s="30">
        <v>7.7</v>
      </c>
      <c r="I749" s="30"/>
      <c r="J749" s="30">
        <v>5.4</v>
      </c>
      <c r="K749" s="30">
        <v>2.2999999999999998</v>
      </c>
      <c r="L749" s="30">
        <v>2.5</v>
      </c>
      <c r="M749" s="30">
        <v>0.1</v>
      </c>
      <c r="N749" s="30">
        <v>0.4</v>
      </c>
      <c r="O749" s="58">
        <v>5.8000000000000003E-2</v>
      </c>
      <c r="P749" s="59">
        <v>1766.64</v>
      </c>
      <c r="Q749" s="59">
        <v>0.16700000000000001</v>
      </c>
      <c r="R749" s="59">
        <v>5066.1000000000004</v>
      </c>
      <c r="S749" s="32">
        <v>0.14899999999999999</v>
      </c>
      <c r="T749" s="32">
        <v>0.158</v>
      </c>
      <c r="U749" s="59">
        <v>203348.05</v>
      </c>
      <c r="V749" s="59">
        <v>69509.490000000005</v>
      </c>
      <c r="W749" s="59"/>
      <c r="X749" s="59">
        <v>30383.61</v>
      </c>
      <c r="Y749" s="59">
        <v>32150.25</v>
      </c>
      <c r="AA749"/>
    </row>
    <row r="750" spans="1:27" x14ac:dyDescent="0.25">
      <c r="A750" s="60">
        <f>IFERROR(VLOOKUP(RepVariacion[[#This Row],[Nombre Artículo]],Productos[],4,FALSE),"00 Falta Info")</f>
        <v>0</v>
      </c>
      <c r="B750" s="34" t="str">
        <f>IFERROR(VLOOKUP(RepVariacion[[#This Row],[Nombre Artículo]],Productos[],3,FALSE),"00 Falta Info")</f>
        <v>Lacteos</v>
      </c>
      <c r="C750" s="34" t="str">
        <f>IFERROR(VLOOKUP(RepVariacion[[#This Row],[Nombre Artículo]],Productos[],2,FALSE),"00 Falta Info")</f>
        <v>Quesos</v>
      </c>
      <c r="D750" s="61">
        <f>RepVariacion[[#This Row],[Fecha]]-RepVariacion[[#This Row],[Fecha Inicial]]+1</f>
        <v>7</v>
      </c>
      <c r="E750" s="62">
        <v>46121</v>
      </c>
      <c r="F750" s="62">
        <v>46127</v>
      </c>
      <c r="G750" s="29" t="s">
        <v>121</v>
      </c>
      <c r="H750" s="30">
        <v>8.6999999999999993</v>
      </c>
      <c r="I750" s="30">
        <v>7</v>
      </c>
      <c r="J750" s="30">
        <v>9.9</v>
      </c>
      <c r="K750" s="30">
        <v>5.8</v>
      </c>
      <c r="L750" s="30">
        <v>5.6</v>
      </c>
      <c r="M750" s="30">
        <v>-0.2</v>
      </c>
      <c r="N750" s="30">
        <v>0.1</v>
      </c>
      <c r="O750" s="58">
        <v>-3.4000000000000002E-2</v>
      </c>
      <c r="P750" s="59">
        <v>-2713.69</v>
      </c>
      <c r="Q750" s="59">
        <v>2.1000000000000001E-2</v>
      </c>
      <c r="R750" s="59">
        <v>1676.33</v>
      </c>
      <c r="S750" s="32">
        <v>0.17499999999999999</v>
      </c>
      <c r="T750" s="32">
        <v>0.16900000000000001</v>
      </c>
      <c r="U750" s="59">
        <v>457181.02</v>
      </c>
      <c r="V750" s="59">
        <v>135625.45000000001</v>
      </c>
      <c r="W750" s="59">
        <v>95830</v>
      </c>
      <c r="X750" s="59">
        <v>79825.460000000006</v>
      </c>
      <c r="Y750" s="59">
        <v>77111.19</v>
      </c>
      <c r="AA750"/>
    </row>
    <row r="751" spans="1:27" x14ac:dyDescent="0.25">
      <c r="A751" s="60">
        <f>IFERROR(VLOOKUP(RepVariacion[[#This Row],[Nombre Artículo]],Productos[],4,FALSE),"00 Falta Info")</f>
        <v>0</v>
      </c>
      <c r="B751" s="34" t="str">
        <f>IFERROR(VLOOKUP(RepVariacion[[#This Row],[Nombre Artículo]],Productos[],3,FALSE),"00 Falta Info")</f>
        <v>Lacteos</v>
      </c>
      <c r="C751" s="34" t="str">
        <f>IFERROR(VLOOKUP(RepVariacion[[#This Row],[Nombre Artículo]],Productos[],2,FALSE),"00 Falta Info")</f>
        <v>Quesos</v>
      </c>
      <c r="D751" s="61">
        <f>RepVariacion[[#This Row],[Fecha]]-RepVariacion[[#This Row],[Fecha Inicial]]+1</f>
        <v>7</v>
      </c>
      <c r="E751" s="62">
        <v>46121</v>
      </c>
      <c r="F751" s="62">
        <v>46127</v>
      </c>
      <c r="G751" s="29" t="s">
        <v>89</v>
      </c>
      <c r="H751" s="30">
        <v>4.3</v>
      </c>
      <c r="I751" s="30">
        <v>2</v>
      </c>
      <c r="J751" s="30">
        <v>5.9</v>
      </c>
      <c r="K751" s="30">
        <v>0.4</v>
      </c>
      <c r="L751" s="30">
        <v>0.6</v>
      </c>
      <c r="M751" s="30">
        <v>0.2</v>
      </c>
      <c r="N751" s="30"/>
      <c r="O751" s="58">
        <v>0.44800000000000001</v>
      </c>
      <c r="P751" s="59">
        <v>2734.6</v>
      </c>
      <c r="Q751" s="59"/>
      <c r="R751" s="59"/>
      <c r="S751" s="32">
        <v>9.8000000000000004E-2</v>
      </c>
      <c r="T751" s="32">
        <v>0.14099999999999999</v>
      </c>
      <c r="U751" s="59">
        <v>62480.6</v>
      </c>
      <c r="V751" s="59">
        <v>82542.94</v>
      </c>
      <c r="W751" s="59">
        <v>27980</v>
      </c>
      <c r="X751" s="59">
        <v>6107.84</v>
      </c>
      <c r="Y751" s="59">
        <v>8834.8700000000008</v>
      </c>
      <c r="AA751"/>
    </row>
    <row r="752" spans="1:27" x14ac:dyDescent="0.25">
      <c r="A752" s="60">
        <f>IFERROR(VLOOKUP(RepVariacion[[#This Row],[Nombre Artículo]],Productos[],4,FALSE),"00 Falta Info")</f>
        <v>0</v>
      </c>
      <c r="B752" s="34" t="str">
        <f>IFERROR(VLOOKUP(RepVariacion[[#This Row],[Nombre Artículo]],Productos[],3,FALSE),"00 Falta Info")</f>
        <v>Lacteos</v>
      </c>
      <c r="C752" s="34" t="str">
        <f>IFERROR(VLOOKUP(RepVariacion[[#This Row],[Nombre Artículo]],Productos[],2,FALSE),"00 Falta Info")</f>
        <v>Quesos</v>
      </c>
      <c r="D752" s="61">
        <f>RepVariacion[[#This Row],[Fecha]]-RepVariacion[[#This Row],[Fecha Inicial]]+1</f>
        <v>7</v>
      </c>
      <c r="E752" s="62">
        <v>46121</v>
      </c>
      <c r="F752" s="62">
        <v>46127</v>
      </c>
      <c r="G752" s="29" t="s">
        <v>122</v>
      </c>
      <c r="H752" s="30">
        <v>2.6</v>
      </c>
      <c r="I752" s="30"/>
      <c r="J752" s="30">
        <v>2.2999999999999998</v>
      </c>
      <c r="K752" s="30">
        <v>0.3</v>
      </c>
      <c r="L752" s="30">
        <v>0.2</v>
      </c>
      <c r="M752" s="30"/>
      <c r="N752" s="30"/>
      <c r="O752" s="58">
        <v>-0.11</v>
      </c>
      <c r="P752" s="59">
        <v>-865.27</v>
      </c>
      <c r="Q752" s="59"/>
      <c r="R752" s="59"/>
      <c r="S752" s="32">
        <v>0.224</v>
      </c>
      <c r="T752" s="32">
        <v>0.2</v>
      </c>
      <c r="U752" s="59">
        <v>34941</v>
      </c>
      <c r="V752" s="59">
        <v>65090.83</v>
      </c>
      <c r="W752" s="59"/>
      <c r="X752" s="59">
        <v>7843.28</v>
      </c>
      <c r="Y752" s="59">
        <v>6978</v>
      </c>
      <c r="AA752"/>
    </row>
    <row r="753" spans="1:27" x14ac:dyDescent="0.25">
      <c r="A753" s="60">
        <f>IFERROR(VLOOKUP(RepVariacion[[#This Row],[Nombre Artículo]],Productos[],4,FALSE),"00 Falta Info")</f>
        <v>0</v>
      </c>
      <c r="B753" s="34" t="str">
        <f>IFERROR(VLOOKUP(RepVariacion[[#This Row],[Nombre Artículo]],Productos[],3,FALSE),"00 Falta Info")</f>
        <v>Lacteos</v>
      </c>
      <c r="C753" s="34" t="str">
        <f>IFERROR(VLOOKUP(RepVariacion[[#This Row],[Nombre Artículo]],Productos[],2,FALSE),"00 Falta Info")</f>
        <v>Quesos</v>
      </c>
      <c r="D753" s="61">
        <f>RepVariacion[[#This Row],[Fecha]]-RepVariacion[[#This Row],[Fecha Inicial]]+1</f>
        <v>7</v>
      </c>
      <c r="E753" s="62">
        <v>46121</v>
      </c>
      <c r="F753" s="62">
        <v>46127</v>
      </c>
      <c r="G753" s="29" t="s">
        <v>123</v>
      </c>
      <c r="H753" s="30">
        <v>12.4</v>
      </c>
      <c r="I753" s="30">
        <v>4.0999999999999996</v>
      </c>
      <c r="J753" s="30">
        <v>11.6</v>
      </c>
      <c r="K753" s="30">
        <v>4.9000000000000004</v>
      </c>
      <c r="L753" s="30">
        <v>5.4</v>
      </c>
      <c r="M753" s="30">
        <v>0.5</v>
      </c>
      <c r="N753" s="30">
        <v>0.1</v>
      </c>
      <c r="O753" s="58">
        <v>0.104</v>
      </c>
      <c r="P753" s="59">
        <v>5072.55</v>
      </c>
      <c r="Q753" s="59">
        <v>2.9000000000000001E-2</v>
      </c>
      <c r="R753" s="59">
        <v>1398.81</v>
      </c>
      <c r="S753" s="32">
        <v>0.68400000000000005</v>
      </c>
      <c r="T753" s="32">
        <v>0.755</v>
      </c>
      <c r="U753" s="59">
        <v>71198.89</v>
      </c>
      <c r="V753" s="59">
        <v>115509.38</v>
      </c>
      <c r="W753" s="59">
        <v>40759.199999999997</v>
      </c>
      <c r="X753" s="59">
        <v>48685.81</v>
      </c>
      <c r="Y753" s="59">
        <v>53754.35</v>
      </c>
      <c r="AA753"/>
    </row>
    <row r="754" spans="1:27" x14ac:dyDescent="0.25">
      <c r="A754" s="60">
        <f>IFERROR(VLOOKUP(RepVariacion[[#This Row],[Nombre Artículo]],Productos[],4,FALSE),"00 Falta Info")</f>
        <v>0</v>
      </c>
      <c r="B754" s="34" t="str">
        <f>IFERROR(VLOOKUP(RepVariacion[[#This Row],[Nombre Artículo]],Productos[],3,FALSE),"00 Falta Info")</f>
        <v>Lacteos</v>
      </c>
      <c r="C754" s="34" t="str">
        <f>IFERROR(VLOOKUP(RepVariacion[[#This Row],[Nombre Artículo]],Productos[],2,FALSE),"00 Falta Info")</f>
        <v>Quesos</v>
      </c>
      <c r="D754" s="61">
        <f>RepVariacion[[#This Row],[Fecha]]-RepVariacion[[#This Row],[Fecha Inicial]]+1</f>
        <v>7</v>
      </c>
      <c r="E754" s="62">
        <v>46121</v>
      </c>
      <c r="F754" s="62">
        <v>46127</v>
      </c>
      <c r="G754" s="29" t="s">
        <v>90</v>
      </c>
      <c r="H754" s="30">
        <v>2.9</v>
      </c>
      <c r="I754" s="30"/>
      <c r="J754" s="30">
        <v>2.6</v>
      </c>
      <c r="K754" s="30">
        <v>0.3</v>
      </c>
      <c r="L754" s="30">
        <v>1.1000000000000001</v>
      </c>
      <c r="M754" s="30">
        <v>0.8</v>
      </c>
      <c r="N754" s="30"/>
      <c r="O754" s="58">
        <v>2.63</v>
      </c>
      <c r="P754" s="59">
        <v>15773.44</v>
      </c>
      <c r="Q754" s="59"/>
      <c r="R754" s="59"/>
      <c r="S754" s="32">
        <v>0.10199999999999999</v>
      </c>
      <c r="T754" s="32">
        <v>0.37</v>
      </c>
      <c r="U754" s="59">
        <v>58892.65</v>
      </c>
      <c r="V754" s="59">
        <v>51337.9</v>
      </c>
      <c r="W754" s="59"/>
      <c r="X754" s="59">
        <v>5996.68</v>
      </c>
      <c r="Y754" s="59">
        <v>21770.12</v>
      </c>
      <c r="AA754"/>
    </row>
    <row r="755" spans="1:27" x14ac:dyDescent="0.25">
      <c r="A755" s="60">
        <f>IFERROR(VLOOKUP(RepVariacion[[#This Row],[Nombre Artículo]],Productos[],4,FALSE),"00 Falta Info")</f>
        <v>0</v>
      </c>
      <c r="B755" s="34" t="str">
        <f>IFERROR(VLOOKUP(RepVariacion[[#This Row],[Nombre Artículo]],Productos[],3,FALSE),"00 Falta Info")</f>
        <v>Abarrotes</v>
      </c>
      <c r="C755" s="34" t="str">
        <f>IFERROR(VLOOKUP(RepVariacion[[#This Row],[Nombre Artículo]],Productos[],2,FALSE),"00 Falta Info")</f>
        <v>Chocolate</v>
      </c>
      <c r="D755" s="61">
        <f>RepVariacion[[#This Row],[Fecha]]-RepVariacion[[#This Row],[Fecha Inicial]]+1</f>
        <v>7</v>
      </c>
      <c r="E755" s="62">
        <v>46121</v>
      </c>
      <c r="F755" s="62">
        <v>46127</v>
      </c>
      <c r="G755" s="29" t="s">
        <v>124</v>
      </c>
      <c r="H755" s="30">
        <v>17.2</v>
      </c>
      <c r="I755" s="30"/>
      <c r="J755" s="30">
        <v>16.899999999999999</v>
      </c>
      <c r="K755" s="30">
        <v>0.4</v>
      </c>
      <c r="L755" s="30">
        <v>0.3</v>
      </c>
      <c r="M755" s="30">
        <v>-0.1</v>
      </c>
      <c r="N755" s="30"/>
      <c r="O755" s="58">
        <v>-0.17199999999999999</v>
      </c>
      <c r="P755" s="59">
        <v>-597.76</v>
      </c>
      <c r="Q755" s="59"/>
      <c r="R755" s="59"/>
      <c r="S755" s="32"/>
      <c r="T755" s="32"/>
      <c r="U755" s="59"/>
      <c r="V755" s="59">
        <v>166795.26999999999</v>
      </c>
      <c r="W755" s="59"/>
      <c r="X755" s="59">
        <v>3468.71</v>
      </c>
      <c r="Y755" s="59">
        <v>2870.95</v>
      </c>
      <c r="AA755"/>
    </row>
    <row r="756" spans="1:27" x14ac:dyDescent="0.25">
      <c r="A756" s="60">
        <f>IFERROR(VLOOKUP(RepVariacion[[#This Row],[Nombre Artículo]],Productos[],4,FALSE),"00 Falta Info")</f>
        <v>0</v>
      </c>
      <c r="B756" s="34" t="str">
        <f>IFERROR(VLOOKUP(RepVariacion[[#This Row],[Nombre Artículo]],Productos[],3,FALSE),"00 Falta Info")</f>
        <v>Abarrotes</v>
      </c>
      <c r="C756" s="34" t="str">
        <f>IFERROR(VLOOKUP(RepVariacion[[#This Row],[Nombre Artículo]],Productos[],2,FALSE),"00 Falta Info")</f>
        <v>Chocolate</v>
      </c>
      <c r="D756" s="61">
        <f>RepVariacion[[#This Row],[Fecha]]-RepVariacion[[#This Row],[Fecha Inicial]]+1</f>
        <v>7</v>
      </c>
      <c r="E756" s="62">
        <v>46121</v>
      </c>
      <c r="F756" s="62">
        <v>46127</v>
      </c>
      <c r="G756" s="29" t="s">
        <v>125</v>
      </c>
      <c r="H756" s="30">
        <v>8.6</v>
      </c>
      <c r="I756" s="30"/>
      <c r="J756" s="30">
        <v>7.6</v>
      </c>
      <c r="K756" s="30">
        <v>1.1000000000000001</v>
      </c>
      <c r="L756" s="30">
        <v>0.7</v>
      </c>
      <c r="M756" s="30">
        <v>-0.4</v>
      </c>
      <c r="N756" s="30"/>
      <c r="O756" s="58">
        <v>-0.34799999999999998</v>
      </c>
      <c r="P756" s="59">
        <v>-5399.22</v>
      </c>
      <c r="Q756" s="59">
        <v>3.3000000000000002E-2</v>
      </c>
      <c r="R756" s="59">
        <v>511.22</v>
      </c>
      <c r="S756" s="32">
        <v>0.999</v>
      </c>
      <c r="T756" s="32">
        <v>0.65100000000000002</v>
      </c>
      <c r="U756" s="59">
        <v>15510.73</v>
      </c>
      <c r="V756" s="59">
        <v>108638.12</v>
      </c>
      <c r="W756" s="59"/>
      <c r="X756" s="59">
        <v>15495.96</v>
      </c>
      <c r="Y756" s="59">
        <v>10096.75</v>
      </c>
      <c r="AA756"/>
    </row>
    <row r="757" spans="1:27" x14ac:dyDescent="0.25">
      <c r="A757" s="60">
        <f>IFERROR(VLOOKUP(RepVariacion[[#This Row],[Nombre Artículo]],Productos[],4,FALSE),"00 Falta Info")</f>
        <v>0</v>
      </c>
      <c r="B757" s="34" t="str">
        <f>IFERROR(VLOOKUP(RepVariacion[[#This Row],[Nombre Artículo]],Productos[],3,FALSE),"00 Falta Info")</f>
        <v>Abarrotes</v>
      </c>
      <c r="C757" s="34" t="str">
        <f>IFERROR(VLOOKUP(RepVariacion[[#This Row],[Nombre Artículo]],Productos[],2,FALSE),"00 Falta Info")</f>
        <v>Chocolate</v>
      </c>
      <c r="D757" s="61">
        <f>RepVariacion[[#This Row],[Fecha]]-RepVariacion[[#This Row],[Fecha Inicial]]+1</f>
        <v>7</v>
      </c>
      <c r="E757" s="62">
        <v>46121</v>
      </c>
      <c r="F757" s="62">
        <v>46127</v>
      </c>
      <c r="G757" s="29" t="s">
        <v>126</v>
      </c>
      <c r="H757" s="30">
        <v>6.9</v>
      </c>
      <c r="I757" s="30"/>
      <c r="J757" s="30">
        <v>6</v>
      </c>
      <c r="K757" s="30">
        <v>0.8</v>
      </c>
      <c r="L757" s="30">
        <v>0.7</v>
      </c>
      <c r="M757" s="30">
        <v>-0.2</v>
      </c>
      <c r="N757" s="30"/>
      <c r="O757" s="58">
        <v>-0.191</v>
      </c>
      <c r="P757" s="59">
        <v>-2134.19</v>
      </c>
      <c r="Q757" s="59"/>
      <c r="R757" s="59"/>
      <c r="S757" s="32">
        <v>0.45</v>
      </c>
      <c r="T757" s="32">
        <v>0.36399999999999999</v>
      </c>
      <c r="U757" s="59">
        <v>24862.27</v>
      </c>
      <c r="V757" s="59">
        <v>80232.66</v>
      </c>
      <c r="W757" s="59"/>
      <c r="X757" s="59">
        <v>11189.58</v>
      </c>
      <c r="Y757" s="59">
        <v>9055.39</v>
      </c>
      <c r="AA757"/>
    </row>
    <row r="758" spans="1:27" x14ac:dyDescent="0.25">
      <c r="A758" s="60">
        <f>IFERROR(VLOOKUP(RepVariacion[[#This Row],[Nombre Artículo]],Productos[],4,FALSE),"00 Falta Info")</f>
        <v>0</v>
      </c>
      <c r="B758" s="34" t="str">
        <f>IFERROR(VLOOKUP(RepVariacion[[#This Row],[Nombre Artículo]],Productos[],3,FALSE),"00 Falta Info")</f>
        <v>Abarrotes</v>
      </c>
      <c r="C758" s="34" t="str">
        <f>IFERROR(VLOOKUP(RepVariacion[[#This Row],[Nombre Artículo]],Productos[],2,FALSE),"00 Falta Info")</f>
        <v>Aceite</v>
      </c>
      <c r="D758" s="61">
        <f>RepVariacion[[#This Row],[Fecha]]-RepVariacion[[#This Row],[Fecha Inicial]]+1</f>
        <v>7</v>
      </c>
      <c r="E758" s="62">
        <v>46121</v>
      </c>
      <c r="F758" s="62">
        <v>46127</v>
      </c>
      <c r="G758" s="29" t="s">
        <v>127</v>
      </c>
      <c r="H758" s="30">
        <v>11</v>
      </c>
      <c r="I758" s="30">
        <v>36</v>
      </c>
      <c r="J758" s="30">
        <v>25</v>
      </c>
      <c r="K758" s="30">
        <v>22</v>
      </c>
      <c r="L758" s="30"/>
      <c r="M758" s="30">
        <v>-22</v>
      </c>
      <c r="N758" s="30"/>
      <c r="O758" s="58">
        <v>-1</v>
      </c>
      <c r="P758" s="59">
        <v>-35310</v>
      </c>
      <c r="Q758" s="59"/>
      <c r="R758" s="59"/>
      <c r="S758" s="32"/>
      <c r="T758" s="32"/>
      <c r="U758" s="59"/>
      <c r="V758" s="59">
        <v>40125</v>
      </c>
      <c r="W758" s="59">
        <v>57780</v>
      </c>
      <c r="X758" s="59">
        <v>35310</v>
      </c>
      <c r="Y758" s="59"/>
      <c r="AA758"/>
    </row>
    <row r="759" spans="1:27" x14ac:dyDescent="0.25">
      <c r="A759" s="60">
        <f>IFERROR(VLOOKUP(RepVariacion[[#This Row],[Nombre Artículo]],Productos[],4,FALSE),"00 Falta Info")</f>
        <v>0</v>
      </c>
      <c r="B759" s="34" t="str">
        <f>IFERROR(VLOOKUP(RepVariacion[[#This Row],[Nombre Artículo]],Productos[],3,FALSE),"00 Falta Info")</f>
        <v>Verduras</v>
      </c>
      <c r="C759" s="34" t="str">
        <f>IFERROR(VLOOKUP(RepVariacion[[#This Row],[Nombre Artículo]],Productos[],2,FALSE),"00 Falta Info")</f>
        <v>Champiñon</v>
      </c>
      <c r="D759" s="61">
        <f>RepVariacion[[#This Row],[Fecha]]-RepVariacion[[#This Row],[Fecha Inicial]]+1</f>
        <v>7</v>
      </c>
      <c r="E759" s="62">
        <v>46121</v>
      </c>
      <c r="F759" s="62">
        <v>46127</v>
      </c>
      <c r="G759" s="29" t="s">
        <v>128</v>
      </c>
      <c r="H759" s="30">
        <v>2.4</v>
      </c>
      <c r="I759" s="30">
        <v>3</v>
      </c>
      <c r="J759" s="30">
        <v>5</v>
      </c>
      <c r="K759" s="30">
        <v>0.4</v>
      </c>
      <c r="L759" s="30">
        <v>0.4</v>
      </c>
      <c r="M759" s="30">
        <v>-0.1</v>
      </c>
      <c r="N759" s="30"/>
      <c r="O759" s="58">
        <v>-0.14799999999999999</v>
      </c>
      <c r="P759" s="59">
        <v>-1170.17</v>
      </c>
      <c r="Q759" s="59"/>
      <c r="R759" s="59"/>
      <c r="S759" s="32">
        <v>0.16200000000000001</v>
      </c>
      <c r="T759" s="32">
        <v>0.14299999999999999</v>
      </c>
      <c r="U759" s="59">
        <v>47310.19</v>
      </c>
      <c r="V759" s="59">
        <v>88599.19</v>
      </c>
      <c r="W759" s="59">
        <v>54600</v>
      </c>
      <c r="X759" s="59">
        <v>7660.95</v>
      </c>
      <c r="Y759" s="59">
        <v>6762.96</v>
      </c>
      <c r="AA759"/>
    </row>
    <row r="760" spans="1:27" x14ac:dyDescent="0.25">
      <c r="A760" s="60">
        <f>IFERROR(VLOOKUP(RepVariacion[[#This Row],[Nombre Artículo]],Productos[],4,FALSE),"00 Falta Info")</f>
        <v>0</v>
      </c>
      <c r="B760" s="34" t="str">
        <f>IFERROR(VLOOKUP(RepVariacion[[#This Row],[Nombre Artículo]],Productos[],3,FALSE),"00 Falta Info")</f>
        <v>Verduras</v>
      </c>
      <c r="C760" s="34" t="str">
        <f>IFERROR(VLOOKUP(RepVariacion[[#This Row],[Nombre Artículo]],Productos[],2,FALSE),"00 Falta Info")</f>
        <v>Champiñon</v>
      </c>
      <c r="D760" s="61">
        <f>RepVariacion[[#This Row],[Fecha]]-RepVariacion[[#This Row],[Fecha Inicial]]+1</f>
        <v>7</v>
      </c>
      <c r="E760" s="62">
        <v>46121</v>
      </c>
      <c r="F760" s="62">
        <v>46127</v>
      </c>
      <c r="G760" s="29" t="s">
        <v>129</v>
      </c>
      <c r="H760" s="30">
        <v>2.7</v>
      </c>
      <c r="I760" s="30">
        <v>3</v>
      </c>
      <c r="J760" s="30">
        <v>3.9</v>
      </c>
      <c r="K760" s="30">
        <v>1.8</v>
      </c>
      <c r="L760" s="30">
        <v>0.1</v>
      </c>
      <c r="M760" s="30">
        <v>-1.8</v>
      </c>
      <c r="N760" s="30"/>
      <c r="O760" s="58">
        <v>-0.96699999999999997</v>
      </c>
      <c r="P760" s="59">
        <v>-23045.75</v>
      </c>
      <c r="Q760" s="59"/>
      <c r="R760" s="59"/>
      <c r="S760" s="32">
        <v>2.4159999999999999</v>
      </c>
      <c r="T760" s="32">
        <v>7.9000000000000001E-2</v>
      </c>
      <c r="U760" s="59">
        <v>9861.0400000000009</v>
      </c>
      <c r="V760" s="59">
        <v>50911.25</v>
      </c>
      <c r="W760" s="59">
        <v>39000</v>
      </c>
      <c r="X760" s="59">
        <v>23825.75</v>
      </c>
      <c r="Y760" s="59">
        <v>780</v>
      </c>
      <c r="AA760"/>
    </row>
    <row r="761" spans="1:27" x14ac:dyDescent="0.25">
      <c r="A761" s="60">
        <f>IFERROR(VLOOKUP(RepVariacion[[#This Row],[Nombre Artículo]],Productos[],4,FALSE),"00 Falta Info")</f>
        <v>0</v>
      </c>
      <c r="B761" s="34" t="str">
        <f>IFERROR(VLOOKUP(RepVariacion[[#This Row],[Nombre Artículo]],Productos[],3,FALSE),"00 Falta Info")</f>
        <v>Verduras</v>
      </c>
      <c r="C761" s="34" t="str">
        <f>IFERROR(VLOOKUP(RepVariacion[[#This Row],[Nombre Artículo]],Productos[],2,FALSE),"00 Falta Info")</f>
        <v>Palta</v>
      </c>
      <c r="D761" s="61">
        <f>RepVariacion[[#This Row],[Fecha]]-RepVariacion[[#This Row],[Fecha Inicial]]+1</f>
        <v>7</v>
      </c>
      <c r="E761" s="62">
        <v>46121</v>
      </c>
      <c r="F761" s="62">
        <v>46127</v>
      </c>
      <c r="G761" s="29" t="s">
        <v>92</v>
      </c>
      <c r="H761" s="30">
        <v>11.4</v>
      </c>
      <c r="I761" s="30">
        <v>14</v>
      </c>
      <c r="J761" s="30">
        <v>11</v>
      </c>
      <c r="K761" s="30">
        <v>14.4</v>
      </c>
      <c r="L761" s="30">
        <v>13.2</v>
      </c>
      <c r="M761" s="30">
        <v>-1.2</v>
      </c>
      <c r="N761" s="30">
        <v>1.3</v>
      </c>
      <c r="O761" s="58">
        <v>-0.08</v>
      </c>
      <c r="P761" s="59">
        <v>-4619.75</v>
      </c>
      <c r="Q761" s="59">
        <v>8.6999999999999994E-2</v>
      </c>
      <c r="R761" s="59">
        <v>5022.22</v>
      </c>
      <c r="S761" s="32">
        <v>0.18099999999999999</v>
      </c>
      <c r="T761" s="32">
        <v>0.157</v>
      </c>
      <c r="U761" s="59">
        <v>336956</v>
      </c>
      <c r="V761" s="59">
        <v>44090.67</v>
      </c>
      <c r="W761" s="59">
        <v>56000</v>
      </c>
      <c r="X761" s="59">
        <v>60861.93</v>
      </c>
      <c r="Y761" s="59">
        <v>52977.78</v>
      </c>
      <c r="AA761"/>
    </row>
    <row r="762" spans="1:27" x14ac:dyDescent="0.25">
      <c r="A762" s="60">
        <f>IFERROR(VLOOKUP(RepVariacion[[#This Row],[Nombre Artículo]],Productos[],4,FALSE),"00 Falta Info")</f>
        <v>0</v>
      </c>
      <c r="B762" s="34" t="str">
        <f>IFERROR(VLOOKUP(RepVariacion[[#This Row],[Nombre Artículo]],Productos[],3,FALSE),"00 Falta Info")</f>
        <v>Postres</v>
      </c>
      <c r="C762" s="34" t="str">
        <f>IFERROR(VLOOKUP(RepVariacion[[#This Row],[Nombre Artículo]],Productos[],2,FALSE),"00 Falta Info")</f>
        <v>Tortas</v>
      </c>
      <c r="D762" s="61">
        <f>RepVariacion[[#This Row],[Fecha]]-RepVariacion[[#This Row],[Fecha Inicial]]+1</f>
        <v>7</v>
      </c>
      <c r="E762" s="62">
        <v>46121</v>
      </c>
      <c r="F762" s="62">
        <v>46127</v>
      </c>
      <c r="G762" s="29" t="s">
        <v>130</v>
      </c>
      <c r="H762" s="30">
        <v>24</v>
      </c>
      <c r="I762" s="30">
        <v>48</v>
      </c>
      <c r="J762" s="30">
        <v>23</v>
      </c>
      <c r="K762" s="30">
        <v>49</v>
      </c>
      <c r="L762" s="30">
        <v>48</v>
      </c>
      <c r="M762" s="30">
        <v>-1</v>
      </c>
      <c r="N762" s="30">
        <v>2</v>
      </c>
      <c r="O762" s="58">
        <v>-0.02</v>
      </c>
      <c r="P762" s="59">
        <v>-1206</v>
      </c>
      <c r="Q762" s="59">
        <v>4.1000000000000002E-2</v>
      </c>
      <c r="R762" s="59">
        <v>2412</v>
      </c>
      <c r="S762" s="32">
        <v>0.71199999999999997</v>
      </c>
      <c r="T762" s="32">
        <v>0.69799999999999995</v>
      </c>
      <c r="U762" s="59">
        <v>82941.210000000006</v>
      </c>
      <c r="V762" s="59">
        <v>27738</v>
      </c>
      <c r="W762" s="59">
        <v>57888</v>
      </c>
      <c r="X762" s="59">
        <v>59094</v>
      </c>
      <c r="Y762" s="59">
        <v>57888</v>
      </c>
      <c r="AA762"/>
    </row>
    <row r="763" spans="1:27" x14ac:dyDescent="0.25">
      <c r="A763" s="60">
        <f>IFERROR(VLOOKUP(RepVariacion[[#This Row],[Nombre Artículo]],Productos[],4,FALSE),"00 Falta Info")</f>
        <v>0</v>
      </c>
      <c r="B763" s="34" t="str">
        <f>IFERROR(VLOOKUP(RepVariacion[[#This Row],[Nombre Artículo]],Productos[],3,FALSE),"00 Falta Info")</f>
        <v>Postres</v>
      </c>
      <c r="C763" s="34" t="str">
        <f>IFERROR(VLOOKUP(RepVariacion[[#This Row],[Nombre Artículo]],Productos[],2,FALSE),"00 Falta Info")</f>
        <v>Tortas</v>
      </c>
      <c r="D763" s="61">
        <f>RepVariacion[[#This Row],[Fecha]]-RepVariacion[[#This Row],[Fecha Inicial]]+1</f>
        <v>7</v>
      </c>
      <c r="E763" s="62">
        <v>46121</v>
      </c>
      <c r="F763" s="62">
        <v>46127</v>
      </c>
      <c r="G763" s="29" t="s">
        <v>131</v>
      </c>
      <c r="H763" s="30">
        <v>47</v>
      </c>
      <c r="I763" s="30">
        <v>29</v>
      </c>
      <c r="J763" s="30">
        <v>66</v>
      </c>
      <c r="K763" s="30">
        <v>10</v>
      </c>
      <c r="L763" s="30">
        <v>6</v>
      </c>
      <c r="M763" s="30">
        <v>-4</v>
      </c>
      <c r="N763" s="30"/>
      <c r="O763" s="58">
        <v>-0.4</v>
      </c>
      <c r="P763" s="59">
        <v>-4228</v>
      </c>
      <c r="Q763" s="59"/>
      <c r="R763" s="59"/>
      <c r="S763" s="32">
        <v>0.51100000000000001</v>
      </c>
      <c r="T763" s="32">
        <v>0.307</v>
      </c>
      <c r="U763" s="59">
        <v>20672</v>
      </c>
      <c r="V763" s="59">
        <v>69762</v>
      </c>
      <c r="W763" s="59">
        <v>30653</v>
      </c>
      <c r="X763" s="59">
        <v>10570</v>
      </c>
      <c r="Y763" s="59">
        <v>6342</v>
      </c>
      <c r="AA763"/>
    </row>
    <row r="764" spans="1:27" x14ac:dyDescent="0.25">
      <c r="A764" s="60">
        <f>IFERROR(VLOOKUP(RepVariacion[[#This Row],[Nombre Artículo]],Productos[],4,FALSE),"00 Falta Info")</f>
        <v>0</v>
      </c>
      <c r="B764" s="34" t="str">
        <f>IFERROR(VLOOKUP(RepVariacion[[#This Row],[Nombre Artículo]],Productos[],3,FALSE),"00 Falta Info")</f>
        <v>Postres</v>
      </c>
      <c r="C764" s="34" t="str">
        <f>IFERROR(VLOOKUP(RepVariacion[[#This Row],[Nombre Artículo]],Productos[],2,FALSE),"00 Falta Info")</f>
        <v>Tortas</v>
      </c>
      <c r="D764" s="61">
        <f>RepVariacion[[#This Row],[Fecha]]-RepVariacion[[#This Row],[Fecha Inicial]]+1</f>
        <v>7</v>
      </c>
      <c r="E764" s="62">
        <v>46121</v>
      </c>
      <c r="F764" s="62">
        <v>46127</v>
      </c>
      <c r="G764" s="29" t="s">
        <v>143</v>
      </c>
      <c r="H764" s="30">
        <v>62</v>
      </c>
      <c r="I764" s="30"/>
      <c r="J764" s="30">
        <v>38</v>
      </c>
      <c r="K764" s="30">
        <v>24</v>
      </c>
      <c r="L764" s="30">
        <v>24</v>
      </c>
      <c r="M764" s="30"/>
      <c r="N764" s="30"/>
      <c r="O764" s="58"/>
      <c r="P764" s="59"/>
      <c r="Q764" s="59"/>
      <c r="R764" s="59"/>
      <c r="S764" s="32">
        <v>0.36399999999999999</v>
      </c>
      <c r="T764" s="32">
        <v>0.36399999999999999</v>
      </c>
      <c r="U764" s="59">
        <v>101871.9</v>
      </c>
      <c r="V764" s="59">
        <v>58748</v>
      </c>
      <c r="W764" s="59"/>
      <c r="X764" s="59">
        <v>37104</v>
      </c>
      <c r="Y764" s="59">
        <v>37104</v>
      </c>
      <c r="AA764"/>
    </row>
    <row r="765" spans="1:27" x14ac:dyDescent="0.25">
      <c r="A765" s="60">
        <f>IFERROR(VLOOKUP(RepVariacion[[#This Row],[Nombre Artículo]],Productos[],4,FALSE),"00 Falta Info")</f>
        <v>0</v>
      </c>
      <c r="B765" s="34" t="str">
        <f>IFERROR(VLOOKUP(RepVariacion[[#This Row],[Nombre Artículo]],Productos[],3,FALSE),"00 Falta Info")</f>
        <v>Postres</v>
      </c>
      <c r="C765" s="34" t="str">
        <f>IFERROR(VLOOKUP(RepVariacion[[#This Row],[Nombre Artículo]],Productos[],2,FALSE),"00 Falta Info")</f>
        <v>Tortas</v>
      </c>
      <c r="D765" s="61">
        <f>RepVariacion[[#This Row],[Fecha]]-RepVariacion[[#This Row],[Fecha Inicial]]+1</f>
        <v>7</v>
      </c>
      <c r="E765" s="62">
        <v>46121</v>
      </c>
      <c r="F765" s="62">
        <v>46127</v>
      </c>
      <c r="G765" s="29" t="s">
        <v>132</v>
      </c>
      <c r="H765" s="30">
        <v>144</v>
      </c>
      <c r="I765" s="30">
        <v>144</v>
      </c>
      <c r="J765" s="30">
        <v>236</v>
      </c>
      <c r="K765" s="30">
        <v>52</v>
      </c>
      <c r="L765" s="30">
        <v>51</v>
      </c>
      <c r="M765" s="30">
        <v>-1</v>
      </c>
      <c r="N765" s="30"/>
      <c r="O765" s="58">
        <v>-1.9E-2</v>
      </c>
      <c r="P765" s="59">
        <v>-240</v>
      </c>
      <c r="Q765" s="59"/>
      <c r="R765" s="59"/>
      <c r="S765" s="32"/>
      <c r="T765" s="32"/>
      <c r="U765" s="59"/>
      <c r="V765" s="59">
        <v>56640</v>
      </c>
      <c r="W765" s="59">
        <v>34560</v>
      </c>
      <c r="X765" s="59">
        <v>12480</v>
      </c>
      <c r="Y765" s="59">
        <v>12240</v>
      </c>
      <c r="AA765"/>
    </row>
    <row r="766" spans="1:27" x14ac:dyDescent="0.25">
      <c r="A766" s="60">
        <f>IFERROR(VLOOKUP(RepVariacion[[#This Row],[Nombre Artículo]],Productos[],4,FALSE),"00 Falta Info")</f>
        <v>0</v>
      </c>
      <c r="B766" s="34" t="str">
        <f>IFERROR(VLOOKUP(RepVariacion[[#This Row],[Nombre Artículo]],Productos[],3,FALSE),"00 Falta Info")</f>
        <v>Postres</v>
      </c>
      <c r="C766" s="34" t="str">
        <f>IFERROR(VLOOKUP(RepVariacion[[#This Row],[Nombre Artículo]],Productos[],2,FALSE),"00 Falta Info")</f>
        <v>Tortas</v>
      </c>
      <c r="D766" s="61">
        <f>RepVariacion[[#This Row],[Fecha]]-RepVariacion[[#This Row],[Fecha Inicial]]+1</f>
        <v>7</v>
      </c>
      <c r="E766" s="62">
        <v>46121</v>
      </c>
      <c r="F766" s="62">
        <v>46127</v>
      </c>
      <c r="G766" s="29" t="s">
        <v>144</v>
      </c>
      <c r="H766" s="30">
        <v>160</v>
      </c>
      <c r="I766" s="30">
        <v>58</v>
      </c>
      <c r="J766" s="30">
        <v>169</v>
      </c>
      <c r="K766" s="30">
        <v>49</v>
      </c>
      <c r="L766" s="30">
        <v>51</v>
      </c>
      <c r="M766" s="30">
        <v>2</v>
      </c>
      <c r="N766" s="30"/>
      <c r="O766" s="58">
        <v>4.1000000000000002E-2</v>
      </c>
      <c r="P766" s="59">
        <v>666</v>
      </c>
      <c r="Q766" s="59"/>
      <c r="R766" s="59"/>
      <c r="S766" s="32"/>
      <c r="T766" s="32"/>
      <c r="U766" s="59"/>
      <c r="V766" s="59">
        <v>56277</v>
      </c>
      <c r="W766" s="59">
        <v>19314</v>
      </c>
      <c r="X766" s="59">
        <v>16317</v>
      </c>
      <c r="Y766" s="59">
        <v>16983</v>
      </c>
      <c r="AA766"/>
    </row>
    <row r="767" spans="1:27" x14ac:dyDescent="0.25">
      <c r="A767" s="60">
        <f>IFERROR(VLOOKUP(RepVariacion[[#This Row],[Nombre Artículo]],Productos[],4,FALSE),"00 Falta Info")</f>
        <v>0</v>
      </c>
      <c r="B767" s="34" t="str">
        <f>IFERROR(VLOOKUP(RepVariacion[[#This Row],[Nombre Artículo]],Productos[],3,FALSE),"00 Falta Info")</f>
        <v>Postres</v>
      </c>
      <c r="C767" s="34" t="str">
        <f>IFERROR(VLOOKUP(RepVariacion[[#This Row],[Nombre Artículo]],Productos[],2,FALSE),"00 Falta Info")</f>
        <v>Tortas</v>
      </c>
      <c r="D767" s="61">
        <f>RepVariacion[[#This Row],[Fecha]]-RepVariacion[[#This Row],[Fecha Inicial]]+1</f>
        <v>7</v>
      </c>
      <c r="E767" s="62">
        <v>46121</v>
      </c>
      <c r="F767" s="62">
        <v>46127</v>
      </c>
      <c r="G767" s="29" t="s">
        <v>133</v>
      </c>
      <c r="H767" s="30">
        <v>14</v>
      </c>
      <c r="I767" s="30"/>
      <c r="J767" s="30">
        <v>14</v>
      </c>
      <c r="K767" s="30"/>
      <c r="L767" s="30"/>
      <c r="M767" s="30"/>
      <c r="N767" s="30"/>
      <c r="O767" s="58"/>
      <c r="P767" s="59"/>
      <c r="Q767" s="59"/>
      <c r="R767" s="59"/>
      <c r="S767" s="32"/>
      <c r="T767" s="32"/>
      <c r="U767" s="59"/>
      <c r="V767" s="59">
        <v>6580</v>
      </c>
      <c r="W767" s="59"/>
      <c r="X767" s="59"/>
      <c r="Y767" s="59"/>
      <c r="AA767"/>
    </row>
    <row r="768" spans="1:27" x14ac:dyDescent="0.25">
      <c r="A768" s="60">
        <f>IFERROR(VLOOKUP(RepVariacion[[#This Row],[Nombre Artículo]],Productos[],4,FALSE),"00 Falta Info")</f>
        <v>0</v>
      </c>
      <c r="B768" s="34" t="str">
        <f>IFERROR(VLOOKUP(RepVariacion[[#This Row],[Nombre Artículo]],Productos[],3,FALSE),"00 Falta Info")</f>
        <v>Postres</v>
      </c>
      <c r="C768" s="34" t="str">
        <f>IFERROR(VLOOKUP(RepVariacion[[#This Row],[Nombre Artículo]],Productos[],2,FALSE),"00 Falta Info")</f>
        <v>Tortas</v>
      </c>
      <c r="D768" s="61">
        <f>RepVariacion[[#This Row],[Fecha]]-RepVariacion[[#This Row],[Fecha Inicial]]+1</f>
        <v>7</v>
      </c>
      <c r="E768" s="62">
        <v>46121</v>
      </c>
      <c r="F768" s="62">
        <v>46127</v>
      </c>
      <c r="G768" s="29" t="s">
        <v>145</v>
      </c>
      <c r="H768" s="30">
        <v>45</v>
      </c>
      <c r="I768" s="30"/>
      <c r="J768" s="30">
        <v>40</v>
      </c>
      <c r="K768" s="30">
        <v>5</v>
      </c>
      <c r="L768" s="30">
        <v>5</v>
      </c>
      <c r="M768" s="30"/>
      <c r="N768" s="30"/>
      <c r="O768" s="58"/>
      <c r="P768" s="59"/>
      <c r="Q768" s="59"/>
      <c r="R768" s="59"/>
      <c r="S768" s="32">
        <v>0.26800000000000002</v>
      </c>
      <c r="T768" s="32">
        <v>0.26800000000000002</v>
      </c>
      <c r="U768" s="59">
        <v>21267.09</v>
      </c>
      <c r="V768" s="59">
        <v>45600</v>
      </c>
      <c r="W768" s="59"/>
      <c r="X768" s="59">
        <v>5700</v>
      </c>
      <c r="Y768" s="59">
        <v>5700</v>
      </c>
      <c r="AA768"/>
    </row>
    <row r="769" spans="1:27" x14ac:dyDescent="0.25">
      <c r="A769" s="60">
        <f>IFERROR(VLOOKUP(RepVariacion[[#This Row],[Nombre Artículo]],Productos[],4,FALSE),"00 Falta Info")</f>
        <v>0</v>
      </c>
      <c r="B769" s="34" t="str">
        <f>IFERROR(VLOOKUP(RepVariacion[[#This Row],[Nombre Artículo]],Productos[],3,FALSE),"00 Falta Info")</f>
        <v>Postres</v>
      </c>
      <c r="C769" s="34" t="str">
        <f>IFERROR(VLOOKUP(RepVariacion[[#This Row],[Nombre Artículo]],Productos[],2,FALSE),"00 Falta Info")</f>
        <v>Tortas</v>
      </c>
      <c r="D769" s="61">
        <f>RepVariacion[[#This Row],[Fecha]]-RepVariacion[[#This Row],[Fecha Inicial]]+1</f>
        <v>7</v>
      </c>
      <c r="E769" s="62">
        <v>46121</v>
      </c>
      <c r="F769" s="62">
        <v>46127</v>
      </c>
      <c r="G769" s="29" t="s">
        <v>135</v>
      </c>
      <c r="H769" s="30">
        <v>5</v>
      </c>
      <c r="I769" s="30">
        <v>12</v>
      </c>
      <c r="J769" s="30">
        <v>6</v>
      </c>
      <c r="K769" s="30">
        <v>11</v>
      </c>
      <c r="L769" s="30">
        <v>11</v>
      </c>
      <c r="M769" s="30"/>
      <c r="N769" s="30"/>
      <c r="O769" s="58"/>
      <c r="P769" s="59"/>
      <c r="Q769" s="59"/>
      <c r="R769" s="59"/>
      <c r="S769" s="32">
        <v>6.9000000000000006E-2</v>
      </c>
      <c r="T769" s="32">
        <v>6.9000000000000006E-2</v>
      </c>
      <c r="U769" s="59">
        <v>43647</v>
      </c>
      <c r="V769" s="59">
        <v>1632</v>
      </c>
      <c r="W769" s="59">
        <v>3264</v>
      </c>
      <c r="X769" s="59">
        <v>2992</v>
      </c>
      <c r="Y769" s="59">
        <v>2992</v>
      </c>
      <c r="AA769"/>
    </row>
    <row r="770" spans="1:27" x14ac:dyDescent="0.25">
      <c r="A770" s="60">
        <f>IFERROR(VLOOKUP(RepVariacion[[#This Row],[Nombre Artículo]],Productos[],4,FALSE),"00 Falta Info")</f>
        <v>0</v>
      </c>
      <c r="B770" s="34" t="str">
        <f>IFERROR(VLOOKUP(RepVariacion[[#This Row],[Nombre Artículo]],Productos[],3,FALSE),"00 Falta Info")</f>
        <v>Colación</v>
      </c>
      <c r="C770" s="34" t="str">
        <f>IFERROR(VLOOKUP(RepVariacion[[#This Row],[Nombre Artículo]],Productos[],2,FALSE),"00 Falta Info")</f>
        <v>Colacion</v>
      </c>
      <c r="D770" s="61">
        <f>RepVariacion[[#This Row],[Fecha]]-RepVariacion[[#This Row],[Fecha Inicial]]+1</f>
        <v>7</v>
      </c>
      <c r="E770" s="62">
        <v>46121</v>
      </c>
      <c r="F770" s="62">
        <v>46127</v>
      </c>
      <c r="G770" s="29" t="s">
        <v>137</v>
      </c>
      <c r="H770" s="30">
        <v>8</v>
      </c>
      <c r="I770" s="30">
        <v>8</v>
      </c>
      <c r="J770" s="30">
        <v>8</v>
      </c>
      <c r="K770" s="30">
        <v>8</v>
      </c>
      <c r="L770" s="30"/>
      <c r="M770" s="30">
        <v>-8</v>
      </c>
      <c r="N770" s="30"/>
      <c r="O770" s="58">
        <v>-1</v>
      </c>
      <c r="P770" s="59">
        <v>-48000</v>
      </c>
      <c r="Q770" s="59"/>
      <c r="R770" s="59"/>
      <c r="S770" s="32"/>
      <c r="T770" s="32"/>
      <c r="U770" s="59"/>
      <c r="V770" s="59">
        <v>48000</v>
      </c>
      <c r="W770" s="59">
        <v>48000</v>
      </c>
      <c r="X770" s="59">
        <v>46400</v>
      </c>
      <c r="Y770" s="59"/>
      <c r="AA770"/>
    </row>
    <row r="771" spans="1:27" x14ac:dyDescent="0.25">
      <c r="A771" s="60">
        <f>IFERROR(VLOOKUP(RepVariacion[[#This Row],[Nombre Artículo]],Productos[],4,FALSE),"00 Falta Info")</f>
        <v>0</v>
      </c>
      <c r="B771" s="34" t="str">
        <f>IFERROR(VLOOKUP(RepVariacion[[#This Row],[Nombre Artículo]],Productos[],3,FALSE),"00 Falta Info")</f>
        <v>Colación</v>
      </c>
      <c r="C771" s="34" t="str">
        <f>IFERROR(VLOOKUP(RepVariacion[[#This Row],[Nombre Artículo]],Productos[],2,FALSE),"00 Falta Info")</f>
        <v>Colacion</v>
      </c>
      <c r="D771" s="61">
        <f>RepVariacion[[#This Row],[Fecha]]-RepVariacion[[#This Row],[Fecha Inicial]]+1</f>
        <v>7</v>
      </c>
      <c r="E771" s="62">
        <v>46121</v>
      </c>
      <c r="F771" s="62">
        <v>46127</v>
      </c>
      <c r="G771" s="29" t="s">
        <v>141</v>
      </c>
      <c r="H771" s="30">
        <v>13.8</v>
      </c>
      <c r="I771" s="30"/>
      <c r="J771" s="30">
        <v>6.1</v>
      </c>
      <c r="K771" s="30">
        <v>7.7</v>
      </c>
      <c r="L771" s="30"/>
      <c r="M771" s="30">
        <v>-7.7</v>
      </c>
      <c r="N771" s="30"/>
      <c r="O771" s="58">
        <v>-1</v>
      </c>
      <c r="P771" s="59">
        <v>-63689.04</v>
      </c>
      <c r="Q771" s="59"/>
      <c r="R771" s="59"/>
      <c r="S771" s="32"/>
      <c r="T771" s="32"/>
      <c r="U771" s="59"/>
      <c r="V771" s="59">
        <v>50454.96</v>
      </c>
      <c r="W771" s="59"/>
      <c r="X771" s="59">
        <v>63689.04</v>
      </c>
      <c r="Y771" s="59"/>
      <c r="AA771"/>
    </row>
    <row r="772" spans="1:27" x14ac:dyDescent="0.25">
      <c r="A772" s="60">
        <f>IFERROR(VLOOKUP(RepVariacion[[#This Row],[Nombre Artículo]],Productos[],4,FALSE),"00 Falta Info")</f>
        <v>0</v>
      </c>
      <c r="B772" s="34" t="str">
        <f>IFERROR(VLOOKUP(RepVariacion[[#This Row],[Nombre Artículo]],Productos[],3,FALSE),"00 Falta Info")</f>
        <v>Colación</v>
      </c>
      <c r="C772" s="34" t="str">
        <f>IFERROR(VLOOKUP(RepVariacion[[#This Row],[Nombre Artículo]],Productos[],2,FALSE),"00 Falta Info")</f>
        <v>Colacion</v>
      </c>
      <c r="D772" s="61">
        <f>RepVariacion[[#This Row],[Fecha]]-RepVariacion[[#This Row],[Fecha Inicial]]+1</f>
        <v>7</v>
      </c>
      <c r="E772" s="62">
        <v>46121</v>
      </c>
      <c r="F772" s="62">
        <v>46127</v>
      </c>
      <c r="G772" s="29" t="s">
        <v>138</v>
      </c>
      <c r="H772" s="30">
        <v>10.1</v>
      </c>
      <c r="I772" s="30"/>
      <c r="J772" s="30"/>
      <c r="K772" s="30">
        <v>10.1</v>
      </c>
      <c r="L772" s="30"/>
      <c r="M772" s="30">
        <v>-10.1</v>
      </c>
      <c r="N772" s="30"/>
      <c r="O772" s="58">
        <v>-1</v>
      </c>
      <c r="P772" s="59">
        <v>-68579</v>
      </c>
      <c r="Q772" s="59"/>
      <c r="R772" s="59"/>
      <c r="S772" s="32"/>
      <c r="T772" s="32"/>
      <c r="U772" s="59"/>
      <c r="V772" s="59"/>
      <c r="W772" s="59"/>
      <c r="X772" s="59">
        <v>68579</v>
      </c>
      <c r="Y772" s="59"/>
      <c r="AA772"/>
    </row>
    <row r="773" spans="1:27" x14ac:dyDescent="0.25">
      <c r="A773" s="60">
        <f>IFERROR(VLOOKUP(RepVariacion[[#This Row],[Nombre Artículo]],Productos[],4,FALSE),"00 Falta Info")</f>
        <v>0</v>
      </c>
      <c r="B773" s="34" t="str">
        <f>IFERROR(VLOOKUP(RepVariacion[[#This Row],[Nombre Artículo]],Productos[],3,FALSE),"00 Falta Info")</f>
        <v>Colación</v>
      </c>
      <c r="C773" s="34" t="str">
        <f>IFERROR(VLOOKUP(RepVariacion[[#This Row],[Nombre Artículo]],Productos[],2,FALSE),"00 Falta Info")</f>
        <v>Colacion</v>
      </c>
      <c r="D773" s="61">
        <f>RepVariacion[[#This Row],[Fecha]]-RepVariacion[[#This Row],[Fecha Inicial]]+1</f>
        <v>7</v>
      </c>
      <c r="E773" s="62">
        <v>46121</v>
      </c>
      <c r="F773" s="62">
        <v>46127</v>
      </c>
      <c r="G773" s="29" t="s">
        <v>140</v>
      </c>
      <c r="H773" s="30">
        <v>20.8</v>
      </c>
      <c r="I773" s="30"/>
      <c r="J773" s="30">
        <v>20.8</v>
      </c>
      <c r="K773" s="30"/>
      <c r="L773" s="30"/>
      <c r="M773" s="30"/>
      <c r="N773" s="30"/>
      <c r="O773" s="58"/>
      <c r="P773" s="59"/>
      <c r="Q773" s="59"/>
      <c r="R773" s="59"/>
      <c r="S773" s="32"/>
      <c r="T773" s="32"/>
      <c r="U773" s="59"/>
      <c r="V773" s="59">
        <v>52000</v>
      </c>
      <c r="W773" s="59"/>
      <c r="X773" s="59"/>
      <c r="Y773" s="59"/>
      <c r="AA773"/>
    </row>
    <row r="774" spans="1:27" x14ac:dyDescent="0.25">
      <c r="A774" s="60">
        <f>IFERROR(VLOOKUP(RepVariacion[[#This Row],[Nombre Artículo]],Productos[],4,FALSE),"00 Falta Info")</f>
        <v>0</v>
      </c>
      <c r="B774" s="34" t="str">
        <f>IFERROR(VLOOKUP(RepVariacion[[#This Row],[Nombre Artículo]],Productos[],3,FALSE),"00 Falta Info")</f>
        <v>Aves</v>
      </c>
      <c r="C774" s="34" t="str">
        <f>IFERROR(VLOOKUP(RepVariacion[[#This Row],[Nombre Artículo]],Productos[],2,FALSE),"00 Falta Info")</f>
        <v>Pollo</v>
      </c>
      <c r="D774" s="61">
        <f>RepVariacion[[#This Row],[Fecha]]-RepVariacion[[#This Row],[Fecha Inicial]]+1</f>
        <v>7</v>
      </c>
      <c r="E774" s="62">
        <v>46128</v>
      </c>
      <c r="F774" s="62">
        <v>46134</v>
      </c>
      <c r="G774" s="29" t="s">
        <v>71</v>
      </c>
      <c r="H774" s="30">
        <v>38.700000000000003</v>
      </c>
      <c r="I774" s="30"/>
      <c r="J774" s="30">
        <v>31</v>
      </c>
      <c r="K774" s="30">
        <v>7.7</v>
      </c>
      <c r="L774" s="30">
        <v>9.8000000000000007</v>
      </c>
      <c r="M774" s="30">
        <v>2.1</v>
      </c>
      <c r="N774" s="30"/>
      <c r="O774" s="58">
        <v>0.27200000000000002</v>
      </c>
      <c r="P774" s="59">
        <v>8967.2999999999993</v>
      </c>
      <c r="Q774" s="59"/>
      <c r="R774" s="59"/>
      <c r="S774" s="32">
        <v>0.121</v>
      </c>
      <c r="T774" s="32">
        <v>0.154</v>
      </c>
      <c r="U774" s="59">
        <v>271956.83</v>
      </c>
      <c r="V774" s="59">
        <v>133206.39999999999</v>
      </c>
      <c r="W774" s="59"/>
      <c r="X774" s="59">
        <v>33007.94</v>
      </c>
      <c r="Y774" s="59">
        <v>41975.24</v>
      </c>
      <c r="AA774"/>
    </row>
    <row r="775" spans="1:27" x14ac:dyDescent="0.25">
      <c r="A775" s="60">
        <f>IFERROR(VLOOKUP(RepVariacion[[#This Row],[Nombre Artículo]],Productos[],4,FALSE),"00 Falta Info")</f>
        <v>0</v>
      </c>
      <c r="B775" s="34" t="str">
        <f>IFERROR(VLOOKUP(RepVariacion[[#This Row],[Nombre Artículo]],Productos[],3,FALSE),"00 Falta Info")</f>
        <v>Carnes</v>
      </c>
      <c r="C775" s="34" t="str">
        <f>IFERROR(VLOOKUP(RepVariacion[[#This Row],[Nombre Artículo]],Productos[],2,FALSE),"00 Falta Info")</f>
        <v>Vacuno</v>
      </c>
      <c r="D775" s="61">
        <f>RepVariacion[[#This Row],[Fecha]]-RepVariacion[[#This Row],[Fecha Inicial]]+1</f>
        <v>7</v>
      </c>
      <c r="E775" s="62">
        <v>46128</v>
      </c>
      <c r="F775" s="62">
        <v>46134</v>
      </c>
      <c r="G775" s="29" t="s">
        <v>103</v>
      </c>
      <c r="H775" s="30">
        <v>37.799999999999997</v>
      </c>
      <c r="I775" s="30"/>
      <c r="J775" s="30">
        <v>4.2</v>
      </c>
      <c r="K775" s="30">
        <v>33.5</v>
      </c>
      <c r="L775" s="30">
        <v>36.5</v>
      </c>
      <c r="M775" s="30">
        <v>3</v>
      </c>
      <c r="N775" s="30">
        <v>0.5</v>
      </c>
      <c r="O775" s="58">
        <v>0.09</v>
      </c>
      <c r="P775" s="59">
        <v>114000</v>
      </c>
      <c r="Q775" s="59">
        <v>1.4999999999999999E-2</v>
      </c>
      <c r="R775" s="59">
        <v>19000</v>
      </c>
      <c r="S775" s="32">
        <v>0.48599999999999999</v>
      </c>
      <c r="T775" s="32">
        <v>0.53</v>
      </c>
      <c r="U775" s="59">
        <v>2618728.7999999998</v>
      </c>
      <c r="V775" s="59">
        <v>161500</v>
      </c>
      <c r="W775" s="59"/>
      <c r="X775" s="59">
        <v>1273000</v>
      </c>
      <c r="Y775" s="59">
        <v>1387000</v>
      </c>
      <c r="AA775"/>
    </row>
    <row r="776" spans="1:27" x14ac:dyDescent="0.25">
      <c r="A776" s="60">
        <f>IFERROR(VLOOKUP(RepVariacion[[#This Row],[Nombre Artículo]],Productos[],4,FALSE),"00 Falta Info")</f>
        <v>0</v>
      </c>
      <c r="B776" s="34" t="str">
        <f>IFERROR(VLOOKUP(RepVariacion[[#This Row],[Nombre Artículo]],Productos[],3,FALSE),"00 Falta Info")</f>
        <v>Carnes</v>
      </c>
      <c r="C776" s="34" t="str">
        <f>IFERROR(VLOOKUP(RepVariacion[[#This Row],[Nombre Artículo]],Productos[],2,FALSE),"00 Falta Info")</f>
        <v>Vacuno</v>
      </c>
      <c r="D776" s="61">
        <f>RepVariacion[[#This Row],[Fecha]]-RepVariacion[[#This Row],[Fecha Inicial]]+1</f>
        <v>7</v>
      </c>
      <c r="E776" s="62">
        <v>46128</v>
      </c>
      <c r="F776" s="62">
        <v>46134</v>
      </c>
      <c r="G776" s="29" t="s">
        <v>84</v>
      </c>
      <c r="H776" s="30">
        <v>36.9</v>
      </c>
      <c r="I776" s="30">
        <v>30.6</v>
      </c>
      <c r="J776" s="30">
        <v>47.4</v>
      </c>
      <c r="K776" s="30">
        <v>20</v>
      </c>
      <c r="L776" s="30">
        <v>20</v>
      </c>
      <c r="M776" s="30">
        <v>-0.1</v>
      </c>
      <c r="N776" s="30">
        <v>0.3</v>
      </c>
      <c r="O776" s="58">
        <v>-5.0000000000000001E-3</v>
      </c>
      <c r="P776" s="59">
        <v>-1435.32</v>
      </c>
      <c r="Q776" s="59">
        <v>1.4E-2</v>
      </c>
      <c r="R776" s="59">
        <v>4273.8599999999997</v>
      </c>
      <c r="S776" s="32">
        <v>0.30299999999999999</v>
      </c>
      <c r="T776" s="32">
        <v>0.313</v>
      </c>
      <c r="U776" s="59">
        <v>998000.39</v>
      </c>
      <c r="V776" s="59">
        <v>743290.8</v>
      </c>
      <c r="W776" s="59">
        <v>488494</v>
      </c>
      <c r="X776" s="59">
        <v>302508.01</v>
      </c>
      <c r="Y776" s="59">
        <v>312651.26</v>
      </c>
      <c r="AA776"/>
    </row>
    <row r="777" spans="1:27" x14ac:dyDescent="0.25">
      <c r="A777" s="60">
        <f>IFERROR(VLOOKUP(RepVariacion[[#This Row],[Nombre Artículo]],Productos[],4,FALSE),"00 Falta Info")</f>
        <v>0</v>
      </c>
      <c r="B777" s="34" t="str">
        <f>IFERROR(VLOOKUP(RepVariacion[[#This Row],[Nombre Artículo]],Productos[],3,FALSE),"00 Falta Info")</f>
        <v>Carnes</v>
      </c>
      <c r="C777" s="34" t="str">
        <f>IFERROR(VLOOKUP(RepVariacion[[#This Row],[Nombre Artículo]],Productos[],2,FALSE),"00 Falta Info")</f>
        <v>Vacuno</v>
      </c>
      <c r="D777" s="61">
        <f>RepVariacion[[#This Row],[Fecha]]-RepVariacion[[#This Row],[Fecha Inicial]]+1</f>
        <v>7</v>
      </c>
      <c r="E777" s="62">
        <v>46128</v>
      </c>
      <c r="F777" s="62">
        <v>46134</v>
      </c>
      <c r="G777" s="29" t="s">
        <v>104</v>
      </c>
      <c r="H777" s="30">
        <v>11.5</v>
      </c>
      <c r="I777" s="30">
        <v>15</v>
      </c>
      <c r="J777" s="30">
        <v>19</v>
      </c>
      <c r="K777" s="30">
        <v>7.5</v>
      </c>
      <c r="L777" s="30">
        <v>7</v>
      </c>
      <c r="M777" s="30">
        <v>-0.5</v>
      </c>
      <c r="N777" s="30">
        <v>0.5</v>
      </c>
      <c r="O777" s="58">
        <v>-6.7000000000000004E-2</v>
      </c>
      <c r="P777" s="59">
        <v>-17000</v>
      </c>
      <c r="Q777" s="59">
        <v>6.7000000000000004E-2</v>
      </c>
      <c r="R777" s="59">
        <v>17000</v>
      </c>
      <c r="S777" s="32">
        <v>0.51200000000000001</v>
      </c>
      <c r="T777" s="32">
        <v>0.47799999999999998</v>
      </c>
      <c r="U777" s="59">
        <v>498000.02</v>
      </c>
      <c r="V777" s="59">
        <v>646000</v>
      </c>
      <c r="W777" s="59">
        <v>510000</v>
      </c>
      <c r="X777" s="59">
        <v>255000</v>
      </c>
      <c r="Y777" s="59">
        <v>238000</v>
      </c>
      <c r="AA777"/>
    </row>
    <row r="778" spans="1:27" x14ac:dyDescent="0.25">
      <c r="A778" s="60">
        <f>IFERROR(VLOOKUP(RepVariacion[[#This Row],[Nombre Artículo]],Productos[],4,FALSE),"00 Falta Info")</f>
        <v>0</v>
      </c>
      <c r="B778" s="34" t="str">
        <f>IFERROR(VLOOKUP(RepVariacion[[#This Row],[Nombre Artículo]],Productos[],3,FALSE),"00 Falta Info")</f>
        <v>Carnes</v>
      </c>
      <c r="C778" s="34" t="str">
        <f>IFERROR(VLOOKUP(RepVariacion[[#This Row],[Nombre Artículo]],Productos[],2,FALSE),"00 Falta Info")</f>
        <v>Vacuno</v>
      </c>
      <c r="D778" s="61">
        <f>RepVariacion[[#This Row],[Fecha]]-RepVariacion[[#This Row],[Fecha Inicial]]+1</f>
        <v>7</v>
      </c>
      <c r="E778" s="62">
        <v>46128</v>
      </c>
      <c r="F778" s="62">
        <v>46134</v>
      </c>
      <c r="G778" s="29" t="s">
        <v>105</v>
      </c>
      <c r="H778" s="30">
        <v>19.3</v>
      </c>
      <c r="I778" s="30"/>
      <c r="J778" s="30">
        <v>13.2</v>
      </c>
      <c r="K778" s="30">
        <v>6.2</v>
      </c>
      <c r="L778" s="30">
        <v>5.6</v>
      </c>
      <c r="M778" s="30">
        <v>-0.6</v>
      </c>
      <c r="N778" s="30">
        <v>0.2</v>
      </c>
      <c r="O778" s="58">
        <v>-0.1</v>
      </c>
      <c r="P778" s="59">
        <v>-5535.7</v>
      </c>
      <c r="Q778" s="59">
        <v>3.5999999999999997E-2</v>
      </c>
      <c r="R778" s="59">
        <v>2018.69</v>
      </c>
      <c r="S778" s="32">
        <v>0.184</v>
      </c>
      <c r="T778" s="32">
        <v>0.16500000000000001</v>
      </c>
      <c r="U778" s="59">
        <v>300941.52</v>
      </c>
      <c r="V778" s="59">
        <v>118080.05</v>
      </c>
      <c r="W778" s="59"/>
      <c r="X778" s="59">
        <v>55330.12</v>
      </c>
      <c r="Y778" s="59">
        <v>49794.42</v>
      </c>
      <c r="AA778"/>
    </row>
    <row r="779" spans="1:27" x14ac:dyDescent="0.25">
      <c r="A779" s="60">
        <f>IFERROR(VLOOKUP(RepVariacion[[#This Row],[Nombre Artículo]],Productos[],4,FALSE),"00 Falta Info")</f>
        <v>0</v>
      </c>
      <c r="B779" s="34" t="str">
        <f>IFERROR(VLOOKUP(RepVariacion[[#This Row],[Nombre Artículo]],Productos[],3,FALSE),"00 Falta Info")</f>
        <v>Carnes</v>
      </c>
      <c r="C779" s="34" t="str">
        <f>IFERROR(VLOOKUP(RepVariacion[[#This Row],[Nombre Artículo]],Productos[],2,FALSE),"00 Falta Info")</f>
        <v>Vacuno</v>
      </c>
      <c r="D779" s="61">
        <f>RepVariacion[[#This Row],[Fecha]]-RepVariacion[[#This Row],[Fecha Inicial]]+1</f>
        <v>7</v>
      </c>
      <c r="E779" s="62">
        <v>46128</v>
      </c>
      <c r="F779" s="62">
        <v>46134</v>
      </c>
      <c r="G779" s="29" t="s">
        <v>160</v>
      </c>
      <c r="H779" s="30"/>
      <c r="I779" s="30">
        <v>140</v>
      </c>
      <c r="J779" s="30">
        <v>109</v>
      </c>
      <c r="K779" s="30">
        <v>31</v>
      </c>
      <c r="L779" s="30">
        <v>27</v>
      </c>
      <c r="M779" s="30">
        <v>-4</v>
      </c>
      <c r="N779" s="30">
        <v>4</v>
      </c>
      <c r="O779" s="58">
        <v>-0.129</v>
      </c>
      <c r="P779" s="59">
        <v>-28717.439999999999</v>
      </c>
      <c r="Q779" s="59">
        <v>0.129</v>
      </c>
      <c r="R779" s="59">
        <v>28717.439999999999</v>
      </c>
      <c r="S779" s="32">
        <v>0.34399999999999997</v>
      </c>
      <c r="T779" s="32">
        <v>0.31</v>
      </c>
      <c r="U779" s="59">
        <v>626220.99</v>
      </c>
      <c r="V779" s="59">
        <v>782550.12</v>
      </c>
      <c r="W779" s="59">
        <v>998000</v>
      </c>
      <c r="X779" s="59">
        <v>215449.88</v>
      </c>
      <c r="Y779" s="59">
        <v>193842.69</v>
      </c>
      <c r="AA779"/>
    </row>
    <row r="780" spans="1:27" x14ac:dyDescent="0.25">
      <c r="A780" s="60">
        <f>IFERROR(VLOOKUP(RepVariacion[[#This Row],[Nombre Artículo]],Productos[],4,FALSE),"00 Falta Info")</f>
        <v>0</v>
      </c>
      <c r="B780" s="34" t="str">
        <f>IFERROR(VLOOKUP(RepVariacion[[#This Row],[Nombre Artículo]],Productos[],3,FALSE),"00 Falta Info")</f>
        <v>Carnes</v>
      </c>
      <c r="C780" s="34" t="str">
        <f>IFERROR(VLOOKUP(RepVariacion[[#This Row],[Nombre Artículo]],Productos[],2,FALSE),"00 Falta Info")</f>
        <v>Vacuno</v>
      </c>
      <c r="D780" s="61">
        <f>RepVariacion[[#This Row],[Fecha]]-RepVariacion[[#This Row],[Fecha Inicial]]+1</f>
        <v>7</v>
      </c>
      <c r="E780" s="62">
        <v>46128</v>
      </c>
      <c r="F780" s="62">
        <v>46134</v>
      </c>
      <c r="G780" s="29" t="s">
        <v>106</v>
      </c>
      <c r="H780" s="30">
        <v>9.4</v>
      </c>
      <c r="I780" s="30">
        <v>4</v>
      </c>
      <c r="J780" s="30">
        <v>8.4</v>
      </c>
      <c r="K780" s="30">
        <v>5</v>
      </c>
      <c r="L780" s="30">
        <v>5</v>
      </c>
      <c r="M780" s="30"/>
      <c r="N780" s="30"/>
      <c r="O780" s="58"/>
      <c r="P780" s="59"/>
      <c r="Q780" s="59"/>
      <c r="R780" s="59"/>
      <c r="S780" s="32">
        <v>0.22</v>
      </c>
      <c r="T780" s="32">
        <v>0.22</v>
      </c>
      <c r="U780" s="59">
        <v>341344.99</v>
      </c>
      <c r="V780" s="59">
        <v>126000</v>
      </c>
      <c r="W780" s="59">
        <v>60000</v>
      </c>
      <c r="X780" s="59">
        <v>75000</v>
      </c>
      <c r="Y780" s="59">
        <v>75000</v>
      </c>
      <c r="AA780"/>
    </row>
    <row r="781" spans="1:27" x14ac:dyDescent="0.25">
      <c r="A781" s="60">
        <f>IFERROR(VLOOKUP(RepVariacion[[#This Row],[Nombre Artículo]],Productos[],4,FALSE),"00 Falta Info")</f>
        <v>0</v>
      </c>
      <c r="B781" s="34" t="str">
        <f>IFERROR(VLOOKUP(RepVariacion[[#This Row],[Nombre Artículo]],Productos[],3,FALSE),"00 Falta Info")</f>
        <v>Pescado</v>
      </c>
      <c r="C781" s="34" t="str">
        <f>IFERROR(VLOOKUP(RepVariacion[[#This Row],[Nombre Artículo]],Productos[],2,FALSE),"00 Falta Info")</f>
        <v>Pescado</v>
      </c>
      <c r="D781" s="61">
        <f>RepVariacion[[#This Row],[Fecha]]-RepVariacion[[#This Row],[Fecha Inicial]]+1</f>
        <v>7</v>
      </c>
      <c r="E781" s="62">
        <v>46128</v>
      </c>
      <c r="F781" s="62">
        <v>46134</v>
      </c>
      <c r="G781" s="29" t="s">
        <v>86</v>
      </c>
      <c r="H781" s="30">
        <v>26.7</v>
      </c>
      <c r="I781" s="30">
        <v>19.7</v>
      </c>
      <c r="J781" s="30">
        <v>36.5</v>
      </c>
      <c r="K781" s="30">
        <v>10</v>
      </c>
      <c r="L781" s="30">
        <v>8.8000000000000007</v>
      </c>
      <c r="M781" s="30">
        <v>-1.2</v>
      </c>
      <c r="N781" s="30">
        <v>1.2</v>
      </c>
      <c r="O781" s="58">
        <v>-0.12</v>
      </c>
      <c r="P781" s="59">
        <v>-11142.94</v>
      </c>
      <c r="Q781" s="59">
        <v>0.123</v>
      </c>
      <c r="R781" s="59">
        <v>11338.8</v>
      </c>
      <c r="S781" s="32">
        <v>0.16400000000000001</v>
      </c>
      <c r="T781" s="32">
        <v>0.14399999999999999</v>
      </c>
      <c r="U781" s="59">
        <v>565191.18000000005</v>
      </c>
      <c r="V781" s="59">
        <v>338215.86</v>
      </c>
      <c r="W781" s="59">
        <v>182630</v>
      </c>
      <c r="X781" s="59">
        <v>92440.39</v>
      </c>
      <c r="Y781" s="59">
        <v>81330.14</v>
      </c>
      <c r="AA781"/>
    </row>
    <row r="782" spans="1:27" x14ac:dyDescent="0.25">
      <c r="A782" s="60">
        <f>IFERROR(VLOOKUP(RepVariacion[[#This Row],[Nombre Artículo]],Productos[],4,FALSE),"00 Falta Info")</f>
        <v>0</v>
      </c>
      <c r="B782" s="34" t="str">
        <f>IFERROR(VLOOKUP(RepVariacion[[#This Row],[Nombre Artículo]],Productos[],3,FALSE),"00 Falta Info")</f>
        <v>Pescado</v>
      </c>
      <c r="C782" s="34" t="str">
        <f>IFERROR(VLOOKUP(RepVariacion[[#This Row],[Nombre Artículo]],Productos[],2,FALSE),"00 Falta Info")</f>
        <v>Pescado</v>
      </c>
      <c r="D782" s="61">
        <f>RepVariacion[[#This Row],[Fecha]]-RepVariacion[[#This Row],[Fecha Inicial]]+1</f>
        <v>7</v>
      </c>
      <c r="E782" s="62">
        <v>46128</v>
      </c>
      <c r="F782" s="62">
        <v>46134</v>
      </c>
      <c r="G782" s="29" t="s">
        <v>107</v>
      </c>
      <c r="H782" s="30">
        <v>19.2</v>
      </c>
      <c r="I782" s="30">
        <v>20</v>
      </c>
      <c r="J782" s="30">
        <v>31.3</v>
      </c>
      <c r="K782" s="30">
        <v>7.9</v>
      </c>
      <c r="L782" s="30">
        <v>8.5</v>
      </c>
      <c r="M782" s="30">
        <v>0.6</v>
      </c>
      <c r="N782" s="30"/>
      <c r="O782" s="58">
        <v>7.8E-2</v>
      </c>
      <c r="P782" s="59">
        <v>5901.86</v>
      </c>
      <c r="Q782" s="59"/>
      <c r="R782" s="59"/>
      <c r="S782" s="32">
        <v>0.17399999999999999</v>
      </c>
      <c r="T782" s="32">
        <v>0.188</v>
      </c>
      <c r="U782" s="59">
        <v>432907</v>
      </c>
      <c r="V782" s="59">
        <v>299352.36</v>
      </c>
      <c r="W782" s="59">
        <v>191000</v>
      </c>
      <c r="X782" s="59">
        <v>75367.31</v>
      </c>
      <c r="Y782" s="59">
        <v>81269.97</v>
      </c>
      <c r="AA782"/>
    </row>
    <row r="783" spans="1:27" x14ac:dyDescent="0.25">
      <c r="A783" s="60">
        <f>IFERROR(VLOOKUP(RepVariacion[[#This Row],[Nombre Artículo]],Productos[],4,FALSE),"00 Falta Info")</f>
        <v>0</v>
      </c>
      <c r="B783" s="34" t="str">
        <f>IFERROR(VLOOKUP(RepVariacion[[#This Row],[Nombre Artículo]],Productos[],3,FALSE),"00 Falta Info")</f>
        <v>Pescado</v>
      </c>
      <c r="C783" s="34" t="str">
        <f>IFERROR(VLOOKUP(RepVariacion[[#This Row],[Nombre Artículo]],Productos[],2,FALSE),"00 Falta Info")</f>
        <v>Pescado</v>
      </c>
      <c r="D783" s="61">
        <f>RepVariacion[[#This Row],[Fecha]]-RepVariacion[[#This Row],[Fecha Inicial]]+1</f>
        <v>7</v>
      </c>
      <c r="E783" s="62">
        <v>46128</v>
      </c>
      <c r="F783" s="62">
        <v>46134</v>
      </c>
      <c r="G783" s="29" t="s">
        <v>109</v>
      </c>
      <c r="H783" s="30">
        <v>41.8</v>
      </c>
      <c r="I783" s="30">
        <v>19</v>
      </c>
      <c r="J783" s="30">
        <v>32.299999999999997</v>
      </c>
      <c r="K783" s="30">
        <v>28.6</v>
      </c>
      <c r="L783" s="30">
        <v>28.2</v>
      </c>
      <c r="M783" s="30">
        <v>-0.4</v>
      </c>
      <c r="N783" s="30"/>
      <c r="O783" s="58">
        <v>-1.4999999999999999E-2</v>
      </c>
      <c r="P783" s="59">
        <v>-5242.22</v>
      </c>
      <c r="Q783" s="59"/>
      <c r="R783" s="59"/>
      <c r="S783" s="32">
        <v>0.28100000000000003</v>
      </c>
      <c r="T783" s="32">
        <v>0.27400000000000002</v>
      </c>
      <c r="U783" s="59">
        <v>1244124.1100000001</v>
      </c>
      <c r="V783" s="59">
        <v>390248.07</v>
      </c>
      <c r="W783" s="59">
        <v>228360</v>
      </c>
      <c r="X783" s="59">
        <v>349529.9</v>
      </c>
      <c r="Y783" s="59">
        <v>340491.72</v>
      </c>
      <c r="AA783"/>
    </row>
    <row r="784" spans="1:27" x14ac:dyDescent="0.25">
      <c r="A784" s="60">
        <f>IFERROR(VLOOKUP(RepVariacion[[#This Row],[Nombre Artículo]],Productos[],4,FALSE),"00 Falta Info")</f>
        <v>0</v>
      </c>
      <c r="B784" s="34" t="str">
        <f>IFERROR(VLOOKUP(RepVariacion[[#This Row],[Nombre Artículo]],Productos[],3,FALSE),"00 Falta Info")</f>
        <v>Pescado</v>
      </c>
      <c r="C784" s="34" t="str">
        <f>IFERROR(VLOOKUP(RepVariacion[[#This Row],[Nombre Artículo]],Productos[],2,FALSE),"00 Falta Info")</f>
        <v>Pescado</v>
      </c>
      <c r="D784" s="61">
        <f>RepVariacion[[#This Row],[Fecha]]-RepVariacion[[#This Row],[Fecha Inicial]]+1</f>
        <v>7</v>
      </c>
      <c r="E784" s="62">
        <v>46128</v>
      </c>
      <c r="F784" s="62">
        <v>46134</v>
      </c>
      <c r="G784" s="29" t="s">
        <v>161</v>
      </c>
      <c r="H784" s="30"/>
      <c r="I784" s="30">
        <v>4.5</v>
      </c>
      <c r="J784" s="30">
        <v>0.3</v>
      </c>
      <c r="K784" s="30">
        <v>4.2</v>
      </c>
      <c r="L784" s="30"/>
      <c r="M784" s="30">
        <v>-4.2</v>
      </c>
      <c r="N784" s="30"/>
      <c r="O784" s="58">
        <v>-1</v>
      </c>
      <c r="P784" s="59">
        <v>-37839.730000000003</v>
      </c>
      <c r="Q784" s="59"/>
      <c r="R784" s="59"/>
      <c r="S784" s="32"/>
      <c r="T784" s="32"/>
      <c r="U784" s="59"/>
      <c r="V784" s="59">
        <v>2615.27</v>
      </c>
      <c r="W784" s="59">
        <v>40455</v>
      </c>
      <c r="X784" s="59">
        <v>37839.730000000003</v>
      </c>
      <c r="Y784" s="59"/>
      <c r="AA784"/>
    </row>
    <row r="785" spans="1:27" x14ac:dyDescent="0.25">
      <c r="A785" s="60">
        <f>IFERROR(VLOOKUP(RepVariacion[[#This Row],[Nombre Artículo]],Productos[],4,FALSE),"00 Falta Info")</f>
        <v>0</v>
      </c>
      <c r="B785" s="34" t="str">
        <f>IFERROR(VLOOKUP(RepVariacion[[#This Row],[Nombre Artículo]],Productos[],3,FALSE),"00 Falta Info")</f>
        <v>Pescado</v>
      </c>
      <c r="C785" s="34" t="str">
        <f>IFERROR(VLOOKUP(RepVariacion[[#This Row],[Nombre Artículo]],Productos[],2,FALSE),"00 Falta Info")</f>
        <v>Pescado</v>
      </c>
      <c r="D785" s="61">
        <f>RepVariacion[[#This Row],[Fecha]]-RepVariacion[[#This Row],[Fecha Inicial]]+1</f>
        <v>7</v>
      </c>
      <c r="E785" s="62">
        <v>46128</v>
      </c>
      <c r="F785" s="62">
        <v>46134</v>
      </c>
      <c r="G785" s="29" t="s">
        <v>108</v>
      </c>
      <c r="H785" s="30">
        <v>10</v>
      </c>
      <c r="I785" s="30">
        <v>30</v>
      </c>
      <c r="J785" s="30">
        <v>23.8</v>
      </c>
      <c r="K785" s="30">
        <v>16.3</v>
      </c>
      <c r="L785" s="30">
        <v>22.7</v>
      </c>
      <c r="M785" s="30">
        <v>6.4</v>
      </c>
      <c r="N785" s="30"/>
      <c r="O785" s="58">
        <v>0.39300000000000002</v>
      </c>
      <c r="P785" s="59">
        <v>63869.39</v>
      </c>
      <c r="Q785" s="59"/>
      <c r="R785" s="59"/>
      <c r="S785" s="32">
        <v>0.22600000000000001</v>
      </c>
      <c r="T785" s="32">
        <v>0.315</v>
      </c>
      <c r="U785" s="59">
        <v>718326.5</v>
      </c>
      <c r="V785" s="59">
        <v>237295.78</v>
      </c>
      <c r="W785" s="59">
        <v>299700</v>
      </c>
      <c r="X785" s="59">
        <v>162570.60999999999</v>
      </c>
      <c r="Y785" s="59">
        <v>226439.99</v>
      </c>
      <c r="AA785"/>
    </row>
    <row r="786" spans="1:27" x14ac:dyDescent="0.25">
      <c r="A786" s="60">
        <f>IFERROR(VLOOKUP(RepVariacion[[#This Row],[Nombre Artículo]],Productos[],4,FALSE),"00 Falta Info")</f>
        <v>0</v>
      </c>
      <c r="B786" s="34" t="str">
        <f>IFERROR(VLOOKUP(RepVariacion[[#This Row],[Nombre Artículo]],Productos[],3,FALSE),"00 Falta Info")</f>
        <v>Mariscos</v>
      </c>
      <c r="C786" s="34" t="str">
        <f>IFERROR(VLOOKUP(RepVariacion[[#This Row],[Nombre Artículo]],Productos[],2,FALSE),"00 Falta Info")</f>
        <v>Mariscos</v>
      </c>
      <c r="D786" s="61">
        <f>RepVariacion[[#This Row],[Fecha]]-RepVariacion[[#This Row],[Fecha Inicial]]+1</f>
        <v>7</v>
      </c>
      <c r="E786" s="62">
        <v>46128</v>
      </c>
      <c r="F786" s="62">
        <v>46134</v>
      </c>
      <c r="G786" s="29" t="s">
        <v>110</v>
      </c>
      <c r="H786" s="30">
        <v>8.9</v>
      </c>
      <c r="I786" s="30">
        <v>26</v>
      </c>
      <c r="J786" s="30">
        <v>18.2</v>
      </c>
      <c r="K786" s="30">
        <v>16.7</v>
      </c>
      <c r="L786" s="30">
        <v>13.7</v>
      </c>
      <c r="M786" s="30">
        <v>-3</v>
      </c>
      <c r="N786" s="30">
        <v>2.6</v>
      </c>
      <c r="O786" s="58">
        <v>-0.17899999999999999</v>
      </c>
      <c r="P786" s="59">
        <v>-8568.14</v>
      </c>
      <c r="Q786" s="59">
        <v>0.158</v>
      </c>
      <c r="R786" s="59">
        <v>7571.05</v>
      </c>
      <c r="S786" s="32">
        <v>0.34899999999999998</v>
      </c>
      <c r="T786" s="32">
        <v>0.28599999999999998</v>
      </c>
      <c r="U786" s="59">
        <v>137189.62</v>
      </c>
      <c r="V786" s="59">
        <v>51968.83</v>
      </c>
      <c r="W786" s="59">
        <v>74282</v>
      </c>
      <c r="X786" s="59">
        <v>47823.32</v>
      </c>
      <c r="Y786" s="59">
        <v>39255.18</v>
      </c>
      <c r="AA786"/>
    </row>
    <row r="787" spans="1:27" x14ac:dyDescent="0.25">
      <c r="A787" s="60">
        <f>IFERROR(VLOOKUP(RepVariacion[[#This Row],[Nombre Artículo]],Productos[],4,FALSE),"00 Falta Info")</f>
        <v>0</v>
      </c>
      <c r="B787" s="34" t="str">
        <f>IFERROR(VLOOKUP(RepVariacion[[#This Row],[Nombre Artículo]],Productos[],3,FALSE),"00 Falta Info")</f>
        <v>Mariscos</v>
      </c>
      <c r="C787" s="34" t="str">
        <f>IFERROR(VLOOKUP(RepVariacion[[#This Row],[Nombre Artículo]],Productos[],2,FALSE),"00 Falta Info")</f>
        <v>Mariscos</v>
      </c>
      <c r="D787" s="61">
        <f>RepVariacion[[#This Row],[Fecha]]-RepVariacion[[#This Row],[Fecha Inicial]]+1</f>
        <v>7</v>
      </c>
      <c r="E787" s="62">
        <v>46128</v>
      </c>
      <c r="F787" s="62">
        <v>46134</v>
      </c>
      <c r="G787" s="29" t="s">
        <v>111</v>
      </c>
      <c r="H787" s="30">
        <v>16.5</v>
      </c>
      <c r="I787" s="30">
        <v>10</v>
      </c>
      <c r="J787" s="30">
        <v>18.5</v>
      </c>
      <c r="K787" s="30">
        <v>7.9</v>
      </c>
      <c r="L787" s="30">
        <v>7.7</v>
      </c>
      <c r="M787" s="30">
        <v>-0.3</v>
      </c>
      <c r="N787" s="30"/>
      <c r="O787" s="58">
        <v>-3.3000000000000002E-2</v>
      </c>
      <c r="P787" s="59">
        <v>-1684.61</v>
      </c>
      <c r="Q787" s="59"/>
      <c r="R787" s="59"/>
      <c r="S787" s="32">
        <v>0.12</v>
      </c>
      <c r="T787" s="32">
        <v>0.109</v>
      </c>
      <c r="U787" s="59">
        <v>450469.01</v>
      </c>
      <c r="V787" s="59">
        <v>118073.8</v>
      </c>
      <c r="W787" s="59">
        <v>60240</v>
      </c>
      <c r="X787" s="59">
        <v>53944.41</v>
      </c>
      <c r="Y787" s="59">
        <v>48971.7</v>
      </c>
      <c r="AA787"/>
    </row>
    <row r="788" spans="1:27" x14ac:dyDescent="0.25">
      <c r="A788" s="60">
        <f>IFERROR(VLOOKUP(RepVariacion[[#This Row],[Nombre Artículo]],Productos[],4,FALSE),"00 Falta Info")</f>
        <v>0</v>
      </c>
      <c r="B788" s="34" t="str">
        <f>IFERROR(VLOOKUP(RepVariacion[[#This Row],[Nombre Artículo]],Productos[],3,FALSE),"00 Falta Info")</f>
        <v>Mariscos</v>
      </c>
      <c r="C788" s="34" t="str">
        <f>IFERROR(VLOOKUP(RepVariacion[[#This Row],[Nombre Artículo]],Productos[],2,FALSE),"00 Falta Info")</f>
        <v>Mariscos</v>
      </c>
      <c r="D788" s="61">
        <f>RepVariacion[[#This Row],[Fecha]]-RepVariacion[[#This Row],[Fecha Inicial]]+1</f>
        <v>7</v>
      </c>
      <c r="E788" s="62">
        <v>46128</v>
      </c>
      <c r="F788" s="62">
        <v>46134</v>
      </c>
      <c r="G788" s="29" t="s">
        <v>112</v>
      </c>
      <c r="H788" s="30">
        <v>11.5</v>
      </c>
      <c r="I788" s="30">
        <v>12</v>
      </c>
      <c r="J788" s="30">
        <v>19.3</v>
      </c>
      <c r="K788" s="30">
        <v>4.2</v>
      </c>
      <c r="L788" s="30">
        <v>5.3</v>
      </c>
      <c r="M788" s="30">
        <v>1.1000000000000001</v>
      </c>
      <c r="N788" s="30"/>
      <c r="O788" s="58">
        <v>0.25800000000000001</v>
      </c>
      <c r="P788" s="59">
        <v>15311.95</v>
      </c>
      <c r="Q788" s="59"/>
      <c r="R788" s="59"/>
      <c r="S788" s="32">
        <v>0.438</v>
      </c>
      <c r="T788" s="32">
        <v>0.55100000000000005</v>
      </c>
      <c r="U788" s="59">
        <v>135378</v>
      </c>
      <c r="V788" s="59">
        <v>269334.15999999997</v>
      </c>
      <c r="W788" s="59">
        <v>167880</v>
      </c>
      <c r="X788" s="59">
        <v>59258.01</v>
      </c>
      <c r="Y788" s="59">
        <v>74569.95</v>
      </c>
      <c r="AA788"/>
    </row>
    <row r="789" spans="1:27" x14ac:dyDescent="0.25">
      <c r="A789" s="60">
        <f>IFERROR(VLOOKUP(RepVariacion[[#This Row],[Nombre Artículo]],Productos[],4,FALSE),"00 Falta Info")</f>
        <v>0</v>
      </c>
      <c r="B789" s="34" t="str">
        <f>IFERROR(VLOOKUP(RepVariacion[[#This Row],[Nombre Artículo]],Productos[],3,FALSE),"00 Falta Info")</f>
        <v>Mariscos</v>
      </c>
      <c r="C789" s="34" t="str">
        <f>IFERROR(VLOOKUP(RepVariacion[[#This Row],[Nombre Artículo]],Productos[],2,FALSE),"00 Falta Info")</f>
        <v>Mariscos</v>
      </c>
      <c r="D789" s="61">
        <f>RepVariacion[[#This Row],[Fecha]]-RepVariacion[[#This Row],[Fecha Inicial]]+1</f>
        <v>7</v>
      </c>
      <c r="E789" s="62">
        <v>46128</v>
      </c>
      <c r="F789" s="62">
        <v>46134</v>
      </c>
      <c r="G789" s="29" t="s">
        <v>113</v>
      </c>
      <c r="H789" s="30">
        <v>26.16</v>
      </c>
      <c r="I789" s="30">
        <v>5</v>
      </c>
      <c r="J789" s="30">
        <v>26.86</v>
      </c>
      <c r="K789" s="30">
        <v>4.3</v>
      </c>
      <c r="L789" s="30">
        <v>3.93</v>
      </c>
      <c r="M789" s="30">
        <v>-0.37</v>
      </c>
      <c r="N789" s="30">
        <v>0.82</v>
      </c>
      <c r="O789" s="58">
        <v>-8.5999999999999993E-2</v>
      </c>
      <c r="P789" s="59">
        <v>-10045.33</v>
      </c>
      <c r="Q789" s="59">
        <v>0.19</v>
      </c>
      <c r="R789" s="59">
        <v>22326.78</v>
      </c>
      <c r="S789" s="32">
        <v>0.48799999999999999</v>
      </c>
      <c r="T789" s="32">
        <v>0.45100000000000001</v>
      </c>
      <c r="U789" s="59">
        <v>238122.13</v>
      </c>
      <c r="V789" s="59">
        <v>733194.5</v>
      </c>
      <c r="W789" s="59">
        <v>142855</v>
      </c>
      <c r="X789" s="59">
        <v>116182.92</v>
      </c>
      <c r="Y789" s="59">
        <v>107385.51</v>
      </c>
      <c r="AA789"/>
    </row>
    <row r="790" spans="1:27" x14ac:dyDescent="0.25">
      <c r="A790" s="60">
        <f>IFERROR(VLOOKUP(RepVariacion[[#This Row],[Nombre Artículo]],Productos[],4,FALSE),"00 Falta Info")</f>
        <v>0</v>
      </c>
      <c r="B790" s="34" t="str">
        <f>IFERROR(VLOOKUP(RepVariacion[[#This Row],[Nombre Artículo]],Productos[],3,FALSE),"00 Falta Info")</f>
        <v>Mariscos</v>
      </c>
      <c r="C790" s="34" t="str">
        <f>IFERROR(VLOOKUP(RepVariacion[[#This Row],[Nombre Artículo]],Productos[],2,FALSE),"00 Falta Info")</f>
        <v>Mariscos</v>
      </c>
      <c r="D790" s="61">
        <f>RepVariacion[[#This Row],[Fecha]]-RepVariacion[[#This Row],[Fecha Inicial]]+1</f>
        <v>7</v>
      </c>
      <c r="E790" s="62">
        <v>46128</v>
      </c>
      <c r="F790" s="62">
        <v>46134</v>
      </c>
      <c r="G790" s="29" t="s">
        <v>114</v>
      </c>
      <c r="H790" s="30">
        <v>9.3000000000000007</v>
      </c>
      <c r="I790" s="30"/>
      <c r="J790" s="30">
        <v>5.5</v>
      </c>
      <c r="K790" s="30">
        <v>3.7</v>
      </c>
      <c r="L790" s="30">
        <v>0.8</v>
      </c>
      <c r="M790" s="30">
        <v>-2.9</v>
      </c>
      <c r="N790" s="30"/>
      <c r="O790" s="58">
        <v>-0.77400000000000002</v>
      </c>
      <c r="P790" s="59">
        <v>-42939.05</v>
      </c>
      <c r="Q790" s="59"/>
      <c r="R790" s="59"/>
      <c r="S790" s="32">
        <v>1.323</v>
      </c>
      <c r="T790" s="32">
        <v>0.29899999999999999</v>
      </c>
      <c r="U790" s="59">
        <v>41942.89</v>
      </c>
      <c r="V790" s="59">
        <v>82811.520000000004</v>
      </c>
      <c r="W790" s="59"/>
      <c r="X790" s="59">
        <v>55476.83</v>
      </c>
      <c r="Y790" s="59">
        <v>12537.79</v>
      </c>
      <c r="AA790"/>
    </row>
    <row r="791" spans="1:27" x14ac:dyDescent="0.25">
      <c r="A791" s="60">
        <f>IFERROR(VLOOKUP(RepVariacion[[#This Row],[Nombre Artículo]],Productos[],4,FALSE),"00 Falta Info")</f>
        <v>0</v>
      </c>
      <c r="B791" s="34" t="str">
        <f>IFERROR(VLOOKUP(RepVariacion[[#This Row],[Nombre Artículo]],Productos[],3,FALSE),"00 Falta Info")</f>
        <v>Mariscos</v>
      </c>
      <c r="C791" s="34" t="str">
        <f>IFERROR(VLOOKUP(RepVariacion[[#This Row],[Nombre Artículo]],Productos[],2,FALSE),"00 Falta Info")</f>
        <v>Mariscos</v>
      </c>
      <c r="D791" s="61">
        <f>RepVariacion[[#This Row],[Fecha]]-RepVariacion[[#This Row],[Fecha Inicial]]+1</f>
        <v>7</v>
      </c>
      <c r="E791" s="62">
        <v>46128</v>
      </c>
      <c r="F791" s="62">
        <v>46134</v>
      </c>
      <c r="G791" s="29" t="s">
        <v>115</v>
      </c>
      <c r="H791" s="30">
        <v>8</v>
      </c>
      <c r="I791" s="30"/>
      <c r="J791" s="30">
        <v>9.4</v>
      </c>
      <c r="K791" s="30">
        <v>-1.4</v>
      </c>
      <c r="L791" s="30"/>
      <c r="M791" s="30">
        <v>1.4</v>
      </c>
      <c r="N791" s="30"/>
      <c r="O791" s="58">
        <v>1</v>
      </c>
      <c r="P791" s="59">
        <v>21133.18</v>
      </c>
      <c r="Q791" s="59"/>
      <c r="R791" s="59"/>
      <c r="S791" s="32"/>
      <c r="T791" s="32"/>
      <c r="U791" s="59"/>
      <c r="V791" s="59">
        <v>139786.82999999999</v>
      </c>
      <c r="W791" s="59"/>
      <c r="X791" s="59">
        <v>-21133.18</v>
      </c>
      <c r="Y791" s="59"/>
      <c r="AA791"/>
    </row>
    <row r="792" spans="1:27" x14ac:dyDescent="0.25">
      <c r="A792" s="60">
        <f>IFERROR(VLOOKUP(RepVariacion[[#This Row],[Nombre Artículo]],Productos[],4,FALSE),"00 Falta Info")</f>
        <v>0</v>
      </c>
      <c r="B792" s="34" t="str">
        <f>IFERROR(VLOOKUP(RepVariacion[[#This Row],[Nombre Artículo]],Productos[],3,FALSE),"00 Falta Info")</f>
        <v>Mariscos</v>
      </c>
      <c r="C792" s="34" t="str">
        <f>IFERROR(VLOOKUP(RepVariacion[[#This Row],[Nombre Artículo]],Productos[],2,FALSE),"00 Falta Info")</f>
        <v>Mariscos</v>
      </c>
      <c r="D792" s="61">
        <f>RepVariacion[[#This Row],[Fecha]]-RepVariacion[[#This Row],[Fecha Inicial]]+1</f>
        <v>7</v>
      </c>
      <c r="E792" s="62">
        <v>46128</v>
      </c>
      <c r="F792" s="62">
        <v>46134</v>
      </c>
      <c r="G792" s="29" t="s">
        <v>116</v>
      </c>
      <c r="H792" s="30">
        <v>7.6</v>
      </c>
      <c r="I792" s="30">
        <v>4</v>
      </c>
      <c r="J792" s="30">
        <v>3.8</v>
      </c>
      <c r="K792" s="30">
        <v>7.8</v>
      </c>
      <c r="L792" s="30">
        <v>5.4</v>
      </c>
      <c r="M792" s="30">
        <v>-2.4</v>
      </c>
      <c r="N792" s="30"/>
      <c r="O792" s="58">
        <v>-0.309</v>
      </c>
      <c r="P792" s="59">
        <v>-20256.919999999998</v>
      </c>
      <c r="Q792" s="59"/>
      <c r="R792" s="59"/>
      <c r="S792" s="32">
        <v>0.376</v>
      </c>
      <c r="T792" s="32">
        <v>0.26</v>
      </c>
      <c r="U792" s="59">
        <v>174189.68</v>
      </c>
      <c r="V792" s="59">
        <v>32256</v>
      </c>
      <c r="W792" s="59">
        <v>33600</v>
      </c>
      <c r="X792" s="59">
        <v>65539.38</v>
      </c>
      <c r="Y792" s="59">
        <v>45282.46</v>
      </c>
      <c r="AA792"/>
    </row>
    <row r="793" spans="1:27" x14ac:dyDescent="0.25">
      <c r="A793" s="60">
        <f>IFERROR(VLOOKUP(RepVariacion[[#This Row],[Nombre Artículo]],Productos[],4,FALSE),"00 Falta Info")</f>
        <v>0</v>
      </c>
      <c r="B793" s="34" t="str">
        <f>IFERROR(VLOOKUP(RepVariacion[[#This Row],[Nombre Artículo]],Productos[],3,FALSE),"00 Falta Info")</f>
        <v>Mariscos</v>
      </c>
      <c r="C793" s="34" t="str">
        <f>IFERROR(VLOOKUP(RepVariacion[[#This Row],[Nombre Artículo]],Productos[],2,FALSE),"00 Falta Info")</f>
        <v>Mariscos</v>
      </c>
      <c r="D793" s="61">
        <f>RepVariacion[[#This Row],[Fecha]]-RepVariacion[[#This Row],[Fecha Inicial]]+1</f>
        <v>7</v>
      </c>
      <c r="E793" s="62">
        <v>46128</v>
      </c>
      <c r="F793" s="62">
        <v>46134</v>
      </c>
      <c r="G793" s="29" t="s">
        <v>117</v>
      </c>
      <c r="H793" s="30">
        <v>72.2</v>
      </c>
      <c r="I793" s="30">
        <v>22.4</v>
      </c>
      <c r="J793" s="30">
        <v>81.400000000000006</v>
      </c>
      <c r="K793" s="30">
        <v>13.2</v>
      </c>
      <c r="L793" s="30">
        <v>13.1</v>
      </c>
      <c r="M793" s="30"/>
      <c r="N793" s="30"/>
      <c r="O793" s="58">
        <v>-3.0000000000000001E-3</v>
      </c>
      <c r="P793" s="59">
        <v>-413.19</v>
      </c>
      <c r="Q793" s="59"/>
      <c r="R793" s="59"/>
      <c r="S793" s="32">
        <v>0.20599999999999999</v>
      </c>
      <c r="T793" s="32">
        <v>0.20799999999999999</v>
      </c>
      <c r="U793" s="59">
        <v>579992.93000000005</v>
      </c>
      <c r="V793" s="59">
        <v>747973.1</v>
      </c>
      <c r="W793" s="59">
        <v>212800</v>
      </c>
      <c r="X793" s="59">
        <v>119410.41</v>
      </c>
      <c r="Y793" s="59">
        <v>120566.55</v>
      </c>
      <c r="AA793"/>
    </row>
    <row r="794" spans="1:27" x14ac:dyDescent="0.25">
      <c r="A794" s="60">
        <f>IFERROR(VLOOKUP(RepVariacion[[#This Row],[Nombre Artículo]],Productos[],4,FALSE),"00 Falta Info")</f>
        <v>0</v>
      </c>
      <c r="B794" s="34" t="str">
        <f>IFERROR(VLOOKUP(RepVariacion[[#This Row],[Nombre Artículo]],Productos[],3,FALSE),"00 Falta Info")</f>
        <v>Embutidos</v>
      </c>
      <c r="C794" s="34" t="str">
        <f>IFERROR(VLOOKUP(RepVariacion[[#This Row],[Nombre Artículo]],Productos[],2,FALSE),"00 Falta Info")</f>
        <v>Embutidos</v>
      </c>
      <c r="D794" s="61">
        <f>RepVariacion[[#This Row],[Fecha]]-RepVariacion[[#This Row],[Fecha Inicial]]+1</f>
        <v>7</v>
      </c>
      <c r="E794" s="62">
        <v>46128</v>
      </c>
      <c r="F794" s="62">
        <v>46134</v>
      </c>
      <c r="G794" s="29" t="s">
        <v>93</v>
      </c>
      <c r="H794" s="30">
        <v>8.9</v>
      </c>
      <c r="I794" s="30">
        <v>4</v>
      </c>
      <c r="J794" s="30">
        <v>7.3</v>
      </c>
      <c r="K794" s="30">
        <v>5.6</v>
      </c>
      <c r="L794" s="30">
        <v>5.6</v>
      </c>
      <c r="M794" s="30"/>
      <c r="N794" s="30"/>
      <c r="O794" s="58">
        <v>7.0000000000000001E-3</v>
      </c>
      <c r="P794" s="59">
        <v>793.1</v>
      </c>
      <c r="Q794" s="59"/>
      <c r="R794" s="59"/>
      <c r="S794" s="32">
        <v>0.312</v>
      </c>
      <c r="T794" s="32">
        <v>0.315</v>
      </c>
      <c r="U794" s="59">
        <v>368489.25</v>
      </c>
      <c r="V794" s="59">
        <v>151718.87</v>
      </c>
      <c r="W794" s="59">
        <v>82800</v>
      </c>
      <c r="X794" s="59">
        <v>115026.75</v>
      </c>
      <c r="Y794" s="59">
        <v>116098.82</v>
      </c>
      <c r="AA794"/>
    </row>
    <row r="795" spans="1:27" x14ac:dyDescent="0.25">
      <c r="A795" s="60">
        <f>IFERROR(VLOOKUP(RepVariacion[[#This Row],[Nombre Artículo]],Productos[],4,FALSE),"00 Falta Info")</f>
        <v>0</v>
      </c>
      <c r="B795" s="34" t="str">
        <f>IFERROR(VLOOKUP(RepVariacion[[#This Row],[Nombre Artículo]],Productos[],3,FALSE),"00 Falta Info")</f>
        <v>Embutidos</v>
      </c>
      <c r="C795" s="34" t="str">
        <f>IFERROR(VLOOKUP(RepVariacion[[#This Row],[Nombre Artículo]],Productos[],2,FALSE),"00 Falta Info")</f>
        <v>Embutidos</v>
      </c>
      <c r="D795" s="61">
        <f>RepVariacion[[#This Row],[Fecha]]-RepVariacion[[#This Row],[Fecha Inicial]]+1</f>
        <v>7</v>
      </c>
      <c r="E795" s="62">
        <v>46128</v>
      </c>
      <c r="F795" s="62">
        <v>46134</v>
      </c>
      <c r="G795" s="29" t="s">
        <v>94</v>
      </c>
      <c r="H795" s="30">
        <v>3.1</v>
      </c>
      <c r="I795" s="30"/>
      <c r="J795" s="30">
        <v>1.4</v>
      </c>
      <c r="K795" s="30">
        <v>1.7</v>
      </c>
      <c r="L795" s="30">
        <v>1.6</v>
      </c>
      <c r="M795" s="30">
        <v>-0.1</v>
      </c>
      <c r="N795" s="30"/>
      <c r="O795" s="58">
        <v>-4.3999999999999997E-2</v>
      </c>
      <c r="P795" s="59">
        <v>-772.81</v>
      </c>
      <c r="Q795" s="59"/>
      <c r="R795" s="59"/>
      <c r="S795" s="32">
        <v>0.151</v>
      </c>
      <c r="T795" s="32">
        <v>0.14499999999999999</v>
      </c>
      <c r="U795" s="59">
        <v>115291.42</v>
      </c>
      <c r="V795" s="59">
        <v>13971.63</v>
      </c>
      <c r="W795" s="59"/>
      <c r="X795" s="59">
        <v>17449.29</v>
      </c>
      <c r="Y795" s="59">
        <v>16676.48</v>
      </c>
      <c r="AA795"/>
    </row>
    <row r="796" spans="1:27" x14ac:dyDescent="0.25">
      <c r="A796" s="60">
        <f>IFERROR(VLOOKUP(RepVariacion[[#This Row],[Nombre Artículo]],Productos[],4,FALSE),"00 Falta Info")</f>
        <v>0</v>
      </c>
      <c r="B796" s="34" t="str">
        <f>IFERROR(VLOOKUP(RepVariacion[[#This Row],[Nombre Artículo]],Productos[],3,FALSE),"00 Falta Info")</f>
        <v>Lacteos</v>
      </c>
      <c r="C796" s="34" t="str">
        <f>IFERROR(VLOOKUP(RepVariacion[[#This Row],[Nombre Artículo]],Productos[],2,FALSE),"00 Falta Info")</f>
        <v>Quesos</v>
      </c>
      <c r="D796" s="61">
        <f>RepVariacion[[#This Row],[Fecha]]-RepVariacion[[#This Row],[Fecha Inicial]]+1</f>
        <v>7</v>
      </c>
      <c r="E796" s="62">
        <v>46128</v>
      </c>
      <c r="F796" s="62">
        <v>46134</v>
      </c>
      <c r="G796" s="29" t="s">
        <v>118</v>
      </c>
      <c r="H796" s="30">
        <v>110</v>
      </c>
      <c r="I796" s="30">
        <v>64</v>
      </c>
      <c r="J796" s="30">
        <v>125</v>
      </c>
      <c r="K796" s="30">
        <v>49</v>
      </c>
      <c r="L796" s="30">
        <v>49</v>
      </c>
      <c r="M796" s="30"/>
      <c r="N796" s="30"/>
      <c r="O796" s="58"/>
      <c r="P796" s="59"/>
      <c r="Q796" s="59"/>
      <c r="R796" s="59"/>
      <c r="S796" s="32">
        <v>0.40500000000000003</v>
      </c>
      <c r="T796" s="32">
        <v>0.40500000000000003</v>
      </c>
      <c r="U796" s="59">
        <v>506568.74</v>
      </c>
      <c r="V796" s="59">
        <v>523748.46</v>
      </c>
      <c r="W796" s="59">
        <v>268160</v>
      </c>
      <c r="X796" s="59">
        <v>205309.24</v>
      </c>
      <c r="Y796" s="59">
        <v>205309.4</v>
      </c>
      <c r="AA796"/>
    </row>
    <row r="797" spans="1:27" x14ac:dyDescent="0.25">
      <c r="A797" s="60">
        <f>IFERROR(VLOOKUP(RepVariacion[[#This Row],[Nombre Artículo]],Productos[],4,FALSE),"00 Falta Info")</f>
        <v>0</v>
      </c>
      <c r="B797" s="34" t="str">
        <f>IFERROR(VLOOKUP(RepVariacion[[#This Row],[Nombre Artículo]],Productos[],3,FALSE),"00 Falta Info")</f>
        <v>Lacteos</v>
      </c>
      <c r="C797" s="34" t="str">
        <f>IFERROR(VLOOKUP(RepVariacion[[#This Row],[Nombre Artículo]],Productos[],2,FALSE),"00 Falta Info")</f>
        <v>Quesos</v>
      </c>
      <c r="D797" s="61">
        <f>RepVariacion[[#This Row],[Fecha]]-RepVariacion[[#This Row],[Fecha Inicial]]+1</f>
        <v>7</v>
      </c>
      <c r="E797" s="62">
        <v>46128</v>
      </c>
      <c r="F797" s="62">
        <v>46134</v>
      </c>
      <c r="G797" s="29" t="s">
        <v>120</v>
      </c>
      <c r="H797" s="30">
        <v>29.5</v>
      </c>
      <c r="I797" s="30">
        <v>25</v>
      </c>
      <c r="J797" s="30">
        <v>18.100000000000001</v>
      </c>
      <c r="K797" s="30">
        <v>36.4</v>
      </c>
      <c r="L797" s="30">
        <v>37.4</v>
      </c>
      <c r="M797" s="30">
        <v>1</v>
      </c>
      <c r="N797" s="30">
        <v>0.3</v>
      </c>
      <c r="O797" s="58">
        <v>2.7E-2</v>
      </c>
      <c r="P797" s="59">
        <v>12125.48</v>
      </c>
      <c r="Q797" s="59">
        <v>8.0000000000000002E-3</v>
      </c>
      <c r="R797" s="59">
        <v>3717</v>
      </c>
      <c r="S797" s="32">
        <v>0.16700000000000001</v>
      </c>
      <c r="T797" s="32">
        <v>0.17100000000000001</v>
      </c>
      <c r="U797" s="59">
        <v>2704033.45</v>
      </c>
      <c r="V797" s="59">
        <v>223653.54</v>
      </c>
      <c r="W797" s="59">
        <v>309750</v>
      </c>
      <c r="X797" s="59">
        <v>451285.31</v>
      </c>
      <c r="Y797" s="59">
        <v>463410.79</v>
      </c>
      <c r="AA797"/>
    </row>
    <row r="798" spans="1:27" x14ac:dyDescent="0.25">
      <c r="A798" s="60">
        <f>IFERROR(VLOOKUP(RepVariacion[[#This Row],[Nombre Artículo]],Productos[],4,FALSE),"00 Falta Info")</f>
        <v>0</v>
      </c>
      <c r="B798" s="34" t="str">
        <f>IFERROR(VLOOKUP(RepVariacion[[#This Row],[Nombre Artículo]],Productos[],3,FALSE),"00 Falta Info")</f>
        <v>Lacteos</v>
      </c>
      <c r="C798" s="34" t="str">
        <f>IFERROR(VLOOKUP(RepVariacion[[#This Row],[Nombre Artículo]],Productos[],2,FALSE),"00 Falta Info")</f>
        <v>Quesos</v>
      </c>
      <c r="D798" s="61">
        <f>RepVariacion[[#This Row],[Fecha]]-RepVariacion[[#This Row],[Fecha Inicial]]+1</f>
        <v>7</v>
      </c>
      <c r="E798" s="62">
        <v>46128</v>
      </c>
      <c r="F798" s="62">
        <v>46134</v>
      </c>
      <c r="G798" s="29" t="s">
        <v>88</v>
      </c>
      <c r="H798" s="30">
        <v>5.4</v>
      </c>
      <c r="I798" s="30">
        <v>6</v>
      </c>
      <c r="J798" s="30">
        <v>7.5</v>
      </c>
      <c r="K798" s="30">
        <v>3.9</v>
      </c>
      <c r="L798" s="30">
        <v>3.1</v>
      </c>
      <c r="M798" s="30">
        <v>-0.7</v>
      </c>
      <c r="N798" s="30"/>
      <c r="O798" s="58">
        <v>-0.192</v>
      </c>
      <c r="P798" s="59">
        <v>-9599.61</v>
      </c>
      <c r="Q798" s="59"/>
      <c r="R798" s="59"/>
      <c r="S798" s="32">
        <v>0.2</v>
      </c>
      <c r="T798" s="32">
        <v>0.16200000000000001</v>
      </c>
      <c r="U798" s="59">
        <v>250321.52</v>
      </c>
      <c r="V798" s="59">
        <v>97386.03</v>
      </c>
      <c r="W798" s="59">
        <v>77940</v>
      </c>
      <c r="X798" s="59">
        <v>50063.46</v>
      </c>
      <c r="Y798" s="59">
        <v>40463.85</v>
      </c>
      <c r="AA798"/>
    </row>
    <row r="799" spans="1:27" x14ac:dyDescent="0.25">
      <c r="A799" s="60">
        <f>IFERROR(VLOOKUP(RepVariacion[[#This Row],[Nombre Artículo]],Productos[],4,FALSE),"00 Falta Info")</f>
        <v>0</v>
      </c>
      <c r="B799" s="34" t="str">
        <f>IFERROR(VLOOKUP(RepVariacion[[#This Row],[Nombre Artículo]],Productos[],3,FALSE),"00 Falta Info")</f>
        <v>Lacteos</v>
      </c>
      <c r="C799" s="34" t="str">
        <f>IFERROR(VLOOKUP(RepVariacion[[#This Row],[Nombre Artículo]],Productos[],2,FALSE),"00 Falta Info")</f>
        <v>Quesos</v>
      </c>
      <c r="D799" s="61">
        <f>RepVariacion[[#This Row],[Fecha]]-RepVariacion[[#This Row],[Fecha Inicial]]+1</f>
        <v>7</v>
      </c>
      <c r="E799" s="62">
        <v>46128</v>
      </c>
      <c r="F799" s="62">
        <v>46134</v>
      </c>
      <c r="G799" s="29" t="s">
        <v>121</v>
      </c>
      <c r="H799" s="30">
        <v>9.9</v>
      </c>
      <c r="I799" s="30">
        <v>3.5</v>
      </c>
      <c r="J799" s="30">
        <v>4.4000000000000004</v>
      </c>
      <c r="K799" s="30">
        <v>9</v>
      </c>
      <c r="L799" s="30">
        <v>5.4</v>
      </c>
      <c r="M799" s="30">
        <v>-3.7</v>
      </c>
      <c r="N799" s="30">
        <v>0.1</v>
      </c>
      <c r="O799" s="58">
        <v>-0.40400000000000003</v>
      </c>
      <c r="P799" s="59">
        <v>-50076.62</v>
      </c>
      <c r="Q799" s="59">
        <v>1.4E-2</v>
      </c>
      <c r="R799" s="59">
        <v>1676.33</v>
      </c>
      <c r="S799" s="32">
        <v>0.27</v>
      </c>
      <c r="T799" s="32">
        <v>0.161</v>
      </c>
      <c r="U799" s="59">
        <v>457982.02</v>
      </c>
      <c r="V799" s="59">
        <v>59705.16</v>
      </c>
      <c r="W799" s="59">
        <v>47915</v>
      </c>
      <c r="X799" s="59">
        <v>123835.28</v>
      </c>
      <c r="Y799" s="59">
        <v>73758.37</v>
      </c>
      <c r="AA799"/>
    </row>
    <row r="800" spans="1:27" x14ac:dyDescent="0.25">
      <c r="A800" s="60">
        <f>IFERROR(VLOOKUP(RepVariacion[[#This Row],[Nombre Artículo]],Productos[],4,FALSE),"00 Falta Info")</f>
        <v>0</v>
      </c>
      <c r="B800" s="34" t="str">
        <f>IFERROR(VLOOKUP(RepVariacion[[#This Row],[Nombre Artículo]],Productos[],3,FALSE),"00 Falta Info")</f>
        <v>Lacteos</v>
      </c>
      <c r="C800" s="34" t="str">
        <f>IFERROR(VLOOKUP(RepVariacion[[#This Row],[Nombre Artículo]],Productos[],2,FALSE),"00 Falta Info")</f>
        <v>Quesos</v>
      </c>
      <c r="D800" s="61">
        <f>RepVariacion[[#This Row],[Fecha]]-RepVariacion[[#This Row],[Fecha Inicial]]+1</f>
        <v>7</v>
      </c>
      <c r="E800" s="62">
        <v>46128</v>
      </c>
      <c r="F800" s="62">
        <v>46134</v>
      </c>
      <c r="G800" s="29" t="s">
        <v>89</v>
      </c>
      <c r="H800" s="30">
        <v>5.9</v>
      </c>
      <c r="I800" s="30"/>
      <c r="J800" s="30">
        <v>4.5</v>
      </c>
      <c r="K800" s="30">
        <v>1.4</v>
      </c>
      <c r="L800" s="30">
        <v>2.1</v>
      </c>
      <c r="M800" s="30">
        <v>0.7</v>
      </c>
      <c r="N800" s="30"/>
      <c r="O800" s="58">
        <v>0.499</v>
      </c>
      <c r="P800" s="59">
        <v>9662.26</v>
      </c>
      <c r="Q800" s="59"/>
      <c r="R800" s="59"/>
      <c r="S800" s="32">
        <v>0.10299999999999999</v>
      </c>
      <c r="T800" s="32">
        <v>0.155</v>
      </c>
      <c r="U800" s="59">
        <v>187585.46</v>
      </c>
      <c r="V800" s="59">
        <v>63176.34</v>
      </c>
      <c r="W800" s="59"/>
      <c r="X800" s="59">
        <v>19366.599999999999</v>
      </c>
      <c r="Y800" s="59">
        <v>29028.86</v>
      </c>
      <c r="AA800"/>
    </row>
    <row r="801" spans="1:27" x14ac:dyDescent="0.25">
      <c r="A801" s="60">
        <f>IFERROR(VLOOKUP(RepVariacion[[#This Row],[Nombre Artículo]],Productos[],4,FALSE),"00 Falta Info")</f>
        <v>0</v>
      </c>
      <c r="B801" s="34" t="str">
        <f>IFERROR(VLOOKUP(RepVariacion[[#This Row],[Nombre Artículo]],Productos[],3,FALSE),"00 Falta Info")</f>
        <v>Lacteos</v>
      </c>
      <c r="C801" s="34" t="str">
        <f>IFERROR(VLOOKUP(RepVariacion[[#This Row],[Nombre Artículo]],Productos[],2,FALSE),"00 Falta Info")</f>
        <v>Quesos</v>
      </c>
      <c r="D801" s="61">
        <f>RepVariacion[[#This Row],[Fecha]]-RepVariacion[[#This Row],[Fecha Inicial]]+1</f>
        <v>7</v>
      </c>
      <c r="E801" s="62">
        <v>46128</v>
      </c>
      <c r="F801" s="62">
        <v>46134</v>
      </c>
      <c r="G801" s="29" t="s">
        <v>122</v>
      </c>
      <c r="H801" s="30">
        <v>2.2999999999999998</v>
      </c>
      <c r="I801" s="30"/>
      <c r="J801" s="30">
        <v>1.9</v>
      </c>
      <c r="K801" s="30">
        <v>0.4</v>
      </c>
      <c r="L801" s="30">
        <v>0.2</v>
      </c>
      <c r="M801" s="30">
        <v>-0.1</v>
      </c>
      <c r="N801" s="30"/>
      <c r="O801" s="58">
        <v>-0.35699999999999998</v>
      </c>
      <c r="P801" s="59">
        <v>-3879.77</v>
      </c>
      <c r="Q801" s="59"/>
      <c r="R801" s="59"/>
      <c r="S801" s="32">
        <v>0.28399999999999997</v>
      </c>
      <c r="T801" s="32">
        <v>0.182</v>
      </c>
      <c r="U801" s="59">
        <v>38269</v>
      </c>
      <c r="V801" s="59">
        <v>54233.05</v>
      </c>
      <c r="W801" s="59"/>
      <c r="X801" s="59">
        <v>10857.77</v>
      </c>
      <c r="Y801" s="59">
        <v>6978</v>
      </c>
      <c r="AA801"/>
    </row>
    <row r="802" spans="1:27" x14ac:dyDescent="0.25">
      <c r="A802" s="60">
        <f>IFERROR(VLOOKUP(RepVariacion[[#This Row],[Nombre Artículo]],Productos[],4,FALSE),"00 Falta Info")</f>
        <v>0</v>
      </c>
      <c r="B802" s="34" t="str">
        <f>IFERROR(VLOOKUP(RepVariacion[[#This Row],[Nombre Artículo]],Productos[],3,FALSE),"00 Falta Info")</f>
        <v>Lacteos</v>
      </c>
      <c r="C802" s="34" t="str">
        <f>IFERROR(VLOOKUP(RepVariacion[[#This Row],[Nombre Artículo]],Productos[],2,FALSE),"00 Falta Info")</f>
        <v>Quesos</v>
      </c>
      <c r="D802" s="61">
        <f>RepVariacion[[#This Row],[Fecha]]-RepVariacion[[#This Row],[Fecha Inicial]]+1</f>
        <v>7</v>
      </c>
      <c r="E802" s="62">
        <v>46128</v>
      </c>
      <c r="F802" s="62">
        <v>46134</v>
      </c>
      <c r="G802" s="29" t="s">
        <v>123</v>
      </c>
      <c r="H802" s="30">
        <v>11.6</v>
      </c>
      <c r="I802" s="30">
        <v>5.4</v>
      </c>
      <c r="J802" s="30">
        <v>11.7</v>
      </c>
      <c r="K802" s="30">
        <v>5.3</v>
      </c>
      <c r="L802" s="30">
        <v>5.5</v>
      </c>
      <c r="M802" s="30">
        <v>0.2</v>
      </c>
      <c r="N802" s="30"/>
      <c r="O802" s="58">
        <v>2.9000000000000001E-2</v>
      </c>
      <c r="P802" s="59">
        <v>1520.73</v>
      </c>
      <c r="Q802" s="59"/>
      <c r="R802" s="59"/>
      <c r="S802" s="32">
        <v>0.69199999999999995</v>
      </c>
      <c r="T802" s="32">
        <v>0.71199999999999997</v>
      </c>
      <c r="U802" s="59">
        <v>76652.73</v>
      </c>
      <c r="V802" s="59">
        <v>116822.12</v>
      </c>
      <c r="W802" s="59">
        <v>54345.599999999999</v>
      </c>
      <c r="X802" s="59">
        <v>53032.86</v>
      </c>
      <c r="Y802" s="59">
        <v>54549.81</v>
      </c>
      <c r="AA802"/>
    </row>
    <row r="803" spans="1:27" x14ac:dyDescent="0.25">
      <c r="A803" s="60">
        <f>IFERROR(VLOOKUP(RepVariacion[[#This Row],[Nombre Artículo]],Productos[],4,FALSE),"00 Falta Info")</f>
        <v>0</v>
      </c>
      <c r="B803" s="34" t="str">
        <f>IFERROR(VLOOKUP(RepVariacion[[#This Row],[Nombre Artículo]],Productos[],3,FALSE),"00 Falta Info")</f>
        <v>Lacteos</v>
      </c>
      <c r="C803" s="34" t="str">
        <f>IFERROR(VLOOKUP(RepVariacion[[#This Row],[Nombre Artículo]],Productos[],2,FALSE),"00 Falta Info")</f>
        <v>Quesos</v>
      </c>
      <c r="D803" s="61">
        <f>RepVariacion[[#This Row],[Fecha]]-RepVariacion[[#This Row],[Fecha Inicial]]+1</f>
        <v>7</v>
      </c>
      <c r="E803" s="62">
        <v>46128</v>
      </c>
      <c r="F803" s="62">
        <v>46134</v>
      </c>
      <c r="G803" s="29" t="s">
        <v>90</v>
      </c>
      <c r="H803" s="30">
        <v>2.6</v>
      </c>
      <c r="I803" s="30"/>
      <c r="J803" s="30">
        <v>1.4</v>
      </c>
      <c r="K803" s="30">
        <v>1.2</v>
      </c>
      <c r="L803" s="30">
        <v>1.4</v>
      </c>
      <c r="M803" s="30">
        <v>0.3</v>
      </c>
      <c r="N803" s="30"/>
      <c r="O803" s="58">
        <v>0.25600000000000001</v>
      </c>
      <c r="P803" s="59">
        <v>5858.14</v>
      </c>
      <c r="Q803" s="59"/>
      <c r="R803" s="59"/>
      <c r="S803" s="32">
        <v>0.33400000000000002</v>
      </c>
      <c r="T803" s="32">
        <v>0.41899999999999998</v>
      </c>
      <c r="U803" s="59">
        <v>68478.789999999994</v>
      </c>
      <c r="V803" s="59">
        <v>28499.07</v>
      </c>
      <c r="W803" s="59"/>
      <c r="X803" s="59">
        <v>22838.84</v>
      </c>
      <c r="Y803" s="59">
        <v>28696.98</v>
      </c>
      <c r="AA803"/>
    </row>
    <row r="804" spans="1:27" x14ac:dyDescent="0.25">
      <c r="A804" s="60">
        <f>IFERROR(VLOOKUP(RepVariacion[[#This Row],[Nombre Artículo]],Productos[],4,FALSE),"00 Falta Info")</f>
        <v>0</v>
      </c>
      <c r="B804" s="34" t="str">
        <f>IFERROR(VLOOKUP(RepVariacion[[#This Row],[Nombre Artículo]],Productos[],3,FALSE),"00 Falta Info")</f>
        <v>Abarrotes</v>
      </c>
      <c r="C804" s="34" t="str">
        <f>IFERROR(VLOOKUP(RepVariacion[[#This Row],[Nombre Artículo]],Productos[],2,FALSE),"00 Falta Info")</f>
        <v>Chocolate</v>
      </c>
      <c r="D804" s="61">
        <f>RepVariacion[[#This Row],[Fecha]]-RepVariacion[[#This Row],[Fecha Inicial]]+1</f>
        <v>7</v>
      </c>
      <c r="E804" s="62">
        <v>46128</v>
      </c>
      <c r="F804" s="62">
        <v>46134</v>
      </c>
      <c r="G804" s="29" t="s">
        <v>124</v>
      </c>
      <c r="H804" s="30">
        <v>16.899999999999999</v>
      </c>
      <c r="I804" s="30"/>
      <c r="J804" s="30">
        <v>16.5</v>
      </c>
      <c r="K804" s="30">
        <v>0.3</v>
      </c>
      <c r="L804" s="30">
        <v>0.3</v>
      </c>
      <c r="M804" s="30"/>
      <c r="N804" s="30"/>
      <c r="O804" s="58">
        <v>-1.4E-2</v>
      </c>
      <c r="P804" s="59">
        <v>-49.38</v>
      </c>
      <c r="Q804" s="59"/>
      <c r="R804" s="59"/>
      <c r="S804" s="32"/>
      <c r="T804" s="32"/>
      <c r="U804" s="59"/>
      <c r="V804" s="59">
        <v>163368.29999999999</v>
      </c>
      <c r="W804" s="59"/>
      <c r="X804" s="59">
        <v>3426.97</v>
      </c>
      <c r="Y804" s="59">
        <v>3377.59</v>
      </c>
      <c r="AA804"/>
    </row>
    <row r="805" spans="1:27" x14ac:dyDescent="0.25">
      <c r="A805" s="60">
        <f>IFERROR(VLOOKUP(RepVariacion[[#This Row],[Nombre Artículo]],Productos[],4,FALSE),"00 Falta Info")</f>
        <v>0</v>
      </c>
      <c r="B805" s="34" t="str">
        <f>IFERROR(VLOOKUP(RepVariacion[[#This Row],[Nombre Artículo]],Productos[],3,FALSE),"00 Falta Info")</f>
        <v>Abarrotes</v>
      </c>
      <c r="C805" s="34" t="str">
        <f>IFERROR(VLOOKUP(RepVariacion[[#This Row],[Nombre Artículo]],Productos[],2,FALSE),"00 Falta Info")</f>
        <v>Chocolate</v>
      </c>
      <c r="D805" s="61">
        <f>RepVariacion[[#This Row],[Fecha]]-RepVariacion[[#This Row],[Fecha Inicial]]+1</f>
        <v>7</v>
      </c>
      <c r="E805" s="62">
        <v>46128</v>
      </c>
      <c r="F805" s="62">
        <v>46134</v>
      </c>
      <c r="G805" s="29" t="s">
        <v>125</v>
      </c>
      <c r="H805" s="30">
        <v>7.6</v>
      </c>
      <c r="I805" s="30"/>
      <c r="J805" s="30">
        <v>7</v>
      </c>
      <c r="K805" s="30">
        <v>0.5</v>
      </c>
      <c r="L805" s="30">
        <v>0.9</v>
      </c>
      <c r="M805" s="30">
        <v>0.4</v>
      </c>
      <c r="N805" s="30"/>
      <c r="O805" s="58">
        <v>0.71499999999999997</v>
      </c>
      <c r="P805" s="59">
        <v>5493.06</v>
      </c>
      <c r="Q805" s="59"/>
      <c r="R805" s="59"/>
      <c r="S805" s="32">
        <v>0.32500000000000001</v>
      </c>
      <c r="T805" s="32">
        <v>0.55700000000000005</v>
      </c>
      <c r="U805" s="59">
        <v>23652.21</v>
      </c>
      <c r="V805" s="59">
        <v>100959.4</v>
      </c>
      <c r="W805" s="59"/>
      <c r="X805" s="59">
        <v>7678.72</v>
      </c>
      <c r="Y805" s="59">
        <v>13171.78</v>
      </c>
      <c r="AA805"/>
    </row>
    <row r="806" spans="1:27" x14ac:dyDescent="0.25">
      <c r="A806" s="60">
        <f>IFERROR(VLOOKUP(RepVariacion[[#This Row],[Nombre Artículo]],Productos[],4,FALSE),"00 Falta Info")</f>
        <v>0</v>
      </c>
      <c r="B806" s="34" t="str">
        <f>IFERROR(VLOOKUP(RepVariacion[[#This Row],[Nombre Artículo]],Productos[],3,FALSE),"00 Falta Info")</f>
        <v>Abarrotes</v>
      </c>
      <c r="C806" s="34" t="str">
        <f>IFERROR(VLOOKUP(RepVariacion[[#This Row],[Nombre Artículo]],Productos[],2,FALSE),"00 Falta Info")</f>
        <v>Chocolate</v>
      </c>
      <c r="D806" s="61">
        <f>RepVariacion[[#This Row],[Fecha]]-RepVariacion[[#This Row],[Fecha Inicial]]+1</f>
        <v>7</v>
      </c>
      <c r="E806" s="62">
        <v>46128</v>
      </c>
      <c r="F806" s="62">
        <v>46134</v>
      </c>
      <c r="G806" s="29" t="s">
        <v>126</v>
      </c>
      <c r="H806" s="30">
        <v>6</v>
      </c>
      <c r="I806" s="30"/>
      <c r="J806" s="30">
        <v>5.5</v>
      </c>
      <c r="K806" s="30">
        <v>0.5</v>
      </c>
      <c r="L806" s="30">
        <v>0.8</v>
      </c>
      <c r="M806" s="30">
        <v>0.3</v>
      </c>
      <c r="N806" s="30"/>
      <c r="O806" s="58">
        <v>0.52600000000000002</v>
      </c>
      <c r="P806" s="59">
        <v>3511.91</v>
      </c>
      <c r="Q806" s="59"/>
      <c r="R806" s="59"/>
      <c r="S806" s="32">
        <v>0.248</v>
      </c>
      <c r="T806" s="32">
        <v>0.378</v>
      </c>
      <c r="U806" s="59">
        <v>26969.31</v>
      </c>
      <c r="V806" s="59">
        <v>73557.259999999995</v>
      </c>
      <c r="W806" s="59"/>
      <c r="X806" s="59">
        <v>6675.4</v>
      </c>
      <c r="Y806" s="59">
        <v>10187.31</v>
      </c>
      <c r="AA806"/>
    </row>
    <row r="807" spans="1:27" x14ac:dyDescent="0.25">
      <c r="A807" s="60">
        <f>IFERROR(VLOOKUP(RepVariacion[[#This Row],[Nombre Artículo]],Productos[],4,FALSE),"00 Falta Info")</f>
        <v>0</v>
      </c>
      <c r="B807" s="34" t="str">
        <f>IFERROR(VLOOKUP(RepVariacion[[#This Row],[Nombre Artículo]],Productos[],3,FALSE),"00 Falta Info")</f>
        <v>Abarrotes</v>
      </c>
      <c r="C807" s="34" t="str">
        <f>IFERROR(VLOOKUP(RepVariacion[[#This Row],[Nombre Artículo]],Productos[],2,FALSE),"00 Falta Info")</f>
        <v>Aceite</v>
      </c>
      <c r="D807" s="61">
        <f>RepVariacion[[#This Row],[Fecha]]-RepVariacion[[#This Row],[Fecha Inicial]]+1</f>
        <v>7</v>
      </c>
      <c r="E807" s="62">
        <v>46128</v>
      </c>
      <c r="F807" s="62">
        <v>46134</v>
      </c>
      <c r="G807" s="29" t="s">
        <v>127</v>
      </c>
      <c r="H807" s="30">
        <v>25</v>
      </c>
      <c r="I807" s="30">
        <v>24</v>
      </c>
      <c r="J807" s="30">
        <v>19</v>
      </c>
      <c r="K807" s="30">
        <v>30</v>
      </c>
      <c r="L807" s="30"/>
      <c r="M807" s="30">
        <v>-30</v>
      </c>
      <c r="N807" s="30"/>
      <c r="O807" s="58">
        <v>-1</v>
      </c>
      <c r="P807" s="59">
        <v>-52980</v>
      </c>
      <c r="Q807" s="59"/>
      <c r="R807" s="59"/>
      <c r="S807" s="32"/>
      <c r="T807" s="32"/>
      <c r="U807" s="59"/>
      <c r="V807" s="59">
        <v>33554</v>
      </c>
      <c r="W807" s="59">
        <v>42384</v>
      </c>
      <c r="X807" s="59">
        <v>48955</v>
      </c>
      <c r="Y807" s="59"/>
      <c r="AA807"/>
    </row>
    <row r="808" spans="1:27" x14ac:dyDescent="0.25">
      <c r="A808" s="60">
        <f>IFERROR(VLOOKUP(RepVariacion[[#This Row],[Nombre Artículo]],Productos[],4,FALSE),"00 Falta Info")</f>
        <v>0</v>
      </c>
      <c r="B808" s="34" t="str">
        <f>IFERROR(VLOOKUP(RepVariacion[[#This Row],[Nombre Artículo]],Productos[],3,FALSE),"00 Falta Info")</f>
        <v>Verduras</v>
      </c>
      <c r="C808" s="34" t="str">
        <f>IFERROR(VLOOKUP(RepVariacion[[#This Row],[Nombre Artículo]],Productos[],2,FALSE),"00 Falta Info")</f>
        <v>Champiñon</v>
      </c>
      <c r="D808" s="61">
        <f>RepVariacion[[#This Row],[Fecha]]-RepVariacion[[#This Row],[Fecha Inicial]]+1</f>
        <v>7</v>
      </c>
      <c r="E808" s="62">
        <v>46128</v>
      </c>
      <c r="F808" s="62">
        <v>46134</v>
      </c>
      <c r="G808" s="29" t="s">
        <v>128</v>
      </c>
      <c r="H808" s="30">
        <v>5</v>
      </c>
      <c r="I808" s="30"/>
      <c r="J808" s="30">
        <v>2</v>
      </c>
      <c r="K808" s="30">
        <v>2.9</v>
      </c>
      <c r="L808" s="30">
        <v>1.6</v>
      </c>
      <c r="M808" s="30">
        <v>-1.4</v>
      </c>
      <c r="N808" s="30"/>
      <c r="O808" s="58">
        <v>-0.46600000000000003</v>
      </c>
      <c r="P808" s="59">
        <v>-24337.75</v>
      </c>
      <c r="Q808" s="59"/>
      <c r="R808" s="59"/>
      <c r="S808" s="32">
        <v>0.20899999999999999</v>
      </c>
      <c r="T808" s="32">
        <v>0.112</v>
      </c>
      <c r="U808" s="59">
        <v>249743.22</v>
      </c>
      <c r="V808" s="59">
        <v>36319.75</v>
      </c>
      <c r="W808" s="59"/>
      <c r="X808" s="59">
        <v>52279.44</v>
      </c>
      <c r="Y808" s="59">
        <v>27941.69</v>
      </c>
      <c r="AA808"/>
    </row>
    <row r="809" spans="1:27" x14ac:dyDescent="0.25">
      <c r="A809" s="60">
        <f>IFERROR(VLOOKUP(RepVariacion[[#This Row],[Nombre Artículo]],Productos[],4,FALSE),"00 Falta Info")</f>
        <v>0</v>
      </c>
      <c r="B809" s="34" t="str">
        <f>IFERROR(VLOOKUP(RepVariacion[[#This Row],[Nombre Artículo]],Productos[],3,FALSE),"00 Falta Info")</f>
        <v>Verduras</v>
      </c>
      <c r="C809" s="34" t="str">
        <f>IFERROR(VLOOKUP(RepVariacion[[#This Row],[Nombre Artículo]],Productos[],2,FALSE),"00 Falta Info")</f>
        <v>Champiñon</v>
      </c>
      <c r="D809" s="61">
        <f>RepVariacion[[#This Row],[Fecha]]-RepVariacion[[#This Row],[Fecha Inicial]]+1</f>
        <v>7</v>
      </c>
      <c r="E809" s="62">
        <v>46128</v>
      </c>
      <c r="F809" s="62">
        <v>46134</v>
      </c>
      <c r="G809" s="29" t="s">
        <v>129</v>
      </c>
      <c r="H809" s="30">
        <v>3.9</v>
      </c>
      <c r="I809" s="30"/>
      <c r="J809" s="30">
        <v>2.7</v>
      </c>
      <c r="K809" s="30">
        <v>1.2</v>
      </c>
      <c r="L809" s="30">
        <v>1</v>
      </c>
      <c r="M809" s="30">
        <v>-0.1</v>
      </c>
      <c r="N809" s="30"/>
      <c r="O809" s="58">
        <v>-0.107</v>
      </c>
      <c r="P809" s="59">
        <v>-1631.5</v>
      </c>
      <c r="Q809" s="59"/>
      <c r="R809" s="59"/>
      <c r="S809" s="32">
        <v>0.11</v>
      </c>
      <c r="T809" s="32">
        <v>9.8000000000000004E-2</v>
      </c>
      <c r="U809" s="59">
        <v>139038.51</v>
      </c>
      <c r="V809" s="59">
        <v>35629.75</v>
      </c>
      <c r="W809" s="59"/>
      <c r="X809" s="59">
        <v>15281.5</v>
      </c>
      <c r="Y809" s="59">
        <v>13650</v>
      </c>
      <c r="AA809"/>
    </row>
    <row r="810" spans="1:27" x14ac:dyDescent="0.25">
      <c r="A810" s="60">
        <f>IFERROR(VLOOKUP(RepVariacion[[#This Row],[Nombre Artículo]],Productos[],4,FALSE),"00 Falta Info")</f>
        <v>0</v>
      </c>
      <c r="B810" s="34" t="str">
        <f>IFERROR(VLOOKUP(RepVariacion[[#This Row],[Nombre Artículo]],Productos[],3,FALSE),"00 Falta Info")</f>
        <v>Verduras</v>
      </c>
      <c r="C810" s="34" t="str">
        <f>IFERROR(VLOOKUP(RepVariacion[[#This Row],[Nombre Artículo]],Productos[],2,FALSE),"00 Falta Info")</f>
        <v>Palta</v>
      </c>
      <c r="D810" s="61">
        <f>RepVariacion[[#This Row],[Fecha]]-RepVariacion[[#This Row],[Fecha Inicial]]+1</f>
        <v>7</v>
      </c>
      <c r="E810" s="62">
        <v>46128</v>
      </c>
      <c r="F810" s="62">
        <v>46134</v>
      </c>
      <c r="G810" s="29" t="s">
        <v>92</v>
      </c>
      <c r="H810" s="30">
        <v>11</v>
      </c>
      <c r="I810" s="30">
        <v>16</v>
      </c>
      <c r="J810" s="30">
        <v>14</v>
      </c>
      <c r="K810" s="30">
        <v>13.1</v>
      </c>
      <c r="L810" s="30">
        <v>12.1</v>
      </c>
      <c r="M810" s="30">
        <v>-1</v>
      </c>
      <c r="N810" s="30">
        <v>0.8</v>
      </c>
      <c r="O810" s="58">
        <v>-7.2999999999999995E-2</v>
      </c>
      <c r="P810" s="59">
        <v>-3815.11</v>
      </c>
      <c r="Q810" s="59">
        <v>5.8999999999999997E-2</v>
      </c>
      <c r="R810" s="59">
        <v>3066.67</v>
      </c>
      <c r="S810" s="32">
        <v>0.161</v>
      </c>
      <c r="T810" s="32">
        <v>0.14899999999999999</v>
      </c>
      <c r="U810" s="59">
        <v>324553.84000000003</v>
      </c>
      <c r="V810" s="59">
        <v>55831.11</v>
      </c>
      <c r="W810" s="59">
        <v>64000</v>
      </c>
      <c r="X810" s="59">
        <v>52259.56</v>
      </c>
      <c r="Y810" s="59">
        <v>48444.45</v>
      </c>
      <c r="AA810"/>
    </row>
    <row r="811" spans="1:27" x14ac:dyDescent="0.25">
      <c r="A811" s="60">
        <f>IFERROR(VLOOKUP(RepVariacion[[#This Row],[Nombre Artículo]],Productos[],4,FALSE),"00 Falta Info")</f>
        <v>0</v>
      </c>
      <c r="B811" s="34" t="str">
        <f>IFERROR(VLOOKUP(RepVariacion[[#This Row],[Nombre Artículo]],Productos[],3,FALSE),"00 Falta Info")</f>
        <v>Postres</v>
      </c>
      <c r="C811" s="34" t="str">
        <f>IFERROR(VLOOKUP(RepVariacion[[#This Row],[Nombre Artículo]],Productos[],2,FALSE),"00 Falta Info")</f>
        <v>Tortas</v>
      </c>
      <c r="D811" s="61">
        <f>RepVariacion[[#This Row],[Fecha]]-RepVariacion[[#This Row],[Fecha Inicial]]+1</f>
        <v>7</v>
      </c>
      <c r="E811" s="62">
        <v>46128</v>
      </c>
      <c r="F811" s="62">
        <v>46134</v>
      </c>
      <c r="G811" s="29" t="s">
        <v>130</v>
      </c>
      <c r="H811" s="30">
        <v>23</v>
      </c>
      <c r="I811" s="30">
        <v>48</v>
      </c>
      <c r="J811" s="30">
        <v>23</v>
      </c>
      <c r="K811" s="30">
        <v>48</v>
      </c>
      <c r="L811" s="30">
        <v>48</v>
      </c>
      <c r="M811" s="30"/>
      <c r="N811" s="30"/>
      <c r="O811" s="58"/>
      <c r="P811" s="59"/>
      <c r="Q811" s="59"/>
      <c r="R811" s="59"/>
      <c r="S811" s="32">
        <v>0.60199999999999998</v>
      </c>
      <c r="T811" s="32">
        <v>0.60199999999999998</v>
      </c>
      <c r="U811" s="59">
        <v>96154.93</v>
      </c>
      <c r="V811" s="59">
        <v>27738</v>
      </c>
      <c r="W811" s="59">
        <v>57888</v>
      </c>
      <c r="X811" s="59">
        <v>57888</v>
      </c>
      <c r="Y811" s="59">
        <v>57888</v>
      </c>
      <c r="AA811"/>
    </row>
    <row r="812" spans="1:27" x14ac:dyDescent="0.25">
      <c r="A812" s="60">
        <f>IFERROR(VLOOKUP(RepVariacion[[#This Row],[Nombre Artículo]],Productos[],4,FALSE),"00 Falta Info")</f>
        <v>0</v>
      </c>
      <c r="B812" s="34" t="str">
        <f>IFERROR(VLOOKUP(RepVariacion[[#This Row],[Nombre Artículo]],Productos[],3,FALSE),"00 Falta Info")</f>
        <v>Postres</v>
      </c>
      <c r="C812" s="34" t="str">
        <f>IFERROR(VLOOKUP(RepVariacion[[#This Row],[Nombre Artículo]],Productos[],2,FALSE),"00 Falta Info")</f>
        <v>Tortas</v>
      </c>
      <c r="D812" s="61">
        <f>RepVariacion[[#This Row],[Fecha]]-RepVariacion[[#This Row],[Fecha Inicial]]+1</f>
        <v>7</v>
      </c>
      <c r="E812" s="62">
        <v>46128</v>
      </c>
      <c r="F812" s="62">
        <v>46134</v>
      </c>
      <c r="G812" s="29" t="s">
        <v>131</v>
      </c>
      <c r="H812" s="30">
        <v>66</v>
      </c>
      <c r="I812" s="30"/>
      <c r="J812" s="30">
        <v>50</v>
      </c>
      <c r="K812" s="30">
        <v>16</v>
      </c>
      <c r="L812" s="30">
        <v>16</v>
      </c>
      <c r="M812" s="30"/>
      <c r="N812" s="30"/>
      <c r="O812" s="58"/>
      <c r="P812" s="59"/>
      <c r="Q812" s="59"/>
      <c r="R812" s="59"/>
      <c r="S812" s="32">
        <v>0.34100000000000003</v>
      </c>
      <c r="T812" s="32">
        <v>0.34100000000000003</v>
      </c>
      <c r="U812" s="59">
        <v>49613</v>
      </c>
      <c r="V812" s="59">
        <v>52850</v>
      </c>
      <c r="W812" s="59"/>
      <c r="X812" s="59">
        <v>16912</v>
      </c>
      <c r="Y812" s="59">
        <v>16912</v>
      </c>
      <c r="AA812"/>
    </row>
    <row r="813" spans="1:27" x14ac:dyDescent="0.25">
      <c r="A813" s="60">
        <f>IFERROR(VLOOKUP(RepVariacion[[#This Row],[Nombre Artículo]],Productos[],4,FALSE),"00 Falta Info")</f>
        <v>0</v>
      </c>
      <c r="B813" s="34" t="str">
        <f>IFERROR(VLOOKUP(RepVariacion[[#This Row],[Nombre Artículo]],Productos[],3,FALSE),"00 Falta Info")</f>
        <v>Postres</v>
      </c>
      <c r="C813" s="34" t="str">
        <f>IFERROR(VLOOKUP(RepVariacion[[#This Row],[Nombre Artículo]],Productos[],2,FALSE),"00 Falta Info")</f>
        <v>Tortas</v>
      </c>
      <c r="D813" s="61">
        <f>RepVariacion[[#This Row],[Fecha]]-RepVariacion[[#This Row],[Fecha Inicial]]+1</f>
        <v>7</v>
      </c>
      <c r="E813" s="62">
        <v>46128</v>
      </c>
      <c r="F813" s="62">
        <v>46134</v>
      </c>
      <c r="G813" s="29" t="s">
        <v>143</v>
      </c>
      <c r="H813" s="30">
        <v>38</v>
      </c>
      <c r="I813" s="30"/>
      <c r="J813" s="30">
        <v>12</v>
      </c>
      <c r="K813" s="30">
        <v>26</v>
      </c>
      <c r="L813" s="30">
        <v>27</v>
      </c>
      <c r="M813" s="30">
        <v>1</v>
      </c>
      <c r="N813" s="30"/>
      <c r="O813" s="58">
        <v>3.7999999999999999E-2</v>
      </c>
      <c r="P813" s="59">
        <v>1546</v>
      </c>
      <c r="Q813" s="59"/>
      <c r="R813" s="59"/>
      <c r="S813" s="32">
        <v>0.36399999999999999</v>
      </c>
      <c r="T813" s="32">
        <v>0.378</v>
      </c>
      <c r="U813" s="59">
        <v>110505.41</v>
      </c>
      <c r="V813" s="59">
        <v>18552</v>
      </c>
      <c r="W813" s="59"/>
      <c r="X813" s="59">
        <v>40196</v>
      </c>
      <c r="Y813" s="59">
        <v>41742</v>
      </c>
      <c r="AA813"/>
    </row>
    <row r="814" spans="1:27" x14ac:dyDescent="0.25">
      <c r="A814" s="60">
        <f>IFERROR(VLOOKUP(RepVariacion[[#This Row],[Nombre Artículo]],Productos[],4,FALSE),"00 Falta Info")</f>
        <v>0</v>
      </c>
      <c r="B814" s="34" t="str">
        <f>IFERROR(VLOOKUP(RepVariacion[[#This Row],[Nombre Artículo]],Productos[],3,FALSE),"00 Falta Info")</f>
        <v>Postres</v>
      </c>
      <c r="C814" s="34" t="str">
        <f>IFERROR(VLOOKUP(RepVariacion[[#This Row],[Nombre Artículo]],Productos[],2,FALSE),"00 Falta Info")</f>
        <v>Tortas</v>
      </c>
      <c r="D814" s="61">
        <f>RepVariacion[[#This Row],[Fecha]]-RepVariacion[[#This Row],[Fecha Inicial]]+1</f>
        <v>7</v>
      </c>
      <c r="E814" s="62">
        <v>46128</v>
      </c>
      <c r="F814" s="62">
        <v>46134</v>
      </c>
      <c r="G814" s="29" t="s">
        <v>132</v>
      </c>
      <c r="H814" s="30">
        <v>236</v>
      </c>
      <c r="I814" s="30"/>
      <c r="J814" s="30">
        <v>176</v>
      </c>
      <c r="K814" s="30">
        <v>60</v>
      </c>
      <c r="L814" s="30">
        <v>60</v>
      </c>
      <c r="M814" s="30"/>
      <c r="N814" s="30"/>
      <c r="O814" s="58"/>
      <c r="P814" s="59"/>
      <c r="Q814" s="59"/>
      <c r="R814" s="59"/>
      <c r="S814" s="32"/>
      <c r="T814" s="32"/>
      <c r="U814" s="59"/>
      <c r="V814" s="59">
        <v>42240</v>
      </c>
      <c r="W814" s="59"/>
      <c r="X814" s="59">
        <v>14400</v>
      </c>
      <c r="Y814" s="59">
        <v>14400</v>
      </c>
      <c r="AA814"/>
    </row>
    <row r="815" spans="1:27" x14ac:dyDescent="0.25">
      <c r="A815" s="60">
        <f>IFERROR(VLOOKUP(RepVariacion[[#This Row],[Nombre Artículo]],Productos[],4,FALSE),"00 Falta Info")</f>
        <v>0</v>
      </c>
      <c r="B815" s="34" t="str">
        <f>IFERROR(VLOOKUP(RepVariacion[[#This Row],[Nombre Artículo]],Productos[],3,FALSE),"00 Falta Info")</f>
        <v>Postres</v>
      </c>
      <c r="C815" s="34" t="str">
        <f>IFERROR(VLOOKUP(RepVariacion[[#This Row],[Nombre Artículo]],Productos[],2,FALSE),"00 Falta Info")</f>
        <v>Tortas</v>
      </c>
      <c r="D815" s="61">
        <f>RepVariacion[[#This Row],[Fecha]]-RepVariacion[[#This Row],[Fecha Inicial]]+1</f>
        <v>7</v>
      </c>
      <c r="E815" s="62">
        <v>46128</v>
      </c>
      <c r="F815" s="62">
        <v>46134</v>
      </c>
      <c r="G815" s="29" t="s">
        <v>144</v>
      </c>
      <c r="H815" s="30">
        <v>169</v>
      </c>
      <c r="I815" s="30">
        <v>116</v>
      </c>
      <c r="J815" s="30">
        <v>224</v>
      </c>
      <c r="K815" s="30">
        <v>61</v>
      </c>
      <c r="L815" s="30">
        <v>60</v>
      </c>
      <c r="M815" s="30">
        <v>-1</v>
      </c>
      <c r="N815" s="30"/>
      <c r="O815" s="58">
        <v>-1.6E-2</v>
      </c>
      <c r="P815" s="59">
        <v>-333</v>
      </c>
      <c r="Q815" s="59"/>
      <c r="R815" s="59"/>
      <c r="S815" s="32"/>
      <c r="T815" s="32"/>
      <c r="U815" s="59"/>
      <c r="V815" s="59">
        <v>74592</v>
      </c>
      <c r="W815" s="59">
        <v>38628</v>
      </c>
      <c r="X815" s="59">
        <v>20313</v>
      </c>
      <c r="Y815" s="59">
        <v>19980</v>
      </c>
      <c r="AA815"/>
    </row>
    <row r="816" spans="1:27" x14ac:dyDescent="0.25">
      <c r="A816" s="60">
        <f>IFERROR(VLOOKUP(RepVariacion[[#This Row],[Nombre Artículo]],Productos[],4,FALSE),"00 Falta Info")</f>
        <v>0</v>
      </c>
      <c r="B816" s="34" t="str">
        <f>IFERROR(VLOOKUP(RepVariacion[[#This Row],[Nombre Artículo]],Productos[],3,FALSE),"00 Falta Info")</f>
        <v>Postres</v>
      </c>
      <c r="C816" s="34" t="str">
        <f>IFERROR(VLOOKUP(RepVariacion[[#This Row],[Nombre Artículo]],Productos[],2,FALSE),"00 Falta Info")</f>
        <v>Tortas</v>
      </c>
      <c r="D816" s="61">
        <f>RepVariacion[[#This Row],[Fecha]]-RepVariacion[[#This Row],[Fecha Inicial]]+1</f>
        <v>7</v>
      </c>
      <c r="E816" s="62">
        <v>46128</v>
      </c>
      <c r="F816" s="62">
        <v>46134</v>
      </c>
      <c r="G816" s="29" t="s">
        <v>133</v>
      </c>
      <c r="H816" s="30">
        <v>14</v>
      </c>
      <c r="I816" s="30"/>
      <c r="J816" s="30">
        <v>14</v>
      </c>
      <c r="K816" s="30"/>
      <c r="L816" s="30"/>
      <c r="M816" s="30"/>
      <c r="N816" s="30"/>
      <c r="O816" s="58"/>
      <c r="P816" s="59"/>
      <c r="Q816" s="59"/>
      <c r="R816" s="59"/>
      <c r="S816" s="32"/>
      <c r="T816" s="32"/>
      <c r="U816" s="59"/>
      <c r="V816" s="59">
        <v>6580</v>
      </c>
      <c r="W816" s="59"/>
      <c r="X816" s="59"/>
      <c r="Y816" s="59"/>
      <c r="AA816"/>
    </row>
    <row r="817" spans="1:27" x14ac:dyDescent="0.25">
      <c r="A817" s="60">
        <f>IFERROR(VLOOKUP(RepVariacion[[#This Row],[Nombre Artículo]],Productos[],4,FALSE),"00 Falta Info")</f>
        <v>0</v>
      </c>
      <c r="B817" s="34" t="str">
        <f>IFERROR(VLOOKUP(RepVariacion[[#This Row],[Nombre Artículo]],Productos[],3,FALSE),"00 Falta Info")</f>
        <v>Postres</v>
      </c>
      <c r="C817" s="34" t="str">
        <f>IFERROR(VLOOKUP(RepVariacion[[#This Row],[Nombre Artículo]],Productos[],2,FALSE),"00 Falta Info")</f>
        <v>Tortas</v>
      </c>
      <c r="D817" s="61">
        <f>RepVariacion[[#This Row],[Fecha]]-RepVariacion[[#This Row],[Fecha Inicial]]+1</f>
        <v>7</v>
      </c>
      <c r="E817" s="62">
        <v>46128</v>
      </c>
      <c r="F817" s="62">
        <v>46134</v>
      </c>
      <c r="G817" s="29" t="s">
        <v>145</v>
      </c>
      <c r="H817" s="30">
        <v>40</v>
      </c>
      <c r="I817" s="30"/>
      <c r="J817" s="30">
        <v>29</v>
      </c>
      <c r="K817" s="30">
        <v>11</v>
      </c>
      <c r="L817" s="30">
        <v>11</v>
      </c>
      <c r="M817" s="30"/>
      <c r="N817" s="30"/>
      <c r="O817" s="58"/>
      <c r="P817" s="59"/>
      <c r="Q817" s="59"/>
      <c r="R817" s="59"/>
      <c r="S817" s="32">
        <v>0.251</v>
      </c>
      <c r="T817" s="32">
        <v>0.251</v>
      </c>
      <c r="U817" s="59">
        <v>49932.07</v>
      </c>
      <c r="V817" s="59">
        <v>33060</v>
      </c>
      <c r="W817" s="59"/>
      <c r="X817" s="59">
        <v>12540</v>
      </c>
      <c r="Y817" s="59">
        <v>12540</v>
      </c>
      <c r="AA817"/>
    </row>
    <row r="818" spans="1:27" x14ac:dyDescent="0.25">
      <c r="A818" s="60">
        <f>IFERROR(VLOOKUP(RepVariacion[[#This Row],[Nombre Artículo]],Productos[],4,FALSE),"00 Falta Info")</f>
        <v>0</v>
      </c>
      <c r="B818" s="34" t="str">
        <f>IFERROR(VLOOKUP(RepVariacion[[#This Row],[Nombre Artículo]],Productos[],3,FALSE),"00 Falta Info")</f>
        <v>Postres</v>
      </c>
      <c r="C818" s="34" t="str">
        <f>IFERROR(VLOOKUP(RepVariacion[[#This Row],[Nombre Artículo]],Productos[],2,FALSE),"00 Falta Info")</f>
        <v>Tortas</v>
      </c>
      <c r="D818" s="61">
        <f>RepVariacion[[#This Row],[Fecha]]-RepVariacion[[#This Row],[Fecha Inicial]]+1</f>
        <v>7</v>
      </c>
      <c r="E818" s="62">
        <v>46128</v>
      </c>
      <c r="F818" s="62">
        <v>46134</v>
      </c>
      <c r="G818" s="29" t="s">
        <v>135</v>
      </c>
      <c r="H818" s="30">
        <v>6</v>
      </c>
      <c r="I818" s="30">
        <v>11</v>
      </c>
      <c r="J818" s="30">
        <v>6</v>
      </c>
      <c r="K818" s="30">
        <v>11</v>
      </c>
      <c r="L818" s="30">
        <v>11</v>
      </c>
      <c r="M818" s="30"/>
      <c r="N818" s="30"/>
      <c r="O818" s="58"/>
      <c r="P818" s="59"/>
      <c r="Q818" s="59"/>
      <c r="R818" s="59"/>
      <c r="S818" s="32">
        <v>6.7000000000000004E-2</v>
      </c>
      <c r="T818" s="32">
        <v>6.7000000000000004E-2</v>
      </c>
      <c r="U818" s="59">
        <v>44471</v>
      </c>
      <c r="V818" s="59">
        <v>1632</v>
      </c>
      <c r="W818" s="59">
        <v>2992</v>
      </c>
      <c r="X818" s="59">
        <v>2992</v>
      </c>
      <c r="Y818" s="59">
        <v>2992</v>
      </c>
      <c r="AA818"/>
    </row>
    <row r="819" spans="1:27" x14ac:dyDescent="0.25">
      <c r="A819" s="60">
        <f>IFERROR(VLOOKUP(RepVariacion[[#This Row],[Nombre Artículo]],Productos[],4,FALSE),"00 Falta Info")</f>
        <v>0</v>
      </c>
      <c r="B819" s="34" t="str">
        <f>IFERROR(VLOOKUP(RepVariacion[[#This Row],[Nombre Artículo]],Productos[],3,FALSE),"00 Falta Info")</f>
        <v>Colación</v>
      </c>
      <c r="C819" s="34" t="str">
        <f>IFERROR(VLOOKUP(RepVariacion[[#This Row],[Nombre Artículo]],Productos[],2,FALSE),"00 Falta Info")</f>
        <v>Colacion</v>
      </c>
      <c r="D819" s="61">
        <f>RepVariacion[[#This Row],[Fecha]]-RepVariacion[[#This Row],[Fecha Inicial]]+1</f>
        <v>7</v>
      </c>
      <c r="E819" s="62">
        <v>46128</v>
      </c>
      <c r="F819" s="62">
        <v>46134</v>
      </c>
      <c r="G819" s="29" t="s">
        <v>137</v>
      </c>
      <c r="H819" s="30">
        <v>8</v>
      </c>
      <c r="I819" s="30">
        <v>8</v>
      </c>
      <c r="J819" s="30">
        <v>8</v>
      </c>
      <c r="K819" s="30">
        <v>8</v>
      </c>
      <c r="L819" s="30"/>
      <c r="M819" s="30">
        <v>-8</v>
      </c>
      <c r="N819" s="30"/>
      <c r="O819" s="58">
        <v>-1</v>
      </c>
      <c r="P819" s="59">
        <v>-48000</v>
      </c>
      <c r="Q819" s="59"/>
      <c r="R819" s="59"/>
      <c r="S819" s="32"/>
      <c r="T819" s="32"/>
      <c r="U819" s="59"/>
      <c r="V819" s="59">
        <v>48000</v>
      </c>
      <c r="W819" s="59">
        <v>48000</v>
      </c>
      <c r="X819" s="59">
        <v>48000</v>
      </c>
      <c r="Y819" s="59"/>
      <c r="AA819"/>
    </row>
    <row r="820" spans="1:27" x14ac:dyDescent="0.25">
      <c r="A820" s="60">
        <f>IFERROR(VLOOKUP(RepVariacion[[#This Row],[Nombre Artículo]],Productos[],4,FALSE),"00 Falta Info")</f>
        <v>0</v>
      </c>
      <c r="B820" s="34" t="str">
        <f>IFERROR(VLOOKUP(RepVariacion[[#This Row],[Nombre Artículo]],Productos[],3,FALSE),"00 Falta Info")</f>
        <v>Colación</v>
      </c>
      <c r="C820" s="34" t="str">
        <f>IFERROR(VLOOKUP(RepVariacion[[#This Row],[Nombre Artículo]],Productos[],2,FALSE),"00 Falta Info")</f>
        <v>Colacion</v>
      </c>
      <c r="D820" s="61">
        <f>RepVariacion[[#This Row],[Fecha]]-RepVariacion[[#This Row],[Fecha Inicial]]+1</f>
        <v>7</v>
      </c>
      <c r="E820" s="62">
        <v>46128</v>
      </c>
      <c r="F820" s="62">
        <v>46134</v>
      </c>
      <c r="G820" s="29" t="s">
        <v>141</v>
      </c>
      <c r="H820" s="30">
        <v>6.1</v>
      </c>
      <c r="I820" s="30"/>
      <c r="J820" s="30">
        <v>6.2</v>
      </c>
      <c r="K820" s="30"/>
      <c r="L820" s="30"/>
      <c r="M820" s="30"/>
      <c r="N820" s="30"/>
      <c r="O820" s="58">
        <v>1</v>
      </c>
      <c r="P820" s="59">
        <v>413.57</v>
      </c>
      <c r="Q820" s="59"/>
      <c r="R820" s="59"/>
      <c r="S820" s="32"/>
      <c r="T820" s="32"/>
      <c r="U820" s="59"/>
      <c r="V820" s="59">
        <v>50868.52</v>
      </c>
      <c r="W820" s="59"/>
      <c r="X820" s="59">
        <v>-413.57</v>
      </c>
      <c r="Y820" s="59"/>
      <c r="AA820"/>
    </row>
    <row r="821" spans="1:27" x14ac:dyDescent="0.25">
      <c r="A821" s="60">
        <f>IFERROR(VLOOKUP(RepVariacion[[#This Row],[Nombre Artículo]],Productos[],4,FALSE),"00 Falta Info")</f>
        <v>0</v>
      </c>
      <c r="B821" s="34" t="str">
        <f>IFERROR(VLOOKUP(RepVariacion[[#This Row],[Nombre Artículo]],Productos[],3,FALSE),"00 Falta Info")</f>
        <v>Colación</v>
      </c>
      <c r="C821" s="34" t="str">
        <f>IFERROR(VLOOKUP(RepVariacion[[#This Row],[Nombre Artículo]],Productos[],2,FALSE),"00 Falta Info")</f>
        <v>Colacion</v>
      </c>
      <c r="D821" s="61">
        <f>RepVariacion[[#This Row],[Fecha]]-RepVariacion[[#This Row],[Fecha Inicial]]+1</f>
        <v>7</v>
      </c>
      <c r="E821" s="62">
        <v>46128</v>
      </c>
      <c r="F821" s="62">
        <v>46134</v>
      </c>
      <c r="G821" s="29" t="s">
        <v>140</v>
      </c>
      <c r="H821" s="30">
        <v>20.8</v>
      </c>
      <c r="I821" s="30"/>
      <c r="J821" s="30">
        <v>8.9</v>
      </c>
      <c r="K821" s="30">
        <v>11.9</v>
      </c>
      <c r="L821" s="30"/>
      <c r="M821" s="30">
        <v>-11.9</v>
      </c>
      <c r="N821" s="30"/>
      <c r="O821" s="58">
        <v>-1</v>
      </c>
      <c r="P821" s="59">
        <v>-29750</v>
      </c>
      <c r="Q821" s="59"/>
      <c r="R821" s="59"/>
      <c r="S821" s="32"/>
      <c r="T821" s="32"/>
      <c r="U821" s="59"/>
      <c r="V821" s="59">
        <v>22250</v>
      </c>
      <c r="W821" s="59"/>
      <c r="X821" s="59">
        <v>29750</v>
      </c>
      <c r="Y821" s="59"/>
      <c r="AA821"/>
    </row>
    <row r="822" spans="1:27" x14ac:dyDescent="0.25">
      <c r="A822" s="60">
        <f>IFERROR(VLOOKUP(RepVariacion[[#This Row],[Nombre Artículo]],Productos[],4,FALSE),"00 Falta Info")</f>
        <v>0</v>
      </c>
      <c r="B822" s="34" t="str">
        <f>IFERROR(VLOOKUP(RepVariacion[[#This Row],[Nombre Artículo]],Productos[],3,FALSE),"00 Falta Info")</f>
        <v>Aves</v>
      </c>
      <c r="C822" s="34" t="str">
        <f>IFERROR(VLOOKUP(RepVariacion[[#This Row],[Nombre Artículo]],Productos[],2,FALSE),"00 Falta Info")</f>
        <v>Pollo</v>
      </c>
      <c r="D822" s="61">
        <f>RepVariacion[[#This Row],[Fecha]]-RepVariacion[[#This Row],[Fecha Inicial]]+1</f>
        <v>7</v>
      </c>
      <c r="E822" s="62">
        <v>46135</v>
      </c>
      <c r="F822" s="62">
        <v>46141</v>
      </c>
      <c r="G822" s="29" t="s">
        <v>71</v>
      </c>
      <c r="H822" s="30">
        <v>31</v>
      </c>
      <c r="I822" s="30"/>
      <c r="J822" s="30">
        <v>24.7</v>
      </c>
      <c r="K822" s="30">
        <v>6.2</v>
      </c>
      <c r="L822" s="30">
        <v>6.8</v>
      </c>
      <c r="M822" s="30">
        <v>0.6</v>
      </c>
      <c r="N822" s="30"/>
      <c r="O822" s="58">
        <v>9.0999999999999998E-2</v>
      </c>
      <c r="P822" s="59">
        <v>2438.59</v>
      </c>
      <c r="Q822" s="59"/>
      <c r="R822" s="59"/>
      <c r="S822" s="32">
        <v>0.154</v>
      </c>
      <c r="T822" s="32">
        <v>0.16800000000000001</v>
      </c>
      <c r="U822" s="59">
        <v>174216.36</v>
      </c>
      <c r="V822" s="59">
        <v>106389.52</v>
      </c>
      <c r="W822" s="59"/>
      <c r="X822" s="59">
        <v>26816.880000000001</v>
      </c>
      <c r="Y822" s="59">
        <v>29255.47</v>
      </c>
      <c r="AA822"/>
    </row>
    <row r="823" spans="1:27" x14ac:dyDescent="0.25">
      <c r="A823" s="60">
        <f>IFERROR(VLOOKUP(RepVariacion[[#This Row],[Nombre Artículo]],Productos[],4,FALSE),"00 Falta Info")</f>
        <v>0</v>
      </c>
      <c r="B823" s="34" t="str">
        <f>IFERROR(VLOOKUP(RepVariacion[[#This Row],[Nombre Artículo]],Productos[],3,FALSE),"00 Falta Info")</f>
        <v>Carnes</v>
      </c>
      <c r="C823" s="34" t="str">
        <f>IFERROR(VLOOKUP(RepVariacion[[#This Row],[Nombre Artículo]],Productos[],2,FALSE),"00 Falta Info")</f>
        <v>Vacuno</v>
      </c>
      <c r="D823" s="61">
        <f>RepVariacion[[#This Row],[Fecha]]-RepVariacion[[#This Row],[Fecha Inicial]]+1</f>
        <v>7</v>
      </c>
      <c r="E823" s="62">
        <v>46135</v>
      </c>
      <c r="F823" s="62">
        <v>46141</v>
      </c>
      <c r="G823" s="29" t="s">
        <v>103</v>
      </c>
      <c r="H823" s="30">
        <v>4.2</v>
      </c>
      <c r="I823" s="30"/>
      <c r="J823" s="30"/>
      <c r="K823" s="30">
        <v>4.2</v>
      </c>
      <c r="L823" s="30">
        <v>4.4000000000000004</v>
      </c>
      <c r="M823" s="30">
        <v>0.2</v>
      </c>
      <c r="N823" s="30"/>
      <c r="O823" s="58">
        <v>3.5000000000000003E-2</v>
      </c>
      <c r="P823" s="59">
        <v>5700</v>
      </c>
      <c r="Q823" s="59"/>
      <c r="R823" s="59"/>
      <c r="S823" s="32"/>
      <c r="T823" s="32"/>
      <c r="U823" s="59"/>
      <c r="V823" s="59"/>
      <c r="W823" s="59"/>
      <c r="X823" s="59">
        <v>161500</v>
      </c>
      <c r="Y823" s="59">
        <v>167200</v>
      </c>
      <c r="AA823"/>
    </row>
    <row r="824" spans="1:27" x14ac:dyDescent="0.25">
      <c r="A824" s="60">
        <f>IFERROR(VLOOKUP(RepVariacion[[#This Row],[Nombre Artículo]],Productos[],4,FALSE),"00 Falta Info")</f>
        <v>0</v>
      </c>
      <c r="B824" s="34" t="str">
        <f>IFERROR(VLOOKUP(RepVariacion[[#This Row],[Nombre Artículo]],Productos[],3,FALSE),"00 Falta Info")</f>
        <v>Carnes</v>
      </c>
      <c r="C824" s="34" t="str">
        <f>IFERROR(VLOOKUP(RepVariacion[[#This Row],[Nombre Artículo]],Productos[],2,FALSE),"00 Falta Info")</f>
        <v>Vacuno</v>
      </c>
      <c r="D824" s="61">
        <f>RepVariacion[[#This Row],[Fecha]]-RepVariacion[[#This Row],[Fecha Inicial]]+1</f>
        <v>7</v>
      </c>
      <c r="E824" s="62">
        <v>46135</v>
      </c>
      <c r="F824" s="62">
        <v>46141</v>
      </c>
      <c r="G824" s="29" t="s">
        <v>84</v>
      </c>
      <c r="H824" s="30">
        <v>47.4</v>
      </c>
      <c r="I824" s="30">
        <v>15.5</v>
      </c>
      <c r="J824" s="30">
        <v>44.4</v>
      </c>
      <c r="K824" s="30">
        <v>18.5</v>
      </c>
      <c r="L824" s="30">
        <v>23.5</v>
      </c>
      <c r="M824" s="30">
        <v>5</v>
      </c>
      <c r="N824" s="30"/>
      <c r="O824" s="58">
        <v>0.27300000000000002</v>
      </c>
      <c r="P824" s="59">
        <v>79676.34</v>
      </c>
      <c r="Q824" s="59"/>
      <c r="R824" s="59"/>
      <c r="S824" s="32">
        <v>0.30299999999999999</v>
      </c>
      <c r="T824" s="32">
        <v>0.38800000000000001</v>
      </c>
      <c r="U824" s="59">
        <v>956209.02</v>
      </c>
      <c r="V824" s="59">
        <v>700995.78</v>
      </c>
      <c r="W824" s="59">
        <v>247365</v>
      </c>
      <c r="X824" s="59">
        <v>289660.27</v>
      </c>
      <c r="Y824" s="59">
        <v>371390.76</v>
      </c>
      <c r="AA824"/>
    </row>
    <row r="825" spans="1:27" x14ac:dyDescent="0.25">
      <c r="A825" s="60">
        <f>IFERROR(VLOOKUP(RepVariacion[[#This Row],[Nombre Artículo]],Productos[],4,FALSE),"00 Falta Info")</f>
        <v>0</v>
      </c>
      <c r="B825" s="34" t="str">
        <f>IFERROR(VLOOKUP(RepVariacion[[#This Row],[Nombre Artículo]],Productos[],3,FALSE),"00 Falta Info")</f>
        <v>Carnes</v>
      </c>
      <c r="C825" s="34" t="str">
        <f>IFERROR(VLOOKUP(RepVariacion[[#This Row],[Nombre Artículo]],Productos[],2,FALSE),"00 Falta Info")</f>
        <v>Vacuno</v>
      </c>
      <c r="D825" s="61">
        <f>RepVariacion[[#This Row],[Fecha]]-RepVariacion[[#This Row],[Fecha Inicial]]+1</f>
        <v>7</v>
      </c>
      <c r="E825" s="62">
        <v>46135</v>
      </c>
      <c r="F825" s="62">
        <v>46141</v>
      </c>
      <c r="G825" s="29" t="s">
        <v>104</v>
      </c>
      <c r="H825" s="30">
        <v>19</v>
      </c>
      <c r="I825" s="30">
        <v>5</v>
      </c>
      <c r="J825" s="30">
        <v>17.2</v>
      </c>
      <c r="K825" s="30">
        <v>6.8</v>
      </c>
      <c r="L825" s="30">
        <v>6.5</v>
      </c>
      <c r="M825" s="30">
        <v>-0.2</v>
      </c>
      <c r="N825" s="30">
        <v>0.5</v>
      </c>
      <c r="O825" s="58">
        <v>-3.6999999999999998E-2</v>
      </c>
      <c r="P825" s="59">
        <v>-8500</v>
      </c>
      <c r="Q825" s="59">
        <v>7.3999999999999996E-2</v>
      </c>
      <c r="R825" s="59">
        <v>17000</v>
      </c>
      <c r="S825" s="32">
        <v>0.44600000000000001</v>
      </c>
      <c r="T825" s="32">
        <v>0.42899999999999999</v>
      </c>
      <c r="U825" s="59">
        <v>514795.02</v>
      </c>
      <c r="V825" s="59">
        <v>586500</v>
      </c>
      <c r="W825" s="59">
        <v>170000</v>
      </c>
      <c r="X825" s="59">
        <v>229500</v>
      </c>
      <c r="Y825" s="59">
        <v>221000</v>
      </c>
      <c r="AA825"/>
    </row>
    <row r="826" spans="1:27" x14ac:dyDescent="0.25">
      <c r="A826" s="60">
        <f>IFERROR(VLOOKUP(RepVariacion[[#This Row],[Nombre Artículo]],Productos[],4,FALSE),"00 Falta Info")</f>
        <v>0</v>
      </c>
      <c r="B826" s="34" t="str">
        <f>IFERROR(VLOOKUP(RepVariacion[[#This Row],[Nombre Artículo]],Productos[],3,FALSE),"00 Falta Info")</f>
        <v>Carnes</v>
      </c>
      <c r="C826" s="34" t="str">
        <f>IFERROR(VLOOKUP(RepVariacion[[#This Row],[Nombre Artículo]],Productos[],2,FALSE),"00 Falta Info")</f>
        <v>Vacuno</v>
      </c>
      <c r="D826" s="61">
        <f>RepVariacion[[#This Row],[Fecha]]-RepVariacion[[#This Row],[Fecha Inicial]]+1</f>
        <v>7</v>
      </c>
      <c r="E826" s="62">
        <v>46135</v>
      </c>
      <c r="F826" s="62">
        <v>46141</v>
      </c>
      <c r="G826" s="29" t="s">
        <v>105</v>
      </c>
      <c r="H826" s="30">
        <v>13.2</v>
      </c>
      <c r="I826" s="30">
        <v>5</v>
      </c>
      <c r="J826" s="30">
        <v>12.8</v>
      </c>
      <c r="K826" s="30">
        <v>5.4</v>
      </c>
      <c r="L826" s="30">
        <v>5.9</v>
      </c>
      <c r="M826" s="30">
        <v>0.6</v>
      </c>
      <c r="N826" s="30"/>
      <c r="O826" s="58">
        <v>0.10299999999999999</v>
      </c>
      <c r="P826" s="59">
        <v>4976.54</v>
      </c>
      <c r="Q826" s="59"/>
      <c r="R826" s="59"/>
      <c r="S826" s="32">
        <v>0.157</v>
      </c>
      <c r="T826" s="32">
        <v>0.17299999999999999</v>
      </c>
      <c r="U826" s="59">
        <v>306810.55</v>
      </c>
      <c r="V826" s="59">
        <v>114891.64</v>
      </c>
      <c r="W826" s="59">
        <v>45000</v>
      </c>
      <c r="X826" s="59">
        <v>48188.41</v>
      </c>
      <c r="Y826" s="59">
        <v>53223.839999999997</v>
      </c>
      <c r="AA826"/>
    </row>
    <row r="827" spans="1:27" x14ac:dyDescent="0.25">
      <c r="A827" s="60">
        <f>IFERROR(VLOOKUP(RepVariacion[[#This Row],[Nombre Artículo]],Productos[],4,FALSE),"00 Falta Info")</f>
        <v>0</v>
      </c>
      <c r="B827" s="34" t="str">
        <f>IFERROR(VLOOKUP(RepVariacion[[#This Row],[Nombre Artículo]],Productos[],3,FALSE),"00 Falta Info")</f>
        <v>Carnes</v>
      </c>
      <c r="C827" s="34" t="str">
        <f>IFERROR(VLOOKUP(RepVariacion[[#This Row],[Nombre Artículo]],Productos[],2,FALSE),"00 Falta Info")</f>
        <v>Vacuno</v>
      </c>
      <c r="D827" s="61">
        <f>RepVariacion[[#This Row],[Fecha]]-RepVariacion[[#This Row],[Fecha Inicial]]+1</f>
        <v>7</v>
      </c>
      <c r="E827" s="62">
        <v>46135</v>
      </c>
      <c r="F827" s="62">
        <v>46141</v>
      </c>
      <c r="G827" s="29" t="s">
        <v>160</v>
      </c>
      <c r="H827" s="30">
        <v>109</v>
      </c>
      <c r="I827" s="30">
        <v>102</v>
      </c>
      <c r="J827" s="30">
        <v>68</v>
      </c>
      <c r="K827" s="30">
        <v>143</v>
      </c>
      <c r="L827" s="30">
        <v>139</v>
      </c>
      <c r="M827" s="30">
        <v>-4</v>
      </c>
      <c r="N827" s="30">
        <v>4</v>
      </c>
      <c r="O827" s="58">
        <v>-2.8000000000000001E-2</v>
      </c>
      <c r="P827" s="59">
        <v>-27800.04</v>
      </c>
      <c r="Q827" s="59">
        <v>2.8000000000000001E-2</v>
      </c>
      <c r="R827" s="59">
        <v>27800.04</v>
      </c>
      <c r="S827" s="32">
        <v>0.32</v>
      </c>
      <c r="T827" s="32">
        <v>0.30399999999999999</v>
      </c>
      <c r="U827" s="59">
        <v>3182117.99</v>
      </c>
      <c r="V827" s="59">
        <v>472600.69</v>
      </c>
      <c r="W827" s="59">
        <v>708900</v>
      </c>
      <c r="X827" s="59">
        <v>1018849.43</v>
      </c>
      <c r="Y827" s="59">
        <v>966051.41</v>
      </c>
      <c r="AA827"/>
    </row>
    <row r="828" spans="1:27" x14ac:dyDescent="0.25">
      <c r="A828" s="60">
        <f>IFERROR(VLOOKUP(RepVariacion[[#This Row],[Nombre Artículo]],Productos[],4,FALSE),"00 Falta Info")</f>
        <v>0</v>
      </c>
      <c r="B828" s="34" t="str">
        <f>IFERROR(VLOOKUP(RepVariacion[[#This Row],[Nombre Artículo]],Productos[],3,FALSE),"00 Falta Info")</f>
        <v>Carnes</v>
      </c>
      <c r="C828" s="34" t="str">
        <f>IFERROR(VLOOKUP(RepVariacion[[#This Row],[Nombre Artículo]],Productos[],2,FALSE),"00 Falta Info")</f>
        <v>Vacuno</v>
      </c>
      <c r="D828" s="61">
        <f>RepVariacion[[#This Row],[Fecha]]-RepVariacion[[#This Row],[Fecha Inicial]]+1</f>
        <v>7</v>
      </c>
      <c r="E828" s="62">
        <v>46135</v>
      </c>
      <c r="F828" s="62">
        <v>46141</v>
      </c>
      <c r="G828" s="29" t="s">
        <v>106</v>
      </c>
      <c r="H828" s="30">
        <v>8.4</v>
      </c>
      <c r="I828" s="30">
        <v>4</v>
      </c>
      <c r="J828" s="30">
        <v>7.8</v>
      </c>
      <c r="K828" s="30">
        <v>4.5999999999999996</v>
      </c>
      <c r="L828" s="30">
        <v>4.5999999999999996</v>
      </c>
      <c r="M828" s="30"/>
      <c r="N828" s="30"/>
      <c r="O828" s="58"/>
      <c r="P828" s="59"/>
      <c r="Q828" s="59"/>
      <c r="R828" s="59"/>
      <c r="S828" s="32">
        <v>0.221</v>
      </c>
      <c r="T828" s="32">
        <v>0.221</v>
      </c>
      <c r="U828" s="59">
        <v>312648</v>
      </c>
      <c r="V828" s="59">
        <v>117000</v>
      </c>
      <c r="W828" s="59">
        <v>60000</v>
      </c>
      <c r="X828" s="59">
        <v>69000</v>
      </c>
      <c r="Y828" s="59">
        <v>69000</v>
      </c>
      <c r="AA828"/>
    </row>
    <row r="829" spans="1:27" x14ac:dyDescent="0.25">
      <c r="A829" s="60">
        <f>IFERROR(VLOOKUP(RepVariacion[[#This Row],[Nombre Artículo]],Productos[],4,FALSE),"00 Falta Info")</f>
        <v>0</v>
      </c>
      <c r="B829" s="34" t="str">
        <f>IFERROR(VLOOKUP(RepVariacion[[#This Row],[Nombre Artículo]],Productos[],3,FALSE),"00 Falta Info")</f>
        <v>Pescado</v>
      </c>
      <c r="C829" s="34" t="str">
        <f>IFERROR(VLOOKUP(RepVariacion[[#This Row],[Nombre Artículo]],Productos[],2,FALSE),"00 Falta Info")</f>
        <v>Pescado</v>
      </c>
      <c r="D829" s="61">
        <f>RepVariacion[[#This Row],[Fecha]]-RepVariacion[[#This Row],[Fecha Inicial]]+1</f>
        <v>7</v>
      </c>
      <c r="E829" s="62">
        <v>46135</v>
      </c>
      <c r="F829" s="62">
        <v>46141</v>
      </c>
      <c r="G829" s="29" t="s">
        <v>86</v>
      </c>
      <c r="H829" s="30">
        <v>36.5</v>
      </c>
      <c r="I829" s="30"/>
      <c r="J829" s="30">
        <v>26.7</v>
      </c>
      <c r="K829" s="30">
        <v>9.6999999999999993</v>
      </c>
      <c r="L829" s="30">
        <v>9.5</v>
      </c>
      <c r="M829" s="30">
        <v>-0.2</v>
      </c>
      <c r="N829" s="30"/>
      <c r="O829" s="58">
        <v>-2.5999999999999999E-2</v>
      </c>
      <c r="P829" s="59">
        <v>-2309</v>
      </c>
      <c r="Q829" s="59"/>
      <c r="R829" s="59"/>
      <c r="S829" s="32">
        <v>0.151</v>
      </c>
      <c r="T829" s="32">
        <v>0.14699999999999999</v>
      </c>
      <c r="U829" s="59">
        <v>599127.03</v>
      </c>
      <c r="V829" s="59">
        <v>247928.07</v>
      </c>
      <c r="W829" s="59"/>
      <c r="X829" s="59">
        <v>90287.79</v>
      </c>
      <c r="Y829" s="59">
        <v>87978.79</v>
      </c>
      <c r="AA829"/>
    </row>
    <row r="830" spans="1:27" x14ac:dyDescent="0.25">
      <c r="A830" s="60">
        <f>IFERROR(VLOOKUP(RepVariacion[[#This Row],[Nombre Artículo]],Productos[],4,FALSE),"00 Falta Info")</f>
        <v>0</v>
      </c>
      <c r="B830" s="34" t="str">
        <f>IFERROR(VLOOKUP(RepVariacion[[#This Row],[Nombre Artículo]],Productos[],3,FALSE),"00 Falta Info")</f>
        <v>Pescado</v>
      </c>
      <c r="C830" s="34" t="str">
        <f>IFERROR(VLOOKUP(RepVariacion[[#This Row],[Nombre Artículo]],Productos[],2,FALSE),"00 Falta Info")</f>
        <v>Pescado</v>
      </c>
      <c r="D830" s="61">
        <f>RepVariacion[[#This Row],[Fecha]]-RepVariacion[[#This Row],[Fecha Inicial]]+1</f>
        <v>7</v>
      </c>
      <c r="E830" s="62">
        <v>46135</v>
      </c>
      <c r="F830" s="62">
        <v>46141</v>
      </c>
      <c r="G830" s="29" t="s">
        <v>107</v>
      </c>
      <c r="H830" s="30">
        <v>31.3</v>
      </c>
      <c r="I830" s="30"/>
      <c r="J830" s="30">
        <v>26.1</v>
      </c>
      <c r="K830" s="30">
        <v>5.3</v>
      </c>
      <c r="L830" s="30">
        <v>5.3</v>
      </c>
      <c r="M830" s="30"/>
      <c r="N830" s="30"/>
      <c r="O830" s="58">
        <v>1E-3</v>
      </c>
      <c r="P830" s="59">
        <v>66.849999999999994</v>
      </c>
      <c r="Q830" s="59"/>
      <c r="R830" s="59"/>
      <c r="S830" s="32">
        <v>0.182</v>
      </c>
      <c r="T830" s="32">
        <v>0.182</v>
      </c>
      <c r="U830" s="59">
        <v>277916</v>
      </c>
      <c r="V830" s="59">
        <v>248900.04</v>
      </c>
      <c r="W830" s="59"/>
      <c r="X830" s="59">
        <v>50452.32</v>
      </c>
      <c r="Y830" s="59">
        <v>50519.17</v>
      </c>
      <c r="AA830"/>
    </row>
    <row r="831" spans="1:27" x14ac:dyDescent="0.25">
      <c r="A831" s="60">
        <f>IFERROR(VLOOKUP(RepVariacion[[#This Row],[Nombre Artículo]],Productos[],4,FALSE),"00 Falta Info")</f>
        <v>0</v>
      </c>
      <c r="B831" s="34" t="str">
        <f>IFERROR(VLOOKUP(RepVariacion[[#This Row],[Nombre Artículo]],Productos[],3,FALSE),"00 Falta Info")</f>
        <v>Pescado</v>
      </c>
      <c r="C831" s="34" t="str">
        <f>IFERROR(VLOOKUP(RepVariacion[[#This Row],[Nombre Artículo]],Productos[],2,FALSE),"00 Falta Info")</f>
        <v>Pescado</v>
      </c>
      <c r="D831" s="61">
        <f>RepVariacion[[#This Row],[Fecha]]-RepVariacion[[#This Row],[Fecha Inicial]]+1</f>
        <v>7</v>
      </c>
      <c r="E831" s="62">
        <v>46135</v>
      </c>
      <c r="F831" s="62">
        <v>46141</v>
      </c>
      <c r="G831" s="29" t="s">
        <v>109</v>
      </c>
      <c r="H831" s="30">
        <v>32.299999999999997</v>
      </c>
      <c r="I831" s="30">
        <v>36.5</v>
      </c>
      <c r="J831" s="30">
        <v>44.8</v>
      </c>
      <c r="K831" s="30">
        <v>24</v>
      </c>
      <c r="L831" s="30">
        <v>25.3</v>
      </c>
      <c r="M831" s="30">
        <v>1.3</v>
      </c>
      <c r="N831" s="30"/>
      <c r="O831" s="58">
        <v>5.2999999999999999E-2</v>
      </c>
      <c r="P831" s="59">
        <v>14653.21</v>
      </c>
      <c r="Q831" s="59"/>
      <c r="R831" s="59"/>
      <c r="S831" s="32">
        <v>0.31</v>
      </c>
      <c r="T831" s="32">
        <v>0.309</v>
      </c>
      <c r="U831" s="59">
        <v>937470.11</v>
      </c>
      <c r="V831" s="59">
        <v>512273.67</v>
      </c>
      <c r="W831" s="59">
        <v>412450</v>
      </c>
      <c r="X831" s="59">
        <v>290424.37</v>
      </c>
      <c r="Y831" s="59">
        <v>289556.58</v>
      </c>
      <c r="AA831"/>
    </row>
    <row r="832" spans="1:27" x14ac:dyDescent="0.25">
      <c r="A832" s="60">
        <f>IFERROR(VLOOKUP(RepVariacion[[#This Row],[Nombre Artículo]],Productos[],4,FALSE),"00 Falta Info")</f>
        <v>0</v>
      </c>
      <c r="B832" s="34" t="str">
        <f>IFERROR(VLOOKUP(RepVariacion[[#This Row],[Nombre Artículo]],Productos[],3,FALSE),"00 Falta Info")</f>
        <v>Pescado</v>
      </c>
      <c r="C832" s="34" t="str">
        <f>IFERROR(VLOOKUP(RepVariacion[[#This Row],[Nombre Artículo]],Productos[],2,FALSE),"00 Falta Info")</f>
        <v>Pescado</v>
      </c>
      <c r="D832" s="61">
        <f>RepVariacion[[#This Row],[Fecha]]-RepVariacion[[#This Row],[Fecha Inicial]]+1</f>
        <v>7</v>
      </c>
      <c r="E832" s="62">
        <v>46135</v>
      </c>
      <c r="F832" s="62">
        <v>46141</v>
      </c>
      <c r="G832" s="29" t="s">
        <v>161</v>
      </c>
      <c r="H832" s="30">
        <v>0.3</v>
      </c>
      <c r="I832" s="30"/>
      <c r="J832" s="30">
        <v>0.3</v>
      </c>
      <c r="K832" s="30"/>
      <c r="L832" s="30"/>
      <c r="M832" s="30"/>
      <c r="N832" s="30"/>
      <c r="O832" s="58"/>
      <c r="P832" s="59"/>
      <c r="Q832" s="59"/>
      <c r="R832" s="59"/>
      <c r="S832" s="32"/>
      <c r="T832" s="32"/>
      <c r="U832" s="59"/>
      <c r="V832" s="59">
        <v>2615.27</v>
      </c>
      <c r="W832" s="59"/>
      <c r="X832" s="59"/>
      <c r="Y832" s="59"/>
      <c r="AA832"/>
    </row>
    <row r="833" spans="1:27" x14ac:dyDescent="0.25">
      <c r="A833" s="60">
        <f>IFERROR(VLOOKUP(RepVariacion[[#This Row],[Nombre Artículo]],Productos[],4,FALSE),"00 Falta Info")</f>
        <v>0</v>
      </c>
      <c r="B833" s="34" t="str">
        <f>IFERROR(VLOOKUP(RepVariacion[[#This Row],[Nombre Artículo]],Productos[],3,FALSE),"00 Falta Info")</f>
        <v>Pescado</v>
      </c>
      <c r="C833" s="34" t="str">
        <f>IFERROR(VLOOKUP(RepVariacion[[#This Row],[Nombre Artículo]],Productos[],2,FALSE),"00 Falta Info")</f>
        <v>Pescado</v>
      </c>
      <c r="D833" s="61">
        <f>RepVariacion[[#This Row],[Fecha]]-RepVariacion[[#This Row],[Fecha Inicial]]+1</f>
        <v>7</v>
      </c>
      <c r="E833" s="62">
        <v>46135</v>
      </c>
      <c r="F833" s="62">
        <v>46141</v>
      </c>
      <c r="G833" s="29" t="s">
        <v>108</v>
      </c>
      <c r="H833" s="30">
        <v>23.8</v>
      </c>
      <c r="I833" s="30">
        <v>43.4</v>
      </c>
      <c r="J833" s="30">
        <v>31.2</v>
      </c>
      <c r="K833" s="30">
        <v>36</v>
      </c>
      <c r="L833" s="30">
        <v>35.5</v>
      </c>
      <c r="M833" s="30">
        <v>-0.5</v>
      </c>
      <c r="N833" s="30">
        <v>0.8</v>
      </c>
      <c r="O833" s="58">
        <v>-1.2999999999999999E-2</v>
      </c>
      <c r="P833" s="59">
        <v>-3989.12</v>
      </c>
      <c r="Q833" s="59">
        <v>2.1999999999999999E-2</v>
      </c>
      <c r="R833" s="59">
        <v>6648.59</v>
      </c>
      <c r="S833" s="32">
        <v>0.55500000000000005</v>
      </c>
      <c r="T833" s="32">
        <v>0.46300000000000002</v>
      </c>
      <c r="U833" s="59">
        <v>637327.99</v>
      </c>
      <c r="V833" s="59">
        <v>258981.09</v>
      </c>
      <c r="W833" s="59">
        <v>375240</v>
      </c>
      <c r="X833" s="59">
        <v>353554.7</v>
      </c>
      <c r="Y833" s="59">
        <v>295123.58</v>
      </c>
      <c r="AA833"/>
    </row>
    <row r="834" spans="1:27" x14ac:dyDescent="0.25">
      <c r="A834" s="60">
        <f>IFERROR(VLOOKUP(RepVariacion[[#This Row],[Nombre Artículo]],Productos[],4,FALSE),"00 Falta Info")</f>
        <v>0</v>
      </c>
      <c r="B834" s="34" t="str">
        <f>IFERROR(VLOOKUP(RepVariacion[[#This Row],[Nombre Artículo]],Productos[],3,FALSE),"00 Falta Info")</f>
        <v>Mariscos</v>
      </c>
      <c r="C834" s="34" t="str">
        <f>IFERROR(VLOOKUP(RepVariacion[[#This Row],[Nombre Artículo]],Productos[],2,FALSE),"00 Falta Info")</f>
        <v>Mariscos</v>
      </c>
      <c r="D834" s="61">
        <f>RepVariacion[[#This Row],[Fecha]]-RepVariacion[[#This Row],[Fecha Inicial]]+1</f>
        <v>7</v>
      </c>
      <c r="E834" s="62">
        <v>46135</v>
      </c>
      <c r="F834" s="62">
        <v>46141</v>
      </c>
      <c r="G834" s="29" t="s">
        <v>110</v>
      </c>
      <c r="H834" s="30">
        <v>18.2</v>
      </c>
      <c r="I834" s="30">
        <v>15</v>
      </c>
      <c r="J834" s="30">
        <v>17.600000000000001</v>
      </c>
      <c r="K834" s="30">
        <v>15.6</v>
      </c>
      <c r="L834" s="30">
        <v>14.1</v>
      </c>
      <c r="M834" s="30">
        <v>-1.5</v>
      </c>
      <c r="N834" s="30">
        <v>2</v>
      </c>
      <c r="O834" s="58">
        <v>-9.5000000000000001E-2</v>
      </c>
      <c r="P834" s="59">
        <v>-4238.3599999999997</v>
      </c>
      <c r="Q834" s="59">
        <v>0.129</v>
      </c>
      <c r="R834" s="59">
        <v>5771.14</v>
      </c>
      <c r="S834" s="32">
        <v>0.41099999999999998</v>
      </c>
      <c r="T834" s="32">
        <v>0.372</v>
      </c>
      <c r="U834" s="59">
        <v>108712.34</v>
      </c>
      <c r="V834" s="59">
        <v>50173.21</v>
      </c>
      <c r="W834" s="59">
        <v>42855</v>
      </c>
      <c r="X834" s="59">
        <v>44650.62</v>
      </c>
      <c r="Y834" s="59">
        <v>40412.269999999997</v>
      </c>
      <c r="AA834"/>
    </row>
    <row r="835" spans="1:27" x14ac:dyDescent="0.25">
      <c r="A835" s="60">
        <f>IFERROR(VLOOKUP(RepVariacion[[#This Row],[Nombre Artículo]],Productos[],4,FALSE),"00 Falta Info")</f>
        <v>0</v>
      </c>
      <c r="B835" s="34" t="str">
        <f>IFERROR(VLOOKUP(RepVariacion[[#This Row],[Nombre Artículo]],Productos[],3,FALSE),"00 Falta Info")</f>
        <v>Mariscos</v>
      </c>
      <c r="C835" s="34" t="str">
        <f>IFERROR(VLOOKUP(RepVariacion[[#This Row],[Nombre Artículo]],Productos[],2,FALSE),"00 Falta Info")</f>
        <v>Mariscos</v>
      </c>
      <c r="D835" s="61">
        <f>RepVariacion[[#This Row],[Fecha]]-RepVariacion[[#This Row],[Fecha Inicial]]+1</f>
        <v>7</v>
      </c>
      <c r="E835" s="62">
        <v>46135</v>
      </c>
      <c r="F835" s="62">
        <v>46141</v>
      </c>
      <c r="G835" s="29" t="s">
        <v>111</v>
      </c>
      <c r="H835" s="30">
        <v>18.5</v>
      </c>
      <c r="I835" s="30">
        <v>10</v>
      </c>
      <c r="J835" s="30">
        <v>19.8</v>
      </c>
      <c r="K835" s="30">
        <v>8.6999999999999993</v>
      </c>
      <c r="L835" s="30">
        <v>8.4</v>
      </c>
      <c r="M835" s="30">
        <v>-0.3</v>
      </c>
      <c r="N835" s="30"/>
      <c r="O835" s="58">
        <v>-3.7999999999999999E-2</v>
      </c>
      <c r="P835" s="59">
        <v>-1919.97</v>
      </c>
      <c r="Q835" s="59"/>
      <c r="R835" s="59"/>
      <c r="S835" s="32">
        <v>0.14599999999999999</v>
      </c>
      <c r="T835" s="32">
        <v>0.127</v>
      </c>
      <c r="U835" s="59">
        <v>381455.99</v>
      </c>
      <c r="V835" s="59">
        <v>114206.47</v>
      </c>
      <c r="W835" s="59">
        <v>51900</v>
      </c>
      <c r="X835" s="59">
        <v>55767.31</v>
      </c>
      <c r="Y835" s="59">
        <v>48598.73</v>
      </c>
      <c r="AA835"/>
    </row>
    <row r="836" spans="1:27" x14ac:dyDescent="0.25">
      <c r="A836" s="60">
        <f>IFERROR(VLOOKUP(RepVariacion[[#This Row],[Nombre Artículo]],Productos[],4,FALSE),"00 Falta Info")</f>
        <v>0</v>
      </c>
      <c r="B836" s="34" t="str">
        <f>IFERROR(VLOOKUP(RepVariacion[[#This Row],[Nombre Artículo]],Productos[],3,FALSE),"00 Falta Info")</f>
        <v>Mariscos</v>
      </c>
      <c r="C836" s="34" t="str">
        <f>IFERROR(VLOOKUP(RepVariacion[[#This Row],[Nombre Artículo]],Productos[],2,FALSE),"00 Falta Info")</f>
        <v>Mariscos</v>
      </c>
      <c r="D836" s="61">
        <f>RepVariacion[[#This Row],[Fecha]]-RepVariacion[[#This Row],[Fecha Inicial]]+1</f>
        <v>7</v>
      </c>
      <c r="E836" s="62">
        <v>46135</v>
      </c>
      <c r="F836" s="62">
        <v>46141</v>
      </c>
      <c r="G836" s="29" t="s">
        <v>112</v>
      </c>
      <c r="H836" s="30">
        <v>19.3</v>
      </c>
      <c r="I836" s="30">
        <v>12</v>
      </c>
      <c r="J836" s="30">
        <v>26.7</v>
      </c>
      <c r="K836" s="30">
        <v>4.5999999999999996</v>
      </c>
      <c r="L836" s="30">
        <v>15.8</v>
      </c>
      <c r="M836" s="30">
        <v>11.2</v>
      </c>
      <c r="N836" s="30"/>
      <c r="O836" s="58">
        <v>2.4550000000000001</v>
      </c>
      <c r="P836" s="59">
        <v>151479.53</v>
      </c>
      <c r="Q836" s="59"/>
      <c r="R836" s="59"/>
      <c r="S836" s="32">
        <v>0.26</v>
      </c>
      <c r="T836" s="32">
        <v>0.86799999999999999</v>
      </c>
      <c r="U836" s="59">
        <v>245555.99</v>
      </c>
      <c r="V836" s="59">
        <v>360202.49</v>
      </c>
      <c r="W836" s="59">
        <v>154800</v>
      </c>
      <c r="X836" s="59">
        <v>63931.67</v>
      </c>
      <c r="Y836" s="59">
        <v>213171.01</v>
      </c>
      <c r="AA836"/>
    </row>
    <row r="837" spans="1:27" x14ac:dyDescent="0.25">
      <c r="A837" s="60">
        <f>IFERROR(VLOOKUP(RepVariacion[[#This Row],[Nombre Artículo]],Productos[],4,FALSE),"00 Falta Info")</f>
        <v>0</v>
      </c>
      <c r="B837" s="34" t="str">
        <f>IFERROR(VLOOKUP(RepVariacion[[#This Row],[Nombre Artículo]],Productos[],3,FALSE),"00 Falta Info")</f>
        <v>Mariscos</v>
      </c>
      <c r="C837" s="34" t="str">
        <f>IFERROR(VLOOKUP(RepVariacion[[#This Row],[Nombre Artículo]],Productos[],2,FALSE),"00 Falta Info")</f>
        <v>Mariscos</v>
      </c>
      <c r="D837" s="61">
        <f>RepVariacion[[#This Row],[Fecha]]-RepVariacion[[#This Row],[Fecha Inicial]]+1</f>
        <v>7</v>
      </c>
      <c r="E837" s="62">
        <v>46135</v>
      </c>
      <c r="F837" s="62">
        <v>46141</v>
      </c>
      <c r="G837" s="29" t="s">
        <v>113</v>
      </c>
      <c r="H837" s="30">
        <v>26.86</v>
      </c>
      <c r="I837" s="30">
        <v>12</v>
      </c>
      <c r="J837" s="30">
        <v>36.590000000000003</v>
      </c>
      <c r="K837" s="30">
        <v>2.2599999999999998</v>
      </c>
      <c r="L837" s="30">
        <v>4.07</v>
      </c>
      <c r="M837" s="30">
        <v>1.8</v>
      </c>
      <c r="N837" s="30"/>
      <c r="O837" s="58">
        <v>0.79800000000000004</v>
      </c>
      <c r="P837" s="59">
        <v>49054.51</v>
      </c>
      <c r="Q837" s="59"/>
      <c r="R837" s="59"/>
      <c r="S837" s="32">
        <v>0.26200000000000001</v>
      </c>
      <c r="T837" s="32">
        <v>0.46899999999999997</v>
      </c>
      <c r="U837" s="59">
        <v>235761.67</v>
      </c>
      <c r="V837" s="59">
        <v>994831.37</v>
      </c>
      <c r="W837" s="59">
        <v>323400</v>
      </c>
      <c r="X837" s="59">
        <v>61763.14</v>
      </c>
      <c r="Y837" s="59">
        <v>110557.44</v>
      </c>
      <c r="AA837"/>
    </row>
    <row r="838" spans="1:27" x14ac:dyDescent="0.25">
      <c r="A838" s="60">
        <f>IFERROR(VLOOKUP(RepVariacion[[#This Row],[Nombre Artículo]],Productos[],4,FALSE),"00 Falta Info")</f>
        <v>0</v>
      </c>
      <c r="B838" s="34" t="str">
        <f>IFERROR(VLOOKUP(RepVariacion[[#This Row],[Nombre Artículo]],Productos[],3,FALSE),"00 Falta Info")</f>
        <v>Mariscos</v>
      </c>
      <c r="C838" s="34" t="str">
        <f>IFERROR(VLOOKUP(RepVariacion[[#This Row],[Nombre Artículo]],Productos[],2,FALSE),"00 Falta Info")</f>
        <v>Mariscos</v>
      </c>
      <c r="D838" s="61">
        <f>RepVariacion[[#This Row],[Fecha]]-RepVariacion[[#This Row],[Fecha Inicial]]+1</f>
        <v>7</v>
      </c>
      <c r="E838" s="62">
        <v>46135</v>
      </c>
      <c r="F838" s="62">
        <v>46141</v>
      </c>
      <c r="G838" s="29" t="s">
        <v>114</v>
      </c>
      <c r="H838" s="30">
        <v>5.5</v>
      </c>
      <c r="I838" s="30"/>
      <c r="J838" s="30">
        <v>5.3</v>
      </c>
      <c r="K838" s="30">
        <v>0.3</v>
      </c>
      <c r="L838" s="30">
        <v>0.4</v>
      </c>
      <c r="M838" s="30">
        <v>0.1</v>
      </c>
      <c r="N838" s="30"/>
      <c r="O838" s="58">
        <v>0.52500000000000002</v>
      </c>
      <c r="P838" s="59">
        <v>2159.46</v>
      </c>
      <c r="Q838" s="59"/>
      <c r="R838" s="59"/>
      <c r="S838" s="32">
        <v>0.20100000000000001</v>
      </c>
      <c r="T838" s="32">
        <v>0.307</v>
      </c>
      <c r="U838" s="59">
        <v>20449.88</v>
      </c>
      <c r="V838" s="59">
        <v>78702.09</v>
      </c>
      <c r="W838" s="59"/>
      <c r="X838" s="59">
        <v>4109.43</v>
      </c>
      <c r="Y838" s="59">
        <v>6268.89</v>
      </c>
      <c r="AA838"/>
    </row>
    <row r="839" spans="1:27" x14ac:dyDescent="0.25">
      <c r="A839" s="60">
        <f>IFERROR(VLOOKUP(RepVariacion[[#This Row],[Nombre Artículo]],Productos[],4,FALSE),"00 Falta Info")</f>
        <v>0</v>
      </c>
      <c r="B839" s="34" t="str">
        <f>IFERROR(VLOOKUP(RepVariacion[[#This Row],[Nombre Artículo]],Productos[],3,FALSE),"00 Falta Info")</f>
        <v>Mariscos</v>
      </c>
      <c r="C839" s="34" t="str">
        <f>IFERROR(VLOOKUP(RepVariacion[[#This Row],[Nombre Artículo]],Productos[],2,FALSE),"00 Falta Info")</f>
        <v>Mariscos</v>
      </c>
      <c r="D839" s="61">
        <f>RepVariacion[[#This Row],[Fecha]]-RepVariacion[[#This Row],[Fecha Inicial]]+1</f>
        <v>7</v>
      </c>
      <c r="E839" s="62">
        <v>46135</v>
      </c>
      <c r="F839" s="62">
        <v>46141</v>
      </c>
      <c r="G839" s="29" t="s">
        <v>115</v>
      </c>
      <c r="H839" s="30">
        <v>9.4</v>
      </c>
      <c r="I839" s="30"/>
      <c r="J839" s="30">
        <v>8.8000000000000007</v>
      </c>
      <c r="K839" s="30">
        <v>0.5</v>
      </c>
      <c r="L839" s="30"/>
      <c r="M839" s="30">
        <v>-0.5</v>
      </c>
      <c r="N839" s="30"/>
      <c r="O839" s="58">
        <v>-1</v>
      </c>
      <c r="P839" s="59">
        <v>-7996.34</v>
      </c>
      <c r="Q839" s="59"/>
      <c r="R839" s="59"/>
      <c r="S839" s="32"/>
      <c r="T839" s="32"/>
      <c r="U839" s="59"/>
      <c r="V839" s="59">
        <v>131790.5</v>
      </c>
      <c r="W839" s="59"/>
      <c r="X839" s="59">
        <v>7996.34</v>
      </c>
      <c r="Y839" s="59"/>
      <c r="AA839"/>
    </row>
    <row r="840" spans="1:27" x14ac:dyDescent="0.25">
      <c r="A840" s="60">
        <f>IFERROR(VLOOKUP(RepVariacion[[#This Row],[Nombre Artículo]],Productos[],4,FALSE),"00 Falta Info")</f>
        <v>0</v>
      </c>
      <c r="B840" s="34" t="str">
        <f>IFERROR(VLOOKUP(RepVariacion[[#This Row],[Nombre Artículo]],Productos[],3,FALSE),"00 Falta Info")</f>
        <v>Mariscos</v>
      </c>
      <c r="C840" s="34" t="str">
        <f>IFERROR(VLOOKUP(RepVariacion[[#This Row],[Nombre Artículo]],Productos[],2,FALSE),"00 Falta Info")</f>
        <v>Mariscos</v>
      </c>
      <c r="D840" s="61">
        <f>RepVariacion[[#This Row],[Fecha]]-RepVariacion[[#This Row],[Fecha Inicial]]+1</f>
        <v>7</v>
      </c>
      <c r="E840" s="62">
        <v>46135</v>
      </c>
      <c r="F840" s="62">
        <v>46141</v>
      </c>
      <c r="G840" s="29" t="s">
        <v>116</v>
      </c>
      <c r="H840" s="30">
        <v>3.8</v>
      </c>
      <c r="I840" s="30">
        <v>8</v>
      </c>
      <c r="J840" s="30">
        <v>9</v>
      </c>
      <c r="K840" s="30">
        <v>2.9</v>
      </c>
      <c r="L840" s="30">
        <v>3.2</v>
      </c>
      <c r="M840" s="30">
        <v>0.4</v>
      </c>
      <c r="N840" s="30"/>
      <c r="O840" s="58">
        <v>0.123</v>
      </c>
      <c r="P840" s="59">
        <v>2985.24</v>
      </c>
      <c r="Q840" s="59"/>
      <c r="R840" s="59"/>
      <c r="S840" s="32">
        <v>0.23899999999999999</v>
      </c>
      <c r="T840" s="32">
        <v>0.26900000000000002</v>
      </c>
      <c r="U840" s="59">
        <v>101157.39</v>
      </c>
      <c r="V840" s="59">
        <v>75276.92</v>
      </c>
      <c r="W840" s="59">
        <v>67200</v>
      </c>
      <c r="X840" s="59">
        <v>24179.07</v>
      </c>
      <c r="Y840" s="59">
        <v>27164.31</v>
      </c>
      <c r="AA840"/>
    </row>
    <row r="841" spans="1:27" x14ac:dyDescent="0.25">
      <c r="A841" s="60">
        <f>IFERROR(VLOOKUP(RepVariacion[[#This Row],[Nombre Artículo]],Productos[],4,FALSE),"00 Falta Info")</f>
        <v>0</v>
      </c>
      <c r="B841" s="34" t="str">
        <f>IFERROR(VLOOKUP(RepVariacion[[#This Row],[Nombre Artículo]],Productos[],3,FALSE),"00 Falta Info")</f>
        <v>Mariscos</v>
      </c>
      <c r="C841" s="34" t="str">
        <f>IFERROR(VLOOKUP(RepVariacion[[#This Row],[Nombre Artículo]],Productos[],2,FALSE),"00 Falta Info")</f>
        <v>Mariscos</v>
      </c>
      <c r="D841" s="61">
        <f>RepVariacion[[#This Row],[Fecha]]-RepVariacion[[#This Row],[Fecha Inicial]]+1</f>
        <v>7</v>
      </c>
      <c r="E841" s="62">
        <v>46135</v>
      </c>
      <c r="F841" s="62">
        <v>46141</v>
      </c>
      <c r="G841" s="29" t="s">
        <v>117</v>
      </c>
      <c r="H841" s="30">
        <v>81.400000000000006</v>
      </c>
      <c r="I841" s="30">
        <v>20.2</v>
      </c>
      <c r="J841" s="30">
        <v>87.4</v>
      </c>
      <c r="K841" s="30">
        <v>14.3</v>
      </c>
      <c r="L841" s="30">
        <v>9.4</v>
      </c>
      <c r="M841" s="30">
        <v>-4.9000000000000004</v>
      </c>
      <c r="N841" s="30">
        <v>0.4</v>
      </c>
      <c r="O841" s="58">
        <v>-0.34100000000000003</v>
      </c>
      <c r="P841" s="59">
        <v>-44965</v>
      </c>
      <c r="Q841" s="59">
        <v>2.8000000000000001E-2</v>
      </c>
      <c r="R841" s="59">
        <v>3737.31</v>
      </c>
      <c r="S841" s="32">
        <v>0.32600000000000001</v>
      </c>
      <c r="T841" s="32">
        <v>0.216</v>
      </c>
      <c r="U841" s="59">
        <v>402391.33</v>
      </c>
      <c r="V841" s="59">
        <v>805774.47</v>
      </c>
      <c r="W841" s="59">
        <v>189057</v>
      </c>
      <c r="X841" s="59">
        <v>131255.63</v>
      </c>
      <c r="Y841" s="59">
        <v>86832.62</v>
      </c>
      <c r="AA841"/>
    </row>
    <row r="842" spans="1:27" x14ac:dyDescent="0.25">
      <c r="A842" s="60">
        <f>IFERROR(VLOOKUP(RepVariacion[[#This Row],[Nombre Artículo]],Productos[],4,FALSE),"00 Falta Info")</f>
        <v>0</v>
      </c>
      <c r="B842" s="34" t="str">
        <f>IFERROR(VLOOKUP(RepVariacion[[#This Row],[Nombre Artículo]],Productos[],3,FALSE),"00 Falta Info")</f>
        <v>Embutidos</v>
      </c>
      <c r="C842" s="34" t="str">
        <f>IFERROR(VLOOKUP(RepVariacion[[#This Row],[Nombre Artículo]],Productos[],2,FALSE),"00 Falta Info")</f>
        <v>Embutidos</v>
      </c>
      <c r="D842" s="61">
        <f>RepVariacion[[#This Row],[Fecha]]-RepVariacion[[#This Row],[Fecha Inicial]]+1</f>
        <v>7</v>
      </c>
      <c r="E842" s="62">
        <v>46135</v>
      </c>
      <c r="F842" s="62">
        <v>46141</v>
      </c>
      <c r="G842" s="29" t="s">
        <v>93</v>
      </c>
      <c r="H842" s="30">
        <v>7.3</v>
      </c>
      <c r="I842" s="30"/>
      <c r="J842" s="30">
        <v>4.3</v>
      </c>
      <c r="K842" s="30">
        <v>3</v>
      </c>
      <c r="L842" s="30">
        <v>3.9</v>
      </c>
      <c r="M842" s="30">
        <v>0.9</v>
      </c>
      <c r="N842" s="30"/>
      <c r="O842" s="58">
        <v>0.28899999999999998</v>
      </c>
      <c r="P842" s="59">
        <v>18104.63</v>
      </c>
      <c r="Q842" s="59"/>
      <c r="R842" s="59"/>
      <c r="S842" s="32">
        <v>0.20699999999999999</v>
      </c>
      <c r="T842" s="32">
        <v>0.26700000000000002</v>
      </c>
      <c r="U842" s="59">
        <v>303165.42</v>
      </c>
      <c r="V842" s="59">
        <v>88987.25</v>
      </c>
      <c r="W842" s="59"/>
      <c r="X842" s="59">
        <v>62731.62</v>
      </c>
      <c r="Y842" s="59">
        <v>80836.25</v>
      </c>
      <c r="AA842"/>
    </row>
    <row r="843" spans="1:27" x14ac:dyDescent="0.25">
      <c r="A843" s="60">
        <f>IFERROR(VLOOKUP(RepVariacion[[#This Row],[Nombre Artículo]],Productos[],4,FALSE),"00 Falta Info")</f>
        <v>0</v>
      </c>
      <c r="B843" s="34" t="str">
        <f>IFERROR(VLOOKUP(RepVariacion[[#This Row],[Nombre Artículo]],Productos[],3,FALSE),"00 Falta Info")</f>
        <v>Embutidos</v>
      </c>
      <c r="C843" s="34" t="str">
        <f>IFERROR(VLOOKUP(RepVariacion[[#This Row],[Nombre Artículo]],Productos[],2,FALSE),"00 Falta Info")</f>
        <v>Embutidos</v>
      </c>
      <c r="D843" s="61">
        <f>RepVariacion[[#This Row],[Fecha]]-RepVariacion[[#This Row],[Fecha Inicial]]+1</f>
        <v>7</v>
      </c>
      <c r="E843" s="62">
        <v>46135</v>
      </c>
      <c r="F843" s="62">
        <v>46141</v>
      </c>
      <c r="G843" s="29" t="s">
        <v>94</v>
      </c>
      <c r="H843" s="30">
        <v>1.4</v>
      </c>
      <c r="I843" s="30">
        <v>2</v>
      </c>
      <c r="J843" s="30">
        <v>1.4</v>
      </c>
      <c r="K843" s="30">
        <v>2</v>
      </c>
      <c r="L843" s="30">
        <v>2</v>
      </c>
      <c r="M843" s="30"/>
      <c r="N843" s="30"/>
      <c r="O843" s="58">
        <v>0.01</v>
      </c>
      <c r="P843" s="59">
        <v>203.3</v>
      </c>
      <c r="Q843" s="59"/>
      <c r="R843" s="59"/>
      <c r="S843" s="32">
        <v>0.19</v>
      </c>
      <c r="T843" s="32">
        <v>0.192</v>
      </c>
      <c r="U843" s="59">
        <v>105817.79</v>
      </c>
      <c r="V843" s="59">
        <v>14170.01</v>
      </c>
      <c r="W843" s="59">
        <v>20330</v>
      </c>
      <c r="X843" s="59">
        <v>20131.62</v>
      </c>
      <c r="Y843" s="59">
        <v>20330</v>
      </c>
      <c r="AA843"/>
    </row>
    <row r="844" spans="1:27" x14ac:dyDescent="0.25">
      <c r="A844" s="60">
        <f>IFERROR(VLOOKUP(RepVariacion[[#This Row],[Nombre Artículo]],Productos[],4,FALSE),"00 Falta Info")</f>
        <v>0</v>
      </c>
      <c r="B844" s="34" t="str">
        <f>IFERROR(VLOOKUP(RepVariacion[[#This Row],[Nombre Artículo]],Productos[],3,FALSE),"00 Falta Info")</f>
        <v>Lacteos</v>
      </c>
      <c r="C844" s="34" t="str">
        <f>IFERROR(VLOOKUP(RepVariacion[[#This Row],[Nombre Artículo]],Productos[],2,FALSE),"00 Falta Info")</f>
        <v>Quesos</v>
      </c>
      <c r="D844" s="61">
        <f>RepVariacion[[#This Row],[Fecha]]-RepVariacion[[#This Row],[Fecha Inicial]]+1</f>
        <v>7</v>
      </c>
      <c r="E844" s="62">
        <v>46135</v>
      </c>
      <c r="F844" s="62">
        <v>46141</v>
      </c>
      <c r="G844" s="29" t="s">
        <v>118</v>
      </c>
      <c r="H844" s="30">
        <v>125</v>
      </c>
      <c r="I844" s="30">
        <v>40</v>
      </c>
      <c r="J844" s="30">
        <v>115</v>
      </c>
      <c r="K844" s="30">
        <v>50</v>
      </c>
      <c r="L844" s="30">
        <v>47</v>
      </c>
      <c r="M844" s="30">
        <v>-3</v>
      </c>
      <c r="N844" s="30">
        <v>1</v>
      </c>
      <c r="O844" s="58">
        <v>-0.06</v>
      </c>
      <c r="P844" s="59">
        <v>-12569.98</v>
      </c>
      <c r="Q844" s="59">
        <v>0.02</v>
      </c>
      <c r="R844" s="59">
        <v>4189.99</v>
      </c>
      <c r="S844" s="32">
        <v>0.45100000000000001</v>
      </c>
      <c r="T844" s="32">
        <v>0.42399999999999999</v>
      </c>
      <c r="U844" s="59">
        <v>464961.66</v>
      </c>
      <c r="V844" s="59">
        <v>481849.07</v>
      </c>
      <c r="W844" s="59">
        <v>167600</v>
      </c>
      <c r="X844" s="59">
        <v>209499.38</v>
      </c>
      <c r="Y844" s="59">
        <v>196929.62</v>
      </c>
      <c r="AA844"/>
    </row>
    <row r="845" spans="1:27" x14ac:dyDescent="0.25">
      <c r="A845" s="60">
        <f>IFERROR(VLOOKUP(RepVariacion[[#This Row],[Nombre Artículo]],Productos[],4,FALSE),"00 Falta Info")</f>
        <v>0</v>
      </c>
      <c r="B845" s="34" t="str">
        <f>IFERROR(VLOOKUP(RepVariacion[[#This Row],[Nombre Artículo]],Productos[],3,FALSE),"00 Falta Info")</f>
        <v>Lacteos</v>
      </c>
      <c r="C845" s="34" t="str">
        <f>IFERROR(VLOOKUP(RepVariacion[[#This Row],[Nombre Artículo]],Productos[],2,FALSE),"00 Falta Info")</f>
        <v>Quesos</v>
      </c>
      <c r="D845" s="61">
        <f>RepVariacion[[#This Row],[Fecha]]-RepVariacion[[#This Row],[Fecha Inicial]]+1</f>
        <v>7</v>
      </c>
      <c r="E845" s="62">
        <v>46135</v>
      </c>
      <c r="F845" s="62">
        <v>46141</v>
      </c>
      <c r="G845" s="29" t="s">
        <v>120</v>
      </c>
      <c r="H845" s="30">
        <v>18.100000000000001</v>
      </c>
      <c r="I845" s="30">
        <v>60</v>
      </c>
      <c r="J845" s="30">
        <v>42.7</v>
      </c>
      <c r="K845" s="30">
        <v>35.4</v>
      </c>
      <c r="L845" s="30">
        <v>37.200000000000003</v>
      </c>
      <c r="M845" s="30">
        <v>1.8</v>
      </c>
      <c r="N845" s="30">
        <v>0.8</v>
      </c>
      <c r="O845" s="58">
        <v>0.05</v>
      </c>
      <c r="P845" s="59">
        <v>22071.82</v>
      </c>
      <c r="Q845" s="59">
        <v>2.3E-2</v>
      </c>
      <c r="R845" s="59">
        <v>9912</v>
      </c>
      <c r="S845" s="32">
        <v>0.183</v>
      </c>
      <c r="T845" s="32">
        <v>0.192</v>
      </c>
      <c r="U845" s="59">
        <v>2401538.7200000002</v>
      </c>
      <c r="V845" s="59">
        <v>528440.39</v>
      </c>
      <c r="W845" s="59">
        <v>743400</v>
      </c>
      <c r="X845" s="59">
        <v>438613.15</v>
      </c>
      <c r="Y845" s="59">
        <v>460684.99</v>
      </c>
      <c r="AA845"/>
    </row>
    <row r="846" spans="1:27" x14ac:dyDescent="0.25">
      <c r="A846" s="60">
        <f>IFERROR(VLOOKUP(RepVariacion[[#This Row],[Nombre Artículo]],Productos[],4,FALSE),"00 Falta Info")</f>
        <v>0</v>
      </c>
      <c r="B846" s="34" t="str">
        <f>IFERROR(VLOOKUP(RepVariacion[[#This Row],[Nombre Artículo]],Productos[],3,FALSE),"00 Falta Info")</f>
        <v>Lacteos</v>
      </c>
      <c r="C846" s="34" t="str">
        <f>IFERROR(VLOOKUP(RepVariacion[[#This Row],[Nombre Artículo]],Productos[],2,FALSE),"00 Falta Info")</f>
        <v>Quesos</v>
      </c>
      <c r="D846" s="61">
        <f>RepVariacion[[#This Row],[Fecha]]-RepVariacion[[#This Row],[Fecha Inicial]]+1</f>
        <v>7</v>
      </c>
      <c r="E846" s="62">
        <v>46135</v>
      </c>
      <c r="F846" s="62">
        <v>46141</v>
      </c>
      <c r="G846" s="29" t="s">
        <v>88</v>
      </c>
      <c r="H846" s="30">
        <v>7.5</v>
      </c>
      <c r="I846" s="30"/>
      <c r="J846" s="30">
        <v>4.3</v>
      </c>
      <c r="K846" s="30">
        <v>3.2</v>
      </c>
      <c r="L846" s="30">
        <v>2.4</v>
      </c>
      <c r="M846" s="30">
        <v>-0.8</v>
      </c>
      <c r="N846" s="30"/>
      <c r="O846" s="58">
        <v>-0.24</v>
      </c>
      <c r="P846" s="59">
        <v>-9976.32</v>
      </c>
      <c r="Q846" s="59"/>
      <c r="R846" s="59"/>
      <c r="S846" s="32">
        <v>0.26</v>
      </c>
      <c r="T846" s="32">
        <v>0.19800000000000001</v>
      </c>
      <c r="U846" s="59">
        <v>159521.03</v>
      </c>
      <c r="V846" s="59">
        <v>55844.01</v>
      </c>
      <c r="W846" s="59"/>
      <c r="X846" s="59">
        <v>41542.019999999997</v>
      </c>
      <c r="Y846" s="59">
        <v>31565.7</v>
      </c>
      <c r="AA846"/>
    </row>
    <row r="847" spans="1:27" x14ac:dyDescent="0.25">
      <c r="A847" s="60">
        <f>IFERROR(VLOOKUP(RepVariacion[[#This Row],[Nombre Artículo]],Productos[],4,FALSE),"00 Falta Info")</f>
        <v>0</v>
      </c>
      <c r="B847" s="34" t="str">
        <f>IFERROR(VLOOKUP(RepVariacion[[#This Row],[Nombre Artículo]],Productos[],3,FALSE),"00 Falta Info")</f>
        <v>Lacteos</v>
      </c>
      <c r="C847" s="34" t="str">
        <f>IFERROR(VLOOKUP(RepVariacion[[#This Row],[Nombre Artículo]],Productos[],2,FALSE),"00 Falta Info")</f>
        <v>Quesos</v>
      </c>
      <c r="D847" s="61">
        <f>RepVariacion[[#This Row],[Fecha]]-RepVariacion[[#This Row],[Fecha Inicial]]+1</f>
        <v>7</v>
      </c>
      <c r="E847" s="62">
        <v>46135</v>
      </c>
      <c r="F847" s="62">
        <v>46141</v>
      </c>
      <c r="G847" s="29" t="s">
        <v>121</v>
      </c>
      <c r="H847" s="30">
        <v>4.4000000000000004</v>
      </c>
      <c r="I847" s="30">
        <v>10.5</v>
      </c>
      <c r="J847" s="30">
        <v>10.1</v>
      </c>
      <c r="K847" s="30">
        <v>4.8</v>
      </c>
      <c r="L847" s="30">
        <v>5.5</v>
      </c>
      <c r="M847" s="30">
        <v>0.8</v>
      </c>
      <c r="N847" s="30">
        <v>0.2</v>
      </c>
      <c r="O847" s="58">
        <v>0.16</v>
      </c>
      <c r="P847" s="59">
        <v>10379.25</v>
      </c>
      <c r="Q847" s="59">
        <v>4.2999999999999997E-2</v>
      </c>
      <c r="R847" s="59">
        <v>2793.88</v>
      </c>
      <c r="S847" s="32">
        <v>0.14199999999999999</v>
      </c>
      <c r="T847" s="32">
        <v>0.16500000000000001</v>
      </c>
      <c r="U847" s="59">
        <v>458270</v>
      </c>
      <c r="V847" s="59">
        <v>138394.72</v>
      </c>
      <c r="W847" s="59">
        <v>143745</v>
      </c>
      <c r="X847" s="59">
        <v>65055.44</v>
      </c>
      <c r="Y847" s="59">
        <v>75434.69</v>
      </c>
      <c r="AA847"/>
    </row>
    <row r="848" spans="1:27" x14ac:dyDescent="0.25">
      <c r="A848" s="60">
        <f>IFERROR(VLOOKUP(RepVariacion[[#This Row],[Nombre Artículo]],Productos[],4,FALSE),"00 Falta Info")</f>
        <v>0</v>
      </c>
      <c r="B848" s="34" t="str">
        <f>IFERROR(VLOOKUP(RepVariacion[[#This Row],[Nombre Artículo]],Productos[],3,FALSE),"00 Falta Info")</f>
        <v>Lacteos</v>
      </c>
      <c r="C848" s="34" t="str">
        <f>IFERROR(VLOOKUP(RepVariacion[[#This Row],[Nombre Artículo]],Productos[],2,FALSE),"00 Falta Info")</f>
        <v>Quesos</v>
      </c>
      <c r="D848" s="61">
        <f>RepVariacion[[#This Row],[Fecha]]-RepVariacion[[#This Row],[Fecha Inicial]]+1</f>
        <v>7</v>
      </c>
      <c r="E848" s="62">
        <v>46135</v>
      </c>
      <c r="F848" s="62">
        <v>46141</v>
      </c>
      <c r="G848" s="29" t="s">
        <v>89</v>
      </c>
      <c r="H848" s="30">
        <v>4.5</v>
      </c>
      <c r="I848" s="30"/>
      <c r="J848" s="30">
        <v>3.3</v>
      </c>
      <c r="K848" s="30">
        <v>1.2</v>
      </c>
      <c r="L848" s="30">
        <v>1.1000000000000001</v>
      </c>
      <c r="M848" s="30">
        <v>-0.1</v>
      </c>
      <c r="N848" s="30"/>
      <c r="O848" s="58">
        <v>-7.0999999999999994E-2</v>
      </c>
      <c r="P848" s="59">
        <v>-1149.94</v>
      </c>
      <c r="Q848" s="59"/>
      <c r="R848" s="59"/>
      <c r="S848" s="32">
        <v>0.13900000000000001</v>
      </c>
      <c r="T848" s="32">
        <v>0.13</v>
      </c>
      <c r="U848" s="59">
        <v>116851.72</v>
      </c>
      <c r="V848" s="59">
        <v>46880.91</v>
      </c>
      <c r="W848" s="59"/>
      <c r="X848" s="59">
        <v>16295.43</v>
      </c>
      <c r="Y848" s="59">
        <v>15145.49</v>
      </c>
      <c r="AA848"/>
    </row>
    <row r="849" spans="1:27" x14ac:dyDescent="0.25">
      <c r="A849" s="60">
        <f>IFERROR(VLOOKUP(RepVariacion[[#This Row],[Nombre Artículo]],Productos[],4,FALSE),"00 Falta Info")</f>
        <v>0</v>
      </c>
      <c r="B849" s="34" t="str">
        <f>IFERROR(VLOOKUP(RepVariacion[[#This Row],[Nombre Artículo]],Productos[],3,FALSE),"00 Falta Info")</f>
        <v>Lacteos</v>
      </c>
      <c r="C849" s="34" t="str">
        <f>IFERROR(VLOOKUP(RepVariacion[[#This Row],[Nombre Artículo]],Productos[],2,FALSE),"00 Falta Info")</f>
        <v>Quesos</v>
      </c>
      <c r="D849" s="61">
        <f>RepVariacion[[#This Row],[Fecha]]-RepVariacion[[#This Row],[Fecha Inicial]]+1</f>
        <v>7</v>
      </c>
      <c r="E849" s="62">
        <v>46135</v>
      </c>
      <c r="F849" s="62">
        <v>46141</v>
      </c>
      <c r="G849" s="29" t="s">
        <v>122</v>
      </c>
      <c r="H849" s="30">
        <v>1.9</v>
      </c>
      <c r="I849" s="30"/>
      <c r="J849" s="30">
        <v>1.7</v>
      </c>
      <c r="K849" s="30">
        <v>0.2</v>
      </c>
      <c r="L849" s="30">
        <v>0.2</v>
      </c>
      <c r="M849" s="30"/>
      <c r="N849" s="30"/>
      <c r="O849" s="58">
        <v>-3.7999999999999999E-2</v>
      </c>
      <c r="P849" s="59">
        <v>-223.3</v>
      </c>
      <c r="Q849" s="59"/>
      <c r="R849" s="59"/>
      <c r="S849" s="32">
        <v>0.17299999999999999</v>
      </c>
      <c r="T849" s="32">
        <v>0.16600000000000001</v>
      </c>
      <c r="U849" s="59">
        <v>33580</v>
      </c>
      <c r="V849" s="59">
        <v>48427.35</v>
      </c>
      <c r="W849" s="59"/>
      <c r="X849" s="59">
        <v>5805.7</v>
      </c>
      <c r="Y849" s="59">
        <v>5582.4</v>
      </c>
      <c r="AA849"/>
    </row>
    <row r="850" spans="1:27" x14ac:dyDescent="0.25">
      <c r="A850" s="60">
        <f>IFERROR(VLOOKUP(RepVariacion[[#This Row],[Nombre Artículo]],Productos[],4,FALSE),"00 Falta Info")</f>
        <v>0</v>
      </c>
      <c r="B850" s="34" t="str">
        <f>IFERROR(VLOOKUP(RepVariacion[[#This Row],[Nombre Artículo]],Productos[],3,FALSE),"00 Falta Info")</f>
        <v>Lacteos</v>
      </c>
      <c r="C850" s="34" t="str">
        <f>IFERROR(VLOOKUP(RepVariacion[[#This Row],[Nombre Artículo]],Productos[],2,FALSE),"00 Falta Info")</f>
        <v>Quesos</v>
      </c>
      <c r="D850" s="61">
        <f>RepVariacion[[#This Row],[Fecha]]-RepVariacion[[#This Row],[Fecha Inicial]]+1</f>
        <v>7</v>
      </c>
      <c r="E850" s="62">
        <v>46135</v>
      </c>
      <c r="F850" s="62">
        <v>46141</v>
      </c>
      <c r="G850" s="29" t="s">
        <v>123</v>
      </c>
      <c r="H850" s="30">
        <v>11.7</v>
      </c>
      <c r="I850" s="30">
        <v>9.5</v>
      </c>
      <c r="J850" s="30">
        <v>15.4</v>
      </c>
      <c r="K850" s="30">
        <v>5.8</v>
      </c>
      <c r="L850" s="30">
        <v>6.2</v>
      </c>
      <c r="M850" s="30">
        <v>0.4</v>
      </c>
      <c r="N850" s="30"/>
      <c r="O850" s="58">
        <v>7.0000000000000007E-2</v>
      </c>
      <c r="P850" s="59">
        <v>4082.1</v>
      </c>
      <c r="Q850" s="59"/>
      <c r="R850" s="59"/>
      <c r="S850" s="32">
        <v>1.4470000000000001</v>
      </c>
      <c r="T850" s="32">
        <v>1.548</v>
      </c>
      <c r="U850" s="59">
        <v>40204.379999999997</v>
      </c>
      <c r="V850" s="59">
        <v>153766.51</v>
      </c>
      <c r="W850" s="59">
        <v>95104.8</v>
      </c>
      <c r="X850" s="59">
        <v>58160.41</v>
      </c>
      <c r="Y850" s="59">
        <v>62239.62</v>
      </c>
      <c r="AA850"/>
    </row>
    <row r="851" spans="1:27" x14ac:dyDescent="0.25">
      <c r="A851" s="60">
        <f>IFERROR(VLOOKUP(RepVariacion[[#This Row],[Nombre Artículo]],Productos[],4,FALSE),"00 Falta Info")</f>
        <v>0</v>
      </c>
      <c r="B851" s="34" t="str">
        <f>IFERROR(VLOOKUP(RepVariacion[[#This Row],[Nombre Artículo]],Productos[],3,FALSE),"00 Falta Info")</f>
        <v>Lacteos</v>
      </c>
      <c r="C851" s="34" t="str">
        <f>IFERROR(VLOOKUP(RepVariacion[[#This Row],[Nombre Artículo]],Productos[],2,FALSE),"00 Falta Info")</f>
        <v>Quesos</v>
      </c>
      <c r="D851" s="61">
        <f>RepVariacion[[#This Row],[Fecha]]-RepVariacion[[#This Row],[Fecha Inicial]]+1</f>
        <v>7</v>
      </c>
      <c r="E851" s="62">
        <v>46135</v>
      </c>
      <c r="F851" s="62">
        <v>46141</v>
      </c>
      <c r="G851" s="29" t="s">
        <v>90</v>
      </c>
      <c r="H851" s="30">
        <v>1.4</v>
      </c>
      <c r="I851" s="30"/>
      <c r="J851" s="30">
        <v>1</v>
      </c>
      <c r="K851" s="30">
        <v>0.5</v>
      </c>
      <c r="L851" s="30">
        <v>2.1</v>
      </c>
      <c r="M851" s="30">
        <v>1.6</v>
      </c>
      <c r="N851" s="30"/>
      <c r="O851" s="58">
        <v>3.3029999999999999</v>
      </c>
      <c r="P851" s="59">
        <v>31903.119999999999</v>
      </c>
      <c r="Q851" s="59"/>
      <c r="R851" s="59"/>
      <c r="S851" s="32">
        <v>0.105</v>
      </c>
      <c r="T851" s="32">
        <v>0.45200000000000001</v>
      </c>
      <c r="U851" s="59">
        <v>92001.32</v>
      </c>
      <c r="V851" s="59">
        <v>18841.05</v>
      </c>
      <c r="W851" s="59"/>
      <c r="X851" s="59">
        <v>9658.02</v>
      </c>
      <c r="Y851" s="59">
        <v>41561.14</v>
      </c>
      <c r="AA851"/>
    </row>
    <row r="852" spans="1:27" x14ac:dyDescent="0.25">
      <c r="A852" s="60">
        <f>IFERROR(VLOOKUP(RepVariacion[[#This Row],[Nombre Artículo]],Productos[],4,FALSE),"00 Falta Info")</f>
        <v>0</v>
      </c>
      <c r="B852" s="34" t="str">
        <f>IFERROR(VLOOKUP(RepVariacion[[#This Row],[Nombre Artículo]],Productos[],3,FALSE),"00 Falta Info")</f>
        <v>Abarrotes</v>
      </c>
      <c r="C852" s="34" t="str">
        <f>IFERROR(VLOOKUP(RepVariacion[[#This Row],[Nombre Artículo]],Productos[],2,FALSE),"00 Falta Info")</f>
        <v>Chocolate</v>
      </c>
      <c r="D852" s="61">
        <f>RepVariacion[[#This Row],[Fecha]]-RepVariacion[[#This Row],[Fecha Inicial]]+1</f>
        <v>7</v>
      </c>
      <c r="E852" s="62">
        <v>46135</v>
      </c>
      <c r="F852" s="62">
        <v>46141</v>
      </c>
      <c r="G852" s="29" t="s">
        <v>124</v>
      </c>
      <c r="H852" s="30">
        <v>16.5</v>
      </c>
      <c r="I852" s="30"/>
      <c r="J852" s="30">
        <v>15.5</v>
      </c>
      <c r="K852" s="30">
        <v>1</v>
      </c>
      <c r="L852" s="30">
        <v>1</v>
      </c>
      <c r="M852" s="30"/>
      <c r="N852" s="30"/>
      <c r="O852" s="58">
        <v>-6.0000000000000001E-3</v>
      </c>
      <c r="P852" s="59">
        <v>-56.29</v>
      </c>
      <c r="Q852" s="59"/>
      <c r="R852" s="59"/>
      <c r="S852" s="32"/>
      <c r="T852" s="32"/>
      <c r="U852" s="59"/>
      <c r="V852" s="59">
        <v>153460.70000000001</v>
      </c>
      <c r="W852" s="59"/>
      <c r="X852" s="59">
        <v>9907.6</v>
      </c>
      <c r="Y852" s="59">
        <v>9851.31</v>
      </c>
      <c r="AA852"/>
    </row>
    <row r="853" spans="1:27" x14ac:dyDescent="0.25">
      <c r="A853" s="60">
        <f>IFERROR(VLOOKUP(RepVariacion[[#This Row],[Nombre Artículo]],Productos[],4,FALSE),"00 Falta Info")</f>
        <v>0</v>
      </c>
      <c r="B853" s="34" t="str">
        <f>IFERROR(VLOOKUP(RepVariacion[[#This Row],[Nombre Artículo]],Productos[],3,FALSE),"00 Falta Info")</f>
        <v>Abarrotes</v>
      </c>
      <c r="C853" s="34" t="str">
        <f>IFERROR(VLOOKUP(RepVariacion[[#This Row],[Nombre Artículo]],Productos[],2,FALSE),"00 Falta Info")</f>
        <v>Chocolate</v>
      </c>
      <c r="D853" s="61">
        <f>RepVariacion[[#This Row],[Fecha]]-RepVariacion[[#This Row],[Fecha Inicial]]+1</f>
        <v>7</v>
      </c>
      <c r="E853" s="62">
        <v>46135</v>
      </c>
      <c r="F853" s="62">
        <v>46141</v>
      </c>
      <c r="G853" s="29" t="s">
        <v>125</v>
      </c>
      <c r="H853" s="30">
        <v>7</v>
      </c>
      <c r="I853" s="30">
        <v>5</v>
      </c>
      <c r="J853" s="30">
        <v>12.3</v>
      </c>
      <c r="K853" s="30">
        <v>-0.3</v>
      </c>
      <c r="L853" s="30">
        <v>1.4</v>
      </c>
      <c r="M853" s="30">
        <v>1.6</v>
      </c>
      <c r="N853" s="30"/>
      <c r="O853" s="58">
        <v>6.242</v>
      </c>
      <c r="P853" s="59">
        <v>27166.080000000002</v>
      </c>
      <c r="Q853" s="59">
        <v>-4.1000000000000002E-2</v>
      </c>
      <c r="R853" s="59">
        <v>178.66</v>
      </c>
      <c r="S853" s="32">
        <v>-0.46800000000000003</v>
      </c>
      <c r="T853" s="32">
        <v>2.8570000000000002</v>
      </c>
      <c r="U853" s="59">
        <v>7984.1</v>
      </c>
      <c r="V853" s="59">
        <v>205710.33</v>
      </c>
      <c r="W853" s="59">
        <v>101015</v>
      </c>
      <c r="X853" s="59">
        <v>-3735.93</v>
      </c>
      <c r="Y853" s="59">
        <v>22814.17</v>
      </c>
      <c r="AA853"/>
    </row>
    <row r="854" spans="1:27" x14ac:dyDescent="0.25">
      <c r="A854" s="60">
        <f>IFERROR(VLOOKUP(RepVariacion[[#This Row],[Nombre Artículo]],Productos[],4,FALSE),"00 Falta Info")</f>
        <v>0</v>
      </c>
      <c r="B854" s="34" t="str">
        <f>IFERROR(VLOOKUP(RepVariacion[[#This Row],[Nombre Artículo]],Productos[],3,FALSE),"00 Falta Info")</f>
        <v>Abarrotes</v>
      </c>
      <c r="C854" s="34" t="str">
        <f>IFERROR(VLOOKUP(RepVariacion[[#This Row],[Nombre Artículo]],Productos[],2,FALSE),"00 Falta Info")</f>
        <v>Chocolate</v>
      </c>
      <c r="D854" s="61">
        <f>RepVariacion[[#This Row],[Fecha]]-RepVariacion[[#This Row],[Fecha Inicial]]+1</f>
        <v>7</v>
      </c>
      <c r="E854" s="62">
        <v>46135</v>
      </c>
      <c r="F854" s="62">
        <v>46141</v>
      </c>
      <c r="G854" s="29" t="s">
        <v>126</v>
      </c>
      <c r="H854" s="30">
        <v>5.5</v>
      </c>
      <c r="I854" s="30"/>
      <c r="J854" s="30">
        <v>4.5</v>
      </c>
      <c r="K854" s="30">
        <v>1</v>
      </c>
      <c r="L854" s="30">
        <v>0.3</v>
      </c>
      <c r="M854" s="30">
        <v>-0.8</v>
      </c>
      <c r="N854" s="30">
        <v>0.6</v>
      </c>
      <c r="O854" s="58">
        <v>-0.751</v>
      </c>
      <c r="P854" s="59">
        <v>-10254.94</v>
      </c>
      <c r="Q854" s="59">
        <v>0.61399999999999999</v>
      </c>
      <c r="R854" s="59">
        <v>8380.52</v>
      </c>
      <c r="S854" s="32">
        <v>1.726</v>
      </c>
      <c r="T854" s="32">
        <v>0.42899999999999999</v>
      </c>
      <c r="U854" s="59">
        <v>7910.12</v>
      </c>
      <c r="V854" s="59">
        <v>59906.55</v>
      </c>
      <c r="W854" s="59"/>
      <c r="X854" s="59">
        <v>13650.71</v>
      </c>
      <c r="Y854" s="59">
        <v>3395.77</v>
      </c>
      <c r="AA854"/>
    </row>
    <row r="855" spans="1:27" x14ac:dyDescent="0.25">
      <c r="A855" s="60">
        <f>IFERROR(VLOOKUP(RepVariacion[[#This Row],[Nombre Artículo]],Productos[],4,FALSE),"00 Falta Info")</f>
        <v>0</v>
      </c>
      <c r="B855" s="34" t="str">
        <f>IFERROR(VLOOKUP(RepVariacion[[#This Row],[Nombre Artículo]],Productos[],3,FALSE),"00 Falta Info")</f>
        <v>Abarrotes</v>
      </c>
      <c r="C855" s="34" t="str">
        <f>IFERROR(VLOOKUP(RepVariacion[[#This Row],[Nombre Artículo]],Productos[],2,FALSE),"00 Falta Info")</f>
        <v>Aceite</v>
      </c>
      <c r="D855" s="61">
        <f>RepVariacion[[#This Row],[Fecha]]-RepVariacion[[#This Row],[Fecha Inicial]]+1</f>
        <v>7</v>
      </c>
      <c r="E855" s="62">
        <v>46135</v>
      </c>
      <c r="F855" s="62">
        <v>46141</v>
      </c>
      <c r="G855" s="29" t="s">
        <v>127</v>
      </c>
      <c r="H855" s="30">
        <v>19</v>
      </c>
      <c r="I855" s="30">
        <v>60</v>
      </c>
      <c r="J855" s="30">
        <v>26</v>
      </c>
      <c r="K855" s="30">
        <v>53</v>
      </c>
      <c r="L855" s="30"/>
      <c r="M855" s="30">
        <v>-53</v>
      </c>
      <c r="N855" s="30"/>
      <c r="O855" s="58">
        <v>-1</v>
      </c>
      <c r="P855" s="59">
        <v>-93598</v>
      </c>
      <c r="Q855" s="59"/>
      <c r="R855" s="59"/>
      <c r="S855" s="32"/>
      <c r="T855" s="32"/>
      <c r="U855" s="59"/>
      <c r="V855" s="59">
        <v>45916</v>
      </c>
      <c r="W855" s="59">
        <v>105960</v>
      </c>
      <c r="X855" s="59">
        <v>93598</v>
      </c>
      <c r="Y855" s="59"/>
      <c r="AA855"/>
    </row>
    <row r="856" spans="1:27" x14ac:dyDescent="0.25">
      <c r="A856" s="60">
        <f>IFERROR(VLOOKUP(RepVariacion[[#This Row],[Nombre Artículo]],Productos[],4,FALSE),"00 Falta Info")</f>
        <v>0</v>
      </c>
      <c r="B856" s="34" t="str">
        <f>IFERROR(VLOOKUP(RepVariacion[[#This Row],[Nombre Artículo]],Productos[],3,FALSE),"00 Falta Info")</f>
        <v>Verduras</v>
      </c>
      <c r="C856" s="34" t="str">
        <f>IFERROR(VLOOKUP(RepVariacion[[#This Row],[Nombre Artículo]],Productos[],2,FALSE),"00 Falta Info")</f>
        <v>Champiñon</v>
      </c>
      <c r="D856" s="61">
        <f>RepVariacion[[#This Row],[Fecha]]-RepVariacion[[#This Row],[Fecha Inicial]]+1</f>
        <v>7</v>
      </c>
      <c r="E856" s="62">
        <v>46135</v>
      </c>
      <c r="F856" s="62">
        <v>46141</v>
      </c>
      <c r="G856" s="29" t="s">
        <v>128</v>
      </c>
      <c r="H856" s="30">
        <v>2</v>
      </c>
      <c r="I856" s="30">
        <v>3</v>
      </c>
      <c r="J856" s="30">
        <v>2.2999999999999998</v>
      </c>
      <c r="K856" s="30">
        <v>2.7</v>
      </c>
      <c r="L856" s="30">
        <v>2.1</v>
      </c>
      <c r="M856" s="30">
        <v>-0.7</v>
      </c>
      <c r="N856" s="30"/>
      <c r="O856" s="58">
        <v>-0.248</v>
      </c>
      <c r="P856" s="59">
        <v>-12353.25</v>
      </c>
      <c r="Q856" s="59"/>
      <c r="R856" s="59"/>
      <c r="S856" s="32">
        <v>0.182</v>
      </c>
      <c r="T856" s="32">
        <v>0.13900000000000001</v>
      </c>
      <c r="U856" s="59">
        <v>269254.32</v>
      </c>
      <c r="V856" s="59">
        <v>41896.400000000001</v>
      </c>
      <c r="W856" s="59">
        <v>54600</v>
      </c>
      <c r="X856" s="59">
        <v>49023.35</v>
      </c>
      <c r="Y856" s="59">
        <v>37492</v>
      </c>
      <c r="AA856"/>
    </row>
    <row r="857" spans="1:27" x14ac:dyDescent="0.25">
      <c r="A857" s="60">
        <f>IFERROR(VLOOKUP(RepVariacion[[#This Row],[Nombre Artículo]],Productos[],4,FALSE),"00 Falta Info")</f>
        <v>0</v>
      </c>
      <c r="B857" s="34" t="str">
        <f>IFERROR(VLOOKUP(RepVariacion[[#This Row],[Nombre Artículo]],Productos[],3,FALSE),"00 Falta Info")</f>
        <v>Verduras</v>
      </c>
      <c r="C857" s="34" t="str">
        <f>IFERROR(VLOOKUP(RepVariacion[[#This Row],[Nombre Artículo]],Productos[],2,FALSE),"00 Falta Info")</f>
        <v>Champiñon</v>
      </c>
      <c r="D857" s="61">
        <f>RepVariacion[[#This Row],[Fecha]]-RepVariacion[[#This Row],[Fecha Inicial]]+1</f>
        <v>7</v>
      </c>
      <c r="E857" s="62">
        <v>46135</v>
      </c>
      <c r="F857" s="62">
        <v>46141</v>
      </c>
      <c r="G857" s="29" t="s">
        <v>129</v>
      </c>
      <c r="H857" s="30">
        <v>2.7</v>
      </c>
      <c r="I857" s="30"/>
      <c r="J857" s="30">
        <v>2.2999999999999998</v>
      </c>
      <c r="K857" s="30">
        <v>0.4</v>
      </c>
      <c r="L857" s="30">
        <v>1.1000000000000001</v>
      </c>
      <c r="M857" s="30">
        <v>0.7</v>
      </c>
      <c r="N857" s="30"/>
      <c r="O857" s="58">
        <v>1.5980000000000001</v>
      </c>
      <c r="P857" s="59">
        <v>9116.25</v>
      </c>
      <c r="Q857" s="59"/>
      <c r="R857" s="59"/>
      <c r="S857" s="32">
        <v>4.2000000000000003E-2</v>
      </c>
      <c r="T857" s="32">
        <v>0.11</v>
      </c>
      <c r="U857" s="59">
        <v>134474.16</v>
      </c>
      <c r="V857" s="59">
        <v>29926</v>
      </c>
      <c r="W857" s="59"/>
      <c r="X857" s="59">
        <v>5703.75</v>
      </c>
      <c r="Y857" s="59">
        <v>14820</v>
      </c>
      <c r="AA857"/>
    </row>
    <row r="858" spans="1:27" x14ac:dyDescent="0.25">
      <c r="A858" s="60">
        <f>IFERROR(VLOOKUP(RepVariacion[[#This Row],[Nombre Artículo]],Productos[],4,FALSE),"00 Falta Info")</f>
        <v>0</v>
      </c>
      <c r="B858" s="34" t="str">
        <f>IFERROR(VLOOKUP(RepVariacion[[#This Row],[Nombre Artículo]],Productos[],3,FALSE),"00 Falta Info")</f>
        <v>Verduras</v>
      </c>
      <c r="C858" s="34" t="str">
        <f>IFERROR(VLOOKUP(RepVariacion[[#This Row],[Nombre Artículo]],Productos[],2,FALSE),"00 Falta Info")</f>
        <v>Palta</v>
      </c>
      <c r="D858" s="61">
        <f>RepVariacion[[#This Row],[Fecha]]-RepVariacion[[#This Row],[Fecha Inicial]]+1</f>
        <v>7</v>
      </c>
      <c r="E858" s="62">
        <v>46135</v>
      </c>
      <c r="F858" s="62">
        <v>46141</v>
      </c>
      <c r="G858" s="29" t="s">
        <v>92</v>
      </c>
      <c r="H858" s="30">
        <v>14</v>
      </c>
      <c r="I858" s="30">
        <v>7</v>
      </c>
      <c r="J858" s="30">
        <v>4.2</v>
      </c>
      <c r="K858" s="30">
        <v>16.7</v>
      </c>
      <c r="L858" s="30">
        <v>13.3</v>
      </c>
      <c r="M858" s="30">
        <v>-3.4</v>
      </c>
      <c r="N858" s="30">
        <v>3.1</v>
      </c>
      <c r="O858" s="58">
        <v>-0.20599999999999999</v>
      </c>
      <c r="P858" s="59">
        <v>-13767.55</v>
      </c>
      <c r="Q858" s="59">
        <v>0.187</v>
      </c>
      <c r="R858" s="59">
        <v>12488.89</v>
      </c>
      <c r="S858" s="32">
        <v>0.19800000000000001</v>
      </c>
      <c r="T858" s="32">
        <v>0.158</v>
      </c>
      <c r="U858" s="59">
        <v>336919.03</v>
      </c>
      <c r="V858" s="59">
        <v>16996.89</v>
      </c>
      <c r="W858" s="59">
        <v>28000</v>
      </c>
      <c r="X858" s="59">
        <v>66834.22</v>
      </c>
      <c r="Y858" s="59">
        <v>53066.67</v>
      </c>
      <c r="AA858"/>
    </row>
    <row r="859" spans="1:27" x14ac:dyDescent="0.25">
      <c r="A859" s="60">
        <f>IFERROR(VLOOKUP(RepVariacion[[#This Row],[Nombre Artículo]],Productos[],4,FALSE),"00 Falta Info")</f>
        <v>0</v>
      </c>
      <c r="B859" s="34" t="str">
        <f>IFERROR(VLOOKUP(RepVariacion[[#This Row],[Nombre Artículo]],Productos[],3,FALSE),"00 Falta Info")</f>
        <v>Postres</v>
      </c>
      <c r="C859" s="34" t="str">
        <f>IFERROR(VLOOKUP(RepVariacion[[#This Row],[Nombre Artículo]],Productos[],2,FALSE),"00 Falta Info")</f>
        <v>Tortas</v>
      </c>
      <c r="D859" s="61">
        <f>RepVariacion[[#This Row],[Fecha]]-RepVariacion[[#This Row],[Fecha Inicial]]+1</f>
        <v>7</v>
      </c>
      <c r="E859" s="62">
        <v>46135</v>
      </c>
      <c r="F859" s="62">
        <v>46141</v>
      </c>
      <c r="G859" s="29" t="s">
        <v>130</v>
      </c>
      <c r="H859" s="30">
        <v>23</v>
      </c>
      <c r="I859" s="30">
        <v>64</v>
      </c>
      <c r="J859" s="30">
        <v>61</v>
      </c>
      <c r="K859" s="30">
        <v>26</v>
      </c>
      <c r="L859" s="30">
        <v>29</v>
      </c>
      <c r="M859" s="30">
        <v>3</v>
      </c>
      <c r="N859" s="30"/>
      <c r="O859" s="58">
        <v>0.115</v>
      </c>
      <c r="P859" s="59">
        <v>3618</v>
      </c>
      <c r="Q859" s="59"/>
      <c r="R859" s="59"/>
      <c r="S859" s="32">
        <v>0.78600000000000003</v>
      </c>
      <c r="T859" s="32">
        <v>0.877</v>
      </c>
      <c r="U859" s="59">
        <v>39876.730000000003</v>
      </c>
      <c r="V859" s="59">
        <v>73566</v>
      </c>
      <c r="W859" s="59">
        <v>77184</v>
      </c>
      <c r="X859" s="59">
        <v>31356</v>
      </c>
      <c r="Y859" s="59">
        <v>34974</v>
      </c>
      <c r="AA859"/>
    </row>
    <row r="860" spans="1:27" x14ac:dyDescent="0.25">
      <c r="A860" s="60">
        <f>IFERROR(VLOOKUP(RepVariacion[[#This Row],[Nombre Artículo]],Productos[],4,FALSE),"00 Falta Info")</f>
        <v>0</v>
      </c>
      <c r="B860" s="34" t="str">
        <f>IFERROR(VLOOKUP(RepVariacion[[#This Row],[Nombre Artículo]],Productos[],3,FALSE),"00 Falta Info")</f>
        <v>Postres</v>
      </c>
      <c r="C860" s="34" t="str">
        <f>IFERROR(VLOOKUP(RepVariacion[[#This Row],[Nombre Artículo]],Productos[],2,FALSE),"00 Falta Info")</f>
        <v>Tortas</v>
      </c>
      <c r="D860" s="61">
        <f>RepVariacion[[#This Row],[Fecha]]-RepVariacion[[#This Row],[Fecha Inicial]]+1</f>
        <v>7</v>
      </c>
      <c r="E860" s="62">
        <v>46135</v>
      </c>
      <c r="F860" s="62">
        <v>46141</v>
      </c>
      <c r="G860" s="29" t="s">
        <v>131</v>
      </c>
      <c r="H860" s="30">
        <v>50</v>
      </c>
      <c r="I860" s="30"/>
      <c r="J860" s="30">
        <v>42</v>
      </c>
      <c r="K860" s="30">
        <v>8</v>
      </c>
      <c r="L860" s="30">
        <v>5</v>
      </c>
      <c r="M860" s="30">
        <v>-3</v>
      </c>
      <c r="N860" s="30"/>
      <c r="O860" s="58">
        <v>-0.375</v>
      </c>
      <c r="P860" s="59">
        <v>-3171</v>
      </c>
      <c r="Q860" s="59"/>
      <c r="R860" s="59"/>
      <c r="S860" s="32">
        <v>0.49099999999999999</v>
      </c>
      <c r="T860" s="32">
        <v>0.307</v>
      </c>
      <c r="U860" s="59">
        <v>17227</v>
      </c>
      <c r="V860" s="59">
        <v>44394</v>
      </c>
      <c r="W860" s="59"/>
      <c r="X860" s="59">
        <v>8456</v>
      </c>
      <c r="Y860" s="59">
        <v>5285</v>
      </c>
      <c r="AA860"/>
    </row>
    <row r="861" spans="1:27" x14ac:dyDescent="0.25">
      <c r="A861" s="60">
        <f>IFERROR(VLOOKUP(RepVariacion[[#This Row],[Nombre Artículo]],Productos[],4,FALSE),"00 Falta Info")</f>
        <v>0</v>
      </c>
      <c r="B861" s="34" t="str">
        <f>IFERROR(VLOOKUP(RepVariacion[[#This Row],[Nombre Artículo]],Productos[],3,FALSE),"00 Falta Info")</f>
        <v>Postres</v>
      </c>
      <c r="C861" s="34" t="str">
        <f>IFERROR(VLOOKUP(RepVariacion[[#This Row],[Nombre Artículo]],Productos[],2,FALSE),"00 Falta Info")</f>
        <v>Tortas</v>
      </c>
      <c r="D861" s="61">
        <f>RepVariacion[[#This Row],[Fecha]]-RepVariacion[[#This Row],[Fecha Inicial]]+1</f>
        <v>7</v>
      </c>
      <c r="E861" s="62">
        <v>46135</v>
      </c>
      <c r="F861" s="62">
        <v>46141</v>
      </c>
      <c r="G861" s="29" t="s">
        <v>143</v>
      </c>
      <c r="H861" s="30">
        <v>12</v>
      </c>
      <c r="I861" s="30">
        <v>60</v>
      </c>
      <c r="J861" s="30">
        <v>62</v>
      </c>
      <c r="K861" s="30">
        <v>10</v>
      </c>
      <c r="L861" s="30">
        <v>9</v>
      </c>
      <c r="M861" s="30">
        <v>-1</v>
      </c>
      <c r="N861" s="30">
        <v>1</v>
      </c>
      <c r="O861" s="58">
        <v>-0.1</v>
      </c>
      <c r="P861" s="59">
        <v>-1546</v>
      </c>
      <c r="Q861" s="59">
        <v>0.1</v>
      </c>
      <c r="R861" s="59">
        <v>1546</v>
      </c>
      <c r="S861" s="32">
        <v>0.47699999999999998</v>
      </c>
      <c r="T861" s="32">
        <v>0.42899999999999999</v>
      </c>
      <c r="U861" s="59">
        <v>32411.32</v>
      </c>
      <c r="V861" s="59">
        <v>95852</v>
      </c>
      <c r="W861" s="59">
        <v>92760</v>
      </c>
      <c r="X861" s="59">
        <v>15460</v>
      </c>
      <c r="Y861" s="59">
        <v>13914</v>
      </c>
      <c r="AA861"/>
    </row>
    <row r="862" spans="1:27" x14ac:dyDescent="0.25">
      <c r="A862" s="60">
        <f>IFERROR(VLOOKUP(RepVariacion[[#This Row],[Nombre Artículo]],Productos[],4,FALSE),"00 Falta Info")</f>
        <v>0</v>
      </c>
      <c r="B862" s="34" t="str">
        <f>IFERROR(VLOOKUP(RepVariacion[[#This Row],[Nombre Artículo]],Productos[],3,FALSE),"00 Falta Info")</f>
        <v>Postres</v>
      </c>
      <c r="C862" s="34" t="str">
        <f>IFERROR(VLOOKUP(RepVariacion[[#This Row],[Nombre Artículo]],Productos[],2,FALSE),"00 Falta Info")</f>
        <v>Tortas</v>
      </c>
      <c r="D862" s="61">
        <f>RepVariacion[[#This Row],[Fecha]]-RepVariacion[[#This Row],[Fecha Inicial]]+1</f>
        <v>7</v>
      </c>
      <c r="E862" s="62">
        <v>46135</v>
      </c>
      <c r="F862" s="62">
        <v>46141</v>
      </c>
      <c r="G862" s="29" t="s">
        <v>132</v>
      </c>
      <c r="H862" s="30">
        <v>176</v>
      </c>
      <c r="I862" s="30"/>
      <c r="J862" s="30"/>
      <c r="K862" s="30">
        <v>176</v>
      </c>
      <c r="L862" s="30">
        <v>175</v>
      </c>
      <c r="M862" s="30">
        <v>-1</v>
      </c>
      <c r="N862" s="30"/>
      <c r="O862" s="58">
        <v>-6.0000000000000001E-3</v>
      </c>
      <c r="P862" s="59">
        <v>-240</v>
      </c>
      <c r="Q862" s="59"/>
      <c r="R862" s="59"/>
      <c r="S862" s="32"/>
      <c r="T862" s="32"/>
      <c r="U862" s="59"/>
      <c r="V862" s="59"/>
      <c r="W862" s="59"/>
      <c r="X862" s="59">
        <v>42240</v>
      </c>
      <c r="Y862" s="59">
        <v>42000</v>
      </c>
      <c r="AA862"/>
    </row>
    <row r="863" spans="1:27" x14ac:dyDescent="0.25">
      <c r="A863" s="60">
        <f>IFERROR(VLOOKUP(RepVariacion[[#This Row],[Nombre Artículo]],Productos[],4,FALSE),"00 Falta Info")</f>
        <v>0</v>
      </c>
      <c r="B863" s="34" t="str">
        <f>IFERROR(VLOOKUP(RepVariacion[[#This Row],[Nombre Artículo]],Productos[],3,FALSE),"00 Falta Info")</f>
        <v>Postres</v>
      </c>
      <c r="C863" s="34" t="str">
        <f>IFERROR(VLOOKUP(RepVariacion[[#This Row],[Nombre Artículo]],Productos[],2,FALSE),"00 Falta Info")</f>
        <v>Tortas</v>
      </c>
      <c r="D863" s="61">
        <f>RepVariacion[[#This Row],[Fecha]]-RepVariacion[[#This Row],[Fecha Inicial]]+1</f>
        <v>7</v>
      </c>
      <c r="E863" s="62">
        <v>46135</v>
      </c>
      <c r="F863" s="62">
        <v>46141</v>
      </c>
      <c r="G863" s="29" t="s">
        <v>144</v>
      </c>
      <c r="H863" s="30">
        <v>224</v>
      </c>
      <c r="I863" s="30">
        <v>232</v>
      </c>
      <c r="J863" s="30">
        <v>276</v>
      </c>
      <c r="K863" s="30">
        <v>180</v>
      </c>
      <c r="L863" s="30">
        <v>175</v>
      </c>
      <c r="M863" s="30">
        <v>-5</v>
      </c>
      <c r="N863" s="30"/>
      <c r="O863" s="58">
        <v>-2.8000000000000001E-2</v>
      </c>
      <c r="P863" s="59">
        <v>-1665</v>
      </c>
      <c r="Q863" s="59"/>
      <c r="R863" s="59"/>
      <c r="S863" s="32"/>
      <c r="T863" s="32"/>
      <c r="U863" s="59"/>
      <c r="V863" s="59">
        <v>91908</v>
      </c>
      <c r="W863" s="59">
        <v>77256</v>
      </c>
      <c r="X863" s="59">
        <v>59940</v>
      </c>
      <c r="Y863" s="59">
        <v>58275</v>
      </c>
      <c r="AA863"/>
    </row>
    <row r="864" spans="1:27" x14ac:dyDescent="0.25">
      <c r="A864" s="60">
        <f>IFERROR(VLOOKUP(RepVariacion[[#This Row],[Nombre Artículo]],Productos[],4,FALSE),"00 Falta Info")</f>
        <v>0</v>
      </c>
      <c r="B864" s="34" t="str">
        <f>IFERROR(VLOOKUP(RepVariacion[[#This Row],[Nombre Artículo]],Productos[],3,FALSE),"00 Falta Info")</f>
        <v>Postres</v>
      </c>
      <c r="C864" s="34" t="str">
        <f>IFERROR(VLOOKUP(RepVariacion[[#This Row],[Nombre Artículo]],Productos[],2,FALSE),"00 Falta Info")</f>
        <v>Tortas</v>
      </c>
      <c r="D864" s="61">
        <f>RepVariacion[[#This Row],[Fecha]]-RepVariacion[[#This Row],[Fecha Inicial]]+1</f>
        <v>7</v>
      </c>
      <c r="E864" s="62">
        <v>46135</v>
      </c>
      <c r="F864" s="62">
        <v>46141</v>
      </c>
      <c r="G864" s="29" t="s">
        <v>133</v>
      </c>
      <c r="H864" s="30">
        <v>14</v>
      </c>
      <c r="I864" s="30"/>
      <c r="J864" s="30">
        <v>14</v>
      </c>
      <c r="K864" s="30"/>
      <c r="L864" s="30">
        <v>1</v>
      </c>
      <c r="M864" s="30">
        <v>1</v>
      </c>
      <c r="N864" s="30"/>
      <c r="O864" s="58"/>
      <c r="P864" s="59">
        <v>470</v>
      </c>
      <c r="Q864" s="59"/>
      <c r="R864" s="59"/>
      <c r="S864" s="32"/>
      <c r="T864" s="32"/>
      <c r="U864" s="59"/>
      <c r="V864" s="59">
        <v>6580</v>
      </c>
      <c r="W864" s="59"/>
      <c r="X864" s="59"/>
      <c r="Y864" s="59">
        <v>470</v>
      </c>
      <c r="AA864"/>
    </row>
    <row r="865" spans="1:27" x14ac:dyDescent="0.25">
      <c r="A865" s="60">
        <f>IFERROR(VLOOKUP(RepVariacion[[#This Row],[Nombre Artículo]],Productos[],4,FALSE),"00 Falta Info")</f>
        <v>0</v>
      </c>
      <c r="B865" s="34" t="str">
        <f>IFERROR(VLOOKUP(RepVariacion[[#This Row],[Nombre Artículo]],Productos[],3,FALSE),"00 Falta Info")</f>
        <v>Postres</v>
      </c>
      <c r="C865" s="34" t="str">
        <f>IFERROR(VLOOKUP(RepVariacion[[#This Row],[Nombre Artículo]],Productos[],2,FALSE),"00 Falta Info")</f>
        <v>Tortas</v>
      </c>
      <c r="D865" s="61">
        <f>RepVariacion[[#This Row],[Fecha]]-RepVariacion[[#This Row],[Fecha Inicial]]+1</f>
        <v>7</v>
      </c>
      <c r="E865" s="62">
        <v>46135</v>
      </c>
      <c r="F865" s="62">
        <v>46141</v>
      </c>
      <c r="G865" s="29" t="s">
        <v>145</v>
      </c>
      <c r="H865" s="30">
        <v>29</v>
      </c>
      <c r="I865" s="30"/>
      <c r="J865" s="30">
        <v>26</v>
      </c>
      <c r="K865" s="30">
        <v>3</v>
      </c>
      <c r="L865" s="30">
        <v>4</v>
      </c>
      <c r="M865" s="30">
        <v>1</v>
      </c>
      <c r="N865" s="30"/>
      <c r="O865" s="58">
        <v>0.33300000000000002</v>
      </c>
      <c r="P865" s="59">
        <v>1140</v>
      </c>
      <c r="Q865" s="59"/>
      <c r="R865" s="59"/>
      <c r="S865" s="32">
        <v>0.23899999999999999</v>
      </c>
      <c r="T865" s="32">
        <v>0.31900000000000001</v>
      </c>
      <c r="U865" s="59">
        <v>14316.45</v>
      </c>
      <c r="V865" s="59">
        <v>29640</v>
      </c>
      <c r="W865" s="59"/>
      <c r="X865" s="59">
        <v>3420</v>
      </c>
      <c r="Y865" s="59">
        <v>4560</v>
      </c>
      <c r="AA865"/>
    </row>
    <row r="866" spans="1:27" x14ac:dyDescent="0.25">
      <c r="A866" s="60">
        <f>IFERROR(VLOOKUP(RepVariacion[[#This Row],[Nombre Artículo]],Productos[],4,FALSE),"00 Falta Info")</f>
        <v>0</v>
      </c>
      <c r="B866" s="34" t="str">
        <f>IFERROR(VLOOKUP(RepVariacion[[#This Row],[Nombre Artículo]],Productos[],3,FALSE),"00 Falta Info")</f>
        <v>Postres</v>
      </c>
      <c r="C866" s="34" t="str">
        <f>IFERROR(VLOOKUP(RepVariacion[[#This Row],[Nombre Artículo]],Productos[],2,FALSE),"00 Falta Info")</f>
        <v>Tortas</v>
      </c>
      <c r="D866" s="61">
        <f>RepVariacion[[#This Row],[Fecha]]-RepVariacion[[#This Row],[Fecha Inicial]]+1</f>
        <v>7</v>
      </c>
      <c r="E866" s="62">
        <v>46135</v>
      </c>
      <c r="F866" s="62">
        <v>46141</v>
      </c>
      <c r="G866" s="29" t="s">
        <v>135</v>
      </c>
      <c r="H866" s="30">
        <v>6</v>
      </c>
      <c r="I866" s="30">
        <v>12</v>
      </c>
      <c r="J866" s="30">
        <v>14</v>
      </c>
      <c r="K866" s="30">
        <v>4</v>
      </c>
      <c r="L866" s="30">
        <v>4</v>
      </c>
      <c r="M866" s="30"/>
      <c r="N866" s="30"/>
      <c r="O866" s="58"/>
      <c r="P866" s="59"/>
      <c r="Q866" s="59"/>
      <c r="R866" s="59"/>
      <c r="S866" s="32">
        <v>7.2999999999999995E-2</v>
      </c>
      <c r="T866" s="32">
        <v>7.2999999999999995E-2</v>
      </c>
      <c r="U866" s="59">
        <v>14824</v>
      </c>
      <c r="V866" s="59">
        <v>3808</v>
      </c>
      <c r="W866" s="59">
        <v>3264</v>
      </c>
      <c r="X866" s="59">
        <v>1088</v>
      </c>
      <c r="Y866" s="59">
        <v>1088</v>
      </c>
      <c r="AA866"/>
    </row>
    <row r="867" spans="1:27" x14ac:dyDescent="0.25">
      <c r="A867" s="60">
        <f>IFERROR(VLOOKUP(RepVariacion[[#This Row],[Nombre Artículo]],Productos[],4,FALSE),"00 Falta Info")</f>
        <v>0</v>
      </c>
      <c r="B867" s="34" t="str">
        <f>IFERROR(VLOOKUP(RepVariacion[[#This Row],[Nombre Artículo]],Productos[],3,FALSE),"00 Falta Info")</f>
        <v>Colación</v>
      </c>
      <c r="C867" s="34" t="str">
        <f>IFERROR(VLOOKUP(RepVariacion[[#This Row],[Nombre Artículo]],Productos[],2,FALSE),"00 Falta Info")</f>
        <v>Colacion</v>
      </c>
      <c r="D867" s="61">
        <f>RepVariacion[[#This Row],[Fecha]]-RepVariacion[[#This Row],[Fecha Inicial]]+1</f>
        <v>7</v>
      </c>
      <c r="E867" s="62">
        <v>46135</v>
      </c>
      <c r="F867" s="62">
        <v>46141</v>
      </c>
      <c r="G867" s="29" t="s">
        <v>137</v>
      </c>
      <c r="H867" s="30">
        <v>8</v>
      </c>
      <c r="I867" s="30">
        <v>8</v>
      </c>
      <c r="J867" s="30">
        <v>8</v>
      </c>
      <c r="K867" s="30">
        <v>8</v>
      </c>
      <c r="L867" s="30"/>
      <c r="M867" s="30">
        <v>-8</v>
      </c>
      <c r="N867" s="30"/>
      <c r="O867" s="58">
        <v>-1</v>
      </c>
      <c r="P867" s="59">
        <v>-48000</v>
      </c>
      <c r="Q867" s="59"/>
      <c r="R867" s="59"/>
      <c r="S867" s="32"/>
      <c r="T867" s="32"/>
      <c r="U867" s="59"/>
      <c r="V867" s="59">
        <v>48000</v>
      </c>
      <c r="W867" s="59">
        <v>48000</v>
      </c>
      <c r="X867" s="59">
        <v>48000</v>
      </c>
      <c r="Y867" s="59"/>
      <c r="AA867"/>
    </row>
    <row r="868" spans="1:27" x14ac:dyDescent="0.25">
      <c r="A868" s="60">
        <f>IFERROR(VLOOKUP(RepVariacion[[#This Row],[Nombre Artículo]],Productos[],4,FALSE),"00 Falta Info")</f>
        <v>0</v>
      </c>
      <c r="B868" s="34" t="str">
        <f>IFERROR(VLOOKUP(RepVariacion[[#This Row],[Nombre Artículo]],Productos[],3,FALSE),"00 Falta Info")</f>
        <v>Colación</v>
      </c>
      <c r="C868" s="34" t="str">
        <f>IFERROR(VLOOKUP(RepVariacion[[#This Row],[Nombre Artículo]],Productos[],2,FALSE),"00 Falta Info")</f>
        <v>Colacion</v>
      </c>
      <c r="D868" s="61">
        <f>RepVariacion[[#This Row],[Fecha]]-RepVariacion[[#This Row],[Fecha Inicial]]+1</f>
        <v>7</v>
      </c>
      <c r="E868" s="62">
        <v>46135</v>
      </c>
      <c r="F868" s="62">
        <v>46141</v>
      </c>
      <c r="G868" s="29" t="s">
        <v>141</v>
      </c>
      <c r="H868" s="30">
        <v>6.2</v>
      </c>
      <c r="I868" s="30"/>
      <c r="J868" s="30">
        <v>4.8</v>
      </c>
      <c r="K868" s="30">
        <v>1.3</v>
      </c>
      <c r="L868" s="30"/>
      <c r="M868" s="30">
        <v>-1.3</v>
      </c>
      <c r="N868" s="30"/>
      <c r="O868" s="58">
        <v>-1</v>
      </c>
      <c r="P868" s="59">
        <v>-10752.7</v>
      </c>
      <c r="Q868" s="59"/>
      <c r="R868" s="59"/>
      <c r="S868" s="32"/>
      <c r="T868" s="32"/>
      <c r="U868" s="59"/>
      <c r="V868" s="59">
        <v>40115.83</v>
      </c>
      <c r="W868" s="59"/>
      <c r="X868" s="59">
        <v>10752.7</v>
      </c>
      <c r="Y868" s="59"/>
      <c r="AA868"/>
    </row>
    <row r="869" spans="1:27" x14ac:dyDescent="0.25">
      <c r="A869" s="60">
        <f>IFERROR(VLOOKUP(RepVariacion[[#This Row],[Nombre Artículo]],Productos[],4,FALSE),"00 Falta Info")</f>
        <v>0</v>
      </c>
      <c r="B869" s="34" t="str">
        <f>IFERROR(VLOOKUP(RepVariacion[[#This Row],[Nombre Artículo]],Productos[],3,FALSE),"00 Falta Info")</f>
        <v>Colación</v>
      </c>
      <c r="C869" s="34" t="str">
        <f>IFERROR(VLOOKUP(RepVariacion[[#This Row],[Nombre Artículo]],Productos[],2,FALSE),"00 Falta Info")</f>
        <v>Colacion</v>
      </c>
      <c r="D869" s="61">
        <f>RepVariacion[[#This Row],[Fecha]]-RepVariacion[[#This Row],[Fecha Inicial]]+1</f>
        <v>7</v>
      </c>
      <c r="E869" s="62">
        <v>46135</v>
      </c>
      <c r="F869" s="62">
        <v>46141</v>
      </c>
      <c r="G869" s="29" t="s">
        <v>140</v>
      </c>
      <c r="H869" s="30">
        <v>8.9</v>
      </c>
      <c r="I869" s="30"/>
      <c r="J869" s="30">
        <v>8.9</v>
      </c>
      <c r="K869" s="30"/>
      <c r="L869" s="30"/>
      <c r="M869" s="30"/>
      <c r="N869" s="30"/>
      <c r="O869" s="58"/>
      <c r="P869" s="59"/>
      <c r="Q869" s="59"/>
      <c r="R869" s="59"/>
      <c r="S869" s="32"/>
      <c r="T869" s="32"/>
      <c r="U869" s="59"/>
      <c r="V869" s="59">
        <v>22250</v>
      </c>
      <c r="W869" s="59"/>
      <c r="X869" s="59"/>
      <c r="Y869" s="59"/>
      <c r="AA869"/>
    </row>
    <row r="870" spans="1:27" x14ac:dyDescent="0.25">
      <c r="A870" s="60">
        <f>IFERROR(VLOOKUP(RepVariacion[[#This Row],[Nombre Artículo]],Productos[],4,FALSE),"00 Falta Info")</f>
        <v>0</v>
      </c>
      <c r="B870" s="34" t="str">
        <f>IFERROR(VLOOKUP(RepVariacion[[#This Row],[Nombre Artículo]],Productos[],3,FALSE),"00 Falta Info")</f>
        <v>Aves</v>
      </c>
      <c r="C870" s="34" t="str">
        <f>IFERROR(VLOOKUP(RepVariacion[[#This Row],[Nombre Artículo]],Productos[],2,FALSE),"00 Falta Info")</f>
        <v>Pollo</v>
      </c>
      <c r="D870" s="61">
        <f>RepVariacion[[#This Row],[Fecha]]-RepVariacion[[#This Row],[Fecha Inicial]]+1</f>
        <v>7</v>
      </c>
      <c r="E870" s="62">
        <v>46142</v>
      </c>
      <c r="F870" s="62">
        <v>46148</v>
      </c>
      <c r="G870" s="29" t="s">
        <v>71</v>
      </c>
      <c r="H870" s="30">
        <v>24.7</v>
      </c>
      <c r="I870" s="30"/>
      <c r="J870" s="30">
        <v>21.9</v>
      </c>
      <c r="K870" s="30">
        <v>2.8</v>
      </c>
      <c r="L870" s="30">
        <v>4.0999999999999996</v>
      </c>
      <c r="M870" s="30">
        <v>1.3</v>
      </c>
      <c r="N870" s="30"/>
      <c r="O870" s="58">
        <v>0.46100000000000002</v>
      </c>
      <c r="P870" s="59">
        <v>5622.75</v>
      </c>
      <c r="Q870" s="59"/>
      <c r="R870" s="59"/>
      <c r="S870" s="32">
        <v>0.10299999999999999</v>
      </c>
      <c r="T870" s="32">
        <v>0.15</v>
      </c>
      <c r="U870" s="59">
        <v>118826.38</v>
      </c>
      <c r="V870" s="59">
        <v>94204.59</v>
      </c>
      <c r="W870" s="59"/>
      <c r="X870" s="59">
        <v>12184.93</v>
      </c>
      <c r="Y870" s="59">
        <v>17807.68</v>
      </c>
      <c r="AA870"/>
    </row>
    <row r="871" spans="1:27" x14ac:dyDescent="0.25">
      <c r="A871" s="60">
        <f>IFERROR(VLOOKUP(RepVariacion[[#This Row],[Nombre Artículo]],Productos[],4,FALSE),"00 Falta Info")</f>
        <v>0</v>
      </c>
      <c r="B871" s="34" t="str">
        <f>IFERROR(VLOOKUP(RepVariacion[[#This Row],[Nombre Artículo]],Productos[],3,FALSE),"00 Falta Info")</f>
        <v>Carnes</v>
      </c>
      <c r="C871" s="34" t="str">
        <f>IFERROR(VLOOKUP(RepVariacion[[#This Row],[Nombre Artículo]],Productos[],2,FALSE),"00 Falta Info")</f>
        <v>Vacuno</v>
      </c>
      <c r="D871" s="61">
        <f>RepVariacion[[#This Row],[Fecha]]-RepVariacion[[#This Row],[Fecha Inicial]]+1</f>
        <v>7</v>
      </c>
      <c r="E871" s="62">
        <v>46142</v>
      </c>
      <c r="F871" s="62">
        <v>46148</v>
      </c>
      <c r="G871" s="29" t="s">
        <v>103</v>
      </c>
      <c r="H871" s="30"/>
      <c r="I871" s="30">
        <v>38</v>
      </c>
      <c r="J871" s="30">
        <v>19.5</v>
      </c>
      <c r="K871" s="30">
        <v>18.5</v>
      </c>
      <c r="L871" s="30">
        <v>18.5</v>
      </c>
      <c r="M871" s="30"/>
      <c r="N871" s="30"/>
      <c r="O871" s="58"/>
      <c r="P871" s="59"/>
      <c r="Q871" s="59"/>
      <c r="R871" s="59"/>
      <c r="S871" s="32">
        <v>0.38500000000000001</v>
      </c>
      <c r="T871" s="32">
        <v>0.38500000000000001</v>
      </c>
      <c r="U871" s="59">
        <v>2054029.99</v>
      </c>
      <c r="V871" s="59">
        <v>834599.99</v>
      </c>
      <c r="W871" s="59">
        <v>1626400</v>
      </c>
      <c r="X871" s="59">
        <v>791800.01</v>
      </c>
      <c r="Y871" s="59">
        <v>791799.99</v>
      </c>
      <c r="AA871"/>
    </row>
    <row r="872" spans="1:27" x14ac:dyDescent="0.25">
      <c r="A872" s="60">
        <f>IFERROR(VLOOKUP(RepVariacion[[#This Row],[Nombre Artículo]],Productos[],4,FALSE),"00 Falta Info")</f>
        <v>0</v>
      </c>
      <c r="B872" s="34" t="str">
        <f>IFERROR(VLOOKUP(RepVariacion[[#This Row],[Nombre Artículo]],Productos[],3,FALSE),"00 Falta Info")</f>
        <v>Carnes</v>
      </c>
      <c r="C872" s="34" t="str">
        <f>IFERROR(VLOOKUP(RepVariacion[[#This Row],[Nombre Artículo]],Productos[],2,FALSE),"00 Falta Info")</f>
        <v>Vacuno</v>
      </c>
      <c r="D872" s="61">
        <f>RepVariacion[[#This Row],[Fecha]]-RepVariacion[[#This Row],[Fecha Inicial]]+1</f>
        <v>7</v>
      </c>
      <c r="E872" s="62">
        <v>46142</v>
      </c>
      <c r="F872" s="62">
        <v>46148</v>
      </c>
      <c r="G872" s="29" t="s">
        <v>84</v>
      </c>
      <c r="H872" s="30">
        <v>44.4</v>
      </c>
      <c r="I872" s="30">
        <v>15.9</v>
      </c>
      <c r="J872" s="30">
        <v>45.8</v>
      </c>
      <c r="K872" s="30">
        <v>14.6</v>
      </c>
      <c r="L872" s="30">
        <v>7.7</v>
      </c>
      <c r="M872" s="30">
        <v>-6.9</v>
      </c>
      <c r="N872" s="30">
        <v>4.5999999999999996</v>
      </c>
      <c r="O872" s="58">
        <v>-0.47099999999999997</v>
      </c>
      <c r="P872" s="59">
        <v>-108993.17</v>
      </c>
      <c r="Q872" s="59">
        <v>0.316</v>
      </c>
      <c r="R872" s="59">
        <v>72966.13</v>
      </c>
      <c r="S872" s="32">
        <v>0.375</v>
      </c>
      <c r="T872" s="32">
        <v>0.19900000000000001</v>
      </c>
      <c r="U872" s="59">
        <v>613069.32999999996</v>
      </c>
      <c r="V872" s="59">
        <v>725437.84</v>
      </c>
      <c r="W872" s="59">
        <v>254561</v>
      </c>
      <c r="X872" s="59">
        <v>230118.74</v>
      </c>
      <c r="Y872" s="59">
        <v>122181.99</v>
      </c>
      <c r="AA872"/>
    </row>
    <row r="873" spans="1:27" x14ac:dyDescent="0.25">
      <c r="A873" s="60">
        <f>IFERROR(VLOOKUP(RepVariacion[[#This Row],[Nombre Artículo]],Productos[],4,FALSE),"00 Falta Info")</f>
        <v>0</v>
      </c>
      <c r="B873" s="34" t="str">
        <f>IFERROR(VLOOKUP(RepVariacion[[#This Row],[Nombre Artículo]],Productos[],3,FALSE),"00 Falta Info")</f>
        <v>Carnes</v>
      </c>
      <c r="C873" s="34" t="str">
        <f>IFERROR(VLOOKUP(RepVariacion[[#This Row],[Nombre Artículo]],Productos[],2,FALSE),"00 Falta Info")</f>
        <v>Vacuno</v>
      </c>
      <c r="D873" s="61">
        <f>RepVariacion[[#This Row],[Fecha]]-RepVariacion[[#This Row],[Fecha Inicial]]+1</f>
        <v>7</v>
      </c>
      <c r="E873" s="62">
        <v>46142</v>
      </c>
      <c r="F873" s="62">
        <v>46148</v>
      </c>
      <c r="G873" s="29" t="s">
        <v>104</v>
      </c>
      <c r="H873" s="30">
        <v>17.2</v>
      </c>
      <c r="I873" s="30">
        <v>2.5</v>
      </c>
      <c r="J873" s="30">
        <v>11.2</v>
      </c>
      <c r="K873" s="30">
        <v>8.5</v>
      </c>
      <c r="L873" s="30">
        <v>4.5</v>
      </c>
      <c r="M873" s="30">
        <v>-4</v>
      </c>
      <c r="N873" s="30">
        <v>4</v>
      </c>
      <c r="O873" s="58">
        <v>-0.47099999999999997</v>
      </c>
      <c r="P873" s="59">
        <v>-136000</v>
      </c>
      <c r="Q873" s="59">
        <v>0.47099999999999997</v>
      </c>
      <c r="R873" s="59">
        <v>136000</v>
      </c>
      <c r="S873" s="32">
        <v>0.85799999999999998</v>
      </c>
      <c r="T873" s="32">
        <v>0.45400000000000001</v>
      </c>
      <c r="U873" s="59">
        <v>336696.8</v>
      </c>
      <c r="V873" s="59">
        <v>382500</v>
      </c>
      <c r="W873" s="59">
        <v>85000</v>
      </c>
      <c r="X873" s="59">
        <v>289000</v>
      </c>
      <c r="Y873" s="59">
        <v>153000</v>
      </c>
      <c r="AA873"/>
    </row>
    <row r="874" spans="1:27" x14ac:dyDescent="0.25">
      <c r="A874" s="60">
        <f>IFERROR(VLOOKUP(RepVariacion[[#This Row],[Nombre Artículo]],Productos[],4,FALSE),"00 Falta Info")</f>
        <v>0</v>
      </c>
      <c r="B874" s="34" t="str">
        <f>IFERROR(VLOOKUP(RepVariacion[[#This Row],[Nombre Artículo]],Productos[],3,FALSE),"00 Falta Info")</f>
        <v>Carnes</v>
      </c>
      <c r="C874" s="34" t="str">
        <f>IFERROR(VLOOKUP(RepVariacion[[#This Row],[Nombre Artículo]],Productos[],2,FALSE),"00 Falta Info")</f>
        <v>Vacuno</v>
      </c>
      <c r="D874" s="61">
        <f>RepVariacion[[#This Row],[Fecha]]-RepVariacion[[#This Row],[Fecha Inicial]]+1</f>
        <v>7</v>
      </c>
      <c r="E874" s="62">
        <v>46142</v>
      </c>
      <c r="F874" s="62">
        <v>46148</v>
      </c>
      <c r="G874" s="29" t="s">
        <v>105</v>
      </c>
      <c r="H874" s="30">
        <v>12.8</v>
      </c>
      <c r="I874" s="30">
        <v>5</v>
      </c>
      <c r="J874" s="30">
        <v>12.6</v>
      </c>
      <c r="K874" s="30">
        <v>5.2</v>
      </c>
      <c r="L874" s="30">
        <v>4.7</v>
      </c>
      <c r="M874" s="30">
        <v>-0.5</v>
      </c>
      <c r="N874" s="30">
        <v>0.2</v>
      </c>
      <c r="O874" s="58">
        <v>-9.4E-2</v>
      </c>
      <c r="P874" s="59">
        <v>-4395.97</v>
      </c>
      <c r="Q874" s="59">
        <v>2.9000000000000001E-2</v>
      </c>
      <c r="R874" s="59">
        <v>1348.46</v>
      </c>
      <c r="S874" s="32">
        <v>0.19500000000000001</v>
      </c>
      <c r="T874" s="32">
        <v>0.17699999999999999</v>
      </c>
      <c r="U874" s="59">
        <v>239786.95</v>
      </c>
      <c r="V874" s="59">
        <v>113054.68</v>
      </c>
      <c r="W874" s="59">
        <v>45000</v>
      </c>
      <c r="X874" s="59">
        <v>46836.97</v>
      </c>
      <c r="Y874" s="59">
        <v>42476.41</v>
      </c>
      <c r="AA874"/>
    </row>
    <row r="875" spans="1:27" x14ac:dyDescent="0.25">
      <c r="A875" s="60">
        <f>IFERROR(VLOOKUP(RepVariacion[[#This Row],[Nombre Artículo]],Productos[],4,FALSE),"00 Falta Info")</f>
        <v>0</v>
      </c>
      <c r="B875" s="34" t="str">
        <f>IFERROR(VLOOKUP(RepVariacion[[#This Row],[Nombre Artículo]],Productos[],3,FALSE),"00 Falta Info")</f>
        <v>Carnes</v>
      </c>
      <c r="C875" s="34" t="str">
        <f>IFERROR(VLOOKUP(RepVariacion[[#This Row],[Nombre Artículo]],Productos[],2,FALSE),"00 Falta Info")</f>
        <v>Vacuno</v>
      </c>
      <c r="D875" s="61">
        <f>RepVariacion[[#This Row],[Fecha]]-RepVariacion[[#This Row],[Fecha Inicial]]+1</f>
        <v>7</v>
      </c>
      <c r="E875" s="62">
        <v>46142</v>
      </c>
      <c r="F875" s="62">
        <v>46148</v>
      </c>
      <c r="G875" s="29" t="s">
        <v>160</v>
      </c>
      <c r="H875" s="30">
        <v>68</v>
      </c>
      <c r="I875" s="30">
        <v>144</v>
      </c>
      <c r="J875" s="30">
        <v>185</v>
      </c>
      <c r="K875" s="30">
        <v>27</v>
      </c>
      <c r="L875" s="30">
        <v>27</v>
      </c>
      <c r="M875" s="30"/>
      <c r="N875" s="30"/>
      <c r="O875" s="58"/>
      <c r="P875" s="59"/>
      <c r="Q875" s="59"/>
      <c r="R875" s="59"/>
      <c r="S875" s="32">
        <v>0.30599999999999999</v>
      </c>
      <c r="T875" s="32">
        <v>0.30599999999999999</v>
      </c>
      <c r="U875" s="59">
        <v>612587.96</v>
      </c>
      <c r="V875" s="59">
        <v>1285751.8700000001</v>
      </c>
      <c r="W875" s="59">
        <v>1000800</v>
      </c>
      <c r="X875" s="59">
        <v>187648.82</v>
      </c>
      <c r="Y875" s="59">
        <v>187650.27</v>
      </c>
      <c r="AA875"/>
    </row>
    <row r="876" spans="1:27" x14ac:dyDescent="0.25">
      <c r="A876" s="60">
        <f>IFERROR(VLOOKUP(RepVariacion[[#This Row],[Nombre Artículo]],Productos[],4,FALSE),"00 Falta Info")</f>
        <v>0</v>
      </c>
      <c r="B876" s="34" t="str">
        <f>IFERROR(VLOOKUP(RepVariacion[[#This Row],[Nombre Artículo]],Productos[],3,FALSE),"00 Falta Info")</f>
        <v>Carnes</v>
      </c>
      <c r="C876" s="34" t="str">
        <f>IFERROR(VLOOKUP(RepVariacion[[#This Row],[Nombre Artículo]],Productos[],2,FALSE),"00 Falta Info")</f>
        <v>Vacuno</v>
      </c>
      <c r="D876" s="61">
        <f>RepVariacion[[#This Row],[Fecha]]-RepVariacion[[#This Row],[Fecha Inicial]]+1</f>
        <v>7</v>
      </c>
      <c r="E876" s="62">
        <v>46142</v>
      </c>
      <c r="F876" s="62">
        <v>46148</v>
      </c>
      <c r="G876" s="29" t="s">
        <v>106</v>
      </c>
      <c r="H876" s="30">
        <v>7.8</v>
      </c>
      <c r="I876" s="30">
        <v>4</v>
      </c>
      <c r="J876" s="30">
        <v>9.4</v>
      </c>
      <c r="K876" s="30">
        <v>2.4</v>
      </c>
      <c r="L876" s="30">
        <v>2.4</v>
      </c>
      <c r="M876" s="30"/>
      <c r="N876" s="30"/>
      <c r="O876" s="58"/>
      <c r="P876" s="59"/>
      <c r="Q876" s="59"/>
      <c r="R876" s="59"/>
      <c r="S876" s="32">
        <v>0.20699999999999999</v>
      </c>
      <c r="T876" s="32">
        <v>0.20699999999999999</v>
      </c>
      <c r="U876" s="59">
        <v>173915.99</v>
      </c>
      <c r="V876" s="59">
        <v>141000</v>
      </c>
      <c r="W876" s="59">
        <v>60000</v>
      </c>
      <c r="X876" s="59">
        <v>36000</v>
      </c>
      <c r="Y876" s="59">
        <v>36000</v>
      </c>
      <c r="AA876"/>
    </row>
    <row r="877" spans="1:27" x14ac:dyDescent="0.25">
      <c r="A877" s="60">
        <f>IFERROR(VLOOKUP(RepVariacion[[#This Row],[Nombre Artículo]],Productos[],4,FALSE),"00 Falta Info")</f>
        <v>0</v>
      </c>
      <c r="B877" s="34" t="str">
        <f>IFERROR(VLOOKUP(RepVariacion[[#This Row],[Nombre Artículo]],Productos[],3,FALSE),"00 Falta Info")</f>
        <v>Pescado</v>
      </c>
      <c r="C877" s="34" t="str">
        <f>IFERROR(VLOOKUP(RepVariacion[[#This Row],[Nombre Artículo]],Productos[],2,FALSE),"00 Falta Info")</f>
        <v>Pescado</v>
      </c>
      <c r="D877" s="61">
        <f>RepVariacion[[#This Row],[Fecha]]-RepVariacion[[#This Row],[Fecha Inicial]]+1</f>
        <v>7</v>
      </c>
      <c r="E877" s="62">
        <v>46142</v>
      </c>
      <c r="F877" s="62">
        <v>46148</v>
      </c>
      <c r="G877" s="29" t="s">
        <v>86</v>
      </c>
      <c r="H877" s="30">
        <v>26.7</v>
      </c>
      <c r="I877" s="30">
        <v>15</v>
      </c>
      <c r="J877" s="30">
        <v>31.3</v>
      </c>
      <c r="K877" s="30">
        <v>10.4</v>
      </c>
      <c r="L877" s="30">
        <v>10.5</v>
      </c>
      <c r="M877" s="30">
        <v>0.1</v>
      </c>
      <c r="N877" s="30"/>
      <c r="O877" s="58">
        <v>1.4E-2</v>
      </c>
      <c r="P877" s="59">
        <v>1345</v>
      </c>
      <c r="Q877" s="59"/>
      <c r="R877" s="59"/>
      <c r="S877" s="32">
        <v>0.13200000000000001</v>
      </c>
      <c r="T877" s="32">
        <v>0.13500000000000001</v>
      </c>
      <c r="U877" s="59">
        <v>732434.01</v>
      </c>
      <c r="V877" s="59">
        <v>294089.44</v>
      </c>
      <c r="W877" s="59">
        <v>142500</v>
      </c>
      <c r="X877" s="59">
        <v>96338.62</v>
      </c>
      <c r="Y877" s="59">
        <v>98790.94</v>
      </c>
      <c r="AA877"/>
    </row>
    <row r="878" spans="1:27" x14ac:dyDescent="0.25">
      <c r="A878" s="60">
        <f>IFERROR(VLOOKUP(RepVariacion[[#This Row],[Nombre Artículo]],Productos[],4,FALSE),"00 Falta Info")</f>
        <v>0</v>
      </c>
      <c r="B878" s="34" t="str">
        <f>IFERROR(VLOOKUP(RepVariacion[[#This Row],[Nombre Artículo]],Productos[],3,FALSE),"00 Falta Info")</f>
        <v>Pescado</v>
      </c>
      <c r="C878" s="34" t="str">
        <f>IFERROR(VLOOKUP(RepVariacion[[#This Row],[Nombre Artículo]],Productos[],2,FALSE),"00 Falta Info")</f>
        <v>Pescado</v>
      </c>
      <c r="D878" s="61">
        <f>RepVariacion[[#This Row],[Fecha]]-RepVariacion[[#This Row],[Fecha Inicial]]+1</f>
        <v>7</v>
      </c>
      <c r="E878" s="62">
        <v>46142</v>
      </c>
      <c r="F878" s="62">
        <v>46148</v>
      </c>
      <c r="G878" s="29" t="s">
        <v>107</v>
      </c>
      <c r="H878" s="30">
        <v>26.1</v>
      </c>
      <c r="I878" s="30"/>
      <c r="J878" s="30">
        <v>20.6</v>
      </c>
      <c r="K878" s="30">
        <v>5.4</v>
      </c>
      <c r="L878" s="30">
        <v>5.0999999999999996</v>
      </c>
      <c r="M878" s="30">
        <v>-0.4</v>
      </c>
      <c r="N878" s="30">
        <v>0.2</v>
      </c>
      <c r="O878" s="58">
        <v>-6.6000000000000003E-2</v>
      </c>
      <c r="P878" s="59">
        <v>-3390.23</v>
      </c>
      <c r="Q878" s="59">
        <v>4.3999999999999997E-2</v>
      </c>
      <c r="R878" s="59">
        <v>2291.9899999999998</v>
      </c>
      <c r="S878" s="32">
        <v>0.20899999999999999</v>
      </c>
      <c r="T878" s="32">
        <v>0.19500000000000001</v>
      </c>
      <c r="U878" s="59">
        <v>247685</v>
      </c>
      <c r="V878" s="59">
        <v>197187.12</v>
      </c>
      <c r="W878" s="59"/>
      <c r="X878" s="59">
        <v>51712.92</v>
      </c>
      <c r="Y878" s="59">
        <v>48322.69</v>
      </c>
      <c r="AA878"/>
    </row>
    <row r="879" spans="1:27" x14ac:dyDescent="0.25">
      <c r="A879" s="60">
        <f>IFERROR(VLOOKUP(RepVariacion[[#This Row],[Nombre Artículo]],Productos[],4,FALSE),"00 Falta Info")</f>
        <v>0</v>
      </c>
      <c r="B879" s="34" t="str">
        <f>IFERROR(VLOOKUP(RepVariacion[[#This Row],[Nombre Artículo]],Productos[],3,FALSE),"00 Falta Info")</f>
        <v>Pescado</v>
      </c>
      <c r="C879" s="34" t="str">
        <f>IFERROR(VLOOKUP(RepVariacion[[#This Row],[Nombre Artículo]],Productos[],2,FALSE),"00 Falta Info")</f>
        <v>Pescado</v>
      </c>
      <c r="D879" s="61">
        <f>RepVariacion[[#This Row],[Fecha]]-RepVariacion[[#This Row],[Fecha Inicial]]+1</f>
        <v>7</v>
      </c>
      <c r="E879" s="62">
        <v>46142</v>
      </c>
      <c r="F879" s="62">
        <v>46148</v>
      </c>
      <c r="G879" s="29" t="s">
        <v>109</v>
      </c>
      <c r="H879" s="30">
        <v>44.8</v>
      </c>
      <c r="I879" s="30">
        <v>17.2</v>
      </c>
      <c r="J879" s="30">
        <v>33.299999999999997</v>
      </c>
      <c r="K879" s="30">
        <v>28.6</v>
      </c>
      <c r="L879" s="30">
        <v>20.8</v>
      </c>
      <c r="M879" s="30">
        <v>-7.8</v>
      </c>
      <c r="N879" s="30"/>
      <c r="O879" s="58">
        <v>-0.27400000000000002</v>
      </c>
      <c r="P879" s="59">
        <v>-88996.479999999996</v>
      </c>
      <c r="Q879" s="59"/>
      <c r="R879" s="59"/>
      <c r="S879" s="32">
        <v>0.38200000000000001</v>
      </c>
      <c r="T879" s="32">
        <v>0.27600000000000002</v>
      </c>
      <c r="U879" s="59">
        <v>856158.64</v>
      </c>
      <c r="V879" s="59">
        <v>378832.86</v>
      </c>
      <c r="W879" s="59">
        <v>193908</v>
      </c>
      <c r="X879" s="59">
        <v>327348.81</v>
      </c>
      <c r="Y879" s="59">
        <v>236200.61</v>
      </c>
      <c r="AA879"/>
    </row>
    <row r="880" spans="1:27" x14ac:dyDescent="0.25">
      <c r="A880" s="60">
        <f>IFERROR(VLOOKUP(RepVariacion[[#This Row],[Nombre Artículo]],Productos[],4,FALSE),"00 Falta Info")</f>
        <v>0</v>
      </c>
      <c r="B880" s="34" t="str">
        <f>IFERROR(VLOOKUP(RepVariacion[[#This Row],[Nombre Artículo]],Productos[],3,FALSE),"00 Falta Info")</f>
        <v>Pescado</v>
      </c>
      <c r="C880" s="34" t="str">
        <f>IFERROR(VLOOKUP(RepVariacion[[#This Row],[Nombre Artículo]],Productos[],2,FALSE),"00 Falta Info")</f>
        <v>Pescado</v>
      </c>
      <c r="D880" s="61">
        <f>RepVariacion[[#This Row],[Fecha]]-RepVariacion[[#This Row],[Fecha Inicial]]+1</f>
        <v>7</v>
      </c>
      <c r="E880" s="62">
        <v>46142</v>
      </c>
      <c r="F880" s="62">
        <v>46148</v>
      </c>
      <c r="G880" s="29" t="s">
        <v>161</v>
      </c>
      <c r="H880" s="30">
        <v>0.3</v>
      </c>
      <c r="I880" s="30"/>
      <c r="J880" s="30">
        <v>0.3</v>
      </c>
      <c r="K880" s="30"/>
      <c r="L880" s="30"/>
      <c r="M880" s="30"/>
      <c r="N880" s="30"/>
      <c r="O880" s="58"/>
      <c r="P880" s="59"/>
      <c r="Q880" s="59"/>
      <c r="R880" s="59"/>
      <c r="S880" s="32"/>
      <c r="T880" s="32"/>
      <c r="U880" s="59"/>
      <c r="V880" s="59">
        <v>2615.27</v>
      </c>
      <c r="W880" s="59"/>
      <c r="X880" s="59"/>
      <c r="Y880" s="59"/>
      <c r="AA880"/>
    </row>
    <row r="881" spans="1:27" x14ac:dyDescent="0.25">
      <c r="A881" s="60">
        <f>IFERROR(VLOOKUP(RepVariacion[[#This Row],[Nombre Artículo]],Productos[],4,FALSE),"00 Falta Info")</f>
        <v>0</v>
      </c>
      <c r="B881" s="34" t="str">
        <f>IFERROR(VLOOKUP(RepVariacion[[#This Row],[Nombre Artículo]],Productos[],3,FALSE),"00 Falta Info")</f>
        <v>Pescado</v>
      </c>
      <c r="C881" s="34" t="str">
        <f>IFERROR(VLOOKUP(RepVariacion[[#This Row],[Nombre Artículo]],Productos[],2,FALSE),"00 Falta Info")</f>
        <v>Pescado</v>
      </c>
      <c r="D881" s="61">
        <f>RepVariacion[[#This Row],[Fecha]]-RepVariacion[[#This Row],[Fecha Inicial]]+1</f>
        <v>7</v>
      </c>
      <c r="E881" s="62">
        <v>46142</v>
      </c>
      <c r="F881" s="62">
        <v>46148</v>
      </c>
      <c r="G881" s="29" t="s">
        <v>108</v>
      </c>
      <c r="H881" s="30">
        <v>31.2</v>
      </c>
      <c r="I881" s="30">
        <v>15.1</v>
      </c>
      <c r="J881" s="30">
        <v>24.6</v>
      </c>
      <c r="K881" s="30">
        <v>21.7</v>
      </c>
      <c r="L881" s="30">
        <v>17.2</v>
      </c>
      <c r="M881" s="30">
        <v>-4.5</v>
      </c>
      <c r="N881" s="30"/>
      <c r="O881" s="58">
        <v>-0.20699999999999999</v>
      </c>
      <c r="P881" s="59">
        <v>-35897.18</v>
      </c>
      <c r="Q881" s="59"/>
      <c r="R881" s="59"/>
      <c r="S881" s="32">
        <v>0.254</v>
      </c>
      <c r="T881" s="32">
        <v>0.19400000000000001</v>
      </c>
      <c r="U881" s="59">
        <v>708865.85</v>
      </c>
      <c r="V881" s="59">
        <v>196510.4</v>
      </c>
      <c r="W881" s="59">
        <v>117780</v>
      </c>
      <c r="X881" s="59">
        <v>180250.71</v>
      </c>
      <c r="Y881" s="59">
        <v>137546.62</v>
      </c>
      <c r="AA881"/>
    </row>
    <row r="882" spans="1:27" x14ac:dyDescent="0.25">
      <c r="A882" s="60">
        <f>IFERROR(VLOOKUP(RepVariacion[[#This Row],[Nombre Artículo]],Productos[],4,FALSE),"00 Falta Info")</f>
        <v>0</v>
      </c>
      <c r="B882" s="34" t="str">
        <f>IFERROR(VLOOKUP(RepVariacion[[#This Row],[Nombre Artículo]],Productos[],3,FALSE),"00 Falta Info")</f>
        <v>Mariscos</v>
      </c>
      <c r="C882" s="34" t="str">
        <f>IFERROR(VLOOKUP(RepVariacion[[#This Row],[Nombre Artículo]],Productos[],2,FALSE),"00 Falta Info")</f>
        <v>Mariscos</v>
      </c>
      <c r="D882" s="61">
        <f>RepVariacion[[#This Row],[Fecha]]-RepVariacion[[#This Row],[Fecha Inicial]]+1</f>
        <v>7</v>
      </c>
      <c r="E882" s="62">
        <v>46142</v>
      </c>
      <c r="F882" s="62">
        <v>46148</v>
      </c>
      <c r="G882" s="29" t="s">
        <v>110</v>
      </c>
      <c r="H882" s="30">
        <v>17.600000000000001</v>
      </c>
      <c r="I882" s="30">
        <v>13</v>
      </c>
      <c r="J882" s="30">
        <v>12.8</v>
      </c>
      <c r="K882" s="30">
        <v>17.8</v>
      </c>
      <c r="L882" s="30">
        <v>17.899999999999999</v>
      </c>
      <c r="M882" s="30">
        <v>0.1</v>
      </c>
      <c r="N882" s="30"/>
      <c r="O882" s="58">
        <v>5.0000000000000001E-3</v>
      </c>
      <c r="P882" s="59">
        <v>190.75</v>
      </c>
      <c r="Q882" s="59"/>
      <c r="R882" s="59"/>
      <c r="S882" s="32">
        <v>0.39800000000000002</v>
      </c>
      <c r="T882" s="32">
        <v>0.311</v>
      </c>
      <c r="U882" s="59">
        <v>127535.57</v>
      </c>
      <c r="V882" s="59">
        <v>28285.040000000001</v>
      </c>
      <c r="W882" s="59">
        <v>28834</v>
      </c>
      <c r="X882" s="59">
        <v>50722.16</v>
      </c>
      <c r="Y882" s="59">
        <v>39691.11</v>
      </c>
      <c r="AA882"/>
    </row>
    <row r="883" spans="1:27" x14ac:dyDescent="0.25">
      <c r="A883" s="60">
        <f>IFERROR(VLOOKUP(RepVariacion[[#This Row],[Nombre Artículo]],Productos[],4,FALSE),"00 Falta Info")</f>
        <v>0</v>
      </c>
      <c r="B883" s="34" t="str">
        <f>IFERROR(VLOOKUP(RepVariacion[[#This Row],[Nombre Artículo]],Productos[],3,FALSE),"00 Falta Info")</f>
        <v>Mariscos</v>
      </c>
      <c r="C883" s="34" t="str">
        <f>IFERROR(VLOOKUP(RepVariacion[[#This Row],[Nombre Artículo]],Productos[],2,FALSE),"00 Falta Info")</f>
        <v>Mariscos</v>
      </c>
      <c r="D883" s="61">
        <f>RepVariacion[[#This Row],[Fecha]]-RepVariacion[[#This Row],[Fecha Inicial]]+1</f>
        <v>7</v>
      </c>
      <c r="E883" s="62">
        <v>46142</v>
      </c>
      <c r="F883" s="62">
        <v>46148</v>
      </c>
      <c r="G883" s="29" t="s">
        <v>111</v>
      </c>
      <c r="H883" s="30">
        <v>19.8</v>
      </c>
      <c r="I883" s="30">
        <v>10</v>
      </c>
      <c r="J883" s="30">
        <v>24</v>
      </c>
      <c r="K883" s="30">
        <v>5.8</v>
      </c>
      <c r="L883" s="30">
        <v>5.8</v>
      </c>
      <c r="M883" s="30"/>
      <c r="N883" s="30"/>
      <c r="O883" s="58"/>
      <c r="P883" s="59">
        <v>8.0500000000000007</v>
      </c>
      <c r="Q883" s="59"/>
      <c r="R883" s="59"/>
      <c r="S883" s="32">
        <v>0.09</v>
      </c>
      <c r="T883" s="32">
        <v>9.4E-2</v>
      </c>
      <c r="U883" s="59">
        <v>370741.99</v>
      </c>
      <c r="V883" s="59">
        <v>144942.22</v>
      </c>
      <c r="W883" s="59">
        <v>64000</v>
      </c>
      <c r="X883" s="59">
        <v>33264.28</v>
      </c>
      <c r="Y883" s="59">
        <v>34767.919999999998</v>
      </c>
      <c r="AA883"/>
    </row>
    <row r="884" spans="1:27" x14ac:dyDescent="0.25">
      <c r="A884" s="60">
        <f>IFERROR(VLOOKUP(RepVariacion[[#This Row],[Nombre Artículo]],Productos[],4,FALSE),"00 Falta Info")</f>
        <v>0</v>
      </c>
      <c r="B884" s="34" t="str">
        <f>IFERROR(VLOOKUP(RepVariacion[[#This Row],[Nombre Artículo]],Productos[],3,FALSE),"00 Falta Info")</f>
        <v>Mariscos</v>
      </c>
      <c r="C884" s="34" t="str">
        <f>IFERROR(VLOOKUP(RepVariacion[[#This Row],[Nombre Artículo]],Productos[],2,FALSE),"00 Falta Info")</f>
        <v>Mariscos</v>
      </c>
      <c r="D884" s="61">
        <f>RepVariacion[[#This Row],[Fecha]]-RepVariacion[[#This Row],[Fecha Inicial]]+1</f>
        <v>7</v>
      </c>
      <c r="E884" s="62">
        <v>46142</v>
      </c>
      <c r="F884" s="62">
        <v>46148</v>
      </c>
      <c r="G884" s="29" t="s">
        <v>112</v>
      </c>
      <c r="H884" s="30">
        <v>26.7</v>
      </c>
      <c r="I884" s="30"/>
      <c r="J884" s="30">
        <v>18.100000000000001</v>
      </c>
      <c r="K884" s="30">
        <v>8.5</v>
      </c>
      <c r="L884" s="30">
        <v>6.2</v>
      </c>
      <c r="M884" s="30">
        <v>-2.4</v>
      </c>
      <c r="N884" s="30"/>
      <c r="O884" s="58">
        <v>-0.27600000000000002</v>
      </c>
      <c r="P884" s="59">
        <v>-31804.86</v>
      </c>
      <c r="Q884" s="59"/>
      <c r="R884" s="59"/>
      <c r="S884" s="32">
        <v>0.66500000000000004</v>
      </c>
      <c r="T884" s="32">
        <v>0.48199999999999998</v>
      </c>
      <c r="U884" s="59">
        <v>173428</v>
      </c>
      <c r="V884" s="59">
        <v>244887.34</v>
      </c>
      <c r="W884" s="59"/>
      <c r="X884" s="59">
        <v>115315.15</v>
      </c>
      <c r="Y884" s="59">
        <v>83510.289999999994</v>
      </c>
      <c r="AA884"/>
    </row>
    <row r="885" spans="1:27" x14ac:dyDescent="0.25">
      <c r="A885" s="60">
        <f>IFERROR(VLOOKUP(RepVariacion[[#This Row],[Nombre Artículo]],Productos[],4,FALSE),"00 Falta Info")</f>
        <v>0</v>
      </c>
      <c r="B885" s="34" t="str">
        <f>IFERROR(VLOOKUP(RepVariacion[[#This Row],[Nombre Artículo]],Productos[],3,FALSE),"00 Falta Info")</f>
        <v>Mariscos</v>
      </c>
      <c r="C885" s="34" t="str">
        <f>IFERROR(VLOOKUP(RepVariacion[[#This Row],[Nombre Artículo]],Productos[],2,FALSE),"00 Falta Info")</f>
        <v>Mariscos</v>
      </c>
      <c r="D885" s="61">
        <f>RepVariacion[[#This Row],[Fecha]]-RepVariacion[[#This Row],[Fecha Inicial]]+1</f>
        <v>7</v>
      </c>
      <c r="E885" s="62">
        <v>46142</v>
      </c>
      <c r="F885" s="62">
        <v>46148</v>
      </c>
      <c r="G885" s="29" t="s">
        <v>113</v>
      </c>
      <c r="H885" s="30">
        <v>36.590000000000003</v>
      </c>
      <c r="I885" s="30"/>
      <c r="J885" s="30">
        <v>32.229999999999997</v>
      </c>
      <c r="K885" s="30">
        <v>4.3600000000000003</v>
      </c>
      <c r="L885" s="30">
        <v>4.0199999999999996</v>
      </c>
      <c r="M885" s="30">
        <v>-0.34</v>
      </c>
      <c r="N885" s="30"/>
      <c r="O885" s="58">
        <v>-7.6999999999999999E-2</v>
      </c>
      <c r="P885" s="59">
        <v>-9158.49</v>
      </c>
      <c r="Q885" s="59"/>
      <c r="R885" s="59"/>
      <c r="S885" s="32">
        <v>0.47299999999999998</v>
      </c>
      <c r="T885" s="32">
        <v>0.437</v>
      </c>
      <c r="U885" s="59">
        <v>250300.47</v>
      </c>
      <c r="V885" s="59">
        <v>876324.69</v>
      </c>
      <c r="W885" s="59"/>
      <c r="X885" s="59">
        <v>118506.67</v>
      </c>
      <c r="Y885" s="59">
        <v>109348.18</v>
      </c>
      <c r="AA885"/>
    </row>
    <row r="886" spans="1:27" x14ac:dyDescent="0.25">
      <c r="A886" s="60">
        <f>IFERROR(VLOOKUP(RepVariacion[[#This Row],[Nombre Artículo]],Productos[],4,FALSE),"00 Falta Info")</f>
        <v>0</v>
      </c>
      <c r="B886" s="34" t="str">
        <f>IFERROR(VLOOKUP(RepVariacion[[#This Row],[Nombre Artículo]],Productos[],3,FALSE),"00 Falta Info")</f>
        <v>Mariscos</v>
      </c>
      <c r="C886" s="34" t="str">
        <f>IFERROR(VLOOKUP(RepVariacion[[#This Row],[Nombre Artículo]],Productos[],2,FALSE),"00 Falta Info")</f>
        <v>Mariscos</v>
      </c>
      <c r="D886" s="61">
        <f>RepVariacion[[#This Row],[Fecha]]-RepVariacion[[#This Row],[Fecha Inicial]]+1</f>
        <v>7</v>
      </c>
      <c r="E886" s="62">
        <v>46142</v>
      </c>
      <c r="F886" s="62">
        <v>46148</v>
      </c>
      <c r="G886" s="29" t="s">
        <v>114</v>
      </c>
      <c r="H886" s="30">
        <v>5.3</v>
      </c>
      <c r="I886" s="30"/>
      <c r="J886" s="30">
        <v>6.6</v>
      </c>
      <c r="K886" s="30">
        <v>-1.4</v>
      </c>
      <c r="L886" s="30">
        <v>0.7</v>
      </c>
      <c r="M886" s="30">
        <v>2.1</v>
      </c>
      <c r="N886" s="30"/>
      <c r="O886" s="58">
        <v>1.544</v>
      </c>
      <c r="P886" s="59">
        <v>31333.439999999999</v>
      </c>
      <c r="Q886" s="59"/>
      <c r="R886" s="59"/>
      <c r="S886" s="32">
        <v>-0.625</v>
      </c>
      <c r="T886" s="32">
        <v>0.34</v>
      </c>
      <c r="U886" s="59">
        <v>32457.64</v>
      </c>
      <c r="V886" s="59">
        <v>98990.54</v>
      </c>
      <c r="W886" s="59"/>
      <c r="X886" s="59">
        <v>-20288.45</v>
      </c>
      <c r="Y886" s="59">
        <v>11044.99</v>
      </c>
      <c r="AA886"/>
    </row>
    <row r="887" spans="1:27" x14ac:dyDescent="0.25">
      <c r="A887" s="60">
        <f>IFERROR(VLOOKUP(RepVariacion[[#This Row],[Nombre Artículo]],Productos[],4,FALSE),"00 Falta Info")</f>
        <v>0</v>
      </c>
      <c r="B887" s="34" t="str">
        <f>IFERROR(VLOOKUP(RepVariacion[[#This Row],[Nombre Artículo]],Productos[],3,FALSE),"00 Falta Info")</f>
        <v>Mariscos</v>
      </c>
      <c r="C887" s="34" t="str">
        <f>IFERROR(VLOOKUP(RepVariacion[[#This Row],[Nombre Artículo]],Productos[],2,FALSE),"00 Falta Info")</f>
        <v>Mariscos</v>
      </c>
      <c r="D887" s="61">
        <f>RepVariacion[[#This Row],[Fecha]]-RepVariacion[[#This Row],[Fecha Inicial]]+1</f>
        <v>7</v>
      </c>
      <c r="E887" s="62">
        <v>46142</v>
      </c>
      <c r="F887" s="62">
        <v>46148</v>
      </c>
      <c r="G887" s="29" t="s">
        <v>115</v>
      </c>
      <c r="H887" s="30">
        <v>8.8000000000000007</v>
      </c>
      <c r="I887" s="30"/>
      <c r="J887" s="30">
        <v>6.4</v>
      </c>
      <c r="K887" s="30">
        <v>2.5</v>
      </c>
      <c r="L887" s="30"/>
      <c r="M887" s="30">
        <v>-2.5</v>
      </c>
      <c r="N887" s="30"/>
      <c r="O887" s="58">
        <v>-1</v>
      </c>
      <c r="P887" s="59">
        <v>-37051.33</v>
      </c>
      <c r="Q887" s="59"/>
      <c r="R887" s="59"/>
      <c r="S887" s="32"/>
      <c r="T887" s="32"/>
      <c r="U887" s="59"/>
      <c r="V887" s="59">
        <v>94739.17</v>
      </c>
      <c r="W887" s="59"/>
      <c r="X887" s="59">
        <v>37051.33</v>
      </c>
      <c r="Y887" s="59"/>
      <c r="AA887"/>
    </row>
    <row r="888" spans="1:27" x14ac:dyDescent="0.25">
      <c r="A888" s="60">
        <f>IFERROR(VLOOKUP(RepVariacion[[#This Row],[Nombre Artículo]],Productos[],4,FALSE),"00 Falta Info")</f>
        <v>0</v>
      </c>
      <c r="B888" s="34" t="str">
        <f>IFERROR(VLOOKUP(RepVariacion[[#This Row],[Nombre Artículo]],Productos[],3,FALSE),"00 Falta Info")</f>
        <v>Mariscos</v>
      </c>
      <c r="C888" s="34" t="str">
        <f>IFERROR(VLOOKUP(RepVariacion[[#This Row],[Nombre Artículo]],Productos[],2,FALSE),"00 Falta Info")</f>
        <v>Mariscos</v>
      </c>
      <c r="D888" s="61">
        <f>RepVariacion[[#This Row],[Fecha]]-RepVariacion[[#This Row],[Fecha Inicial]]+1</f>
        <v>7</v>
      </c>
      <c r="E888" s="62">
        <v>46142</v>
      </c>
      <c r="F888" s="62">
        <v>46148</v>
      </c>
      <c r="G888" s="29" t="s">
        <v>116</v>
      </c>
      <c r="H888" s="30">
        <v>9</v>
      </c>
      <c r="I888" s="30"/>
      <c r="J888" s="30">
        <v>1.6</v>
      </c>
      <c r="K888" s="30">
        <v>7.4</v>
      </c>
      <c r="L888" s="30">
        <v>5</v>
      </c>
      <c r="M888" s="30">
        <v>-2.4</v>
      </c>
      <c r="N888" s="30"/>
      <c r="O888" s="58">
        <v>-0.32</v>
      </c>
      <c r="P888" s="59">
        <v>-19914.47</v>
      </c>
      <c r="Q888" s="59"/>
      <c r="R888" s="59"/>
      <c r="S888" s="32">
        <v>0.39500000000000002</v>
      </c>
      <c r="T888" s="32">
        <v>0.26900000000000002</v>
      </c>
      <c r="U888" s="59">
        <v>157216.04</v>
      </c>
      <c r="V888" s="59">
        <v>13104</v>
      </c>
      <c r="W888" s="59"/>
      <c r="X888" s="59">
        <v>62172.93</v>
      </c>
      <c r="Y888" s="59">
        <v>42258.46</v>
      </c>
      <c r="AA888"/>
    </row>
    <row r="889" spans="1:27" x14ac:dyDescent="0.25">
      <c r="A889" s="60">
        <f>IFERROR(VLOOKUP(RepVariacion[[#This Row],[Nombre Artículo]],Productos[],4,FALSE),"00 Falta Info")</f>
        <v>0</v>
      </c>
      <c r="B889" s="34" t="str">
        <f>IFERROR(VLOOKUP(RepVariacion[[#This Row],[Nombre Artículo]],Productos[],3,FALSE),"00 Falta Info")</f>
        <v>Mariscos</v>
      </c>
      <c r="C889" s="34" t="str">
        <f>IFERROR(VLOOKUP(RepVariacion[[#This Row],[Nombre Artículo]],Productos[],2,FALSE),"00 Falta Info")</f>
        <v>Mariscos</v>
      </c>
      <c r="D889" s="61">
        <f>RepVariacion[[#This Row],[Fecha]]-RepVariacion[[#This Row],[Fecha Inicial]]+1</f>
        <v>7</v>
      </c>
      <c r="E889" s="62">
        <v>46142</v>
      </c>
      <c r="F889" s="62">
        <v>46148</v>
      </c>
      <c r="G889" s="29" t="s">
        <v>117</v>
      </c>
      <c r="H889" s="30">
        <v>87.4</v>
      </c>
      <c r="I889" s="30"/>
      <c r="J889" s="30">
        <v>67.900000000000006</v>
      </c>
      <c r="K889" s="30">
        <v>19.399999999999999</v>
      </c>
      <c r="L889" s="30">
        <v>9.1</v>
      </c>
      <c r="M889" s="30">
        <v>-10.4</v>
      </c>
      <c r="N889" s="30"/>
      <c r="O889" s="58">
        <v>-0.53400000000000003</v>
      </c>
      <c r="P889" s="59">
        <v>-95745.66</v>
      </c>
      <c r="Q889" s="59"/>
      <c r="R889" s="59"/>
      <c r="S889" s="32">
        <v>0.433</v>
      </c>
      <c r="T889" s="32">
        <v>0.20200000000000001</v>
      </c>
      <c r="U889" s="59">
        <v>414471.34</v>
      </c>
      <c r="V889" s="59">
        <v>626377.13</v>
      </c>
      <c r="W889" s="59"/>
      <c r="X889" s="59">
        <v>179397.34</v>
      </c>
      <c r="Y889" s="59">
        <v>83651.679999999993</v>
      </c>
      <c r="AA889"/>
    </row>
    <row r="890" spans="1:27" x14ac:dyDescent="0.25">
      <c r="A890" s="60">
        <f>IFERROR(VLOOKUP(RepVariacion[[#This Row],[Nombre Artículo]],Productos[],4,FALSE),"00 Falta Info")</f>
        <v>0</v>
      </c>
      <c r="B890" s="34" t="str">
        <f>IFERROR(VLOOKUP(RepVariacion[[#This Row],[Nombre Artículo]],Productos[],3,FALSE),"00 Falta Info")</f>
        <v>Embutidos</v>
      </c>
      <c r="C890" s="34" t="str">
        <f>IFERROR(VLOOKUP(RepVariacion[[#This Row],[Nombre Artículo]],Productos[],2,FALSE),"00 Falta Info")</f>
        <v>Embutidos</v>
      </c>
      <c r="D890" s="61">
        <f>RepVariacion[[#This Row],[Fecha]]-RepVariacion[[#This Row],[Fecha Inicial]]+1</f>
        <v>7</v>
      </c>
      <c r="E890" s="62">
        <v>46142</v>
      </c>
      <c r="F890" s="62">
        <v>46148</v>
      </c>
      <c r="G890" s="29" t="s">
        <v>93</v>
      </c>
      <c r="H890" s="30">
        <v>4.3</v>
      </c>
      <c r="I890" s="30">
        <v>6</v>
      </c>
      <c r="J890" s="30">
        <v>7.2</v>
      </c>
      <c r="K890" s="30">
        <v>3.1</v>
      </c>
      <c r="L890" s="30">
        <v>3.1</v>
      </c>
      <c r="M890" s="30">
        <v>0.1</v>
      </c>
      <c r="N890" s="30"/>
      <c r="O890" s="58">
        <v>2.5999999999999999E-2</v>
      </c>
      <c r="P890" s="59">
        <v>1675.59</v>
      </c>
      <c r="Q890" s="59"/>
      <c r="R890" s="59"/>
      <c r="S890" s="32">
        <v>0.23899999999999999</v>
      </c>
      <c r="T890" s="32">
        <v>0.247</v>
      </c>
      <c r="U890" s="59">
        <v>264287.25</v>
      </c>
      <c r="V890" s="59">
        <v>150604.79</v>
      </c>
      <c r="W890" s="59">
        <v>124800</v>
      </c>
      <c r="X890" s="59">
        <v>63182.46</v>
      </c>
      <c r="Y890" s="59">
        <v>65217.21</v>
      </c>
      <c r="AA890"/>
    </row>
    <row r="891" spans="1:27" x14ac:dyDescent="0.25">
      <c r="A891" s="60">
        <f>IFERROR(VLOOKUP(RepVariacion[[#This Row],[Nombre Artículo]],Productos[],4,FALSE),"00 Falta Info")</f>
        <v>0</v>
      </c>
      <c r="B891" s="34" t="str">
        <f>IFERROR(VLOOKUP(RepVariacion[[#This Row],[Nombre Artículo]],Productos[],3,FALSE),"00 Falta Info")</f>
        <v>Embutidos</v>
      </c>
      <c r="C891" s="34" t="str">
        <f>IFERROR(VLOOKUP(RepVariacion[[#This Row],[Nombre Artículo]],Productos[],2,FALSE),"00 Falta Info")</f>
        <v>Embutidos</v>
      </c>
      <c r="D891" s="61">
        <f>RepVariacion[[#This Row],[Fecha]]-RepVariacion[[#This Row],[Fecha Inicial]]+1</f>
        <v>7</v>
      </c>
      <c r="E891" s="62">
        <v>46142</v>
      </c>
      <c r="F891" s="62">
        <v>46148</v>
      </c>
      <c r="G891" s="29" t="s">
        <v>94</v>
      </c>
      <c r="H891" s="30">
        <v>1.4</v>
      </c>
      <c r="I891" s="30">
        <v>4</v>
      </c>
      <c r="J891" s="30">
        <v>4.2</v>
      </c>
      <c r="K891" s="30">
        <v>1.2</v>
      </c>
      <c r="L891" s="30">
        <v>1.1000000000000001</v>
      </c>
      <c r="M891" s="30">
        <v>-0.1</v>
      </c>
      <c r="N891" s="30"/>
      <c r="O891" s="58">
        <v>-7.0999999999999994E-2</v>
      </c>
      <c r="P891" s="59">
        <v>-826.82</v>
      </c>
      <c r="Q891" s="59"/>
      <c r="R891" s="59"/>
      <c r="S891" s="32">
        <v>0.16500000000000001</v>
      </c>
      <c r="T891" s="32">
        <v>0.15</v>
      </c>
      <c r="U891" s="59">
        <v>71839.25</v>
      </c>
      <c r="V891" s="59">
        <v>42148.12</v>
      </c>
      <c r="W891" s="59">
        <v>39800</v>
      </c>
      <c r="X891" s="59">
        <v>11821.89</v>
      </c>
      <c r="Y891" s="59">
        <v>10758.68</v>
      </c>
      <c r="AA891"/>
    </row>
    <row r="892" spans="1:27" x14ac:dyDescent="0.25">
      <c r="A892" s="60">
        <f>IFERROR(VLOOKUP(RepVariacion[[#This Row],[Nombre Artículo]],Productos[],4,FALSE),"00 Falta Info")</f>
        <v>0</v>
      </c>
      <c r="B892" s="34" t="str">
        <f>IFERROR(VLOOKUP(RepVariacion[[#This Row],[Nombre Artículo]],Productos[],3,FALSE),"00 Falta Info")</f>
        <v>Lacteos</v>
      </c>
      <c r="C892" s="34" t="str">
        <f>IFERROR(VLOOKUP(RepVariacion[[#This Row],[Nombre Artículo]],Productos[],2,FALSE),"00 Falta Info")</f>
        <v>Quesos</v>
      </c>
      <c r="D892" s="61">
        <f>RepVariacion[[#This Row],[Fecha]]-RepVariacion[[#This Row],[Fecha Inicial]]+1</f>
        <v>7</v>
      </c>
      <c r="E892" s="62">
        <v>46142</v>
      </c>
      <c r="F892" s="62">
        <v>46148</v>
      </c>
      <c r="G892" s="29" t="s">
        <v>118</v>
      </c>
      <c r="H892" s="30">
        <v>115</v>
      </c>
      <c r="I892" s="30">
        <v>32</v>
      </c>
      <c r="J892" s="30">
        <v>102</v>
      </c>
      <c r="K892" s="30">
        <v>45</v>
      </c>
      <c r="L892" s="30">
        <v>44</v>
      </c>
      <c r="M892" s="30">
        <v>-1</v>
      </c>
      <c r="N892" s="30"/>
      <c r="O892" s="58">
        <v>-2.1999999999999999E-2</v>
      </c>
      <c r="P892" s="59">
        <v>-4189.99</v>
      </c>
      <c r="Q892" s="59"/>
      <c r="R892" s="59"/>
      <c r="S892" s="32">
        <v>0.41</v>
      </c>
      <c r="T892" s="32">
        <v>0.40100000000000002</v>
      </c>
      <c r="U892" s="59">
        <v>459665.46</v>
      </c>
      <c r="V892" s="59">
        <v>427379.13</v>
      </c>
      <c r="W892" s="59">
        <v>134080</v>
      </c>
      <c r="X892" s="59">
        <v>188549.94</v>
      </c>
      <c r="Y892" s="59">
        <v>184359.62</v>
      </c>
      <c r="AA892"/>
    </row>
    <row r="893" spans="1:27" x14ac:dyDescent="0.25">
      <c r="A893" s="60">
        <f>IFERROR(VLOOKUP(RepVariacion[[#This Row],[Nombre Artículo]],Productos[],4,FALSE),"00 Falta Info")</f>
        <v>0</v>
      </c>
      <c r="B893" s="34" t="str">
        <f>IFERROR(VLOOKUP(RepVariacion[[#This Row],[Nombre Artículo]],Productos[],3,FALSE),"00 Falta Info")</f>
        <v>Lacteos</v>
      </c>
      <c r="C893" s="34" t="str">
        <f>IFERROR(VLOOKUP(RepVariacion[[#This Row],[Nombre Artículo]],Productos[],2,FALSE),"00 Falta Info")</f>
        <v>Quesos</v>
      </c>
      <c r="D893" s="61">
        <f>RepVariacion[[#This Row],[Fecha]]-RepVariacion[[#This Row],[Fecha Inicial]]+1</f>
        <v>7</v>
      </c>
      <c r="E893" s="62">
        <v>46142</v>
      </c>
      <c r="F893" s="62">
        <v>46148</v>
      </c>
      <c r="G893" s="29" t="s">
        <v>120</v>
      </c>
      <c r="H893" s="30">
        <v>42.7</v>
      </c>
      <c r="I893" s="30">
        <v>20</v>
      </c>
      <c r="J893" s="30">
        <v>39.700000000000003</v>
      </c>
      <c r="K893" s="30">
        <v>22.9</v>
      </c>
      <c r="L893" s="30">
        <v>23.4</v>
      </c>
      <c r="M893" s="30">
        <v>0.4</v>
      </c>
      <c r="N893" s="30"/>
      <c r="O893" s="58">
        <v>1.9E-2</v>
      </c>
      <c r="P893" s="59">
        <v>5368.16</v>
      </c>
      <c r="Q893" s="59"/>
      <c r="R893" s="59"/>
      <c r="S893" s="32">
        <v>0.17199999999999999</v>
      </c>
      <c r="T893" s="32">
        <v>0.17499999999999999</v>
      </c>
      <c r="U893" s="59">
        <v>1654709.46</v>
      </c>
      <c r="V893" s="59">
        <v>491967.52</v>
      </c>
      <c r="W893" s="59">
        <v>247800</v>
      </c>
      <c r="X893" s="59">
        <v>284272.87</v>
      </c>
      <c r="Y893" s="59">
        <v>289641.03999999998</v>
      </c>
      <c r="AA893"/>
    </row>
    <row r="894" spans="1:27" x14ac:dyDescent="0.25">
      <c r="A894" s="60">
        <f>IFERROR(VLOOKUP(RepVariacion[[#This Row],[Nombre Artículo]],Productos[],4,FALSE),"00 Falta Info")</f>
        <v>0</v>
      </c>
      <c r="B894" s="34" t="str">
        <f>IFERROR(VLOOKUP(RepVariacion[[#This Row],[Nombre Artículo]],Productos[],3,FALSE),"00 Falta Info")</f>
        <v>Lacteos</v>
      </c>
      <c r="C894" s="34" t="str">
        <f>IFERROR(VLOOKUP(RepVariacion[[#This Row],[Nombre Artículo]],Productos[],2,FALSE),"00 Falta Info")</f>
        <v>Quesos</v>
      </c>
      <c r="D894" s="61">
        <f>RepVariacion[[#This Row],[Fecha]]-RepVariacion[[#This Row],[Fecha Inicial]]+1</f>
        <v>7</v>
      </c>
      <c r="E894" s="62">
        <v>46142</v>
      </c>
      <c r="F894" s="62">
        <v>46148</v>
      </c>
      <c r="G894" s="29" t="s">
        <v>88</v>
      </c>
      <c r="H894" s="30">
        <v>4.3</v>
      </c>
      <c r="I894" s="30">
        <v>5</v>
      </c>
      <c r="J894" s="30">
        <v>7.4</v>
      </c>
      <c r="K894" s="30">
        <v>1.9</v>
      </c>
      <c r="L894" s="30">
        <v>2.1</v>
      </c>
      <c r="M894" s="30">
        <v>0.2</v>
      </c>
      <c r="N894" s="30"/>
      <c r="O894" s="58">
        <v>0.106</v>
      </c>
      <c r="P894" s="59">
        <v>2598</v>
      </c>
      <c r="Q894" s="59"/>
      <c r="R894" s="59"/>
      <c r="S894" s="32">
        <v>0.14299999999999999</v>
      </c>
      <c r="T894" s="32">
        <v>0.158</v>
      </c>
      <c r="U894" s="59">
        <v>171464.26</v>
      </c>
      <c r="V894" s="59">
        <v>96242.91</v>
      </c>
      <c r="W894" s="59">
        <v>64950</v>
      </c>
      <c r="X894" s="59">
        <v>24551.1</v>
      </c>
      <c r="Y894" s="59">
        <v>27149.1</v>
      </c>
      <c r="AA894"/>
    </row>
    <row r="895" spans="1:27" x14ac:dyDescent="0.25">
      <c r="A895" s="60">
        <f>IFERROR(VLOOKUP(RepVariacion[[#This Row],[Nombre Artículo]],Productos[],4,FALSE),"00 Falta Info")</f>
        <v>0</v>
      </c>
      <c r="B895" s="34" t="str">
        <f>IFERROR(VLOOKUP(RepVariacion[[#This Row],[Nombre Artículo]],Productos[],3,FALSE),"00 Falta Info")</f>
        <v>Lacteos</v>
      </c>
      <c r="C895" s="34" t="str">
        <f>IFERROR(VLOOKUP(RepVariacion[[#This Row],[Nombre Artículo]],Productos[],2,FALSE),"00 Falta Info")</f>
        <v>Quesos</v>
      </c>
      <c r="D895" s="61">
        <f>RepVariacion[[#This Row],[Fecha]]-RepVariacion[[#This Row],[Fecha Inicial]]+1</f>
        <v>7</v>
      </c>
      <c r="E895" s="62">
        <v>46142</v>
      </c>
      <c r="F895" s="62">
        <v>46148</v>
      </c>
      <c r="G895" s="29" t="s">
        <v>121</v>
      </c>
      <c r="H895" s="30">
        <v>10.1</v>
      </c>
      <c r="I895" s="30">
        <v>3.5</v>
      </c>
      <c r="J895" s="30">
        <v>10</v>
      </c>
      <c r="K895" s="30">
        <v>3.6</v>
      </c>
      <c r="L895" s="30">
        <v>3.3</v>
      </c>
      <c r="M895" s="30">
        <v>-0.3</v>
      </c>
      <c r="N895" s="30">
        <v>0.4</v>
      </c>
      <c r="O895" s="58">
        <v>-7.9000000000000001E-2</v>
      </c>
      <c r="P895" s="59">
        <v>-3869.52</v>
      </c>
      <c r="Q895" s="59">
        <v>0.111</v>
      </c>
      <c r="R895" s="59">
        <v>5476</v>
      </c>
      <c r="S895" s="32">
        <v>0.17299999999999999</v>
      </c>
      <c r="T895" s="32">
        <v>0.16</v>
      </c>
      <c r="U895" s="59">
        <v>283612.01</v>
      </c>
      <c r="V895" s="59">
        <v>137179.38</v>
      </c>
      <c r="W895" s="59">
        <v>47915</v>
      </c>
      <c r="X895" s="59">
        <v>49130.34</v>
      </c>
      <c r="Y895" s="59">
        <v>45260.81</v>
      </c>
      <c r="AA895"/>
    </row>
    <row r="896" spans="1:27" x14ac:dyDescent="0.25">
      <c r="A896" s="60">
        <f>IFERROR(VLOOKUP(RepVariacion[[#This Row],[Nombre Artículo]],Productos[],4,FALSE),"00 Falta Info")</f>
        <v>0</v>
      </c>
      <c r="B896" s="34" t="str">
        <f>IFERROR(VLOOKUP(RepVariacion[[#This Row],[Nombre Artículo]],Productos[],3,FALSE),"00 Falta Info")</f>
        <v>Lacteos</v>
      </c>
      <c r="C896" s="34" t="str">
        <f>IFERROR(VLOOKUP(RepVariacion[[#This Row],[Nombre Artículo]],Productos[],2,FALSE),"00 Falta Info")</f>
        <v>Quesos</v>
      </c>
      <c r="D896" s="61">
        <f>RepVariacion[[#This Row],[Fecha]]-RepVariacion[[#This Row],[Fecha Inicial]]+1</f>
        <v>7</v>
      </c>
      <c r="E896" s="62">
        <v>46142</v>
      </c>
      <c r="F896" s="62">
        <v>46148</v>
      </c>
      <c r="G896" s="29" t="s">
        <v>89</v>
      </c>
      <c r="H896" s="30">
        <v>3.3</v>
      </c>
      <c r="I896" s="30">
        <v>2.5</v>
      </c>
      <c r="J896" s="30">
        <v>5.2</v>
      </c>
      <c r="K896" s="30">
        <v>0.6</v>
      </c>
      <c r="L896" s="30">
        <v>1</v>
      </c>
      <c r="M896" s="30">
        <v>0.4</v>
      </c>
      <c r="N896" s="30"/>
      <c r="O896" s="58">
        <v>0.65900000000000003</v>
      </c>
      <c r="P896" s="59">
        <v>5673.05</v>
      </c>
      <c r="Q896" s="59"/>
      <c r="R896" s="59"/>
      <c r="S896" s="32">
        <v>9.2999999999999999E-2</v>
      </c>
      <c r="T896" s="32">
        <v>0.154</v>
      </c>
      <c r="U896" s="59">
        <v>92819.18</v>
      </c>
      <c r="V896" s="59">
        <v>73231.38</v>
      </c>
      <c r="W896" s="59">
        <v>34975</v>
      </c>
      <c r="X896" s="59">
        <v>8624.5300000000007</v>
      </c>
      <c r="Y896" s="59">
        <v>14287.68</v>
      </c>
      <c r="AA896"/>
    </row>
    <row r="897" spans="1:27" x14ac:dyDescent="0.25">
      <c r="A897" s="60">
        <f>IFERROR(VLOOKUP(RepVariacion[[#This Row],[Nombre Artículo]],Productos[],4,FALSE),"00 Falta Info")</f>
        <v>0</v>
      </c>
      <c r="B897" s="34" t="str">
        <f>IFERROR(VLOOKUP(RepVariacion[[#This Row],[Nombre Artículo]],Productos[],3,FALSE),"00 Falta Info")</f>
        <v>Lacteos</v>
      </c>
      <c r="C897" s="34" t="str">
        <f>IFERROR(VLOOKUP(RepVariacion[[#This Row],[Nombre Artículo]],Productos[],2,FALSE),"00 Falta Info")</f>
        <v>Quesos</v>
      </c>
      <c r="D897" s="61">
        <f>RepVariacion[[#This Row],[Fecha]]-RepVariacion[[#This Row],[Fecha Inicial]]+1</f>
        <v>7</v>
      </c>
      <c r="E897" s="62">
        <v>46142</v>
      </c>
      <c r="F897" s="62">
        <v>46148</v>
      </c>
      <c r="G897" s="29" t="s">
        <v>122</v>
      </c>
      <c r="H897" s="30">
        <v>1.7</v>
      </c>
      <c r="I897" s="30"/>
      <c r="J897" s="30">
        <v>0.9</v>
      </c>
      <c r="K897" s="30">
        <v>0.9</v>
      </c>
      <c r="L897" s="30">
        <v>0.5</v>
      </c>
      <c r="M897" s="30">
        <v>-0.4</v>
      </c>
      <c r="N897" s="30"/>
      <c r="O897" s="58">
        <v>-0.41899999999999998</v>
      </c>
      <c r="P897" s="59">
        <v>-10048.33</v>
      </c>
      <c r="Q897" s="59"/>
      <c r="R897" s="59"/>
      <c r="S897" s="32">
        <v>0.30499999999999999</v>
      </c>
      <c r="T897" s="32">
        <v>0.17699999999999999</v>
      </c>
      <c r="U897" s="59">
        <v>78655</v>
      </c>
      <c r="V897" s="59">
        <v>24423.02</v>
      </c>
      <c r="W897" s="59"/>
      <c r="X897" s="59">
        <v>24004.34</v>
      </c>
      <c r="Y897" s="59">
        <v>13956.01</v>
      </c>
      <c r="AA897"/>
    </row>
    <row r="898" spans="1:27" x14ac:dyDescent="0.25">
      <c r="A898" s="60">
        <f>IFERROR(VLOOKUP(RepVariacion[[#This Row],[Nombre Artículo]],Productos[],4,FALSE),"00 Falta Info")</f>
        <v>0</v>
      </c>
      <c r="B898" s="34" t="str">
        <f>IFERROR(VLOOKUP(RepVariacion[[#This Row],[Nombre Artículo]],Productos[],3,FALSE),"00 Falta Info")</f>
        <v>Lacteos</v>
      </c>
      <c r="C898" s="34" t="str">
        <f>IFERROR(VLOOKUP(RepVariacion[[#This Row],[Nombre Artículo]],Productos[],2,FALSE),"00 Falta Info")</f>
        <v>Quesos</v>
      </c>
      <c r="D898" s="61">
        <f>RepVariacion[[#This Row],[Fecha]]-RepVariacion[[#This Row],[Fecha Inicial]]+1</f>
        <v>7</v>
      </c>
      <c r="E898" s="62">
        <v>46142</v>
      </c>
      <c r="F898" s="62">
        <v>46148</v>
      </c>
      <c r="G898" s="29" t="s">
        <v>123</v>
      </c>
      <c r="H898" s="30">
        <v>15.4</v>
      </c>
      <c r="I898" s="30">
        <v>8.1999999999999993</v>
      </c>
      <c r="J898" s="30">
        <v>21.5</v>
      </c>
      <c r="K898" s="30">
        <v>2.1</v>
      </c>
      <c r="L898" s="30">
        <v>2</v>
      </c>
      <c r="M898" s="30">
        <v>-0.1</v>
      </c>
      <c r="N898" s="30"/>
      <c r="O898" s="58">
        <v>-5.1999999999999998E-2</v>
      </c>
      <c r="P898" s="59">
        <v>-1069.82</v>
      </c>
      <c r="Q898" s="59"/>
      <c r="R898" s="59"/>
      <c r="S898" s="32">
        <v>0.629</v>
      </c>
      <c r="T898" s="32">
        <v>0.59699999999999998</v>
      </c>
      <c r="U898" s="59">
        <v>32812.18</v>
      </c>
      <c r="V898" s="59">
        <v>214634.09</v>
      </c>
      <c r="W898" s="59">
        <v>81518.399999999994</v>
      </c>
      <c r="X898" s="59">
        <v>20650.82</v>
      </c>
      <c r="Y898" s="59">
        <v>19580.78</v>
      </c>
      <c r="AA898"/>
    </row>
    <row r="899" spans="1:27" x14ac:dyDescent="0.25">
      <c r="A899" s="60">
        <f>IFERROR(VLOOKUP(RepVariacion[[#This Row],[Nombre Artículo]],Productos[],4,FALSE),"00 Falta Info")</f>
        <v>0</v>
      </c>
      <c r="B899" s="34" t="str">
        <f>IFERROR(VLOOKUP(RepVariacion[[#This Row],[Nombre Artículo]],Productos[],3,FALSE),"00 Falta Info")</f>
        <v>Lacteos</v>
      </c>
      <c r="C899" s="34" t="str">
        <f>IFERROR(VLOOKUP(RepVariacion[[#This Row],[Nombre Artículo]],Productos[],2,FALSE),"00 Falta Info")</f>
        <v>Quesos</v>
      </c>
      <c r="D899" s="61">
        <f>RepVariacion[[#This Row],[Fecha]]-RepVariacion[[#This Row],[Fecha Inicial]]+1</f>
        <v>7</v>
      </c>
      <c r="E899" s="62">
        <v>46142</v>
      </c>
      <c r="F899" s="62">
        <v>46148</v>
      </c>
      <c r="G899" s="29" t="s">
        <v>90</v>
      </c>
      <c r="H899" s="30">
        <v>1</v>
      </c>
      <c r="I899" s="30"/>
      <c r="J899" s="30">
        <v>0.7</v>
      </c>
      <c r="K899" s="30">
        <v>0.3</v>
      </c>
      <c r="L899" s="30">
        <v>0.6</v>
      </c>
      <c r="M899" s="30">
        <v>0.3</v>
      </c>
      <c r="N899" s="30"/>
      <c r="O899" s="58">
        <v>1.06</v>
      </c>
      <c r="P899" s="59">
        <v>5600.86</v>
      </c>
      <c r="Q899" s="59"/>
      <c r="R899" s="59"/>
      <c r="S899" s="32">
        <v>0.16800000000000001</v>
      </c>
      <c r="T899" s="32">
        <v>0.34599999999999997</v>
      </c>
      <c r="U899" s="59">
        <v>31462.54</v>
      </c>
      <c r="V899" s="59">
        <v>13556.85</v>
      </c>
      <c r="W899" s="59"/>
      <c r="X899" s="59">
        <v>5284.2</v>
      </c>
      <c r="Y899" s="59">
        <v>10885.06</v>
      </c>
      <c r="AA899"/>
    </row>
    <row r="900" spans="1:27" x14ac:dyDescent="0.25">
      <c r="A900" s="60">
        <f>IFERROR(VLOOKUP(RepVariacion[[#This Row],[Nombre Artículo]],Productos[],4,FALSE),"00 Falta Info")</f>
        <v>0</v>
      </c>
      <c r="B900" s="34" t="str">
        <f>IFERROR(VLOOKUP(RepVariacion[[#This Row],[Nombre Artículo]],Productos[],3,FALSE),"00 Falta Info")</f>
        <v>Abarrotes</v>
      </c>
      <c r="C900" s="34" t="str">
        <f>IFERROR(VLOOKUP(RepVariacion[[#This Row],[Nombre Artículo]],Productos[],2,FALSE),"00 Falta Info")</f>
        <v>Chocolate</v>
      </c>
      <c r="D900" s="61">
        <f>RepVariacion[[#This Row],[Fecha]]-RepVariacion[[#This Row],[Fecha Inicial]]+1</f>
        <v>7</v>
      </c>
      <c r="E900" s="62">
        <v>46142</v>
      </c>
      <c r="F900" s="62">
        <v>46148</v>
      </c>
      <c r="G900" s="29" t="s">
        <v>124</v>
      </c>
      <c r="H900" s="30">
        <v>15.5</v>
      </c>
      <c r="I900" s="30"/>
      <c r="J900" s="30">
        <v>16.399999999999999</v>
      </c>
      <c r="K900" s="30">
        <v>-0.9</v>
      </c>
      <c r="L900" s="30"/>
      <c r="M900" s="30">
        <v>0.9</v>
      </c>
      <c r="N900" s="30"/>
      <c r="O900" s="58">
        <v>1</v>
      </c>
      <c r="P900" s="59">
        <v>8763.9699999999993</v>
      </c>
      <c r="Q900" s="59"/>
      <c r="R900" s="59"/>
      <c r="S900" s="32"/>
      <c r="T900" s="32"/>
      <c r="U900" s="59"/>
      <c r="V900" s="59">
        <v>162224.67000000001</v>
      </c>
      <c r="W900" s="59"/>
      <c r="X900" s="59">
        <v>-8763.9699999999993</v>
      </c>
      <c r="Y900" s="59"/>
      <c r="AA900"/>
    </row>
    <row r="901" spans="1:27" x14ac:dyDescent="0.25">
      <c r="A901" s="60">
        <f>IFERROR(VLOOKUP(RepVariacion[[#This Row],[Nombre Artículo]],Productos[],4,FALSE),"00 Falta Info")</f>
        <v>0</v>
      </c>
      <c r="B901" s="34" t="str">
        <f>IFERROR(VLOOKUP(RepVariacion[[#This Row],[Nombre Artículo]],Productos[],3,FALSE),"00 Falta Info")</f>
        <v>Abarrotes</v>
      </c>
      <c r="C901" s="34" t="str">
        <f>IFERROR(VLOOKUP(RepVariacion[[#This Row],[Nombre Artículo]],Productos[],2,FALSE),"00 Falta Info")</f>
        <v>Chocolate</v>
      </c>
      <c r="D901" s="61">
        <f>RepVariacion[[#This Row],[Fecha]]-RepVariacion[[#This Row],[Fecha Inicial]]+1</f>
        <v>7</v>
      </c>
      <c r="E901" s="62">
        <v>46142</v>
      </c>
      <c r="F901" s="62">
        <v>46148</v>
      </c>
      <c r="G901" s="29" t="s">
        <v>125</v>
      </c>
      <c r="H901" s="30">
        <v>12.3</v>
      </c>
      <c r="I901" s="30"/>
      <c r="J901" s="30">
        <v>12.5</v>
      </c>
      <c r="K901" s="30">
        <v>-0.2</v>
      </c>
      <c r="L901" s="30">
        <v>0.2</v>
      </c>
      <c r="M901" s="30">
        <v>0.5</v>
      </c>
      <c r="N901" s="30"/>
      <c r="O901" s="58">
        <v>1.978</v>
      </c>
      <c r="P901" s="59">
        <v>8148.82</v>
      </c>
      <c r="Q901" s="59"/>
      <c r="R901" s="59"/>
      <c r="S901" s="32">
        <v>-0.43099999999999999</v>
      </c>
      <c r="T901" s="32">
        <v>0.42099999999999999</v>
      </c>
      <c r="U901" s="59">
        <v>9563.98</v>
      </c>
      <c r="V901" s="59">
        <v>209829.13</v>
      </c>
      <c r="W901" s="59"/>
      <c r="X901" s="59">
        <v>-4118.87</v>
      </c>
      <c r="Y901" s="59">
        <v>4029.95</v>
      </c>
      <c r="AA901"/>
    </row>
    <row r="902" spans="1:27" x14ac:dyDescent="0.25">
      <c r="A902" s="60">
        <f>IFERROR(VLOOKUP(RepVariacion[[#This Row],[Nombre Artículo]],Productos[],4,FALSE),"00 Falta Info")</f>
        <v>0</v>
      </c>
      <c r="B902" s="34" t="str">
        <f>IFERROR(VLOOKUP(RepVariacion[[#This Row],[Nombre Artículo]],Productos[],3,FALSE),"00 Falta Info")</f>
        <v>Abarrotes</v>
      </c>
      <c r="C902" s="34" t="str">
        <f>IFERROR(VLOOKUP(RepVariacion[[#This Row],[Nombre Artículo]],Productos[],2,FALSE),"00 Falta Info")</f>
        <v>Chocolate</v>
      </c>
      <c r="D902" s="61">
        <f>RepVariacion[[#This Row],[Fecha]]-RepVariacion[[#This Row],[Fecha Inicial]]+1</f>
        <v>7</v>
      </c>
      <c r="E902" s="62">
        <v>46142</v>
      </c>
      <c r="F902" s="62">
        <v>46148</v>
      </c>
      <c r="G902" s="29" t="s">
        <v>126</v>
      </c>
      <c r="H902" s="30">
        <v>4.5</v>
      </c>
      <c r="I902" s="30">
        <v>2</v>
      </c>
      <c r="J902" s="30">
        <v>4.9000000000000004</v>
      </c>
      <c r="K902" s="30">
        <v>1.6</v>
      </c>
      <c r="L902" s="30">
        <v>0.4</v>
      </c>
      <c r="M902" s="30">
        <v>-1.2</v>
      </c>
      <c r="N902" s="30"/>
      <c r="O902" s="58">
        <v>-0.73199999999999998</v>
      </c>
      <c r="P902" s="59">
        <v>-17571.71</v>
      </c>
      <c r="Q902" s="59"/>
      <c r="R902" s="59"/>
      <c r="S902" s="32">
        <v>1.6180000000000001</v>
      </c>
      <c r="T902" s="32">
        <v>0.49199999999999999</v>
      </c>
      <c r="U902" s="59">
        <v>13055.28</v>
      </c>
      <c r="V902" s="59">
        <v>74351.81</v>
      </c>
      <c r="W902" s="59">
        <v>35574</v>
      </c>
      <c r="X902" s="59">
        <v>21128.74</v>
      </c>
      <c r="Y902" s="59">
        <v>6428.87</v>
      </c>
      <c r="AA902"/>
    </row>
    <row r="903" spans="1:27" x14ac:dyDescent="0.25">
      <c r="A903" s="60">
        <f>IFERROR(VLOOKUP(RepVariacion[[#This Row],[Nombre Artículo]],Productos[],4,FALSE),"00 Falta Info")</f>
        <v>0</v>
      </c>
      <c r="B903" s="34" t="str">
        <f>IFERROR(VLOOKUP(RepVariacion[[#This Row],[Nombre Artículo]],Productos[],3,FALSE),"00 Falta Info")</f>
        <v>Abarrotes</v>
      </c>
      <c r="C903" s="34" t="str">
        <f>IFERROR(VLOOKUP(RepVariacion[[#This Row],[Nombre Artículo]],Productos[],2,FALSE),"00 Falta Info")</f>
        <v>Aceite</v>
      </c>
      <c r="D903" s="61">
        <f>RepVariacion[[#This Row],[Fecha]]-RepVariacion[[#This Row],[Fecha Inicial]]+1</f>
        <v>7</v>
      </c>
      <c r="E903" s="62">
        <v>46142</v>
      </c>
      <c r="F903" s="62">
        <v>46148</v>
      </c>
      <c r="G903" s="29" t="s">
        <v>127</v>
      </c>
      <c r="H903" s="30">
        <v>26</v>
      </c>
      <c r="I903" s="30">
        <v>12</v>
      </c>
      <c r="J903" s="30">
        <v>14</v>
      </c>
      <c r="K903" s="30">
        <v>24</v>
      </c>
      <c r="L903" s="30"/>
      <c r="M903" s="30">
        <v>-24</v>
      </c>
      <c r="N903" s="30"/>
      <c r="O903" s="58">
        <v>-1</v>
      </c>
      <c r="P903" s="59">
        <v>-42384</v>
      </c>
      <c r="Q903" s="59"/>
      <c r="R903" s="59"/>
      <c r="S903" s="32"/>
      <c r="T903" s="32"/>
      <c r="U903" s="59"/>
      <c r="V903" s="59">
        <v>24724</v>
      </c>
      <c r="W903" s="59">
        <v>21192</v>
      </c>
      <c r="X903" s="59">
        <v>42384</v>
      </c>
      <c r="Y903" s="59"/>
      <c r="AA903"/>
    </row>
    <row r="904" spans="1:27" x14ac:dyDescent="0.25">
      <c r="A904" s="60">
        <f>IFERROR(VLOOKUP(RepVariacion[[#This Row],[Nombre Artículo]],Productos[],4,FALSE),"00 Falta Info")</f>
        <v>0</v>
      </c>
      <c r="B904" s="34" t="str">
        <f>IFERROR(VLOOKUP(RepVariacion[[#This Row],[Nombre Artículo]],Productos[],3,FALSE),"00 Falta Info")</f>
        <v>Verduras</v>
      </c>
      <c r="C904" s="34" t="str">
        <f>IFERROR(VLOOKUP(RepVariacion[[#This Row],[Nombre Artículo]],Productos[],2,FALSE),"00 Falta Info")</f>
        <v>Champiñon</v>
      </c>
      <c r="D904" s="61">
        <f>RepVariacion[[#This Row],[Fecha]]-RepVariacion[[#This Row],[Fecha Inicial]]+1</f>
        <v>7</v>
      </c>
      <c r="E904" s="62">
        <v>46142</v>
      </c>
      <c r="F904" s="62">
        <v>46148</v>
      </c>
      <c r="G904" s="29" t="s">
        <v>128</v>
      </c>
      <c r="H904" s="30">
        <v>2.2999999999999998</v>
      </c>
      <c r="I904" s="30">
        <v>1</v>
      </c>
      <c r="J904" s="30">
        <v>1.1000000000000001</v>
      </c>
      <c r="K904" s="30">
        <v>2.2000000000000002</v>
      </c>
      <c r="L904" s="30">
        <v>0.8</v>
      </c>
      <c r="M904" s="30">
        <v>-1.4</v>
      </c>
      <c r="N904" s="30"/>
      <c r="O904" s="58">
        <v>-0.64</v>
      </c>
      <c r="P904" s="59">
        <v>-25912.25</v>
      </c>
      <c r="Q904" s="59"/>
      <c r="R904" s="59"/>
      <c r="S904" s="32">
        <v>0.33300000000000002</v>
      </c>
      <c r="T904" s="32">
        <v>0.12</v>
      </c>
      <c r="U904" s="59">
        <v>121563.44</v>
      </c>
      <c r="V904" s="59">
        <v>19624.150000000001</v>
      </c>
      <c r="W904" s="59">
        <v>18200</v>
      </c>
      <c r="X904" s="59">
        <v>40472.25</v>
      </c>
      <c r="Y904" s="59">
        <v>14560</v>
      </c>
      <c r="AA904"/>
    </row>
    <row r="905" spans="1:27" x14ac:dyDescent="0.25">
      <c r="A905" s="60">
        <f>IFERROR(VLOOKUP(RepVariacion[[#This Row],[Nombre Artículo]],Productos[],4,FALSE),"00 Falta Info")</f>
        <v>0</v>
      </c>
      <c r="B905" s="34" t="str">
        <f>IFERROR(VLOOKUP(RepVariacion[[#This Row],[Nombre Artículo]],Productos[],3,FALSE),"00 Falta Info")</f>
        <v>Verduras</v>
      </c>
      <c r="C905" s="34" t="str">
        <f>IFERROR(VLOOKUP(RepVariacion[[#This Row],[Nombre Artículo]],Productos[],2,FALSE),"00 Falta Info")</f>
        <v>Champiñon</v>
      </c>
      <c r="D905" s="61">
        <f>RepVariacion[[#This Row],[Fecha]]-RepVariacion[[#This Row],[Fecha Inicial]]+1</f>
        <v>7</v>
      </c>
      <c r="E905" s="62">
        <v>46142</v>
      </c>
      <c r="F905" s="62">
        <v>46148</v>
      </c>
      <c r="G905" s="29" t="s">
        <v>129</v>
      </c>
      <c r="H905" s="30">
        <v>2.2999999999999998</v>
      </c>
      <c r="I905" s="30"/>
      <c r="J905" s="30">
        <v>3.3</v>
      </c>
      <c r="K905" s="30">
        <v>-1</v>
      </c>
      <c r="L905" s="30">
        <v>0.5</v>
      </c>
      <c r="M905" s="30">
        <v>1.4</v>
      </c>
      <c r="N905" s="30"/>
      <c r="O905" s="58">
        <v>1.5</v>
      </c>
      <c r="P905" s="59">
        <v>18723.25</v>
      </c>
      <c r="Q905" s="59"/>
      <c r="R905" s="59"/>
      <c r="S905" s="32">
        <v>-0.20699999999999999</v>
      </c>
      <c r="T905" s="32">
        <v>0.10299999999999999</v>
      </c>
      <c r="U905" s="59">
        <v>60350.42</v>
      </c>
      <c r="V905" s="59">
        <v>42409.25</v>
      </c>
      <c r="W905" s="59"/>
      <c r="X905" s="59">
        <v>-12483.25</v>
      </c>
      <c r="Y905" s="59">
        <v>6240</v>
      </c>
      <c r="AA905"/>
    </row>
    <row r="906" spans="1:27" x14ac:dyDescent="0.25">
      <c r="A906" s="60">
        <f>IFERROR(VLOOKUP(RepVariacion[[#This Row],[Nombre Artículo]],Productos[],4,FALSE),"00 Falta Info")</f>
        <v>0</v>
      </c>
      <c r="B906" s="34" t="str">
        <f>IFERROR(VLOOKUP(RepVariacion[[#This Row],[Nombre Artículo]],Productos[],3,FALSE),"00 Falta Info")</f>
        <v>Verduras</v>
      </c>
      <c r="C906" s="34" t="str">
        <f>IFERROR(VLOOKUP(RepVariacion[[#This Row],[Nombre Artículo]],Productos[],2,FALSE),"00 Falta Info")</f>
        <v>Champiñon</v>
      </c>
      <c r="D906" s="61">
        <f>RepVariacion[[#This Row],[Fecha]]-RepVariacion[[#This Row],[Fecha Inicial]]+1</f>
        <v>7</v>
      </c>
      <c r="E906" s="62">
        <v>46142</v>
      </c>
      <c r="F906" s="62">
        <v>46148</v>
      </c>
      <c r="G906" s="29" t="s">
        <v>162</v>
      </c>
      <c r="H906" s="30"/>
      <c r="I906" s="30"/>
      <c r="J906" s="30">
        <v>0.25</v>
      </c>
      <c r="K906" s="30">
        <v>-0.25</v>
      </c>
      <c r="L906" s="30"/>
      <c r="M906" s="30">
        <v>0.25</v>
      </c>
      <c r="N906" s="30"/>
      <c r="O906" s="58">
        <v>1</v>
      </c>
      <c r="P906" s="59"/>
      <c r="Q906" s="59"/>
      <c r="R906" s="59"/>
      <c r="S906" s="32"/>
      <c r="T906" s="32"/>
      <c r="U906" s="59"/>
      <c r="V906" s="59"/>
      <c r="W906" s="59"/>
      <c r="X906" s="59"/>
      <c r="Y906" s="59"/>
      <c r="AA906"/>
    </row>
    <row r="907" spans="1:27" x14ac:dyDescent="0.25">
      <c r="A907" s="60">
        <f>IFERROR(VLOOKUP(RepVariacion[[#This Row],[Nombre Artículo]],Productos[],4,FALSE),"00 Falta Info")</f>
        <v>0</v>
      </c>
      <c r="B907" s="34" t="str">
        <f>IFERROR(VLOOKUP(RepVariacion[[#This Row],[Nombre Artículo]],Productos[],3,FALSE),"00 Falta Info")</f>
        <v>Verduras</v>
      </c>
      <c r="C907" s="34" t="str">
        <f>IFERROR(VLOOKUP(RepVariacion[[#This Row],[Nombre Artículo]],Productos[],2,FALSE),"00 Falta Info")</f>
        <v>Palta</v>
      </c>
      <c r="D907" s="61">
        <f>RepVariacion[[#This Row],[Fecha]]-RepVariacion[[#This Row],[Fecha Inicial]]+1</f>
        <v>7</v>
      </c>
      <c r="E907" s="62">
        <v>46142</v>
      </c>
      <c r="F907" s="62">
        <v>46148</v>
      </c>
      <c r="G907" s="29" t="s">
        <v>92</v>
      </c>
      <c r="H907" s="30">
        <v>4.8</v>
      </c>
      <c r="I907" s="30">
        <v>16</v>
      </c>
      <c r="J907" s="30">
        <v>13.4</v>
      </c>
      <c r="K907" s="30">
        <v>7.4</v>
      </c>
      <c r="L907" s="30">
        <v>10.6</v>
      </c>
      <c r="M907" s="30">
        <v>3.2</v>
      </c>
      <c r="N907" s="30">
        <v>1.8</v>
      </c>
      <c r="O907" s="58">
        <v>0.434</v>
      </c>
      <c r="P907" s="59">
        <v>14706.75</v>
      </c>
      <c r="Q907" s="59">
        <v>0.23899999999999999</v>
      </c>
      <c r="R907" s="59">
        <v>8123.82</v>
      </c>
      <c r="S907" s="32">
        <v>9.6000000000000002E-2</v>
      </c>
      <c r="T907" s="32">
        <v>0.158</v>
      </c>
      <c r="U907" s="59">
        <v>307367.99</v>
      </c>
      <c r="V907" s="59">
        <v>61524.35</v>
      </c>
      <c r="W907" s="59">
        <v>71840</v>
      </c>
      <c r="X907" s="59">
        <v>29597.71</v>
      </c>
      <c r="Y907" s="59">
        <v>48626.85</v>
      </c>
      <c r="AA907"/>
    </row>
    <row r="908" spans="1:27" x14ac:dyDescent="0.25">
      <c r="A908" s="60">
        <f>IFERROR(VLOOKUP(RepVariacion[[#This Row],[Nombre Artículo]],Productos[],4,FALSE),"00 Falta Info")</f>
        <v>0</v>
      </c>
      <c r="B908" s="34" t="str">
        <f>IFERROR(VLOOKUP(RepVariacion[[#This Row],[Nombre Artículo]],Productos[],3,FALSE),"00 Falta Info")</f>
        <v>Postres</v>
      </c>
      <c r="C908" s="34" t="str">
        <f>IFERROR(VLOOKUP(RepVariacion[[#This Row],[Nombre Artículo]],Productos[],2,FALSE),"00 Falta Info")</f>
        <v>Tortas</v>
      </c>
      <c r="D908" s="61">
        <f>RepVariacion[[#This Row],[Fecha]]-RepVariacion[[#This Row],[Fecha Inicial]]+1</f>
        <v>7</v>
      </c>
      <c r="E908" s="62">
        <v>46142</v>
      </c>
      <c r="F908" s="62">
        <v>46148</v>
      </c>
      <c r="G908" s="29" t="s">
        <v>130</v>
      </c>
      <c r="H908" s="30">
        <v>61</v>
      </c>
      <c r="I908" s="30"/>
      <c r="J908" s="30">
        <v>42</v>
      </c>
      <c r="K908" s="30">
        <v>19</v>
      </c>
      <c r="L908" s="30">
        <v>19</v>
      </c>
      <c r="M908" s="30"/>
      <c r="N908" s="30"/>
      <c r="O908" s="58"/>
      <c r="P908" s="59"/>
      <c r="Q908" s="59"/>
      <c r="R908" s="59"/>
      <c r="S908" s="32">
        <v>0.83099999999999996</v>
      </c>
      <c r="T908" s="32">
        <v>0.83099999999999996</v>
      </c>
      <c r="U908" s="59">
        <v>27570.74</v>
      </c>
      <c r="V908" s="59">
        <v>50652</v>
      </c>
      <c r="W908" s="59"/>
      <c r="X908" s="59">
        <v>22914</v>
      </c>
      <c r="Y908" s="59">
        <v>22914</v>
      </c>
      <c r="AA908"/>
    </row>
    <row r="909" spans="1:27" x14ac:dyDescent="0.25">
      <c r="A909" s="60">
        <f>IFERROR(VLOOKUP(RepVariacion[[#This Row],[Nombre Artículo]],Productos[],4,FALSE),"00 Falta Info")</f>
        <v>0</v>
      </c>
      <c r="B909" s="34" t="str">
        <f>IFERROR(VLOOKUP(RepVariacion[[#This Row],[Nombre Artículo]],Productos[],3,FALSE),"00 Falta Info")</f>
        <v>Postres</v>
      </c>
      <c r="C909" s="34" t="str">
        <f>IFERROR(VLOOKUP(RepVariacion[[#This Row],[Nombre Artículo]],Productos[],2,FALSE),"00 Falta Info")</f>
        <v>Tortas</v>
      </c>
      <c r="D909" s="61">
        <f>RepVariacion[[#This Row],[Fecha]]-RepVariacion[[#This Row],[Fecha Inicial]]+1</f>
        <v>7</v>
      </c>
      <c r="E909" s="62">
        <v>46142</v>
      </c>
      <c r="F909" s="62">
        <v>46148</v>
      </c>
      <c r="G909" s="29" t="s">
        <v>131</v>
      </c>
      <c r="H909" s="30">
        <v>42</v>
      </c>
      <c r="I909" s="30"/>
      <c r="J909" s="30">
        <v>25</v>
      </c>
      <c r="K909" s="30">
        <v>17</v>
      </c>
      <c r="L909" s="30">
        <v>16</v>
      </c>
      <c r="M909" s="30">
        <v>-1</v>
      </c>
      <c r="N909" s="30"/>
      <c r="O909" s="58">
        <v>-5.8999999999999997E-2</v>
      </c>
      <c r="P909" s="59">
        <v>-1057</v>
      </c>
      <c r="Q909" s="59"/>
      <c r="R909" s="59"/>
      <c r="S909" s="32">
        <v>0.373</v>
      </c>
      <c r="T909" s="32">
        <v>0.35099999999999998</v>
      </c>
      <c r="U909" s="59">
        <v>48235</v>
      </c>
      <c r="V909" s="59">
        <v>26425</v>
      </c>
      <c r="W909" s="59"/>
      <c r="X909" s="59">
        <v>17969</v>
      </c>
      <c r="Y909" s="59">
        <v>16912</v>
      </c>
      <c r="AA909"/>
    </row>
    <row r="910" spans="1:27" x14ac:dyDescent="0.25">
      <c r="A910" s="60">
        <f>IFERROR(VLOOKUP(RepVariacion[[#This Row],[Nombre Artículo]],Productos[],4,FALSE),"00 Falta Info")</f>
        <v>0</v>
      </c>
      <c r="B910" s="34" t="str">
        <f>IFERROR(VLOOKUP(RepVariacion[[#This Row],[Nombre Artículo]],Productos[],3,FALSE),"00 Falta Info")</f>
        <v>Postres</v>
      </c>
      <c r="C910" s="34" t="str">
        <f>IFERROR(VLOOKUP(RepVariacion[[#This Row],[Nombre Artículo]],Productos[],2,FALSE),"00 Falta Info")</f>
        <v>Tortas</v>
      </c>
      <c r="D910" s="61">
        <f>RepVariacion[[#This Row],[Fecha]]-RepVariacion[[#This Row],[Fecha Inicial]]+1</f>
        <v>7</v>
      </c>
      <c r="E910" s="62">
        <v>46142</v>
      </c>
      <c r="F910" s="62">
        <v>46148</v>
      </c>
      <c r="G910" s="29" t="s">
        <v>143</v>
      </c>
      <c r="H910" s="30">
        <v>62</v>
      </c>
      <c r="I910" s="30"/>
      <c r="J910" s="30">
        <v>41</v>
      </c>
      <c r="K910" s="30">
        <v>21</v>
      </c>
      <c r="L910" s="30">
        <v>18</v>
      </c>
      <c r="M910" s="30">
        <v>-3</v>
      </c>
      <c r="N910" s="30"/>
      <c r="O910" s="58">
        <v>-0.14299999999999999</v>
      </c>
      <c r="P910" s="59">
        <v>-4638</v>
      </c>
      <c r="Q910" s="59"/>
      <c r="R910" s="59"/>
      <c r="S910" s="32">
        <v>0.68899999999999995</v>
      </c>
      <c r="T910" s="32">
        <v>0.59099999999999997</v>
      </c>
      <c r="U910" s="59">
        <v>47092.56</v>
      </c>
      <c r="V910" s="59">
        <v>63386</v>
      </c>
      <c r="W910" s="59"/>
      <c r="X910" s="59">
        <v>32466</v>
      </c>
      <c r="Y910" s="59">
        <v>27828</v>
      </c>
      <c r="AA910"/>
    </row>
    <row r="911" spans="1:27" x14ac:dyDescent="0.25">
      <c r="A911" s="60">
        <f>IFERROR(VLOOKUP(RepVariacion[[#This Row],[Nombre Artículo]],Productos[],4,FALSE),"00 Falta Info")</f>
        <v>0</v>
      </c>
      <c r="B911" s="34" t="str">
        <f>IFERROR(VLOOKUP(RepVariacion[[#This Row],[Nombre Artículo]],Productos[],3,FALSE),"00 Falta Info")</f>
        <v>Postres</v>
      </c>
      <c r="C911" s="34" t="str">
        <f>IFERROR(VLOOKUP(RepVariacion[[#This Row],[Nombre Artículo]],Productos[],2,FALSE),"00 Falta Info")</f>
        <v>Tortas</v>
      </c>
      <c r="D911" s="61">
        <f>RepVariacion[[#This Row],[Fecha]]-RepVariacion[[#This Row],[Fecha Inicial]]+1</f>
        <v>7</v>
      </c>
      <c r="E911" s="62">
        <v>46142</v>
      </c>
      <c r="F911" s="62">
        <v>46148</v>
      </c>
      <c r="G911" s="29" t="s">
        <v>132</v>
      </c>
      <c r="H911" s="30"/>
      <c r="I911" s="30">
        <v>432</v>
      </c>
      <c r="J911" s="30">
        <v>432</v>
      </c>
      <c r="K911" s="30"/>
      <c r="L911" s="30"/>
      <c r="M911" s="30"/>
      <c r="N911" s="30"/>
      <c r="O911" s="58"/>
      <c r="P911" s="59"/>
      <c r="Q911" s="59"/>
      <c r="R911" s="59"/>
      <c r="S911" s="32"/>
      <c r="T911" s="32"/>
      <c r="U911" s="59"/>
      <c r="V911" s="59">
        <v>103680</v>
      </c>
      <c r="W911" s="59">
        <v>103680</v>
      </c>
      <c r="X911" s="59"/>
      <c r="Y911" s="59"/>
      <c r="AA911"/>
    </row>
    <row r="912" spans="1:27" x14ac:dyDescent="0.25">
      <c r="A912" s="60">
        <f>IFERROR(VLOOKUP(RepVariacion[[#This Row],[Nombre Artículo]],Productos[],4,FALSE),"00 Falta Info")</f>
        <v>0</v>
      </c>
      <c r="B912" s="34" t="str">
        <f>IFERROR(VLOOKUP(RepVariacion[[#This Row],[Nombre Artículo]],Productos[],3,FALSE),"00 Falta Info")</f>
        <v>Postres</v>
      </c>
      <c r="C912" s="34" t="str">
        <f>IFERROR(VLOOKUP(RepVariacion[[#This Row],[Nombre Artículo]],Productos[],2,FALSE),"00 Falta Info")</f>
        <v>Tortas</v>
      </c>
      <c r="D912" s="61">
        <f>RepVariacion[[#This Row],[Fecha]]-RepVariacion[[#This Row],[Fecha Inicial]]+1</f>
        <v>7</v>
      </c>
      <c r="E912" s="62">
        <v>46142</v>
      </c>
      <c r="F912" s="62">
        <v>46148</v>
      </c>
      <c r="G912" s="29" t="s">
        <v>144</v>
      </c>
      <c r="H912" s="30">
        <v>276</v>
      </c>
      <c r="I912" s="30">
        <v>174</v>
      </c>
      <c r="J912" s="30">
        <v>450</v>
      </c>
      <c r="K912" s="30"/>
      <c r="L912" s="30"/>
      <c r="M912" s="30"/>
      <c r="N912" s="30"/>
      <c r="O912" s="58"/>
      <c r="P912" s="59"/>
      <c r="Q912" s="59"/>
      <c r="R912" s="59"/>
      <c r="S912" s="32"/>
      <c r="T912" s="32"/>
      <c r="U912" s="59"/>
      <c r="V912" s="59">
        <v>149850</v>
      </c>
      <c r="W912" s="59">
        <v>57942</v>
      </c>
      <c r="X912" s="59"/>
      <c r="Y912" s="59"/>
      <c r="AA912"/>
    </row>
    <row r="913" spans="1:27" x14ac:dyDescent="0.25">
      <c r="A913" s="60">
        <f>IFERROR(VLOOKUP(RepVariacion[[#This Row],[Nombre Artículo]],Productos[],4,FALSE),"00 Falta Info")</f>
        <v>0</v>
      </c>
      <c r="B913" s="34" t="str">
        <f>IFERROR(VLOOKUP(RepVariacion[[#This Row],[Nombre Artículo]],Productos[],3,FALSE),"00 Falta Info")</f>
        <v>Postres</v>
      </c>
      <c r="C913" s="34" t="str">
        <f>IFERROR(VLOOKUP(RepVariacion[[#This Row],[Nombre Artículo]],Productos[],2,FALSE),"00 Falta Info")</f>
        <v>Tortas</v>
      </c>
      <c r="D913" s="61">
        <f>RepVariacion[[#This Row],[Fecha]]-RepVariacion[[#This Row],[Fecha Inicial]]+1</f>
        <v>7</v>
      </c>
      <c r="E913" s="62">
        <v>46142</v>
      </c>
      <c r="F913" s="62">
        <v>46148</v>
      </c>
      <c r="G913" s="29" t="s">
        <v>133</v>
      </c>
      <c r="H913" s="30">
        <v>14</v>
      </c>
      <c r="I913" s="30"/>
      <c r="J913" s="30">
        <v>14</v>
      </c>
      <c r="K913" s="30"/>
      <c r="L913" s="30"/>
      <c r="M913" s="30"/>
      <c r="N913" s="30"/>
      <c r="O913" s="58"/>
      <c r="P913" s="59"/>
      <c r="Q913" s="59"/>
      <c r="R913" s="59"/>
      <c r="S913" s="32"/>
      <c r="T913" s="32"/>
      <c r="U913" s="59"/>
      <c r="V913" s="59">
        <v>6580</v>
      </c>
      <c r="W913" s="59"/>
      <c r="X913" s="59"/>
      <c r="Y913" s="59"/>
      <c r="AA913"/>
    </row>
    <row r="914" spans="1:27" x14ac:dyDescent="0.25">
      <c r="A914" s="60">
        <f>IFERROR(VLOOKUP(RepVariacion[[#This Row],[Nombre Artículo]],Productos[],4,FALSE),"00 Falta Info")</f>
        <v>0</v>
      </c>
      <c r="B914" s="34" t="str">
        <f>IFERROR(VLOOKUP(RepVariacion[[#This Row],[Nombre Artículo]],Productos[],3,FALSE),"00 Falta Info")</f>
        <v>Postres</v>
      </c>
      <c r="C914" s="34" t="str">
        <f>IFERROR(VLOOKUP(RepVariacion[[#This Row],[Nombre Artículo]],Productos[],2,FALSE),"00 Falta Info")</f>
        <v>Tortas</v>
      </c>
      <c r="D914" s="61">
        <f>RepVariacion[[#This Row],[Fecha]]-RepVariacion[[#This Row],[Fecha Inicial]]+1</f>
        <v>7</v>
      </c>
      <c r="E914" s="62">
        <v>46142</v>
      </c>
      <c r="F914" s="62">
        <v>46148</v>
      </c>
      <c r="G914" s="29" t="s">
        <v>145</v>
      </c>
      <c r="H914" s="30">
        <v>26</v>
      </c>
      <c r="I914" s="30"/>
      <c r="J914" s="30">
        <v>22</v>
      </c>
      <c r="K914" s="30">
        <v>4</v>
      </c>
      <c r="L914" s="30">
        <v>4</v>
      </c>
      <c r="M914" s="30"/>
      <c r="N914" s="30"/>
      <c r="O914" s="58"/>
      <c r="P914" s="59"/>
      <c r="Q914" s="59"/>
      <c r="R914" s="59"/>
      <c r="S914" s="32">
        <v>0.32800000000000001</v>
      </c>
      <c r="T914" s="32">
        <v>0.32800000000000001</v>
      </c>
      <c r="U914" s="59">
        <v>13922.18</v>
      </c>
      <c r="V914" s="59">
        <v>25080</v>
      </c>
      <c r="W914" s="59"/>
      <c r="X914" s="59">
        <v>4560</v>
      </c>
      <c r="Y914" s="59">
        <v>4560</v>
      </c>
      <c r="AA914"/>
    </row>
    <row r="915" spans="1:27" x14ac:dyDescent="0.25">
      <c r="A915" s="60">
        <f>IFERROR(VLOOKUP(RepVariacion[[#This Row],[Nombre Artículo]],Productos[],4,FALSE),"00 Falta Info")</f>
        <v>0</v>
      </c>
      <c r="B915" s="34" t="str">
        <f>IFERROR(VLOOKUP(RepVariacion[[#This Row],[Nombre Artículo]],Productos[],3,FALSE),"00 Falta Info")</f>
        <v>Postres</v>
      </c>
      <c r="C915" s="34" t="str">
        <f>IFERROR(VLOOKUP(RepVariacion[[#This Row],[Nombre Artículo]],Productos[],2,FALSE),"00 Falta Info")</f>
        <v>Tortas</v>
      </c>
      <c r="D915" s="61">
        <f>RepVariacion[[#This Row],[Fecha]]-RepVariacion[[#This Row],[Fecha Inicial]]+1</f>
        <v>7</v>
      </c>
      <c r="E915" s="62">
        <v>46142</v>
      </c>
      <c r="F915" s="62">
        <v>46148</v>
      </c>
      <c r="G915" s="29" t="s">
        <v>135</v>
      </c>
      <c r="H915" s="30">
        <v>14</v>
      </c>
      <c r="I915" s="30"/>
      <c r="J915" s="30">
        <v>8</v>
      </c>
      <c r="K915" s="30">
        <v>6</v>
      </c>
      <c r="L915" s="30">
        <v>6</v>
      </c>
      <c r="M915" s="30"/>
      <c r="N915" s="30"/>
      <c r="O915" s="58"/>
      <c r="P915" s="59"/>
      <c r="Q915" s="59"/>
      <c r="R915" s="59"/>
      <c r="S915" s="32">
        <v>7.0999999999999994E-2</v>
      </c>
      <c r="T915" s="32">
        <v>7.0999999999999994E-2</v>
      </c>
      <c r="U915" s="59">
        <v>23059</v>
      </c>
      <c r="V915" s="59">
        <v>2176</v>
      </c>
      <c r="W915" s="59"/>
      <c r="X915" s="59">
        <v>1632</v>
      </c>
      <c r="Y915" s="59">
        <v>1632</v>
      </c>
      <c r="AA915"/>
    </row>
    <row r="916" spans="1:27" x14ac:dyDescent="0.25">
      <c r="A916" s="60">
        <f>IFERROR(VLOOKUP(RepVariacion[[#This Row],[Nombre Artículo]],Productos[],4,FALSE),"00 Falta Info")</f>
        <v>0</v>
      </c>
      <c r="B916" s="34" t="str">
        <f>IFERROR(VLOOKUP(RepVariacion[[#This Row],[Nombre Artículo]],Productos[],3,FALSE),"00 Falta Info")</f>
        <v>Colación</v>
      </c>
      <c r="C916" s="34" t="str">
        <f>IFERROR(VLOOKUP(RepVariacion[[#This Row],[Nombre Artículo]],Productos[],2,FALSE),"00 Falta Info")</f>
        <v>Colacion</v>
      </c>
      <c r="D916" s="61">
        <f>RepVariacion[[#This Row],[Fecha]]-RepVariacion[[#This Row],[Fecha Inicial]]+1</f>
        <v>7</v>
      </c>
      <c r="E916" s="62">
        <v>46142</v>
      </c>
      <c r="F916" s="62">
        <v>46148</v>
      </c>
      <c r="G916" s="29" t="s">
        <v>137</v>
      </c>
      <c r="H916" s="30">
        <v>8</v>
      </c>
      <c r="I916" s="30">
        <v>8.6</v>
      </c>
      <c r="J916" s="30">
        <v>8.6</v>
      </c>
      <c r="K916" s="30">
        <v>8</v>
      </c>
      <c r="L916" s="30">
        <v>8</v>
      </c>
      <c r="M916" s="30"/>
      <c r="N916" s="30"/>
      <c r="O916" s="58"/>
      <c r="P916" s="59"/>
      <c r="Q916" s="59"/>
      <c r="R916" s="59"/>
      <c r="S916" s="32"/>
      <c r="T916" s="32"/>
      <c r="U916" s="59"/>
      <c r="V916" s="59">
        <v>51600</v>
      </c>
      <c r="W916" s="59">
        <v>51600</v>
      </c>
      <c r="X916" s="59">
        <v>48000</v>
      </c>
      <c r="Y916" s="59">
        <v>48000</v>
      </c>
      <c r="AA916"/>
    </row>
    <row r="917" spans="1:27" x14ac:dyDescent="0.25">
      <c r="A917" s="60">
        <f>IFERROR(VLOOKUP(RepVariacion[[#This Row],[Nombre Artículo]],Productos[],4,FALSE),"00 Falta Info")</f>
        <v>0</v>
      </c>
      <c r="B917" s="34" t="str">
        <f>IFERROR(VLOOKUP(RepVariacion[[#This Row],[Nombre Artículo]],Productos[],3,FALSE),"00 Falta Info")</f>
        <v>Colación</v>
      </c>
      <c r="C917" s="34" t="str">
        <f>IFERROR(VLOOKUP(RepVariacion[[#This Row],[Nombre Artículo]],Productos[],2,FALSE),"00 Falta Info")</f>
        <v>Colacion</v>
      </c>
      <c r="D917" s="61">
        <f>RepVariacion[[#This Row],[Fecha]]-RepVariacion[[#This Row],[Fecha Inicial]]+1</f>
        <v>7</v>
      </c>
      <c r="E917" s="62">
        <v>46142</v>
      </c>
      <c r="F917" s="62">
        <v>46148</v>
      </c>
      <c r="G917" s="29" t="s">
        <v>141</v>
      </c>
      <c r="H917" s="30">
        <v>4.8</v>
      </c>
      <c r="I917" s="30"/>
      <c r="J917" s="30">
        <v>4.8</v>
      </c>
      <c r="K917" s="30"/>
      <c r="L917" s="30"/>
      <c r="M917" s="30"/>
      <c r="N917" s="30"/>
      <c r="O917" s="58"/>
      <c r="P917" s="59"/>
      <c r="Q917" s="59"/>
      <c r="R917" s="59"/>
      <c r="S917" s="32"/>
      <c r="T917" s="32"/>
      <c r="U917" s="59"/>
      <c r="V917" s="59">
        <v>40115.83</v>
      </c>
      <c r="W917" s="59"/>
      <c r="X917" s="59"/>
      <c r="Y917" s="59"/>
      <c r="AA917"/>
    </row>
    <row r="918" spans="1:27" x14ac:dyDescent="0.25">
      <c r="A918" s="60">
        <f>IFERROR(VLOOKUP(RepVariacion[[#This Row],[Nombre Artículo]],Productos[],4,FALSE),"00 Falta Info")</f>
        <v>0</v>
      </c>
      <c r="B918" s="34" t="str">
        <f>IFERROR(VLOOKUP(RepVariacion[[#This Row],[Nombre Artículo]],Productos[],3,FALSE),"00 Falta Info")</f>
        <v>Colación</v>
      </c>
      <c r="C918" s="34" t="str">
        <f>IFERROR(VLOOKUP(RepVariacion[[#This Row],[Nombre Artículo]],Productos[],2,FALSE),"00 Falta Info")</f>
        <v>Colacion</v>
      </c>
      <c r="D918" s="61">
        <f>RepVariacion[[#This Row],[Fecha]]-RepVariacion[[#This Row],[Fecha Inicial]]+1</f>
        <v>7</v>
      </c>
      <c r="E918" s="62">
        <v>46142</v>
      </c>
      <c r="F918" s="62">
        <v>46148</v>
      </c>
      <c r="G918" s="29" t="s">
        <v>140</v>
      </c>
      <c r="H918" s="30">
        <v>8.9</v>
      </c>
      <c r="I918" s="30"/>
      <c r="J918" s="30">
        <v>8.9</v>
      </c>
      <c r="K918" s="30"/>
      <c r="L918" s="30"/>
      <c r="M918" s="30"/>
      <c r="N918" s="30"/>
      <c r="O918" s="58"/>
      <c r="P918" s="59"/>
      <c r="Q918" s="59"/>
      <c r="R918" s="59"/>
      <c r="S918" s="32"/>
      <c r="T918" s="32"/>
      <c r="U918" s="59"/>
      <c r="V918" s="59">
        <v>22250</v>
      </c>
      <c r="W918" s="59"/>
      <c r="X918" s="59"/>
      <c r="Y918" s="59"/>
      <c r="AA918"/>
    </row>
    <row r="919" spans="1:27" x14ac:dyDescent="0.25">
      <c r="A919" s="60">
        <f>IFERROR(VLOOKUP(RepVariacion[[#This Row],[Nombre Artículo]],Productos[],4,FALSE),"00 Falta Info")</f>
        <v>0</v>
      </c>
      <c r="B919" s="34" t="str">
        <f>IFERROR(VLOOKUP(RepVariacion[[#This Row],[Nombre Artículo]],Productos[],3,FALSE),"00 Falta Info")</f>
        <v>Aves</v>
      </c>
      <c r="C919" s="34" t="str">
        <f>IFERROR(VLOOKUP(RepVariacion[[#This Row],[Nombre Artículo]],Productos[],2,FALSE),"00 Falta Info")</f>
        <v>Pollo</v>
      </c>
      <c r="D919" s="61">
        <f>RepVariacion[[#This Row],[Fecha]]-RepVariacion[[#This Row],[Fecha Inicial]]+1</f>
        <v>7</v>
      </c>
      <c r="E919" s="62">
        <v>46149</v>
      </c>
      <c r="F919" s="62">
        <v>46155</v>
      </c>
      <c r="G919" s="29" t="s">
        <v>71</v>
      </c>
      <c r="H919" s="30">
        <v>21.9</v>
      </c>
      <c r="I919" s="30">
        <v>20</v>
      </c>
      <c r="J919" s="30">
        <v>34.1</v>
      </c>
      <c r="K919" s="30">
        <v>7.8</v>
      </c>
      <c r="L919" s="30">
        <v>11.2</v>
      </c>
      <c r="M919" s="30">
        <v>3.5</v>
      </c>
      <c r="N919" s="30"/>
      <c r="O919" s="58">
        <v>0.44600000000000001</v>
      </c>
      <c r="P919" s="59">
        <v>12663.94</v>
      </c>
      <c r="Q919" s="59"/>
      <c r="R919" s="59"/>
      <c r="S919" s="32">
        <v>0.11700000000000001</v>
      </c>
      <c r="T919" s="32">
        <v>0.14399999999999999</v>
      </c>
      <c r="U919" s="59">
        <v>284777.62</v>
      </c>
      <c r="V919" s="59">
        <v>124588.43</v>
      </c>
      <c r="W919" s="59">
        <v>63800</v>
      </c>
      <c r="X919" s="59">
        <v>33416.15</v>
      </c>
      <c r="Y919" s="59">
        <v>41029.019999999997</v>
      </c>
      <c r="AA919"/>
    </row>
    <row r="920" spans="1:27" x14ac:dyDescent="0.25">
      <c r="A920" s="60">
        <f>IFERROR(VLOOKUP(RepVariacion[[#This Row],[Nombre Artículo]],Productos[],4,FALSE),"00 Falta Info")</f>
        <v>0</v>
      </c>
      <c r="B920" s="34" t="str">
        <f>IFERROR(VLOOKUP(RepVariacion[[#This Row],[Nombre Artículo]],Productos[],3,FALSE),"00 Falta Info")</f>
        <v>Carnes</v>
      </c>
      <c r="C920" s="34" t="str">
        <f>IFERROR(VLOOKUP(RepVariacion[[#This Row],[Nombre Artículo]],Productos[],2,FALSE),"00 Falta Info")</f>
        <v>Vacuno</v>
      </c>
      <c r="D920" s="61">
        <f>RepVariacion[[#This Row],[Fecha]]-RepVariacion[[#This Row],[Fecha Inicial]]+1</f>
        <v>7</v>
      </c>
      <c r="E920" s="62">
        <v>46149</v>
      </c>
      <c r="F920" s="62">
        <v>46155</v>
      </c>
      <c r="G920" s="29" t="s">
        <v>103</v>
      </c>
      <c r="H920" s="30">
        <v>19.5</v>
      </c>
      <c r="I920" s="30">
        <v>50</v>
      </c>
      <c r="J920" s="30">
        <v>45</v>
      </c>
      <c r="K920" s="30">
        <v>24.5</v>
      </c>
      <c r="L920" s="30">
        <v>27.4</v>
      </c>
      <c r="M920" s="30">
        <v>3</v>
      </c>
      <c r="N920" s="30">
        <v>0.2</v>
      </c>
      <c r="O920" s="58">
        <v>0.12</v>
      </c>
      <c r="P920" s="59">
        <v>126260</v>
      </c>
      <c r="Q920" s="59">
        <v>0.01</v>
      </c>
      <c r="R920" s="59">
        <v>10700</v>
      </c>
      <c r="S920" s="32">
        <v>0.52900000000000003</v>
      </c>
      <c r="T920" s="32">
        <v>0.59299999999999997</v>
      </c>
      <c r="U920" s="59">
        <v>1982835.9</v>
      </c>
      <c r="V920" s="59">
        <v>1925999.97</v>
      </c>
      <c r="W920" s="59">
        <v>2140000</v>
      </c>
      <c r="X920" s="59">
        <v>1048600.02</v>
      </c>
      <c r="Y920" s="59">
        <v>1174859.98</v>
      </c>
      <c r="AA920"/>
    </row>
    <row r="921" spans="1:27" x14ac:dyDescent="0.25">
      <c r="A921" s="60">
        <f>IFERROR(VLOOKUP(RepVariacion[[#This Row],[Nombre Artículo]],Productos[],4,FALSE),"00 Falta Info")</f>
        <v>0</v>
      </c>
      <c r="B921" s="34" t="str">
        <f>IFERROR(VLOOKUP(RepVariacion[[#This Row],[Nombre Artículo]],Productos[],3,FALSE),"00 Falta Info")</f>
        <v>Carnes</v>
      </c>
      <c r="C921" s="34" t="str">
        <f>IFERROR(VLOOKUP(RepVariacion[[#This Row],[Nombre Artículo]],Productos[],2,FALSE),"00 Falta Info")</f>
        <v>Vacuno</v>
      </c>
      <c r="D921" s="61">
        <f>RepVariacion[[#This Row],[Fecha]]-RepVariacion[[#This Row],[Fecha Inicial]]+1</f>
        <v>7</v>
      </c>
      <c r="E921" s="62">
        <v>46149</v>
      </c>
      <c r="F921" s="62">
        <v>46155</v>
      </c>
      <c r="G921" s="29" t="s">
        <v>84</v>
      </c>
      <c r="H921" s="30">
        <v>45.8</v>
      </c>
      <c r="I921" s="30">
        <v>7.5</v>
      </c>
      <c r="J921" s="30">
        <v>29.8</v>
      </c>
      <c r="K921" s="30">
        <v>23.4</v>
      </c>
      <c r="L921" s="30">
        <v>24.6</v>
      </c>
      <c r="M921" s="30">
        <v>1.2</v>
      </c>
      <c r="N921" s="30">
        <v>4</v>
      </c>
      <c r="O921" s="58">
        <v>0.05</v>
      </c>
      <c r="P921" s="59">
        <v>18353.39</v>
      </c>
      <c r="Q921" s="59">
        <v>0.17</v>
      </c>
      <c r="R921" s="59">
        <v>62294.879999999997</v>
      </c>
      <c r="S921" s="32">
        <v>0.42899999999999999</v>
      </c>
      <c r="T921" s="32">
        <v>0.443</v>
      </c>
      <c r="U921" s="59">
        <v>866968.41</v>
      </c>
      <c r="V921" s="59">
        <v>464554.51</v>
      </c>
      <c r="W921" s="59">
        <v>110890</v>
      </c>
      <c r="X921" s="59">
        <v>371773.52</v>
      </c>
      <c r="Y921" s="59">
        <v>384066.06</v>
      </c>
      <c r="AA921"/>
    </row>
    <row r="922" spans="1:27" x14ac:dyDescent="0.25">
      <c r="A922" s="60">
        <f>IFERROR(VLOOKUP(RepVariacion[[#This Row],[Nombre Artículo]],Productos[],4,FALSE),"00 Falta Info")</f>
        <v>0</v>
      </c>
      <c r="B922" s="34" t="str">
        <f>IFERROR(VLOOKUP(RepVariacion[[#This Row],[Nombre Artículo]],Productos[],3,FALSE),"00 Falta Info")</f>
        <v>Carnes</v>
      </c>
      <c r="C922" s="34" t="str">
        <f>IFERROR(VLOOKUP(RepVariacion[[#This Row],[Nombre Artículo]],Productos[],2,FALSE),"00 Falta Info")</f>
        <v>Vacuno</v>
      </c>
      <c r="D922" s="61">
        <f>RepVariacion[[#This Row],[Fecha]]-RepVariacion[[#This Row],[Fecha Inicial]]+1</f>
        <v>7</v>
      </c>
      <c r="E922" s="62">
        <v>46149</v>
      </c>
      <c r="F922" s="62">
        <v>46155</v>
      </c>
      <c r="G922" s="29" t="s">
        <v>104</v>
      </c>
      <c r="H922" s="30">
        <v>11.2</v>
      </c>
      <c r="I922" s="30"/>
      <c r="J922" s="30">
        <v>8.8000000000000007</v>
      </c>
      <c r="K922" s="30">
        <v>2.5</v>
      </c>
      <c r="L922" s="30">
        <v>2.5</v>
      </c>
      <c r="M922" s="30"/>
      <c r="N922" s="30"/>
      <c r="O922" s="58"/>
      <c r="P922" s="59"/>
      <c r="Q922" s="59"/>
      <c r="R922" s="59"/>
      <c r="S922" s="32">
        <v>0.43</v>
      </c>
      <c r="T922" s="32">
        <v>0.43</v>
      </c>
      <c r="U922" s="59">
        <v>197530</v>
      </c>
      <c r="V922" s="59">
        <v>297500</v>
      </c>
      <c r="W922" s="59"/>
      <c r="X922" s="59">
        <v>85000</v>
      </c>
      <c r="Y922" s="59">
        <v>85000</v>
      </c>
      <c r="AA922"/>
    </row>
    <row r="923" spans="1:27" x14ac:dyDescent="0.25">
      <c r="A923" s="60">
        <f>IFERROR(VLOOKUP(RepVariacion[[#This Row],[Nombre Artículo]],Productos[],4,FALSE),"00 Falta Info")</f>
        <v>0</v>
      </c>
      <c r="B923" s="34" t="str">
        <f>IFERROR(VLOOKUP(RepVariacion[[#This Row],[Nombre Artículo]],Productos[],3,FALSE),"00 Falta Info")</f>
        <v>Carnes</v>
      </c>
      <c r="C923" s="34" t="str">
        <f>IFERROR(VLOOKUP(RepVariacion[[#This Row],[Nombre Artículo]],Productos[],2,FALSE),"00 Falta Info")</f>
        <v>Vacuno</v>
      </c>
      <c r="D923" s="61">
        <f>RepVariacion[[#This Row],[Fecha]]-RepVariacion[[#This Row],[Fecha Inicial]]+1</f>
        <v>7</v>
      </c>
      <c r="E923" s="62">
        <v>46149</v>
      </c>
      <c r="F923" s="62">
        <v>46155</v>
      </c>
      <c r="G923" s="29" t="s">
        <v>105</v>
      </c>
      <c r="H923" s="30">
        <v>12.6</v>
      </c>
      <c r="I923" s="30"/>
      <c r="J923" s="30">
        <v>9.6</v>
      </c>
      <c r="K923" s="30">
        <v>2.9</v>
      </c>
      <c r="L923" s="30">
        <v>3.4</v>
      </c>
      <c r="M923" s="30">
        <v>0.5</v>
      </c>
      <c r="N923" s="30"/>
      <c r="O923" s="58">
        <v>0.17100000000000001</v>
      </c>
      <c r="P923" s="59">
        <v>4521.83</v>
      </c>
      <c r="Q923" s="59"/>
      <c r="R923" s="59"/>
      <c r="S923" s="32">
        <v>0.14699999999999999</v>
      </c>
      <c r="T923" s="32">
        <v>0.17199999999999999</v>
      </c>
      <c r="U923" s="59">
        <v>180564.6</v>
      </c>
      <c r="V923" s="59">
        <v>86561.98</v>
      </c>
      <c r="W923" s="59"/>
      <c r="X923" s="59">
        <v>26492.69</v>
      </c>
      <c r="Y923" s="59">
        <v>31014.52</v>
      </c>
      <c r="AA923"/>
    </row>
    <row r="924" spans="1:27" x14ac:dyDescent="0.25">
      <c r="A924" s="60">
        <f>IFERROR(VLOOKUP(RepVariacion[[#This Row],[Nombre Artículo]],Productos[],4,FALSE),"00 Falta Info")</f>
        <v>0</v>
      </c>
      <c r="B924" s="34" t="str">
        <f>IFERROR(VLOOKUP(RepVariacion[[#This Row],[Nombre Artículo]],Productos[],3,FALSE),"00 Falta Info")</f>
        <v>Carnes</v>
      </c>
      <c r="C924" s="34" t="str">
        <f>IFERROR(VLOOKUP(RepVariacion[[#This Row],[Nombre Artículo]],Productos[],2,FALSE),"00 Falta Info")</f>
        <v>Vacuno</v>
      </c>
      <c r="D924" s="61">
        <f>RepVariacion[[#This Row],[Fecha]]-RepVariacion[[#This Row],[Fecha Inicial]]+1</f>
        <v>7</v>
      </c>
      <c r="E924" s="62">
        <v>46149</v>
      </c>
      <c r="F924" s="62">
        <v>46155</v>
      </c>
      <c r="G924" s="29" t="s">
        <v>160</v>
      </c>
      <c r="H924" s="30">
        <v>185</v>
      </c>
      <c r="I924" s="30"/>
      <c r="J924" s="30">
        <v>138</v>
      </c>
      <c r="K924" s="30">
        <v>47</v>
      </c>
      <c r="L924" s="30">
        <v>46</v>
      </c>
      <c r="M924" s="30">
        <v>-1</v>
      </c>
      <c r="N924" s="30">
        <v>1</v>
      </c>
      <c r="O924" s="58">
        <v>-2.1000000000000001E-2</v>
      </c>
      <c r="P924" s="59">
        <v>-6950.01</v>
      </c>
      <c r="Q924" s="59">
        <v>2.1000000000000001E-2</v>
      </c>
      <c r="R924" s="59">
        <v>6950.01</v>
      </c>
      <c r="S924" s="32">
        <v>0.312</v>
      </c>
      <c r="T924" s="32">
        <v>0.30499999999999999</v>
      </c>
      <c r="U924" s="59">
        <v>1046709.03</v>
      </c>
      <c r="V924" s="59">
        <v>959101.4</v>
      </c>
      <c r="W924" s="59"/>
      <c r="X924" s="59">
        <v>326650.48</v>
      </c>
      <c r="Y924" s="59">
        <v>319700.46999999997</v>
      </c>
      <c r="AA924"/>
    </row>
    <row r="925" spans="1:27" x14ac:dyDescent="0.25">
      <c r="A925" s="60">
        <f>IFERROR(VLOOKUP(RepVariacion[[#This Row],[Nombre Artículo]],Productos[],4,FALSE),"00 Falta Info")</f>
        <v>0</v>
      </c>
      <c r="B925" s="34" t="str">
        <f>IFERROR(VLOOKUP(RepVariacion[[#This Row],[Nombre Artículo]],Productos[],3,FALSE),"00 Falta Info")</f>
        <v>Carnes</v>
      </c>
      <c r="C925" s="34" t="str">
        <f>IFERROR(VLOOKUP(RepVariacion[[#This Row],[Nombre Artículo]],Productos[],2,FALSE),"00 Falta Info")</f>
        <v>Vacuno</v>
      </c>
      <c r="D925" s="61">
        <f>RepVariacion[[#This Row],[Fecha]]-RepVariacion[[#This Row],[Fecha Inicial]]+1</f>
        <v>7</v>
      </c>
      <c r="E925" s="62">
        <v>46149</v>
      </c>
      <c r="F925" s="62">
        <v>46155</v>
      </c>
      <c r="G925" s="29" t="s">
        <v>106</v>
      </c>
      <c r="H925" s="30">
        <v>9.4</v>
      </c>
      <c r="I925" s="30"/>
      <c r="J925" s="30">
        <v>5.6</v>
      </c>
      <c r="K925" s="30">
        <v>3.8</v>
      </c>
      <c r="L925" s="30">
        <v>3.8</v>
      </c>
      <c r="M925" s="30"/>
      <c r="N925" s="30"/>
      <c r="O925" s="58"/>
      <c r="P925" s="59"/>
      <c r="Q925" s="59"/>
      <c r="R925" s="59"/>
      <c r="S925" s="32">
        <v>0.22700000000000001</v>
      </c>
      <c r="T925" s="32">
        <v>0.22700000000000001</v>
      </c>
      <c r="U925" s="59">
        <v>250840.01</v>
      </c>
      <c r="V925" s="59">
        <v>84000</v>
      </c>
      <c r="W925" s="59"/>
      <c r="X925" s="59">
        <v>57000</v>
      </c>
      <c r="Y925" s="59">
        <v>57000</v>
      </c>
      <c r="AA925"/>
    </row>
    <row r="926" spans="1:27" x14ac:dyDescent="0.25">
      <c r="A926" s="60">
        <f>IFERROR(VLOOKUP(RepVariacion[[#This Row],[Nombre Artículo]],Productos[],4,FALSE),"00 Falta Info")</f>
        <v>0</v>
      </c>
      <c r="B926" s="34" t="str">
        <f>IFERROR(VLOOKUP(RepVariacion[[#This Row],[Nombre Artículo]],Productos[],3,FALSE),"00 Falta Info")</f>
        <v>Pescado</v>
      </c>
      <c r="C926" s="34" t="str">
        <f>IFERROR(VLOOKUP(RepVariacion[[#This Row],[Nombre Artículo]],Productos[],2,FALSE),"00 Falta Info")</f>
        <v>Pescado</v>
      </c>
      <c r="D926" s="61">
        <f>RepVariacion[[#This Row],[Fecha]]-RepVariacion[[#This Row],[Fecha Inicial]]+1</f>
        <v>7</v>
      </c>
      <c r="E926" s="62">
        <v>46149</v>
      </c>
      <c r="F926" s="62">
        <v>46155</v>
      </c>
      <c r="G926" s="29" t="s">
        <v>86</v>
      </c>
      <c r="H926" s="30">
        <v>31.3</v>
      </c>
      <c r="I926" s="30"/>
      <c r="J926" s="30">
        <v>18.2</v>
      </c>
      <c r="K926" s="30">
        <v>13.2</v>
      </c>
      <c r="L926" s="30">
        <v>16.399999999999999</v>
      </c>
      <c r="M926" s="30">
        <v>3.2</v>
      </c>
      <c r="N926" s="30"/>
      <c r="O926" s="58">
        <v>0.245</v>
      </c>
      <c r="P926" s="59">
        <v>30205.52</v>
      </c>
      <c r="Q926" s="59"/>
      <c r="R926" s="59"/>
      <c r="S926" s="32">
        <v>0.17799999999999999</v>
      </c>
      <c r="T926" s="32">
        <v>0.221</v>
      </c>
      <c r="U926" s="59">
        <v>694182.29</v>
      </c>
      <c r="V926" s="59">
        <v>170660.7</v>
      </c>
      <c r="W926" s="59"/>
      <c r="X926" s="59">
        <v>123428.74</v>
      </c>
      <c r="Y926" s="59">
        <v>153634.26</v>
      </c>
      <c r="AA926"/>
    </row>
    <row r="927" spans="1:27" x14ac:dyDescent="0.25">
      <c r="A927" s="60">
        <f>IFERROR(VLOOKUP(RepVariacion[[#This Row],[Nombre Artículo]],Productos[],4,FALSE),"00 Falta Info")</f>
        <v>0</v>
      </c>
      <c r="B927" s="34" t="str">
        <f>IFERROR(VLOOKUP(RepVariacion[[#This Row],[Nombre Artículo]],Productos[],3,FALSE),"00 Falta Info")</f>
        <v>Pescado</v>
      </c>
      <c r="C927" s="34" t="str">
        <f>IFERROR(VLOOKUP(RepVariacion[[#This Row],[Nombre Artículo]],Productos[],2,FALSE),"00 Falta Info")</f>
        <v>Pescado</v>
      </c>
      <c r="D927" s="61">
        <f>RepVariacion[[#This Row],[Fecha]]-RepVariacion[[#This Row],[Fecha Inicial]]+1</f>
        <v>7</v>
      </c>
      <c r="E927" s="62">
        <v>46149</v>
      </c>
      <c r="F927" s="62">
        <v>46155</v>
      </c>
      <c r="G927" s="29" t="s">
        <v>107</v>
      </c>
      <c r="H927" s="30">
        <v>20.6</v>
      </c>
      <c r="I927" s="30"/>
      <c r="J927" s="30">
        <v>14.5</v>
      </c>
      <c r="K927" s="30">
        <v>6.2</v>
      </c>
      <c r="L927" s="30">
        <v>6.2</v>
      </c>
      <c r="M927" s="30"/>
      <c r="N927" s="30"/>
      <c r="O927" s="58">
        <v>4.0000000000000001E-3</v>
      </c>
      <c r="P927" s="59">
        <v>238.75</v>
      </c>
      <c r="Q927" s="59"/>
      <c r="R927" s="59"/>
      <c r="S927" s="32">
        <v>0.19900000000000001</v>
      </c>
      <c r="T927" s="32">
        <v>0.2</v>
      </c>
      <c r="U927" s="59">
        <v>296622</v>
      </c>
      <c r="V927" s="59">
        <v>138120.76</v>
      </c>
      <c r="W927" s="59"/>
      <c r="X927" s="59">
        <v>59066.37</v>
      </c>
      <c r="Y927" s="59">
        <v>59305.120000000003</v>
      </c>
      <c r="AA927"/>
    </row>
    <row r="928" spans="1:27" x14ac:dyDescent="0.25">
      <c r="A928" s="60">
        <f>IFERROR(VLOOKUP(RepVariacion[[#This Row],[Nombre Artículo]],Productos[],4,FALSE),"00 Falta Info")</f>
        <v>0</v>
      </c>
      <c r="B928" s="34" t="str">
        <f>IFERROR(VLOOKUP(RepVariacion[[#This Row],[Nombre Artículo]],Productos[],3,FALSE),"00 Falta Info")</f>
        <v>Pescado</v>
      </c>
      <c r="C928" s="34" t="str">
        <f>IFERROR(VLOOKUP(RepVariacion[[#This Row],[Nombre Artículo]],Productos[],2,FALSE),"00 Falta Info")</f>
        <v>Pescado</v>
      </c>
      <c r="D928" s="61">
        <f>RepVariacion[[#This Row],[Fecha]]-RepVariacion[[#This Row],[Fecha Inicial]]+1</f>
        <v>7</v>
      </c>
      <c r="E928" s="62">
        <v>46149</v>
      </c>
      <c r="F928" s="62">
        <v>46155</v>
      </c>
      <c r="G928" s="29" t="s">
        <v>109</v>
      </c>
      <c r="H928" s="30">
        <v>33.299999999999997</v>
      </c>
      <c r="I928" s="30">
        <v>18.100000000000001</v>
      </c>
      <c r="J928" s="30">
        <v>30.5</v>
      </c>
      <c r="K928" s="30">
        <v>20.9</v>
      </c>
      <c r="L928" s="30">
        <v>21.8</v>
      </c>
      <c r="M928" s="30">
        <v>0.9</v>
      </c>
      <c r="N928" s="30">
        <v>0.2</v>
      </c>
      <c r="O928" s="58">
        <v>4.2000000000000003E-2</v>
      </c>
      <c r="P928" s="59">
        <v>9989.75</v>
      </c>
      <c r="Q928" s="59">
        <v>1.0999999999999999E-2</v>
      </c>
      <c r="R928" s="59">
        <v>2697.36</v>
      </c>
      <c r="S928" s="32">
        <v>0.35799999999999998</v>
      </c>
      <c r="T928" s="32">
        <v>0.371</v>
      </c>
      <c r="U928" s="59">
        <v>664107.19999999995</v>
      </c>
      <c r="V928" s="59">
        <v>345399.89</v>
      </c>
      <c r="W928" s="59">
        <v>204078</v>
      </c>
      <c r="X928" s="59">
        <v>237510.97</v>
      </c>
      <c r="Y928" s="59">
        <v>246623.59</v>
      </c>
      <c r="AA928"/>
    </row>
    <row r="929" spans="1:27" x14ac:dyDescent="0.25">
      <c r="A929" s="60">
        <f>IFERROR(VLOOKUP(RepVariacion[[#This Row],[Nombre Artículo]],Productos[],4,FALSE),"00 Falta Info")</f>
        <v>0</v>
      </c>
      <c r="B929" s="34" t="str">
        <f>IFERROR(VLOOKUP(RepVariacion[[#This Row],[Nombre Artículo]],Productos[],3,FALSE),"00 Falta Info")</f>
        <v>Pescado</v>
      </c>
      <c r="C929" s="34" t="str">
        <f>IFERROR(VLOOKUP(RepVariacion[[#This Row],[Nombre Artículo]],Productos[],2,FALSE),"00 Falta Info")</f>
        <v>Pescado</v>
      </c>
      <c r="D929" s="61">
        <f>RepVariacion[[#This Row],[Fecha]]-RepVariacion[[#This Row],[Fecha Inicial]]+1</f>
        <v>7</v>
      </c>
      <c r="E929" s="62">
        <v>46149</v>
      </c>
      <c r="F929" s="62">
        <v>46155</v>
      </c>
      <c r="G929" s="29" t="s">
        <v>161</v>
      </c>
      <c r="H929" s="30">
        <v>0.3</v>
      </c>
      <c r="I929" s="30"/>
      <c r="J929" s="30">
        <v>0.3</v>
      </c>
      <c r="K929" s="30"/>
      <c r="L929" s="30"/>
      <c r="M929" s="30"/>
      <c r="N929" s="30"/>
      <c r="O929" s="58"/>
      <c r="P929" s="59"/>
      <c r="Q929" s="59"/>
      <c r="R929" s="59"/>
      <c r="S929" s="32"/>
      <c r="T929" s="32"/>
      <c r="U929" s="59"/>
      <c r="V929" s="59">
        <v>2615.27</v>
      </c>
      <c r="W929" s="59"/>
      <c r="X929" s="59"/>
      <c r="Y929" s="59"/>
      <c r="AA929"/>
    </row>
    <row r="930" spans="1:27" x14ac:dyDescent="0.25">
      <c r="A930" s="60">
        <f>IFERROR(VLOOKUP(RepVariacion[[#This Row],[Nombre Artículo]],Productos[],4,FALSE),"00 Falta Info")</f>
        <v>0</v>
      </c>
      <c r="B930" s="34" t="str">
        <f>IFERROR(VLOOKUP(RepVariacion[[#This Row],[Nombre Artículo]],Productos[],3,FALSE),"00 Falta Info")</f>
        <v>Pescado</v>
      </c>
      <c r="C930" s="34" t="str">
        <f>IFERROR(VLOOKUP(RepVariacion[[#This Row],[Nombre Artículo]],Productos[],2,FALSE),"00 Falta Info")</f>
        <v>Pescado</v>
      </c>
      <c r="D930" s="61">
        <f>RepVariacion[[#This Row],[Fecha]]-RepVariacion[[#This Row],[Fecha Inicial]]+1</f>
        <v>7</v>
      </c>
      <c r="E930" s="62">
        <v>46149</v>
      </c>
      <c r="F930" s="62">
        <v>46155</v>
      </c>
      <c r="G930" s="29" t="s">
        <v>108</v>
      </c>
      <c r="H930" s="30">
        <v>24.6</v>
      </c>
      <c r="I930" s="30">
        <v>46</v>
      </c>
      <c r="J930" s="30">
        <v>30.6</v>
      </c>
      <c r="K930" s="30">
        <v>40</v>
      </c>
      <c r="L930" s="30">
        <v>47.8</v>
      </c>
      <c r="M930" s="30">
        <v>7.8</v>
      </c>
      <c r="N930" s="30">
        <v>0.8</v>
      </c>
      <c r="O930" s="58">
        <v>0.19400000000000001</v>
      </c>
      <c r="P930" s="59">
        <v>61156.78</v>
      </c>
      <c r="Q930" s="59">
        <v>0.02</v>
      </c>
      <c r="R930" s="59">
        <v>6385.99</v>
      </c>
      <c r="S930" s="32">
        <v>0.46400000000000002</v>
      </c>
      <c r="T930" s="32">
        <v>0.55000000000000004</v>
      </c>
      <c r="U930" s="59">
        <v>683461.99</v>
      </c>
      <c r="V930" s="59">
        <v>241023</v>
      </c>
      <c r="W930" s="59">
        <v>361429</v>
      </c>
      <c r="X930" s="59">
        <v>316916.40999999997</v>
      </c>
      <c r="Y930" s="59">
        <v>376161.03</v>
      </c>
      <c r="AA930"/>
    </row>
    <row r="931" spans="1:27" x14ac:dyDescent="0.25">
      <c r="A931" s="60">
        <f>IFERROR(VLOOKUP(RepVariacion[[#This Row],[Nombre Artículo]],Productos[],4,FALSE),"00 Falta Info")</f>
        <v>0</v>
      </c>
      <c r="B931" s="34" t="str">
        <f>IFERROR(VLOOKUP(RepVariacion[[#This Row],[Nombre Artículo]],Productos[],3,FALSE),"00 Falta Info")</f>
        <v>Mariscos</v>
      </c>
      <c r="C931" s="34" t="str">
        <f>IFERROR(VLOOKUP(RepVariacion[[#This Row],[Nombre Artículo]],Productos[],2,FALSE),"00 Falta Info")</f>
        <v>Mariscos</v>
      </c>
      <c r="D931" s="61">
        <f>RepVariacion[[#This Row],[Fecha]]-RepVariacion[[#This Row],[Fecha Inicial]]+1</f>
        <v>7</v>
      </c>
      <c r="E931" s="62">
        <v>46149</v>
      </c>
      <c r="F931" s="62">
        <v>46155</v>
      </c>
      <c r="G931" s="29" t="s">
        <v>110</v>
      </c>
      <c r="H931" s="30">
        <v>12.8</v>
      </c>
      <c r="I931" s="30">
        <v>5</v>
      </c>
      <c r="J931" s="30">
        <v>7.3</v>
      </c>
      <c r="K931" s="30">
        <v>10.5</v>
      </c>
      <c r="L931" s="30">
        <v>8.1999999999999993</v>
      </c>
      <c r="M931" s="30">
        <v>-2.2999999999999998</v>
      </c>
      <c r="N931" s="30"/>
      <c r="O931" s="58">
        <v>-0.221</v>
      </c>
      <c r="P931" s="59">
        <v>-5146.87</v>
      </c>
      <c r="Q931" s="59"/>
      <c r="R931" s="59"/>
      <c r="S931" s="32">
        <v>0.34899999999999998</v>
      </c>
      <c r="T931" s="32">
        <v>0.27200000000000002</v>
      </c>
      <c r="U931" s="59">
        <v>66746.84</v>
      </c>
      <c r="V931" s="59">
        <v>16084.94</v>
      </c>
      <c r="W931" s="59">
        <v>11090</v>
      </c>
      <c r="X931" s="59">
        <v>23290.11</v>
      </c>
      <c r="Y931" s="59">
        <v>18143.240000000002</v>
      </c>
      <c r="AA931"/>
    </row>
    <row r="932" spans="1:27" x14ac:dyDescent="0.25">
      <c r="A932" s="60">
        <f>IFERROR(VLOOKUP(RepVariacion[[#This Row],[Nombre Artículo]],Productos[],4,FALSE),"00 Falta Info")</f>
        <v>0</v>
      </c>
      <c r="B932" s="34" t="str">
        <f>IFERROR(VLOOKUP(RepVariacion[[#This Row],[Nombre Artículo]],Productos[],3,FALSE),"00 Falta Info")</f>
        <v>Mariscos</v>
      </c>
      <c r="C932" s="34" t="str">
        <f>IFERROR(VLOOKUP(RepVariacion[[#This Row],[Nombre Artículo]],Productos[],2,FALSE),"00 Falta Info")</f>
        <v>Mariscos</v>
      </c>
      <c r="D932" s="61">
        <f>RepVariacion[[#This Row],[Fecha]]-RepVariacion[[#This Row],[Fecha Inicial]]+1</f>
        <v>7</v>
      </c>
      <c r="E932" s="62">
        <v>46149</v>
      </c>
      <c r="F932" s="62">
        <v>46155</v>
      </c>
      <c r="G932" s="29" t="s">
        <v>111</v>
      </c>
      <c r="H932" s="30">
        <v>24</v>
      </c>
      <c r="I932" s="30">
        <v>10</v>
      </c>
      <c r="J932" s="30">
        <v>23.8</v>
      </c>
      <c r="K932" s="30">
        <v>10.199999999999999</v>
      </c>
      <c r="L932" s="30">
        <v>9.5</v>
      </c>
      <c r="M932" s="30">
        <v>-0.7</v>
      </c>
      <c r="N932" s="30"/>
      <c r="O932" s="58">
        <v>-6.9000000000000006E-2</v>
      </c>
      <c r="P932" s="59">
        <v>-4645.33</v>
      </c>
      <c r="Q932" s="59"/>
      <c r="R932" s="59"/>
      <c r="S932" s="32">
        <v>0.16500000000000001</v>
      </c>
      <c r="T932" s="32">
        <v>0.16900000000000001</v>
      </c>
      <c r="U932" s="59">
        <v>373092</v>
      </c>
      <c r="V932" s="59">
        <v>158423.48000000001</v>
      </c>
      <c r="W932" s="59">
        <v>75000</v>
      </c>
      <c r="X932" s="59">
        <v>61518.75</v>
      </c>
      <c r="Y932" s="59">
        <v>63136.81</v>
      </c>
      <c r="AA932"/>
    </row>
    <row r="933" spans="1:27" x14ac:dyDescent="0.25">
      <c r="A933" s="60">
        <f>IFERROR(VLOOKUP(RepVariacion[[#This Row],[Nombre Artículo]],Productos[],4,FALSE),"00 Falta Info")</f>
        <v>0</v>
      </c>
      <c r="B933" s="34" t="str">
        <f>IFERROR(VLOOKUP(RepVariacion[[#This Row],[Nombre Artículo]],Productos[],3,FALSE),"00 Falta Info")</f>
        <v>Mariscos</v>
      </c>
      <c r="C933" s="34" t="str">
        <f>IFERROR(VLOOKUP(RepVariacion[[#This Row],[Nombre Artículo]],Productos[],2,FALSE),"00 Falta Info")</f>
        <v>Mariscos</v>
      </c>
      <c r="D933" s="61">
        <f>RepVariacion[[#This Row],[Fecha]]-RepVariacion[[#This Row],[Fecha Inicial]]+1</f>
        <v>7</v>
      </c>
      <c r="E933" s="62">
        <v>46149</v>
      </c>
      <c r="F933" s="62">
        <v>46155</v>
      </c>
      <c r="G933" s="29" t="s">
        <v>112</v>
      </c>
      <c r="H933" s="30">
        <v>18.100000000000001</v>
      </c>
      <c r="I933" s="30">
        <v>12</v>
      </c>
      <c r="J933" s="30">
        <v>25.8</v>
      </c>
      <c r="K933" s="30">
        <v>4.3</v>
      </c>
      <c r="L933" s="30">
        <v>12.9</v>
      </c>
      <c r="M933" s="30">
        <v>8.6</v>
      </c>
      <c r="N933" s="30"/>
      <c r="O933" s="58">
        <v>1.984</v>
      </c>
      <c r="P933" s="59">
        <v>117589.36</v>
      </c>
      <c r="Q933" s="59"/>
      <c r="R933" s="59"/>
      <c r="S933" s="32">
        <v>0.438</v>
      </c>
      <c r="T933" s="32">
        <v>1.3280000000000001</v>
      </c>
      <c r="U933" s="59">
        <v>133132.99</v>
      </c>
      <c r="V933" s="59">
        <v>354478</v>
      </c>
      <c r="W933" s="59">
        <v>167880</v>
      </c>
      <c r="X933" s="59">
        <v>58289.34</v>
      </c>
      <c r="Y933" s="59">
        <v>176862.6</v>
      </c>
      <c r="AA933"/>
    </row>
    <row r="934" spans="1:27" x14ac:dyDescent="0.25">
      <c r="A934" s="60">
        <f>IFERROR(VLOOKUP(RepVariacion[[#This Row],[Nombre Artículo]],Productos[],4,FALSE),"00 Falta Info")</f>
        <v>0</v>
      </c>
      <c r="B934" s="34" t="str">
        <f>IFERROR(VLOOKUP(RepVariacion[[#This Row],[Nombre Artículo]],Productos[],3,FALSE),"00 Falta Info")</f>
        <v>Mariscos</v>
      </c>
      <c r="C934" s="34" t="str">
        <f>IFERROR(VLOOKUP(RepVariacion[[#This Row],[Nombre Artículo]],Productos[],2,FALSE),"00 Falta Info")</f>
        <v>Mariscos</v>
      </c>
      <c r="D934" s="61">
        <f>RepVariacion[[#This Row],[Fecha]]-RepVariacion[[#This Row],[Fecha Inicial]]+1</f>
        <v>7</v>
      </c>
      <c r="E934" s="62">
        <v>46149</v>
      </c>
      <c r="F934" s="62">
        <v>46155</v>
      </c>
      <c r="G934" s="29" t="s">
        <v>113</v>
      </c>
      <c r="H934" s="30">
        <v>32.229999999999997</v>
      </c>
      <c r="I934" s="30">
        <v>12</v>
      </c>
      <c r="J934" s="30">
        <v>38.380000000000003</v>
      </c>
      <c r="K934" s="30">
        <v>5.86</v>
      </c>
      <c r="L934" s="30">
        <v>3.62</v>
      </c>
      <c r="M934" s="30">
        <v>-2.2400000000000002</v>
      </c>
      <c r="N934" s="30">
        <v>0.89</v>
      </c>
      <c r="O934" s="58">
        <v>-0.38200000000000001</v>
      </c>
      <c r="P934" s="59">
        <v>-59194.97</v>
      </c>
      <c r="Q934" s="59">
        <v>0.152</v>
      </c>
      <c r="R934" s="59">
        <v>23530.17</v>
      </c>
      <c r="S934" s="32">
        <v>0.69899999999999995</v>
      </c>
      <c r="T934" s="32">
        <v>0.42099999999999999</v>
      </c>
      <c r="U934" s="59">
        <v>227709.69</v>
      </c>
      <c r="V934" s="59">
        <v>1015856.39</v>
      </c>
      <c r="W934" s="59">
        <v>298800</v>
      </c>
      <c r="X934" s="59">
        <v>159268.29999999999</v>
      </c>
      <c r="Y934" s="59">
        <v>95883.81</v>
      </c>
      <c r="AA934"/>
    </row>
    <row r="935" spans="1:27" x14ac:dyDescent="0.25">
      <c r="A935" s="60">
        <f>IFERROR(VLOOKUP(RepVariacion[[#This Row],[Nombre Artículo]],Productos[],4,FALSE),"00 Falta Info")</f>
        <v>0</v>
      </c>
      <c r="B935" s="34" t="str">
        <f>IFERROR(VLOOKUP(RepVariacion[[#This Row],[Nombre Artículo]],Productos[],3,FALSE),"00 Falta Info")</f>
        <v>Mariscos</v>
      </c>
      <c r="C935" s="34" t="str">
        <f>IFERROR(VLOOKUP(RepVariacion[[#This Row],[Nombre Artículo]],Productos[],2,FALSE),"00 Falta Info")</f>
        <v>Mariscos</v>
      </c>
      <c r="D935" s="61">
        <f>RepVariacion[[#This Row],[Fecha]]-RepVariacion[[#This Row],[Fecha Inicial]]+1</f>
        <v>7</v>
      </c>
      <c r="E935" s="62">
        <v>46149</v>
      </c>
      <c r="F935" s="62">
        <v>46155</v>
      </c>
      <c r="G935" s="29" t="s">
        <v>114</v>
      </c>
      <c r="H935" s="30">
        <v>6.6</v>
      </c>
      <c r="I935" s="30"/>
      <c r="J935" s="30">
        <v>5.9</v>
      </c>
      <c r="K935" s="30">
        <v>0.7</v>
      </c>
      <c r="L935" s="30">
        <v>0.7</v>
      </c>
      <c r="M935" s="30"/>
      <c r="N935" s="30"/>
      <c r="O935" s="58">
        <v>-1.9E-2</v>
      </c>
      <c r="P935" s="59">
        <v>-198.83</v>
      </c>
      <c r="Q935" s="59"/>
      <c r="R935" s="59"/>
      <c r="S935" s="32">
        <v>0.40200000000000002</v>
      </c>
      <c r="T935" s="32">
        <v>0.39400000000000002</v>
      </c>
      <c r="U935" s="59">
        <v>25760.93</v>
      </c>
      <c r="V935" s="59">
        <v>88642.33</v>
      </c>
      <c r="W935" s="59"/>
      <c r="X935" s="59">
        <v>10348.209999999999</v>
      </c>
      <c r="Y935" s="59">
        <v>10149.379999999999</v>
      </c>
      <c r="AA935"/>
    </row>
    <row r="936" spans="1:27" x14ac:dyDescent="0.25">
      <c r="A936" s="60">
        <f>IFERROR(VLOOKUP(RepVariacion[[#This Row],[Nombre Artículo]],Productos[],4,FALSE),"00 Falta Info")</f>
        <v>0</v>
      </c>
      <c r="B936" s="34" t="str">
        <f>IFERROR(VLOOKUP(RepVariacion[[#This Row],[Nombre Artículo]],Productos[],3,FALSE),"00 Falta Info")</f>
        <v>Mariscos</v>
      </c>
      <c r="C936" s="34" t="str">
        <f>IFERROR(VLOOKUP(RepVariacion[[#This Row],[Nombre Artículo]],Productos[],2,FALSE),"00 Falta Info")</f>
        <v>Mariscos</v>
      </c>
      <c r="D936" s="61">
        <f>RepVariacion[[#This Row],[Fecha]]-RepVariacion[[#This Row],[Fecha Inicial]]+1</f>
        <v>7</v>
      </c>
      <c r="E936" s="62">
        <v>46149</v>
      </c>
      <c r="F936" s="62">
        <v>46155</v>
      </c>
      <c r="G936" s="29" t="s">
        <v>115</v>
      </c>
      <c r="H936" s="30">
        <v>6.4</v>
      </c>
      <c r="I936" s="30"/>
      <c r="J936" s="30">
        <v>7.4</v>
      </c>
      <c r="K936" s="30">
        <v>-1</v>
      </c>
      <c r="L936" s="30"/>
      <c r="M936" s="30">
        <v>1</v>
      </c>
      <c r="N936" s="30"/>
      <c r="O936" s="58">
        <v>1</v>
      </c>
      <c r="P936" s="59">
        <v>14900</v>
      </c>
      <c r="Q936" s="59"/>
      <c r="R936" s="59"/>
      <c r="S936" s="32"/>
      <c r="T936" s="32"/>
      <c r="U936" s="59"/>
      <c r="V936" s="59">
        <v>109639.17</v>
      </c>
      <c r="W936" s="59"/>
      <c r="X936" s="59">
        <v>-14900</v>
      </c>
      <c r="Y936" s="59"/>
      <c r="AA936"/>
    </row>
    <row r="937" spans="1:27" x14ac:dyDescent="0.25">
      <c r="A937" s="60">
        <f>IFERROR(VLOOKUP(RepVariacion[[#This Row],[Nombre Artículo]],Productos[],4,FALSE),"00 Falta Info")</f>
        <v>0</v>
      </c>
      <c r="B937" s="34" t="str">
        <f>IFERROR(VLOOKUP(RepVariacion[[#This Row],[Nombre Artículo]],Productos[],3,FALSE),"00 Falta Info")</f>
        <v>Mariscos</v>
      </c>
      <c r="C937" s="34" t="str">
        <f>IFERROR(VLOOKUP(RepVariacion[[#This Row],[Nombre Artículo]],Productos[],2,FALSE),"00 Falta Info")</f>
        <v>Mariscos</v>
      </c>
      <c r="D937" s="61">
        <f>RepVariacion[[#This Row],[Fecha]]-RepVariacion[[#This Row],[Fecha Inicial]]+1</f>
        <v>7</v>
      </c>
      <c r="E937" s="62">
        <v>46149</v>
      </c>
      <c r="F937" s="62">
        <v>46155</v>
      </c>
      <c r="G937" s="29" t="s">
        <v>116</v>
      </c>
      <c r="H937" s="30">
        <v>1.6</v>
      </c>
      <c r="I937" s="30">
        <v>4</v>
      </c>
      <c r="J937" s="30">
        <v>3.4</v>
      </c>
      <c r="K937" s="30">
        <v>2.2000000000000002</v>
      </c>
      <c r="L937" s="30">
        <v>2.7</v>
      </c>
      <c r="M937" s="30">
        <v>0.5</v>
      </c>
      <c r="N937" s="30"/>
      <c r="O937" s="58">
        <v>0.22800000000000001</v>
      </c>
      <c r="P937" s="59">
        <v>4203.2299999999996</v>
      </c>
      <c r="Q937" s="59"/>
      <c r="R937" s="59"/>
      <c r="S937" s="32">
        <v>0.255</v>
      </c>
      <c r="T937" s="32">
        <v>0.313</v>
      </c>
      <c r="U937" s="59">
        <v>72465.45</v>
      </c>
      <c r="V937" s="59">
        <v>28253.07</v>
      </c>
      <c r="W937" s="59">
        <v>33600</v>
      </c>
      <c r="X937" s="59">
        <v>18450.919999999998</v>
      </c>
      <c r="Y937" s="59">
        <v>22654.15</v>
      </c>
      <c r="AA937"/>
    </row>
    <row r="938" spans="1:27" x14ac:dyDescent="0.25">
      <c r="A938" s="60">
        <f>IFERROR(VLOOKUP(RepVariacion[[#This Row],[Nombre Artículo]],Productos[],4,FALSE),"00 Falta Info")</f>
        <v>0</v>
      </c>
      <c r="B938" s="34" t="str">
        <f>IFERROR(VLOOKUP(RepVariacion[[#This Row],[Nombre Artículo]],Productos[],3,FALSE),"00 Falta Info")</f>
        <v>Mariscos</v>
      </c>
      <c r="C938" s="34" t="str">
        <f>IFERROR(VLOOKUP(RepVariacion[[#This Row],[Nombre Artículo]],Productos[],2,FALSE),"00 Falta Info")</f>
        <v>Mariscos</v>
      </c>
      <c r="D938" s="61">
        <f>RepVariacion[[#This Row],[Fecha]]-RepVariacion[[#This Row],[Fecha Inicial]]+1</f>
        <v>7</v>
      </c>
      <c r="E938" s="62">
        <v>46149</v>
      </c>
      <c r="F938" s="62">
        <v>46155</v>
      </c>
      <c r="G938" s="29" t="s">
        <v>117</v>
      </c>
      <c r="H938" s="30">
        <v>67.900000000000006</v>
      </c>
      <c r="I938" s="30">
        <v>20.100000000000001</v>
      </c>
      <c r="J938" s="30">
        <v>73.7</v>
      </c>
      <c r="K938" s="30">
        <v>14.3</v>
      </c>
      <c r="L938" s="30">
        <v>10.5</v>
      </c>
      <c r="M938" s="30">
        <v>-3.8</v>
      </c>
      <c r="N938" s="30">
        <v>1</v>
      </c>
      <c r="O938" s="58">
        <v>-0.26500000000000001</v>
      </c>
      <c r="P938" s="59">
        <v>-35228.129999999997</v>
      </c>
      <c r="Q938" s="59">
        <v>7.1999999999999995E-2</v>
      </c>
      <c r="R938" s="59">
        <v>9619.93</v>
      </c>
      <c r="S938" s="32">
        <v>0.26800000000000002</v>
      </c>
      <c r="T938" s="32">
        <v>0.19900000000000001</v>
      </c>
      <c r="U938" s="59">
        <v>492541.29</v>
      </c>
      <c r="V938" s="59">
        <v>685373.61</v>
      </c>
      <c r="W938" s="59">
        <v>190950</v>
      </c>
      <c r="X938" s="59">
        <v>131953.51999999999</v>
      </c>
      <c r="Y938" s="59">
        <v>97802.23</v>
      </c>
      <c r="AA938"/>
    </row>
    <row r="939" spans="1:27" x14ac:dyDescent="0.25">
      <c r="A939" s="60">
        <f>IFERROR(VLOOKUP(RepVariacion[[#This Row],[Nombre Artículo]],Productos[],4,FALSE),"00 Falta Info")</f>
        <v>0</v>
      </c>
      <c r="B939" s="34" t="str">
        <f>IFERROR(VLOOKUP(RepVariacion[[#This Row],[Nombre Artículo]],Productos[],3,FALSE),"00 Falta Info")</f>
        <v>Embutidos</v>
      </c>
      <c r="C939" s="34" t="str">
        <f>IFERROR(VLOOKUP(RepVariacion[[#This Row],[Nombre Artículo]],Productos[],2,FALSE),"00 Falta Info")</f>
        <v>Embutidos</v>
      </c>
      <c r="D939" s="61">
        <f>RepVariacion[[#This Row],[Fecha]]-RepVariacion[[#This Row],[Fecha Inicial]]+1</f>
        <v>7</v>
      </c>
      <c r="E939" s="62">
        <v>46149</v>
      </c>
      <c r="F939" s="62">
        <v>46155</v>
      </c>
      <c r="G939" s="29" t="s">
        <v>93</v>
      </c>
      <c r="H939" s="30">
        <v>7.2</v>
      </c>
      <c r="I939" s="30">
        <v>2.5</v>
      </c>
      <c r="J939" s="30">
        <v>7.2</v>
      </c>
      <c r="K939" s="30">
        <v>2.5</v>
      </c>
      <c r="L939" s="30">
        <v>2.6</v>
      </c>
      <c r="M939" s="30">
        <v>0.1</v>
      </c>
      <c r="N939" s="30"/>
      <c r="O939" s="58">
        <v>4.3999999999999997E-2</v>
      </c>
      <c r="P939" s="59">
        <v>2312.46</v>
      </c>
      <c r="Q939" s="59"/>
      <c r="R939" s="59"/>
      <c r="S939" s="32">
        <v>0.27</v>
      </c>
      <c r="T939" s="32">
        <v>0.28100000000000003</v>
      </c>
      <c r="U939" s="59">
        <v>195072.02</v>
      </c>
      <c r="V939" s="59">
        <v>150032.82999999999</v>
      </c>
      <c r="W939" s="59">
        <v>52000</v>
      </c>
      <c r="X939" s="59">
        <v>52571.96</v>
      </c>
      <c r="Y939" s="59">
        <v>54906.04</v>
      </c>
      <c r="AA939"/>
    </row>
    <row r="940" spans="1:27" x14ac:dyDescent="0.25">
      <c r="A940" s="60">
        <f>IFERROR(VLOOKUP(RepVariacion[[#This Row],[Nombre Artículo]],Productos[],4,FALSE),"00 Falta Info")</f>
        <v>0</v>
      </c>
      <c r="B940" s="34" t="str">
        <f>IFERROR(VLOOKUP(RepVariacion[[#This Row],[Nombre Artículo]],Productos[],3,FALSE),"00 Falta Info")</f>
        <v>Embutidos</v>
      </c>
      <c r="C940" s="34" t="str">
        <f>IFERROR(VLOOKUP(RepVariacion[[#This Row],[Nombre Artículo]],Productos[],2,FALSE),"00 Falta Info")</f>
        <v>Embutidos</v>
      </c>
      <c r="D940" s="61">
        <f>RepVariacion[[#This Row],[Fecha]]-RepVariacion[[#This Row],[Fecha Inicial]]+1</f>
        <v>7</v>
      </c>
      <c r="E940" s="62">
        <v>46149</v>
      </c>
      <c r="F940" s="62">
        <v>46155</v>
      </c>
      <c r="G940" s="29" t="s">
        <v>94</v>
      </c>
      <c r="H940" s="30">
        <v>4.2</v>
      </c>
      <c r="I940" s="30"/>
      <c r="J940" s="30">
        <v>2.4</v>
      </c>
      <c r="K940" s="30">
        <v>1.8</v>
      </c>
      <c r="L940" s="30">
        <v>1.6</v>
      </c>
      <c r="M940" s="30">
        <v>-0.2</v>
      </c>
      <c r="N940" s="30"/>
      <c r="O940" s="58">
        <v>-0.127</v>
      </c>
      <c r="P940" s="59">
        <v>-2321.09</v>
      </c>
      <c r="Q940" s="59"/>
      <c r="R940" s="59"/>
      <c r="S940" s="32">
        <v>0.21199999999999999</v>
      </c>
      <c r="T940" s="32">
        <v>0.185</v>
      </c>
      <c r="U940" s="59">
        <v>85968.33</v>
      </c>
      <c r="V940" s="59">
        <v>23888.25</v>
      </c>
      <c r="W940" s="59"/>
      <c r="X940" s="59">
        <v>18259.87</v>
      </c>
      <c r="Y940" s="59">
        <v>15938.78</v>
      </c>
      <c r="AA940"/>
    </row>
    <row r="941" spans="1:27" x14ac:dyDescent="0.25">
      <c r="A941" s="60">
        <f>IFERROR(VLOOKUP(RepVariacion[[#This Row],[Nombre Artículo]],Productos[],4,FALSE),"00 Falta Info")</f>
        <v>0</v>
      </c>
      <c r="B941" s="34" t="str">
        <f>IFERROR(VLOOKUP(RepVariacion[[#This Row],[Nombre Artículo]],Productos[],3,FALSE),"00 Falta Info")</f>
        <v>Lacteos</v>
      </c>
      <c r="C941" s="34" t="str">
        <f>IFERROR(VLOOKUP(RepVariacion[[#This Row],[Nombre Artículo]],Productos[],2,FALSE),"00 Falta Info")</f>
        <v>Quesos</v>
      </c>
      <c r="D941" s="61">
        <f>RepVariacion[[#This Row],[Fecha]]-RepVariacion[[#This Row],[Fecha Inicial]]+1</f>
        <v>7</v>
      </c>
      <c r="E941" s="62">
        <v>46149</v>
      </c>
      <c r="F941" s="62">
        <v>46155</v>
      </c>
      <c r="G941" s="29" t="s">
        <v>118</v>
      </c>
      <c r="H941" s="30">
        <v>102</v>
      </c>
      <c r="I941" s="30">
        <v>63</v>
      </c>
      <c r="J941" s="30">
        <v>128</v>
      </c>
      <c r="K941" s="30">
        <v>37</v>
      </c>
      <c r="L941" s="30">
        <v>39</v>
      </c>
      <c r="M941" s="30">
        <v>2</v>
      </c>
      <c r="N941" s="30"/>
      <c r="O941" s="58">
        <v>5.3999999999999999E-2</v>
      </c>
      <c r="P941" s="59">
        <v>9709.99</v>
      </c>
      <c r="Q941" s="59"/>
      <c r="R941" s="59"/>
      <c r="S941" s="32">
        <v>0.33300000000000002</v>
      </c>
      <c r="T941" s="32">
        <v>0.40600000000000003</v>
      </c>
      <c r="U941" s="59">
        <v>465898.32</v>
      </c>
      <c r="V941" s="59">
        <v>621439.21</v>
      </c>
      <c r="W941" s="59">
        <v>349090</v>
      </c>
      <c r="X941" s="59">
        <v>155029.92000000001</v>
      </c>
      <c r="Y941" s="59">
        <v>189344.76</v>
      </c>
      <c r="AA941"/>
    </row>
    <row r="942" spans="1:27" x14ac:dyDescent="0.25">
      <c r="A942" s="60">
        <f>IFERROR(VLOOKUP(RepVariacion[[#This Row],[Nombre Artículo]],Productos[],4,FALSE),"00 Falta Info")</f>
        <v>0</v>
      </c>
      <c r="B942" s="34" t="str">
        <f>IFERROR(VLOOKUP(RepVariacion[[#This Row],[Nombre Artículo]],Productos[],3,FALSE),"00 Falta Info")</f>
        <v>Lacteos</v>
      </c>
      <c r="C942" s="34" t="str">
        <f>IFERROR(VLOOKUP(RepVariacion[[#This Row],[Nombre Artículo]],Productos[],2,FALSE),"00 Falta Info")</f>
        <v>Quesos</v>
      </c>
      <c r="D942" s="61">
        <f>RepVariacion[[#This Row],[Fecha]]-RepVariacion[[#This Row],[Fecha Inicial]]+1</f>
        <v>7</v>
      </c>
      <c r="E942" s="62">
        <v>46149</v>
      </c>
      <c r="F942" s="62">
        <v>46155</v>
      </c>
      <c r="G942" s="29" t="s">
        <v>120</v>
      </c>
      <c r="H942" s="30">
        <v>39.700000000000003</v>
      </c>
      <c r="I942" s="30">
        <v>40</v>
      </c>
      <c r="J942" s="30">
        <v>55</v>
      </c>
      <c r="K942" s="30">
        <v>24.7</v>
      </c>
      <c r="L942" s="30">
        <v>23.7</v>
      </c>
      <c r="M942" s="30">
        <v>-1</v>
      </c>
      <c r="N942" s="30"/>
      <c r="O942" s="58">
        <v>-4.2000000000000003E-2</v>
      </c>
      <c r="P942" s="59">
        <v>-12768.91</v>
      </c>
      <c r="Q942" s="59"/>
      <c r="R942" s="59"/>
      <c r="S942" s="32">
        <v>0.186</v>
      </c>
      <c r="T942" s="32">
        <v>0.17799999999999999</v>
      </c>
      <c r="U942" s="59">
        <v>1644083.97</v>
      </c>
      <c r="V942" s="59">
        <v>681353.85</v>
      </c>
      <c r="W942" s="59">
        <v>495600</v>
      </c>
      <c r="X942" s="59">
        <v>306213.67</v>
      </c>
      <c r="Y942" s="59">
        <v>293444.77</v>
      </c>
      <c r="AA942"/>
    </row>
    <row r="943" spans="1:27" x14ac:dyDescent="0.25">
      <c r="A943" s="60">
        <f>IFERROR(VLOOKUP(RepVariacion[[#This Row],[Nombre Artículo]],Productos[],4,FALSE),"00 Falta Info")</f>
        <v>0</v>
      </c>
      <c r="B943" s="34" t="str">
        <f>IFERROR(VLOOKUP(RepVariacion[[#This Row],[Nombre Artículo]],Productos[],3,FALSE),"00 Falta Info")</f>
        <v>Lacteos</v>
      </c>
      <c r="C943" s="34" t="str">
        <f>IFERROR(VLOOKUP(RepVariacion[[#This Row],[Nombre Artículo]],Productos[],2,FALSE),"00 Falta Info")</f>
        <v>Quesos</v>
      </c>
      <c r="D943" s="61">
        <f>RepVariacion[[#This Row],[Fecha]]-RepVariacion[[#This Row],[Fecha Inicial]]+1</f>
        <v>7</v>
      </c>
      <c r="E943" s="62">
        <v>46149</v>
      </c>
      <c r="F943" s="62">
        <v>46155</v>
      </c>
      <c r="G943" s="29" t="s">
        <v>88</v>
      </c>
      <c r="H943" s="30">
        <v>7.4</v>
      </c>
      <c r="I943" s="30"/>
      <c r="J943" s="30">
        <v>5.5</v>
      </c>
      <c r="K943" s="30">
        <v>1.9</v>
      </c>
      <c r="L943" s="30">
        <v>2</v>
      </c>
      <c r="M943" s="30">
        <v>0.1</v>
      </c>
      <c r="N943" s="30"/>
      <c r="O943" s="58">
        <v>5.1999999999999998E-2</v>
      </c>
      <c r="P943" s="59">
        <v>1273.02</v>
      </c>
      <c r="Q943" s="59"/>
      <c r="R943" s="59"/>
      <c r="S943" s="32">
        <v>0.16500000000000001</v>
      </c>
      <c r="T943" s="32">
        <v>0.17399999999999999</v>
      </c>
      <c r="U943" s="59">
        <v>147688.24</v>
      </c>
      <c r="V943" s="59">
        <v>71860.679999999993</v>
      </c>
      <c r="W943" s="59"/>
      <c r="X943" s="59">
        <v>24382.23</v>
      </c>
      <c r="Y943" s="59">
        <v>25655.25</v>
      </c>
      <c r="AA943"/>
    </row>
    <row r="944" spans="1:27" x14ac:dyDescent="0.25">
      <c r="A944" s="60">
        <f>IFERROR(VLOOKUP(RepVariacion[[#This Row],[Nombre Artículo]],Productos[],4,FALSE),"00 Falta Info")</f>
        <v>0</v>
      </c>
      <c r="B944" s="34" t="str">
        <f>IFERROR(VLOOKUP(RepVariacion[[#This Row],[Nombre Artículo]],Productos[],3,FALSE),"00 Falta Info")</f>
        <v>Lacteos</v>
      </c>
      <c r="C944" s="34" t="str">
        <f>IFERROR(VLOOKUP(RepVariacion[[#This Row],[Nombre Artículo]],Productos[],2,FALSE),"00 Falta Info")</f>
        <v>Quesos</v>
      </c>
      <c r="D944" s="61">
        <f>RepVariacion[[#This Row],[Fecha]]-RepVariacion[[#This Row],[Fecha Inicial]]+1</f>
        <v>7</v>
      </c>
      <c r="E944" s="62">
        <v>46149</v>
      </c>
      <c r="F944" s="62">
        <v>46155</v>
      </c>
      <c r="G944" s="29" t="s">
        <v>121</v>
      </c>
      <c r="H944" s="30">
        <v>10</v>
      </c>
      <c r="I944" s="30">
        <v>3.5</v>
      </c>
      <c r="J944" s="30">
        <v>8.9</v>
      </c>
      <c r="K944" s="30">
        <v>4.5999999999999996</v>
      </c>
      <c r="L944" s="30">
        <v>4.4000000000000004</v>
      </c>
      <c r="M944" s="30">
        <v>-0.2</v>
      </c>
      <c r="N944" s="30">
        <v>0.2</v>
      </c>
      <c r="O944" s="58">
        <v>-4.8000000000000001E-2</v>
      </c>
      <c r="P944" s="59">
        <v>-3031.35</v>
      </c>
      <c r="Q944" s="59">
        <v>4.3999999999999997E-2</v>
      </c>
      <c r="R944" s="59">
        <v>2793.88</v>
      </c>
      <c r="S944" s="32">
        <v>0.16900000000000001</v>
      </c>
      <c r="T944" s="32">
        <v>0.161</v>
      </c>
      <c r="U944" s="59">
        <v>373949.03</v>
      </c>
      <c r="V944" s="59">
        <v>121715.27</v>
      </c>
      <c r="W944" s="59">
        <v>47915</v>
      </c>
      <c r="X944" s="59">
        <v>63379.11</v>
      </c>
      <c r="Y944" s="59">
        <v>60347.76</v>
      </c>
      <c r="AA944"/>
    </row>
    <row r="945" spans="1:27" x14ac:dyDescent="0.25">
      <c r="A945" s="60">
        <f>IFERROR(VLOOKUP(RepVariacion[[#This Row],[Nombre Artículo]],Productos[],4,FALSE),"00 Falta Info")</f>
        <v>0</v>
      </c>
      <c r="B945" s="34" t="str">
        <f>IFERROR(VLOOKUP(RepVariacion[[#This Row],[Nombre Artículo]],Productos[],3,FALSE),"00 Falta Info")</f>
        <v>Lacteos</v>
      </c>
      <c r="C945" s="34" t="str">
        <f>IFERROR(VLOOKUP(RepVariacion[[#This Row],[Nombre Artículo]],Productos[],2,FALSE),"00 Falta Info")</f>
        <v>Quesos</v>
      </c>
      <c r="D945" s="61">
        <f>RepVariacion[[#This Row],[Fecha]]-RepVariacion[[#This Row],[Fecha Inicial]]+1</f>
        <v>7</v>
      </c>
      <c r="E945" s="62">
        <v>46149</v>
      </c>
      <c r="F945" s="62">
        <v>46155</v>
      </c>
      <c r="G945" s="29" t="s">
        <v>89</v>
      </c>
      <c r="H945" s="30">
        <v>5.2</v>
      </c>
      <c r="I945" s="30"/>
      <c r="J945" s="30">
        <v>3.9</v>
      </c>
      <c r="K945" s="30">
        <v>1.3</v>
      </c>
      <c r="L945" s="30">
        <v>0.9</v>
      </c>
      <c r="M945" s="30">
        <v>-0.4</v>
      </c>
      <c r="N945" s="30"/>
      <c r="O945" s="58">
        <v>-0.30499999999999999</v>
      </c>
      <c r="P945" s="59">
        <v>-5532.98</v>
      </c>
      <c r="Q945" s="59"/>
      <c r="R945" s="59"/>
      <c r="S945" s="32">
        <v>0.19900000000000001</v>
      </c>
      <c r="T945" s="32">
        <v>0.13800000000000001</v>
      </c>
      <c r="U945" s="59">
        <v>91044.21</v>
      </c>
      <c r="V945" s="59">
        <v>55091.63</v>
      </c>
      <c r="W945" s="59"/>
      <c r="X945" s="59">
        <v>18139.759999999998</v>
      </c>
      <c r="Y945" s="59">
        <v>12606.78</v>
      </c>
      <c r="AA945"/>
    </row>
    <row r="946" spans="1:27" x14ac:dyDescent="0.25">
      <c r="A946" s="60">
        <f>IFERROR(VLOOKUP(RepVariacion[[#This Row],[Nombre Artículo]],Productos[],4,FALSE),"00 Falta Info")</f>
        <v>0</v>
      </c>
      <c r="B946" s="34" t="str">
        <f>IFERROR(VLOOKUP(RepVariacion[[#This Row],[Nombre Artículo]],Productos[],3,FALSE),"00 Falta Info")</f>
        <v>Lacteos</v>
      </c>
      <c r="C946" s="34" t="str">
        <f>IFERROR(VLOOKUP(RepVariacion[[#This Row],[Nombre Artículo]],Productos[],2,FALSE),"00 Falta Info")</f>
        <v>Quesos</v>
      </c>
      <c r="D946" s="61">
        <f>RepVariacion[[#This Row],[Fecha]]-RepVariacion[[#This Row],[Fecha Inicial]]+1</f>
        <v>7</v>
      </c>
      <c r="E946" s="62">
        <v>46149</v>
      </c>
      <c r="F946" s="62">
        <v>46155</v>
      </c>
      <c r="G946" s="29" t="s">
        <v>122</v>
      </c>
      <c r="H946" s="30">
        <v>0.9</v>
      </c>
      <c r="I946" s="30">
        <v>1.5</v>
      </c>
      <c r="J946" s="30">
        <v>2.2999999999999998</v>
      </c>
      <c r="K946" s="30">
        <v>0.1</v>
      </c>
      <c r="L946" s="30">
        <v>0.2</v>
      </c>
      <c r="M946" s="30">
        <v>0.1</v>
      </c>
      <c r="N946" s="30"/>
      <c r="O946" s="58">
        <v>1.4590000000000001</v>
      </c>
      <c r="P946" s="59">
        <v>2416.3200000000002</v>
      </c>
      <c r="Q946" s="59"/>
      <c r="R946" s="59"/>
      <c r="S946" s="32">
        <v>8.5000000000000006E-2</v>
      </c>
      <c r="T946" s="32">
        <v>0.20399999999999999</v>
      </c>
      <c r="U946" s="59">
        <v>19966</v>
      </c>
      <c r="V946" s="59">
        <v>62824.37</v>
      </c>
      <c r="W946" s="59">
        <v>40104</v>
      </c>
      <c r="X946" s="59">
        <v>1702.65</v>
      </c>
      <c r="Y946" s="59">
        <v>4072.45</v>
      </c>
      <c r="AA946"/>
    </row>
    <row r="947" spans="1:27" x14ac:dyDescent="0.25">
      <c r="A947" s="60">
        <f>IFERROR(VLOOKUP(RepVariacion[[#This Row],[Nombre Artículo]],Productos[],4,FALSE),"00 Falta Info")</f>
        <v>0</v>
      </c>
      <c r="B947" s="34" t="str">
        <f>IFERROR(VLOOKUP(RepVariacion[[#This Row],[Nombre Artículo]],Productos[],3,FALSE),"00 Falta Info")</f>
        <v>Lacteos</v>
      </c>
      <c r="C947" s="34" t="str">
        <f>IFERROR(VLOOKUP(RepVariacion[[#This Row],[Nombre Artículo]],Productos[],2,FALSE),"00 Falta Info")</f>
        <v>Quesos</v>
      </c>
      <c r="D947" s="61">
        <f>RepVariacion[[#This Row],[Fecha]]-RepVariacion[[#This Row],[Fecha Inicial]]+1</f>
        <v>7</v>
      </c>
      <c r="E947" s="62">
        <v>46149</v>
      </c>
      <c r="F947" s="62">
        <v>46155</v>
      </c>
      <c r="G947" s="29" t="s">
        <v>123</v>
      </c>
      <c r="H947" s="30">
        <v>21.5</v>
      </c>
      <c r="I947" s="30"/>
      <c r="J947" s="30">
        <v>16.3</v>
      </c>
      <c r="K947" s="30">
        <v>5.2</v>
      </c>
      <c r="L947" s="30">
        <v>8</v>
      </c>
      <c r="M947" s="30">
        <v>2.8</v>
      </c>
      <c r="N947" s="30">
        <v>0.1</v>
      </c>
      <c r="O947" s="58">
        <v>0.54300000000000004</v>
      </c>
      <c r="P947" s="59">
        <v>28098.95</v>
      </c>
      <c r="Q947" s="59">
        <v>1.2999999999999999E-2</v>
      </c>
      <c r="R947" s="59">
        <v>651.33000000000004</v>
      </c>
      <c r="S947" s="32">
        <v>1.4570000000000001</v>
      </c>
      <c r="T947" s="32">
        <v>2.2480000000000002</v>
      </c>
      <c r="U947" s="59">
        <v>35540.720000000001</v>
      </c>
      <c r="V947" s="59">
        <v>162848.48000000001</v>
      </c>
      <c r="W947" s="59"/>
      <c r="X947" s="59">
        <v>51785.62</v>
      </c>
      <c r="Y947" s="59">
        <v>79884.570000000007</v>
      </c>
      <c r="AA947"/>
    </row>
    <row r="948" spans="1:27" x14ac:dyDescent="0.25">
      <c r="A948" s="60">
        <f>IFERROR(VLOOKUP(RepVariacion[[#This Row],[Nombre Artículo]],Productos[],4,FALSE),"00 Falta Info")</f>
        <v>0</v>
      </c>
      <c r="B948" s="34" t="str">
        <f>IFERROR(VLOOKUP(RepVariacion[[#This Row],[Nombre Artículo]],Productos[],3,FALSE),"00 Falta Info")</f>
        <v>Lacteos</v>
      </c>
      <c r="C948" s="34" t="str">
        <f>IFERROR(VLOOKUP(RepVariacion[[#This Row],[Nombre Artículo]],Productos[],2,FALSE),"00 Falta Info")</f>
        <v>Quesos</v>
      </c>
      <c r="D948" s="61">
        <f>RepVariacion[[#This Row],[Fecha]]-RepVariacion[[#This Row],[Fecha Inicial]]+1</f>
        <v>7</v>
      </c>
      <c r="E948" s="62">
        <v>46149</v>
      </c>
      <c r="F948" s="62">
        <v>46155</v>
      </c>
      <c r="G948" s="29" t="s">
        <v>90</v>
      </c>
      <c r="H948" s="30">
        <v>0.7</v>
      </c>
      <c r="I948" s="30"/>
      <c r="J948" s="30">
        <v>0.6</v>
      </c>
      <c r="K948" s="30">
        <v>0.1</v>
      </c>
      <c r="L948" s="30">
        <v>0.4</v>
      </c>
      <c r="M948" s="30">
        <v>0.4</v>
      </c>
      <c r="N948" s="30"/>
      <c r="O948" s="58">
        <v>4.1719999999999997</v>
      </c>
      <c r="P948" s="59">
        <v>7184.14</v>
      </c>
      <c r="Q948" s="59"/>
      <c r="R948" s="59"/>
      <c r="S948" s="32">
        <v>5.7000000000000002E-2</v>
      </c>
      <c r="T948" s="32">
        <v>0.29199999999999998</v>
      </c>
      <c r="U948" s="59">
        <v>30474.51</v>
      </c>
      <c r="V948" s="59">
        <v>11835.03</v>
      </c>
      <c r="W948" s="59"/>
      <c r="X948" s="59">
        <v>1721.82</v>
      </c>
      <c r="Y948" s="59">
        <v>8905.9599999999991</v>
      </c>
      <c r="AA948"/>
    </row>
    <row r="949" spans="1:27" x14ac:dyDescent="0.25">
      <c r="A949" s="60">
        <f>IFERROR(VLOOKUP(RepVariacion[[#This Row],[Nombre Artículo]],Productos[],4,FALSE),"00 Falta Info")</f>
        <v>0</v>
      </c>
      <c r="B949" s="34" t="str">
        <f>IFERROR(VLOOKUP(RepVariacion[[#This Row],[Nombre Artículo]],Productos[],3,FALSE),"00 Falta Info")</f>
        <v>Abarrotes</v>
      </c>
      <c r="C949" s="34" t="str">
        <f>IFERROR(VLOOKUP(RepVariacion[[#This Row],[Nombre Artículo]],Productos[],2,FALSE),"00 Falta Info")</f>
        <v>Chocolate</v>
      </c>
      <c r="D949" s="61">
        <f>RepVariacion[[#This Row],[Fecha]]-RepVariacion[[#This Row],[Fecha Inicial]]+1</f>
        <v>7</v>
      </c>
      <c r="E949" s="62">
        <v>46149</v>
      </c>
      <c r="F949" s="62">
        <v>46155</v>
      </c>
      <c r="G949" s="29" t="s">
        <v>124</v>
      </c>
      <c r="H949" s="30">
        <v>16.399999999999999</v>
      </c>
      <c r="I949" s="30"/>
      <c r="J949" s="30">
        <v>15.1</v>
      </c>
      <c r="K949" s="30">
        <v>1.3</v>
      </c>
      <c r="L949" s="30">
        <v>1.6</v>
      </c>
      <c r="M949" s="30">
        <v>0.3</v>
      </c>
      <c r="N949" s="30"/>
      <c r="O949" s="58">
        <v>0.21299999999999999</v>
      </c>
      <c r="P949" s="59">
        <v>2771.2</v>
      </c>
      <c r="Q949" s="59"/>
      <c r="R949" s="59"/>
      <c r="S949" s="32"/>
      <c r="T949" s="32"/>
      <c r="U949" s="59"/>
      <c r="V949" s="59">
        <v>149233.76999999999</v>
      </c>
      <c r="W949" s="59"/>
      <c r="X949" s="59">
        <v>12990.89</v>
      </c>
      <c r="Y949" s="59">
        <v>15762.1</v>
      </c>
      <c r="AA949"/>
    </row>
    <row r="950" spans="1:27" x14ac:dyDescent="0.25">
      <c r="A950" s="60">
        <f>IFERROR(VLOOKUP(RepVariacion[[#This Row],[Nombre Artículo]],Productos[],4,FALSE),"00 Falta Info")</f>
        <v>0</v>
      </c>
      <c r="B950" s="34" t="str">
        <f>IFERROR(VLOOKUP(RepVariacion[[#This Row],[Nombre Artículo]],Productos[],3,FALSE),"00 Falta Info")</f>
        <v>Abarrotes</v>
      </c>
      <c r="C950" s="34" t="str">
        <f>IFERROR(VLOOKUP(RepVariacion[[#This Row],[Nombre Artículo]],Productos[],2,FALSE),"00 Falta Info")</f>
        <v>Chocolate</v>
      </c>
      <c r="D950" s="61">
        <f>RepVariacion[[#This Row],[Fecha]]-RepVariacion[[#This Row],[Fecha Inicial]]+1</f>
        <v>7</v>
      </c>
      <c r="E950" s="62">
        <v>46149</v>
      </c>
      <c r="F950" s="62">
        <v>46155</v>
      </c>
      <c r="G950" s="29" t="s">
        <v>125</v>
      </c>
      <c r="H950" s="30">
        <v>12.5</v>
      </c>
      <c r="I950" s="30"/>
      <c r="J950" s="30">
        <v>10.4</v>
      </c>
      <c r="K950" s="30">
        <v>2.1</v>
      </c>
      <c r="L950" s="30">
        <v>2.2000000000000002</v>
      </c>
      <c r="M950" s="30"/>
      <c r="N950" s="30"/>
      <c r="O950" s="58">
        <v>1.4999999999999999E-2</v>
      </c>
      <c r="P950" s="59">
        <v>538.32000000000005</v>
      </c>
      <c r="Q950" s="59">
        <v>1.9E-2</v>
      </c>
      <c r="R950" s="59">
        <v>669.98</v>
      </c>
      <c r="S950" s="32">
        <v>2.7250000000000001</v>
      </c>
      <c r="T950" s="32">
        <v>2.766</v>
      </c>
      <c r="U950" s="59">
        <v>13039.31</v>
      </c>
      <c r="V950" s="59">
        <v>174300.7</v>
      </c>
      <c r="W950" s="59"/>
      <c r="X950" s="59">
        <v>35528.42</v>
      </c>
      <c r="Y950" s="59">
        <v>36066.74</v>
      </c>
      <c r="AA950"/>
    </row>
    <row r="951" spans="1:27" x14ac:dyDescent="0.25">
      <c r="A951" s="60">
        <f>IFERROR(VLOOKUP(RepVariacion[[#This Row],[Nombre Artículo]],Productos[],4,FALSE),"00 Falta Info")</f>
        <v>0</v>
      </c>
      <c r="B951" s="34" t="str">
        <f>IFERROR(VLOOKUP(RepVariacion[[#This Row],[Nombre Artículo]],Productos[],3,FALSE),"00 Falta Info")</f>
        <v>Abarrotes</v>
      </c>
      <c r="C951" s="34" t="str">
        <f>IFERROR(VLOOKUP(RepVariacion[[#This Row],[Nombre Artículo]],Productos[],2,FALSE),"00 Falta Info")</f>
        <v>Chocolate</v>
      </c>
      <c r="D951" s="61">
        <f>RepVariacion[[#This Row],[Fecha]]-RepVariacion[[#This Row],[Fecha Inicial]]+1</f>
        <v>7</v>
      </c>
      <c r="E951" s="62">
        <v>46149</v>
      </c>
      <c r="F951" s="62">
        <v>46155</v>
      </c>
      <c r="G951" s="29" t="s">
        <v>126</v>
      </c>
      <c r="H951" s="30">
        <v>4.9000000000000004</v>
      </c>
      <c r="I951" s="30">
        <v>2</v>
      </c>
      <c r="J951" s="30">
        <v>6.6</v>
      </c>
      <c r="K951" s="30">
        <v>0.3</v>
      </c>
      <c r="L951" s="30">
        <v>0.2</v>
      </c>
      <c r="M951" s="30"/>
      <c r="N951" s="30"/>
      <c r="O951" s="58">
        <v>-0.112</v>
      </c>
      <c r="P951" s="59">
        <v>-474.46</v>
      </c>
      <c r="Q951" s="59">
        <v>0.15</v>
      </c>
      <c r="R951" s="59">
        <v>637.80999999999995</v>
      </c>
      <c r="S951" s="32">
        <v>0.49299999999999999</v>
      </c>
      <c r="T951" s="32">
        <v>0.46100000000000002</v>
      </c>
      <c r="U951" s="59">
        <v>8173.96</v>
      </c>
      <c r="V951" s="59">
        <v>105894.78</v>
      </c>
      <c r="W951" s="59">
        <v>35574</v>
      </c>
      <c r="X951" s="59">
        <v>4031</v>
      </c>
      <c r="Y951" s="59">
        <v>3767.78</v>
      </c>
      <c r="AA951"/>
    </row>
    <row r="952" spans="1:27" x14ac:dyDescent="0.25">
      <c r="A952" s="60">
        <f>IFERROR(VLOOKUP(RepVariacion[[#This Row],[Nombre Artículo]],Productos[],4,FALSE),"00 Falta Info")</f>
        <v>0</v>
      </c>
      <c r="B952" s="34" t="str">
        <f>IFERROR(VLOOKUP(RepVariacion[[#This Row],[Nombre Artículo]],Productos[],3,FALSE),"00 Falta Info")</f>
        <v>Abarrotes</v>
      </c>
      <c r="C952" s="34" t="str">
        <f>IFERROR(VLOOKUP(RepVariacion[[#This Row],[Nombre Artículo]],Productos[],2,FALSE),"00 Falta Info")</f>
        <v>Aceite</v>
      </c>
      <c r="D952" s="61">
        <f>RepVariacion[[#This Row],[Fecha]]-RepVariacion[[#This Row],[Fecha Inicial]]+1</f>
        <v>7</v>
      </c>
      <c r="E952" s="62">
        <v>46149</v>
      </c>
      <c r="F952" s="62">
        <v>46155</v>
      </c>
      <c r="G952" s="29" t="s">
        <v>127</v>
      </c>
      <c r="H952" s="30">
        <v>14</v>
      </c>
      <c r="I952" s="30">
        <v>24</v>
      </c>
      <c r="J952" s="30">
        <v>20.2</v>
      </c>
      <c r="K952" s="30">
        <v>17.8</v>
      </c>
      <c r="L952" s="30">
        <v>3</v>
      </c>
      <c r="M952" s="30">
        <v>-14.8</v>
      </c>
      <c r="N952" s="30"/>
      <c r="O952" s="58">
        <v>-0.83</v>
      </c>
      <c r="P952" s="59">
        <v>-26002.86</v>
      </c>
      <c r="Q952" s="59"/>
      <c r="R952" s="59"/>
      <c r="S952" s="32">
        <v>2.5999999999999999E-2</v>
      </c>
      <c r="T952" s="32">
        <v>4.0000000000000001E-3</v>
      </c>
      <c r="U952" s="59">
        <v>1209113.04</v>
      </c>
      <c r="V952" s="59">
        <v>35555.54</v>
      </c>
      <c r="W952" s="59">
        <v>42240</v>
      </c>
      <c r="X952" s="59">
        <v>31408.46</v>
      </c>
      <c r="Y952" s="59">
        <v>5321.59</v>
      </c>
      <c r="AA952"/>
    </row>
    <row r="953" spans="1:27" x14ac:dyDescent="0.25">
      <c r="A953" s="60">
        <f>IFERROR(VLOOKUP(RepVariacion[[#This Row],[Nombre Artículo]],Productos[],4,FALSE),"00 Falta Info")</f>
        <v>0</v>
      </c>
      <c r="B953" s="34" t="str">
        <f>IFERROR(VLOOKUP(RepVariacion[[#This Row],[Nombre Artículo]],Productos[],3,FALSE),"00 Falta Info")</f>
        <v>Verduras</v>
      </c>
      <c r="C953" s="34" t="str">
        <f>IFERROR(VLOOKUP(RepVariacion[[#This Row],[Nombre Artículo]],Productos[],2,FALSE),"00 Falta Info")</f>
        <v>Champiñon</v>
      </c>
      <c r="D953" s="61">
        <f>RepVariacion[[#This Row],[Fecha]]-RepVariacion[[#This Row],[Fecha Inicial]]+1</f>
        <v>7</v>
      </c>
      <c r="E953" s="62">
        <v>46149</v>
      </c>
      <c r="F953" s="62">
        <v>46155</v>
      </c>
      <c r="G953" s="29" t="s">
        <v>128</v>
      </c>
      <c r="H953" s="30">
        <v>1.1000000000000001</v>
      </c>
      <c r="I953" s="30">
        <v>3</v>
      </c>
      <c r="J953" s="30">
        <v>4.7</v>
      </c>
      <c r="K953" s="30">
        <v>-0.7</v>
      </c>
      <c r="L953" s="30">
        <v>1.2</v>
      </c>
      <c r="M953" s="30">
        <v>1.9</v>
      </c>
      <c r="N953" s="30"/>
      <c r="O953" s="58">
        <v>2.8029999999999999</v>
      </c>
      <c r="P953" s="59">
        <v>33955.129999999997</v>
      </c>
      <c r="Q953" s="59"/>
      <c r="R953" s="59"/>
      <c r="S953" s="32">
        <v>-6.0999999999999999E-2</v>
      </c>
      <c r="T953" s="32">
        <v>0.11</v>
      </c>
      <c r="U953" s="59">
        <v>199397.99</v>
      </c>
      <c r="V953" s="59">
        <v>86339.28</v>
      </c>
      <c r="W953" s="59">
        <v>54600</v>
      </c>
      <c r="X953" s="59">
        <v>-12115.13</v>
      </c>
      <c r="Y953" s="59">
        <v>21840</v>
      </c>
      <c r="AA953"/>
    </row>
    <row r="954" spans="1:27" x14ac:dyDescent="0.25">
      <c r="A954" s="60">
        <f>IFERROR(VLOOKUP(RepVariacion[[#This Row],[Nombre Artículo]],Productos[],4,FALSE),"00 Falta Info")</f>
        <v>0</v>
      </c>
      <c r="B954" s="34" t="str">
        <f>IFERROR(VLOOKUP(RepVariacion[[#This Row],[Nombre Artículo]],Productos[],3,FALSE),"00 Falta Info")</f>
        <v>Verduras</v>
      </c>
      <c r="C954" s="34" t="str">
        <f>IFERROR(VLOOKUP(RepVariacion[[#This Row],[Nombre Artículo]],Productos[],2,FALSE),"00 Falta Info")</f>
        <v>Champiñon</v>
      </c>
      <c r="D954" s="61">
        <f>RepVariacion[[#This Row],[Fecha]]-RepVariacion[[#This Row],[Fecha Inicial]]+1</f>
        <v>7</v>
      </c>
      <c r="E954" s="62">
        <v>46149</v>
      </c>
      <c r="F954" s="62">
        <v>46155</v>
      </c>
      <c r="G954" s="29" t="s">
        <v>129</v>
      </c>
      <c r="H954" s="30">
        <v>3.3</v>
      </c>
      <c r="I954" s="30"/>
      <c r="J954" s="30">
        <v>1.7</v>
      </c>
      <c r="K954" s="30">
        <v>1.6</v>
      </c>
      <c r="L954" s="30">
        <v>0.8</v>
      </c>
      <c r="M954" s="30">
        <v>-0.8</v>
      </c>
      <c r="N954" s="30"/>
      <c r="O954" s="58">
        <v>-0.47599999999999998</v>
      </c>
      <c r="P954" s="59">
        <v>-9910.33</v>
      </c>
      <c r="Q954" s="59"/>
      <c r="R954" s="59"/>
      <c r="S954" s="32">
        <v>0.18099999999999999</v>
      </c>
      <c r="T954" s="32">
        <v>9.5000000000000001E-2</v>
      </c>
      <c r="U954" s="59">
        <v>114860</v>
      </c>
      <c r="V954" s="59">
        <v>21578.92</v>
      </c>
      <c r="W954" s="59"/>
      <c r="X954" s="59">
        <v>20830.330000000002</v>
      </c>
      <c r="Y954" s="59">
        <v>10920</v>
      </c>
      <c r="AA954"/>
    </row>
    <row r="955" spans="1:27" x14ac:dyDescent="0.25">
      <c r="A955" s="60">
        <f>IFERROR(VLOOKUP(RepVariacion[[#This Row],[Nombre Artículo]],Productos[],4,FALSE),"00 Falta Info")</f>
        <v>0</v>
      </c>
      <c r="B955" s="34" t="str">
        <f>IFERROR(VLOOKUP(RepVariacion[[#This Row],[Nombre Artículo]],Productos[],3,FALSE),"00 Falta Info")</f>
        <v>Verduras</v>
      </c>
      <c r="C955" s="34" t="str">
        <f>IFERROR(VLOOKUP(RepVariacion[[#This Row],[Nombre Artículo]],Productos[],2,FALSE),"00 Falta Info")</f>
        <v>Champiñon</v>
      </c>
      <c r="D955" s="61">
        <f>RepVariacion[[#This Row],[Fecha]]-RepVariacion[[#This Row],[Fecha Inicial]]+1</f>
        <v>7</v>
      </c>
      <c r="E955" s="62">
        <v>46149</v>
      </c>
      <c r="F955" s="62">
        <v>46155</v>
      </c>
      <c r="G955" s="29" t="s">
        <v>162</v>
      </c>
      <c r="H955" s="30">
        <v>0.25</v>
      </c>
      <c r="I955" s="30"/>
      <c r="J955" s="30">
        <v>3.92</v>
      </c>
      <c r="K955" s="30">
        <v>-3.67</v>
      </c>
      <c r="L955" s="30"/>
      <c r="M955" s="30">
        <v>3.67</v>
      </c>
      <c r="N955" s="30"/>
      <c r="O955" s="58">
        <v>1</v>
      </c>
      <c r="P955" s="59">
        <v>58668.35</v>
      </c>
      <c r="Q955" s="59"/>
      <c r="R955" s="59"/>
      <c r="S955" s="32"/>
      <c r="T955" s="32"/>
      <c r="U955" s="59"/>
      <c r="V955" s="59">
        <v>62684.35</v>
      </c>
      <c r="W955" s="59"/>
      <c r="X955" s="59">
        <v>-58668.35</v>
      </c>
      <c r="Y955" s="59"/>
      <c r="AA955"/>
    </row>
    <row r="956" spans="1:27" x14ac:dyDescent="0.25">
      <c r="A956" s="60">
        <f>IFERROR(VLOOKUP(RepVariacion[[#This Row],[Nombre Artículo]],Productos[],4,FALSE),"00 Falta Info")</f>
        <v>0</v>
      </c>
      <c r="B956" s="34" t="str">
        <f>IFERROR(VLOOKUP(RepVariacion[[#This Row],[Nombre Artículo]],Productos[],3,FALSE),"00 Falta Info")</f>
        <v>Verduras</v>
      </c>
      <c r="C956" s="34" t="str">
        <f>IFERROR(VLOOKUP(RepVariacion[[#This Row],[Nombre Artículo]],Productos[],2,FALSE),"00 Falta Info")</f>
        <v>Palta</v>
      </c>
      <c r="D956" s="61">
        <f>RepVariacion[[#This Row],[Fecha]]-RepVariacion[[#This Row],[Fecha Inicial]]+1</f>
        <v>7</v>
      </c>
      <c r="E956" s="62">
        <v>46149</v>
      </c>
      <c r="F956" s="62">
        <v>46155</v>
      </c>
      <c r="G956" s="29" t="s">
        <v>92</v>
      </c>
      <c r="H956" s="30">
        <v>13.4</v>
      </c>
      <c r="I956" s="30">
        <v>10</v>
      </c>
      <c r="J956" s="30">
        <v>13.4</v>
      </c>
      <c r="K956" s="30">
        <v>10</v>
      </c>
      <c r="L956" s="30">
        <v>10.199999999999999</v>
      </c>
      <c r="M956" s="30">
        <v>0.1</v>
      </c>
      <c r="N956" s="30"/>
      <c r="O956" s="58">
        <v>1.2999999999999999E-2</v>
      </c>
      <c r="P956" s="59">
        <v>531.12</v>
      </c>
      <c r="Q956" s="59"/>
      <c r="R956" s="59"/>
      <c r="S956" s="32">
        <v>0.19600000000000001</v>
      </c>
      <c r="T956" s="32">
        <v>0.18</v>
      </c>
      <c r="U956" s="59">
        <v>234069.82</v>
      </c>
      <c r="V956" s="59">
        <v>55573.42</v>
      </c>
      <c r="W956" s="59">
        <v>40000</v>
      </c>
      <c r="X956" s="59">
        <v>45950.93</v>
      </c>
      <c r="Y956" s="59">
        <v>42111.38</v>
      </c>
      <c r="AA956"/>
    </row>
    <row r="957" spans="1:27" x14ac:dyDescent="0.25">
      <c r="A957" s="60">
        <f>IFERROR(VLOOKUP(RepVariacion[[#This Row],[Nombre Artículo]],Productos[],4,FALSE),"00 Falta Info")</f>
        <v>0</v>
      </c>
      <c r="B957" s="34" t="str">
        <f>IFERROR(VLOOKUP(RepVariacion[[#This Row],[Nombre Artículo]],Productos[],3,FALSE),"00 Falta Info")</f>
        <v>Postres</v>
      </c>
      <c r="C957" s="34" t="str">
        <f>IFERROR(VLOOKUP(RepVariacion[[#This Row],[Nombre Artículo]],Productos[],2,FALSE),"00 Falta Info")</f>
        <v>Tortas</v>
      </c>
      <c r="D957" s="61">
        <f>RepVariacion[[#This Row],[Fecha]]-RepVariacion[[#This Row],[Fecha Inicial]]+1</f>
        <v>7</v>
      </c>
      <c r="E957" s="62">
        <v>46149</v>
      </c>
      <c r="F957" s="62">
        <v>46155</v>
      </c>
      <c r="G957" s="29" t="s">
        <v>130</v>
      </c>
      <c r="H957" s="30">
        <v>42</v>
      </c>
      <c r="I957" s="30">
        <v>32</v>
      </c>
      <c r="J957" s="30">
        <v>50</v>
      </c>
      <c r="K957" s="30">
        <v>24</v>
      </c>
      <c r="L957" s="30">
        <v>24</v>
      </c>
      <c r="M957" s="30"/>
      <c r="N957" s="30"/>
      <c r="O957" s="58"/>
      <c r="P957" s="59"/>
      <c r="Q957" s="59"/>
      <c r="R957" s="59"/>
      <c r="S957" s="32">
        <v>0.91700000000000004</v>
      </c>
      <c r="T957" s="32">
        <v>0.91700000000000004</v>
      </c>
      <c r="U957" s="59">
        <v>31563.52</v>
      </c>
      <c r="V957" s="59">
        <v>60300</v>
      </c>
      <c r="W957" s="59">
        <v>38592</v>
      </c>
      <c r="X957" s="59">
        <v>28944</v>
      </c>
      <c r="Y957" s="59">
        <v>28944</v>
      </c>
      <c r="AA957"/>
    </row>
    <row r="958" spans="1:27" x14ac:dyDescent="0.25">
      <c r="A958" s="60">
        <f>IFERROR(VLOOKUP(RepVariacion[[#This Row],[Nombre Artículo]],Productos[],4,FALSE),"00 Falta Info")</f>
        <v>0</v>
      </c>
      <c r="B958" s="34" t="str">
        <f>IFERROR(VLOOKUP(RepVariacion[[#This Row],[Nombre Artículo]],Productos[],3,FALSE),"00 Falta Info")</f>
        <v>Postres</v>
      </c>
      <c r="C958" s="34" t="str">
        <f>IFERROR(VLOOKUP(RepVariacion[[#This Row],[Nombre Artículo]],Productos[],2,FALSE),"00 Falta Info")</f>
        <v>Tortas</v>
      </c>
      <c r="D958" s="61">
        <f>RepVariacion[[#This Row],[Fecha]]-RepVariacion[[#This Row],[Fecha Inicial]]+1</f>
        <v>7</v>
      </c>
      <c r="E958" s="62">
        <v>46149</v>
      </c>
      <c r="F958" s="62">
        <v>46155</v>
      </c>
      <c r="G958" s="29" t="s">
        <v>131</v>
      </c>
      <c r="H958" s="30">
        <v>25</v>
      </c>
      <c r="I958" s="30">
        <v>74</v>
      </c>
      <c r="J958" s="30">
        <v>83</v>
      </c>
      <c r="K958" s="30">
        <v>16</v>
      </c>
      <c r="L958" s="30">
        <v>12</v>
      </c>
      <c r="M958" s="30">
        <v>-4</v>
      </c>
      <c r="N958" s="30">
        <v>4</v>
      </c>
      <c r="O958" s="58">
        <v>-0.25</v>
      </c>
      <c r="P958" s="59">
        <v>-4228</v>
      </c>
      <c r="Q958" s="59">
        <v>0.25</v>
      </c>
      <c r="R958" s="59">
        <v>4228</v>
      </c>
      <c r="S958" s="32">
        <v>0.51100000000000001</v>
      </c>
      <c r="T958" s="32">
        <v>0.38300000000000001</v>
      </c>
      <c r="U958" s="59">
        <v>33075</v>
      </c>
      <c r="V958" s="59">
        <v>87731</v>
      </c>
      <c r="W958" s="59">
        <v>78218</v>
      </c>
      <c r="X958" s="59">
        <v>16912</v>
      </c>
      <c r="Y958" s="59">
        <v>12684</v>
      </c>
      <c r="AA958"/>
    </row>
    <row r="959" spans="1:27" x14ac:dyDescent="0.25">
      <c r="A959" s="60">
        <f>IFERROR(VLOOKUP(RepVariacion[[#This Row],[Nombre Artículo]],Productos[],4,FALSE),"00 Falta Info")</f>
        <v>0</v>
      </c>
      <c r="B959" s="34" t="str">
        <f>IFERROR(VLOOKUP(RepVariacion[[#This Row],[Nombre Artículo]],Productos[],3,FALSE),"00 Falta Info")</f>
        <v>Postres</v>
      </c>
      <c r="C959" s="34" t="str">
        <f>IFERROR(VLOOKUP(RepVariacion[[#This Row],[Nombre Artículo]],Productos[],2,FALSE),"00 Falta Info")</f>
        <v>Tortas</v>
      </c>
      <c r="D959" s="61">
        <f>RepVariacion[[#This Row],[Fecha]]-RepVariacion[[#This Row],[Fecha Inicial]]+1</f>
        <v>7</v>
      </c>
      <c r="E959" s="62">
        <v>46149</v>
      </c>
      <c r="F959" s="62">
        <v>46155</v>
      </c>
      <c r="G959" s="29" t="s">
        <v>143</v>
      </c>
      <c r="H959" s="30">
        <v>41</v>
      </c>
      <c r="I959" s="30">
        <v>34</v>
      </c>
      <c r="J959" s="30">
        <v>70</v>
      </c>
      <c r="K959" s="30">
        <v>5</v>
      </c>
      <c r="L959" s="30">
        <v>8</v>
      </c>
      <c r="M959" s="30">
        <v>3</v>
      </c>
      <c r="N959" s="30"/>
      <c r="O959" s="58">
        <v>0.6</v>
      </c>
      <c r="P959" s="59">
        <v>4638</v>
      </c>
      <c r="Q959" s="59"/>
      <c r="R959" s="59"/>
      <c r="S959" s="32">
        <v>0.27600000000000002</v>
      </c>
      <c r="T959" s="32">
        <v>0.441</v>
      </c>
      <c r="U959" s="59">
        <v>28017.279999999999</v>
      </c>
      <c r="V959" s="59">
        <v>108220</v>
      </c>
      <c r="W959" s="59">
        <v>52564</v>
      </c>
      <c r="X959" s="59">
        <v>7730</v>
      </c>
      <c r="Y959" s="59">
        <v>12368</v>
      </c>
      <c r="AA959"/>
    </row>
    <row r="960" spans="1:27" x14ac:dyDescent="0.25">
      <c r="A960" s="60">
        <f>IFERROR(VLOOKUP(RepVariacion[[#This Row],[Nombre Artículo]],Productos[],4,FALSE),"00 Falta Info")</f>
        <v>0</v>
      </c>
      <c r="B960" s="34" t="str">
        <f>IFERROR(VLOOKUP(RepVariacion[[#This Row],[Nombre Artículo]],Productos[],3,FALSE),"00 Falta Info")</f>
        <v>Postres</v>
      </c>
      <c r="C960" s="34" t="str">
        <f>IFERROR(VLOOKUP(RepVariacion[[#This Row],[Nombre Artículo]],Productos[],2,FALSE),"00 Falta Info")</f>
        <v>Tortas</v>
      </c>
      <c r="D960" s="61">
        <f>RepVariacion[[#This Row],[Fecha]]-RepVariacion[[#This Row],[Fecha Inicial]]+1</f>
        <v>7</v>
      </c>
      <c r="E960" s="62">
        <v>46149</v>
      </c>
      <c r="F960" s="62">
        <v>46155</v>
      </c>
      <c r="G960" s="29" t="s">
        <v>132</v>
      </c>
      <c r="H960" s="30">
        <v>432</v>
      </c>
      <c r="I960" s="30"/>
      <c r="J960" s="30">
        <v>210</v>
      </c>
      <c r="K960" s="30">
        <v>222</v>
      </c>
      <c r="L960" s="30">
        <v>280</v>
      </c>
      <c r="M960" s="30">
        <v>58</v>
      </c>
      <c r="N960" s="30"/>
      <c r="O960" s="58">
        <v>0.26100000000000001</v>
      </c>
      <c r="P960" s="59">
        <v>13920</v>
      </c>
      <c r="Q960" s="59"/>
      <c r="R960" s="59"/>
      <c r="S960" s="32"/>
      <c r="T960" s="32"/>
      <c r="U960" s="59"/>
      <c r="V960" s="59">
        <v>50400</v>
      </c>
      <c r="W960" s="59"/>
      <c r="X960" s="59">
        <v>53280</v>
      </c>
      <c r="Y960" s="59">
        <v>67200</v>
      </c>
      <c r="AA960"/>
    </row>
    <row r="961" spans="1:27" x14ac:dyDescent="0.25">
      <c r="A961" s="60">
        <f>IFERROR(VLOOKUP(RepVariacion[[#This Row],[Nombre Artículo]],Productos[],4,FALSE),"00 Falta Info")</f>
        <v>0</v>
      </c>
      <c r="B961" s="34" t="str">
        <f>IFERROR(VLOOKUP(RepVariacion[[#This Row],[Nombre Artículo]],Productos[],3,FALSE),"00 Falta Info")</f>
        <v>Postres</v>
      </c>
      <c r="C961" s="34" t="str">
        <f>IFERROR(VLOOKUP(RepVariacion[[#This Row],[Nombre Artículo]],Productos[],2,FALSE),"00 Falta Info")</f>
        <v>Tortas</v>
      </c>
      <c r="D961" s="61">
        <f>RepVariacion[[#This Row],[Fecha]]-RepVariacion[[#This Row],[Fecha Inicial]]+1</f>
        <v>7</v>
      </c>
      <c r="E961" s="62">
        <v>46149</v>
      </c>
      <c r="F961" s="62">
        <v>46155</v>
      </c>
      <c r="G961" s="29" t="s">
        <v>144</v>
      </c>
      <c r="H961" s="30">
        <v>450</v>
      </c>
      <c r="I961" s="30"/>
      <c r="J961" s="30">
        <v>259</v>
      </c>
      <c r="K961" s="30">
        <v>191</v>
      </c>
      <c r="L961" s="30">
        <v>280</v>
      </c>
      <c r="M961" s="30">
        <v>89</v>
      </c>
      <c r="N961" s="30"/>
      <c r="O961" s="58">
        <v>0.46600000000000003</v>
      </c>
      <c r="P961" s="59">
        <v>29637</v>
      </c>
      <c r="Q961" s="59"/>
      <c r="R961" s="59"/>
      <c r="S961" s="32"/>
      <c r="T961" s="32"/>
      <c r="U961" s="59"/>
      <c r="V961" s="59">
        <v>86247</v>
      </c>
      <c r="W961" s="59"/>
      <c r="X961" s="59">
        <v>63603</v>
      </c>
      <c r="Y961" s="59">
        <v>93240</v>
      </c>
      <c r="AA961"/>
    </row>
    <row r="962" spans="1:27" x14ac:dyDescent="0.25">
      <c r="A962" s="60">
        <f>IFERROR(VLOOKUP(RepVariacion[[#This Row],[Nombre Artículo]],Productos[],4,FALSE),"00 Falta Info")</f>
        <v>0</v>
      </c>
      <c r="B962" s="34" t="str">
        <f>IFERROR(VLOOKUP(RepVariacion[[#This Row],[Nombre Artículo]],Productos[],3,FALSE),"00 Falta Info")</f>
        <v>Postres</v>
      </c>
      <c r="C962" s="34" t="str">
        <f>IFERROR(VLOOKUP(RepVariacion[[#This Row],[Nombre Artículo]],Productos[],2,FALSE),"00 Falta Info")</f>
        <v>Tortas</v>
      </c>
      <c r="D962" s="61">
        <f>RepVariacion[[#This Row],[Fecha]]-RepVariacion[[#This Row],[Fecha Inicial]]+1</f>
        <v>7</v>
      </c>
      <c r="E962" s="62">
        <v>46149</v>
      </c>
      <c r="F962" s="62">
        <v>46155</v>
      </c>
      <c r="G962" s="29" t="s">
        <v>133</v>
      </c>
      <c r="H962" s="30">
        <v>14</v>
      </c>
      <c r="I962" s="30"/>
      <c r="J962" s="30">
        <v>14</v>
      </c>
      <c r="K962" s="30"/>
      <c r="L962" s="30"/>
      <c r="M962" s="30"/>
      <c r="N962" s="30"/>
      <c r="O962" s="58"/>
      <c r="P962" s="59"/>
      <c r="Q962" s="59"/>
      <c r="R962" s="59"/>
      <c r="S962" s="32"/>
      <c r="T962" s="32"/>
      <c r="U962" s="59"/>
      <c r="V962" s="59">
        <v>6580</v>
      </c>
      <c r="W962" s="59"/>
      <c r="X962" s="59"/>
      <c r="Y962" s="59"/>
      <c r="AA962"/>
    </row>
    <row r="963" spans="1:27" x14ac:dyDescent="0.25">
      <c r="A963" s="60">
        <f>IFERROR(VLOOKUP(RepVariacion[[#This Row],[Nombre Artículo]],Productos[],4,FALSE),"00 Falta Info")</f>
        <v>0</v>
      </c>
      <c r="B963" s="34" t="str">
        <f>IFERROR(VLOOKUP(RepVariacion[[#This Row],[Nombre Artículo]],Productos[],3,FALSE),"00 Falta Info")</f>
        <v>Postres</v>
      </c>
      <c r="C963" s="34" t="str">
        <f>IFERROR(VLOOKUP(RepVariacion[[#This Row],[Nombre Artículo]],Productos[],2,FALSE),"00 Falta Info")</f>
        <v>Tortas</v>
      </c>
      <c r="D963" s="61">
        <f>RepVariacion[[#This Row],[Fecha]]-RepVariacion[[#This Row],[Fecha Inicial]]+1</f>
        <v>7</v>
      </c>
      <c r="E963" s="62">
        <v>46149</v>
      </c>
      <c r="F963" s="62">
        <v>46155</v>
      </c>
      <c r="G963" s="29" t="s">
        <v>145</v>
      </c>
      <c r="H963" s="30">
        <v>22</v>
      </c>
      <c r="I963" s="30"/>
      <c r="J963" s="30">
        <v>14</v>
      </c>
      <c r="K963" s="30">
        <v>8</v>
      </c>
      <c r="L963" s="30">
        <v>8</v>
      </c>
      <c r="M963" s="30"/>
      <c r="N963" s="30"/>
      <c r="O963" s="58"/>
      <c r="P963" s="59"/>
      <c r="Q963" s="59"/>
      <c r="R963" s="59"/>
      <c r="S963" s="32">
        <v>0.27500000000000002</v>
      </c>
      <c r="T963" s="32">
        <v>0.27500000000000002</v>
      </c>
      <c r="U963" s="59">
        <v>33106.46</v>
      </c>
      <c r="V963" s="59">
        <v>15960</v>
      </c>
      <c r="W963" s="59"/>
      <c r="X963" s="59">
        <v>9120</v>
      </c>
      <c r="Y963" s="59">
        <v>9120</v>
      </c>
      <c r="AA963"/>
    </row>
    <row r="964" spans="1:27" x14ac:dyDescent="0.25">
      <c r="A964" s="60">
        <f>IFERROR(VLOOKUP(RepVariacion[[#This Row],[Nombre Artículo]],Productos[],4,FALSE),"00 Falta Info")</f>
        <v>0</v>
      </c>
      <c r="B964" s="34" t="str">
        <f>IFERROR(VLOOKUP(RepVariacion[[#This Row],[Nombre Artículo]],Productos[],3,FALSE),"00 Falta Info")</f>
        <v>Postres</v>
      </c>
      <c r="C964" s="34" t="str">
        <f>IFERROR(VLOOKUP(RepVariacion[[#This Row],[Nombre Artículo]],Productos[],2,FALSE),"00 Falta Info")</f>
        <v>Tortas</v>
      </c>
      <c r="D964" s="61">
        <f>RepVariacion[[#This Row],[Fecha]]-RepVariacion[[#This Row],[Fecha Inicial]]+1</f>
        <v>7</v>
      </c>
      <c r="E964" s="62">
        <v>46149</v>
      </c>
      <c r="F964" s="62">
        <v>46155</v>
      </c>
      <c r="G964" s="29" t="s">
        <v>135</v>
      </c>
      <c r="H964" s="30">
        <v>8</v>
      </c>
      <c r="I964" s="30">
        <v>12</v>
      </c>
      <c r="J964" s="30">
        <v>18</v>
      </c>
      <c r="K964" s="30">
        <v>2</v>
      </c>
      <c r="L964" s="30">
        <v>1</v>
      </c>
      <c r="M964" s="30">
        <v>-1</v>
      </c>
      <c r="N964" s="30">
        <v>1</v>
      </c>
      <c r="O964" s="58">
        <v>-0.5</v>
      </c>
      <c r="P964" s="59">
        <v>-272</v>
      </c>
      <c r="Q964" s="59">
        <v>0.5</v>
      </c>
      <c r="R964" s="59">
        <v>272</v>
      </c>
      <c r="S964" s="32">
        <v>0.13200000000000001</v>
      </c>
      <c r="T964" s="32">
        <v>6.6000000000000003E-2</v>
      </c>
      <c r="U964" s="59">
        <v>4118</v>
      </c>
      <c r="V964" s="59">
        <v>4896</v>
      </c>
      <c r="W964" s="59">
        <v>3264</v>
      </c>
      <c r="X964" s="59">
        <v>544</v>
      </c>
      <c r="Y964" s="59">
        <v>272</v>
      </c>
      <c r="AA964"/>
    </row>
    <row r="965" spans="1:27" x14ac:dyDescent="0.25">
      <c r="A965" s="60">
        <f>IFERROR(VLOOKUP(RepVariacion[[#This Row],[Nombre Artículo]],Productos[],4,FALSE),"00 Falta Info")</f>
        <v>0</v>
      </c>
      <c r="B965" s="34" t="str">
        <f>IFERROR(VLOOKUP(RepVariacion[[#This Row],[Nombre Artículo]],Productos[],3,FALSE),"00 Falta Info")</f>
        <v>Colación</v>
      </c>
      <c r="C965" s="34" t="str">
        <f>IFERROR(VLOOKUP(RepVariacion[[#This Row],[Nombre Artículo]],Productos[],2,FALSE),"00 Falta Info")</f>
        <v>Colacion</v>
      </c>
      <c r="D965" s="61">
        <f>RepVariacion[[#This Row],[Fecha]]-RepVariacion[[#This Row],[Fecha Inicial]]+1</f>
        <v>7</v>
      </c>
      <c r="E965" s="62">
        <v>46149</v>
      </c>
      <c r="F965" s="62">
        <v>46155</v>
      </c>
      <c r="G965" s="29" t="s">
        <v>137</v>
      </c>
      <c r="H965" s="30">
        <v>8.6</v>
      </c>
      <c r="I965" s="30">
        <v>8</v>
      </c>
      <c r="J965" s="30">
        <v>8</v>
      </c>
      <c r="K965" s="30">
        <v>8.6</v>
      </c>
      <c r="L965" s="30"/>
      <c r="M965" s="30">
        <v>-8.6</v>
      </c>
      <c r="N965" s="30"/>
      <c r="O965" s="58">
        <v>-1</v>
      </c>
      <c r="P965" s="59">
        <v>-42914</v>
      </c>
      <c r="Q965" s="59"/>
      <c r="R965" s="59"/>
      <c r="S965" s="32"/>
      <c r="T965" s="32"/>
      <c r="U965" s="59"/>
      <c r="V965" s="59">
        <v>39920</v>
      </c>
      <c r="W965" s="59">
        <v>39920</v>
      </c>
      <c r="X965" s="59">
        <v>51600</v>
      </c>
      <c r="Y965" s="59"/>
      <c r="AA965"/>
    </row>
    <row r="966" spans="1:27" x14ac:dyDescent="0.25">
      <c r="A966" s="60">
        <f>IFERROR(VLOOKUP(RepVariacion[[#This Row],[Nombre Artículo]],Productos[],4,FALSE),"00 Falta Info")</f>
        <v>0</v>
      </c>
      <c r="B966" s="34" t="str">
        <f>IFERROR(VLOOKUP(RepVariacion[[#This Row],[Nombre Artículo]],Productos[],3,FALSE),"00 Falta Info")</f>
        <v>Colación</v>
      </c>
      <c r="C966" s="34" t="str">
        <f>IFERROR(VLOOKUP(RepVariacion[[#This Row],[Nombre Artículo]],Productos[],2,FALSE),"00 Falta Info")</f>
        <v>Colacion</v>
      </c>
      <c r="D966" s="61">
        <f>RepVariacion[[#This Row],[Fecha]]-RepVariacion[[#This Row],[Fecha Inicial]]+1</f>
        <v>7</v>
      </c>
      <c r="E966" s="62">
        <v>46149</v>
      </c>
      <c r="F966" s="62">
        <v>46155</v>
      </c>
      <c r="G966" s="29" t="s">
        <v>141</v>
      </c>
      <c r="H966" s="30">
        <v>4.8</v>
      </c>
      <c r="I966" s="30"/>
      <c r="J966" s="30"/>
      <c r="K966" s="30">
        <v>4.8</v>
      </c>
      <c r="L966" s="30"/>
      <c r="M966" s="30">
        <v>-4.8</v>
      </c>
      <c r="N966" s="30"/>
      <c r="O966" s="58">
        <v>-1</v>
      </c>
      <c r="P966" s="59">
        <v>-40115.83</v>
      </c>
      <c r="Q966" s="59"/>
      <c r="R966" s="59"/>
      <c r="S966" s="32"/>
      <c r="T966" s="32"/>
      <c r="U966" s="59"/>
      <c r="V966" s="59"/>
      <c r="W966" s="59"/>
      <c r="X966" s="59">
        <v>40115.83</v>
      </c>
      <c r="Y966" s="59"/>
      <c r="AA966"/>
    </row>
    <row r="967" spans="1:27" x14ac:dyDescent="0.25">
      <c r="A967" s="60">
        <f>IFERROR(VLOOKUP(RepVariacion[[#This Row],[Nombre Artículo]],Productos[],4,FALSE),"00 Falta Info")</f>
        <v>0</v>
      </c>
      <c r="B967" s="34" t="str">
        <f>IFERROR(VLOOKUP(RepVariacion[[#This Row],[Nombre Artículo]],Productos[],3,FALSE),"00 Falta Info")</f>
        <v>Colación</v>
      </c>
      <c r="C967" s="34" t="str">
        <f>IFERROR(VLOOKUP(RepVariacion[[#This Row],[Nombre Artículo]],Productos[],2,FALSE),"00 Falta Info")</f>
        <v>Colacion</v>
      </c>
      <c r="D967" s="61">
        <f>RepVariacion[[#This Row],[Fecha]]-RepVariacion[[#This Row],[Fecha Inicial]]+1</f>
        <v>7</v>
      </c>
      <c r="E967" s="62">
        <v>46149</v>
      </c>
      <c r="F967" s="62">
        <v>46155</v>
      </c>
      <c r="G967" s="29" t="s">
        <v>139</v>
      </c>
      <c r="H967" s="30"/>
      <c r="I967" s="30">
        <v>22.8</v>
      </c>
      <c r="J967" s="30">
        <v>22.8</v>
      </c>
      <c r="K967" s="30">
        <v>0.1</v>
      </c>
      <c r="L967" s="30"/>
      <c r="M967" s="30">
        <v>-0.1</v>
      </c>
      <c r="N967" s="30"/>
      <c r="O967" s="58">
        <v>-1</v>
      </c>
      <c r="P967" s="59">
        <v>-349</v>
      </c>
      <c r="Q967" s="59"/>
      <c r="R967" s="59"/>
      <c r="S967" s="32"/>
      <c r="T967" s="32"/>
      <c r="U967" s="59"/>
      <c r="V967" s="59">
        <v>79397.5</v>
      </c>
      <c r="W967" s="59">
        <v>79746.5</v>
      </c>
      <c r="X967" s="59">
        <v>349</v>
      </c>
      <c r="Y967" s="59"/>
      <c r="AA967"/>
    </row>
    <row r="968" spans="1:27" x14ac:dyDescent="0.25">
      <c r="A968" s="60">
        <f>IFERROR(VLOOKUP(RepVariacion[[#This Row],[Nombre Artículo]],Productos[],4,FALSE),"00 Falta Info")</f>
        <v>0</v>
      </c>
      <c r="B968" s="34" t="str">
        <f>IFERROR(VLOOKUP(RepVariacion[[#This Row],[Nombre Artículo]],Productos[],3,FALSE),"00 Falta Info")</f>
        <v>Colación</v>
      </c>
      <c r="C968" s="34" t="str">
        <f>IFERROR(VLOOKUP(RepVariacion[[#This Row],[Nombre Artículo]],Productos[],2,FALSE),"00 Falta Info")</f>
        <v>Colacion</v>
      </c>
      <c r="D968" s="61">
        <f>RepVariacion[[#This Row],[Fecha]]-RepVariacion[[#This Row],[Fecha Inicial]]+1</f>
        <v>7</v>
      </c>
      <c r="E968" s="62">
        <v>46149</v>
      </c>
      <c r="F968" s="62">
        <v>46155</v>
      </c>
      <c r="G968" s="29" t="s">
        <v>140</v>
      </c>
      <c r="H968" s="30">
        <v>8.9</v>
      </c>
      <c r="I968" s="30"/>
      <c r="J968" s="30"/>
      <c r="K968" s="30">
        <v>8.9</v>
      </c>
      <c r="L968" s="30"/>
      <c r="M968" s="30">
        <v>-8.9</v>
      </c>
      <c r="N968" s="30"/>
      <c r="O968" s="58">
        <v>-1</v>
      </c>
      <c r="P968" s="59">
        <v>-22250</v>
      </c>
      <c r="Q968" s="59"/>
      <c r="R968" s="59"/>
      <c r="S968" s="32"/>
      <c r="T968" s="32"/>
      <c r="U968" s="59"/>
      <c r="V968" s="59"/>
      <c r="W968" s="59"/>
      <c r="X968" s="59">
        <v>22250</v>
      </c>
      <c r="Y968" s="59"/>
      <c r="AA968"/>
    </row>
    <row r="969" spans="1:27" x14ac:dyDescent="0.25">
      <c r="A969" s="60">
        <f>IFERROR(VLOOKUP(RepVariacion[[#This Row],[Nombre Artículo]],Productos[],4,FALSE),"00 Falta Info")</f>
        <v>0</v>
      </c>
      <c r="B969" s="34" t="str">
        <f>IFERROR(VLOOKUP(RepVariacion[[#This Row],[Nombre Artículo]],Productos[],3,FALSE),"00 Falta Info")</f>
        <v>Aves</v>
      </c>
      <c r="C969" s="34" t="str">
        <f>IFERROR(VLOOKUP(RepVariacion[[#This Row],[Nombre Artículo]],Productos[],2,FALSE),"00 Falta Info")</f>
        <v>Pollo</v>
      </c>
      <c r="D969" s="61">
        <f>RepVariacion[[#This Row],[Fecha]]-RepVariacion[[#This Row],[Fecha Inicial]]+1</f>
        <v>7</v>
      </c>
      <c r="E969" s="62">
        <v>46156</v>
      </c>
      <c r="F969" s="62">
        <v>46162</v>
      </c>
      <c r="G969" s="29" t="s">
        <v>71</v>
      </c>
      <c r="H969" s="30">
        <v>34.1</v>
      </c>
      <c r="I969" s="30"/>
      <c r="J969" s="30">
        <v>28.5</v>
      </c>
      <c r="K969" s="30">
        <v>5.7</v>
      </c>
      <c r="L969" s="30">
        <v>4.7</v>
      </c>
      <c r="M969" s="30">
        <v>-0.9</v>
      </c>
      <c r="N969" s="30"/>
      <c r="O969" s="58">
        <v>-0.16500000000000001</v>
      </c>
      <c r="P969" s="59" t="s">
        <v>163</v>
      </c>
      <c r="Q969" s="59"/>
      <c r="R969" s="59"/>
      <c r="S969" s="32">
        <v>0.17399999999999999</v>
      </c>
      <c r="T969" s="32">
        <v>0.14499999999999999</v>
      </c>
      <c r="U969" s="59" t="s">
        <v>164</v>
      </c>
      <c r="V969" s="59" t="s">
        <v>165</v>
      </c>
      <c r="W969" s="59"/>
      <c r="X969" s="59" t="s">
        <v>166</v>
      </c>
      <c r="Y969" s="59" t="s">
        <v>167</v>
      </c>
      <c r="AA969"/>
    </row>
    <row r="970" spans="1:27" x14ac:dyDescent="0.25">
      <c r="A970" s="60">
        <f>IFERROR(VLOOKUP(RepVariacion[[#This Row],[Nombre Artículo]],Productos[],4,FALSE),"00 Falta Info")</f>
        <v>0</v>
      </c>
      <c r="B970" s="34" t="str">
        <f>IFERROR(VLOOKUP(RepVariacion[[#This Row],[Nombre Artículo]],Productos[],3,FALSE),"00 Falta Info")</f>
        <v>Carnes</v>
      </c>
      <c r="C970" s="34" t="str">
        <f>IFERROR(VLOOKUP(RepVariacion[[#This Row],[Nombre Artículo]],Productos[],2,FALSE),"00 Falta Info")</f>
        <v>Vacuno</v>
      </c>
      <c r="D970" s="61">
        <f>RepVariacion[[#This Row],[Fecha]]-RepVariacion[[#This Row],[Fecha Inicial]]+1</f>
        <v>7</v>
      </c>
      <c r="E970" s="62">
        <v>46156</v>
      </c>
      <c r="F970" s="62">
        <v>46162</v>
      </c>
      <c r="G970" s="29" t="s">
        <v>103</v>
      </c>
      <c r="H970" s="30">
        <v>45</v>
      </c>
      <c r="I970" s="30">
        <v>15</v>
      </c>
      <c r="J970" s="30">
        <v>39.200000000000003</v>
      </c>
      <c r="K970" s="30">
        <v>20.8</v>
      </c>
      <c r="L970" s="30">
        <v>21.2</v>
      </c>
      <c r="M970" s="30">
        <v>0.4</v>
      </c>
      <c r="N970" s="30"/>
      <c r="O970" s="58">
        <v>2.1999999999999999E-2</v>
      </c>
      <c r="P970" s="59" t="s">
        <v>168</v>
      </c>
      <c r="Q970" s="59"/>
      <c r="R970" s="59"/>
      <c r="S970" s="32">
        <v>0.40400000000000003</v>
      </c>
      <c r="T970" s="32">
        <v>0.41299999999999998</v>
      </c>
      <c r="U970" s="59" t="s">
        <v>169</v>
      </c>
      <c r="V970" s="59" t="s">
        <v>170</v>
      </c>
      <c r="W970" s="59" t="s">
        <v>171</v>
      </c>
      <c r="X970" s="59" t="s">
        <v>172</v>
      </c>
      <c r="Y970" s="59" t="s">
        <v>173</v>
      </c>
      <c r="AA970"/>
    </row>
    <row r="971" spans="1:27" x14ac:dyDescent="0.25">
      <c r="A971" s="60">
        <f>IFERROR(VLOOKUP(RepVariacion[[#This Row],[Nombre Artículo]],Productos[],4,FALSE),"00 Falta Info")</f>
        <v>0</v>
      </c>
      <c r="B971" s="34" t="str">
        <f>IFERROR(VLOOKUP(RepVariacion[[#This Row],[Nombre Artículo]],Productos[],3,FALSE),"00 Falta Info")</f>
        <v>Carnes</v>
      </c>
      <c r="C971" s="34" t="str">
        <f>IFERROR(VLOOKUP(RepVariacion[[#This Row],[Nombre Artículo]],Productos[],2,FALSE),"00 Falta Info")</f>
        <v>Vacuno</v>
      </c>
      <c r="D971" s="61">
        <f>RepVariacion[[#This Row],[Fecha]]-RepVariacion[[#This Row],[Fecha Inicial]]+1</f>
        <v>7</v>
      </c>
      <c r="E971" s="62">
        <v>46156</v>
      </c>
      <c r="F971" s="62">
        <v>46162</v>
      </c>
      <c r="G971" s="29" t="s">
        <v>84</v>
      </c>
      <c r="H971" s="30">
        <v>29.8</v>
      </c>
      <c r="I971" s="30">
        <v>16.3</v>
      </c>
      <c r="J971" s="30">
        <v>35.9</v>
      </c>
      <c r="K971" s="30">
        <v>10.199999999999999</v>
      </c>
      <c r="L971" s="30">
        <v>13.2</v>
      </c>
      <c r="M971" s="30">
        <v>3</v>
      </c>
      <c r="N971" s="30"/>
      <c r="O971" s="58">
        <v>0.29599999999999999</v>
      </c>
      <c r="P971" s="59" t="s">
        <v>174</v>
      </c>
      <c r="Q971" s="59"/>
      <c r="R971" s="59"/>
      <c r="S971" s="32">
        <v>0.21299999999999999</v>
      </c>
      <c r="T971" s="32">
        <v>0.27600000000000002</v>
      </c>
      <c r="U971" s="59" t="s">
        <v>175</v>
      </c>
      <c r="V971" s="59" t="s">
        <v>176</v>
      </c>
      <c r="W971" s="59" t="s">
        <v>177</v>
      </c>
      <c r="X971" s="59" t="s">
        <v>178</v>
      </c>
      <c r="Y971" s="59" t="s">
        <v>179</v>
      </c>
      <c r="AA971"/>
    </row>
    <row r="972" spans="1:27" x14ac:dyDescent="0.25">
      <c r="A972" s="60">
        <f>IFERROR(VLOOKUP(RepVariacion[[#This Row],[Nombre Artículo]],Productos[],4,FALSE),"00 Falta Info")</f>
        <v>0</v>
      </c>
      <c r="B972" s="34" t="str">
        <f>IFERROR(VLOOKUP(RepVariacion[[#This Row],[Nombre Artículo]],Productos[],3,FALSE),"00 Falta Info")</f>
        <v>Carnes</v>
      </c>
      <c r="C972" s="34" t="str">
        <f>IFERROR(VLOOKUP(RepVariacion[[#This Row],[Nombre Artículo]],Productos[],2,FALSE),"00 Falta Info")</f>
        <v>Vacuno</v>
      </c>
      <c r="D972" s="61">
        <f>RepVariacion[[#This Row],[Fecha]]-RepVariacion[[#This Row],[Fecha Inicial]]+1</f>
        <v>7</v>
      </c>
      <c r="E972" s="62">
        <v>46156</v>
      </c>
      <c r="F972" s="62">
        <v>46162</v>
      </c>
      <c r="G972" s="29" t="s">
        <v>104</v>
      </c>
      <c r="H972" s="30">
        <v>8.8000000000000007</v>
      </c>
      <c r="I972" s="30"/>
      <c r="J972" s="30">
        <v>3.2</v>
      </c>
      <c r="K972" s="30">
        <v>5.5</v>
      </c>
      <c r="L972" s="30">
        <v>5.5</v>
      </c>
      <c r="M972" s="30"/>
      <c r="N972" s="30"/>
      <c r="O972" s="58"/>
      <c r="P972" s="59"/>
      <c r="Q972" s="59"/>
      <c r="R972" s="59"/>
      <c r="S972" s="32">
        <v>0.42</v>
      </c>
      <c r="T972" s="32">
        <v>0.42</v>
      </c>
      <c r="U972" s="59" t="s">
        <v>180</v>
      </c>
      <c r="V972" s="59" t="s">
        <v>181</v>
      </c>
      <c r="W972" s="59"/>
      <c r="X972" s="59" t="s">
        <v>182</v>
      </c>
      <c r="Y972" s="59" t="s">
        <v>182</v>
      </c>
      <c r="AA972"/>
    </row>
    <row r="973" spans="1:27" x14ac:dyDescent="0.25">
      <c r="A973" s="60">
        <f>IFERROR(VLOOKUP(RepVariacion[[#This Row],[Nombre Artículo]],Productos[],4,FALSE),"00 Falta Info")</f>
        <v>0</v>
      </c>
      <c r="B973" s="34" t="str">
        <f>IFERROR(VLOOKUP(RepVariacion[[#This Row],[Nombre Artículo]],Productos[],3,FALSE),"00 Falta Info")</f>
        <v>Carnes</v>
      </c>
      <c r="C973" s="34" t="str">
        <f>IFERROR(VLOOKUP(RepVariacion[[#This Row],[Nombre Artículo]],Productos[],2,FALSE),"00 Falta Info")</f>
        <v>Vacuno</v>
      </c>
      <c r="D973" s="61">
        <f>RepVariacion[[#This Row],[Fecha]]-RepVariacion[[#This Row],[Fecha Inicial]]+1</f>
        <v>7</v>
      </c>
      <c r="E973" s="62">
        <v>46156</v>
      </c>
      <c r="F973" s="62">
        <v>46162</v>
      </c>
      <c r="G973" s="29" t="s">
        <v>105</v>
      </c>
      <c r="H973" s="30">
        <v>9.6</v>
      </c>
      <c r="I973" s="30">
        <v>5</v>
      </c>
      <c r="J973" s="30">
        <v>8.5</v>
      </c>
      <c r="K973" s="30">
        <v>6.1</v>
      </c>
      <c r="L973" s="30">
        <v>7</v>
      </c>
      <c r="M973" s="30">
        <v>0.9</v>
      </c>
      <c r="N973" s="30"/>
      <c r="O973" s="58">
        <v>0.14699999999999999</v>
      </c>
      <c r="P973" s="59" t="s">
        <v>183</v>
      </c>
      <c r="Q973" s="59"/>
      <c r="R973" s="59"/>
      <c r="S973" s="32">
        <v>0.151</v>
      </c>
      <c r="T973" s="32">
        <v>0.17399999999999999</v>
      </c>
      <c r="U973" s="59" t="s">
        <v>184</v>
      </c>
      <c r="V973" s="59" t="s">
        <v>185</v>
      </c>
      <c r="W973" s="59" t="s">
        <v>186</v>
      </c>
      <c r="X973" s="59" t="s">
        <v>187</v>
      </c>
      <c r="Y973" s="59" t="s">
        <v>188</v>
      </c>
      <c r="AA973"/>
    </row>
    <row r="974" spans="1:27" x14ac:dyDescent="0.25">
      <c r="A974" s="60">
        <f>IFERROR(VLOOKUP(RepVariacion[[#This Row],[Nombre Artículo]],Productos[],4,FALSE),"00 Falta Info")</f>
        <v>0</v>
      </c>
      <c r="B974" s="34" t="str">
        <f>IFERROR(VLOOKUP(RepVariacion[[#This Row],[Nombre Artículo]],Productos[],3,FALSE),"00 Falta Info")</f>
        <v>Carnes</v>
      </c>
      <c r="C974" s="34" t="str">
        <f>IFERROR(VLOOKUP(RepVariacion[[#This Row],[Nombre Artículo]],Productos[],2,FALSE),"00 Falta Info")</f>
        <v>Vacuno</v>
      </c>
      <c r="D974" s="61">
        <f>RepVariacion[[#This Row],[Fecha]]-RepVariacion[[#This Row],[Fecha Inicial]]+1</f>
        <v>7</v>
      </c>
      <c r="E974" s="62">
        <v>46156</v>
      </c>
      <c r="F974" s="62">
        <v>46162</v>
      </c>
      <c r="G974" s="29" t="s">
        <v>160</v>
      </c>
      <c r="H974" s="30">
        <v>138</v>
      </c>
      <c r="I974" s="30"/>
      <c r="J974" s="30">
        <v>107</v>
      </c>
      <c r="K974" s="30">
        <v>31</v>
      </c>
      <c r="L974" s="30">
        <v>30</v>
      </c>
      <c r="M974" s="30">
        <v>-1</v>
      </c>
      <c r="N974" s="30">
        <v>1</v>
      </c>
      <c r="O974" s="58">
        <v>-3.2000000000000001E-2</v>
      </c>
      <c r="P974" s="59" t="s">
        <v>189</v>
      </c>
      <c r="Q974" s="59">
        <v>3.2000000000000001E-2</v>
      </c>
      <c r="R974" s="59" t="s">
        <v>190</v>
      </c>
      <c r="S974" s="32">
        <v>0.318</v>
      </c>
      <c r="T974" s="32">
        <v>0.307</v>
      </c>
      <c r="U974" s="59" t="s">
        <v>191</v>
      </c>
      <c r="V974" s="59" t="s">
        <v>192</v>
      </c>
      <c r="W974" s="59"/>
      <c r="X974" s="59" t="s">
        <v>193</v>
      </c>
      <c r="Y974" s="59" t="s">
        <v>194</v>
      </c>
      <c r="AA974"/>
    </row>
    <row r="975" spans="1:27" x14ac:dyDescent="0.25">
      <c r="A975" s="60">
        <f>IFERROR(VLOOKUP(RepVariacion[[#This Row],[Nombre Artículo]],Productos[],4,FALSE),"00 Falta Info")</f>
        <v>0</v>
      </c>
      <c r="B975" s="34" t="str">
        <f>IFERROR(VLOOKUP(RepVariacion[[#This Row],[Nombre Artículo]],Productos[],3,FALSE),"00 Falta Info")</f>
        <v>Carnes</v>
      </c>
      <c r="C975" s="34" t="str">
        <f>IFERROR(VLOOKUP(RepVariacion[[#This Row],[Nombre Artículo]],Productos[],2,FALSE),"00 Falta Info")</f>
        <v>Vacuno</v>
      </c>
      <c r="D975" s="61">
        <f>RepVariacion[[#This Row],[Fecha]]-RepVariacion[[#This Row],[Fecha Inicial]]+1</f>
        <v>7</v>
      </c>
      <c r="E975" s="62">
        <v>46156</v>
      </c>
      <c r="F975" s="62">
        <v>46162</v>
      </c>
      <c r="G975" s="29" t="s">
        <v>106</v>
      </c>
      <c r="H975" s="30">
        <v>5.6</v>
      </c>
      <c r="I975" s="30">
        <v>4</v>
      </c>
      <c r="J975" s="30">
        <v>5</v>
      </c>
      <c r="K975" s="30">
        <v>4.5999999999999996</v>
      </c>
      <c r="L975" s="30">
        <v>4.5999999999999996</v>
      </c>
      <c r="M975" s="30"/>
      <c r="N975" s="30"/>
      <c r="O975" s="58"/>
      <c r="P975" s="59"/>
      <c r="Q975" s="59"/>
      <c r="R975" s="59"/>
      <c r="S975" s="32">
        <v>0.2</v>
      </c>
      <c r="T975" s="32">
        <v>0.2</v>
      </c>
      <c r="U975" s="59" t="s">
        <v>195</v>
      </c>
      <c r="V975" s="59" t="s">
        <v>196</v>
      </c>
      <c r="W975" s="59" t="s">
        <v>197</v>
      </c>
      <c r="X975" s="59" t="s">
        <v>198</v>
      </c>
      <c r="Y975" s="59" t="s">
        <v>198</v>
      </c>
      <c r="AA975"/>
    </row>
    <row r="976" spans="1:27" x14ac:dyDescent="0.25">
      <c r="A976" s="60">
        <f>IFERROR(VLOOKUP(RepVariacion[[#This Row],[Nombre Artículo]],Productos[],4,FALSE),"00 Falta Info")</f>
        <v>0</v>
      </c>
      <c r="B976" s="34" t="str">
        <f>IFERROR(VLOOKUP(RepVariacion[[#This Row],[Nombre Artículo]],Productos[],3,FALSE),"00 Falta Info")</f>
        <v>Pescado</v>
      </c>
      <c r="C976" s="34" t="str">
        <f>IFERROR(VLOOKUP(RepVariacion[[#This Row],[Nombre Artículo]],Productos[],2,FALSE),"00 Falta Info")</f>
        <v>Pescado</v>
      </c>
      <c r="D976" s="61">
        <f>RepVariacion[[#This Row],[Fecha]]-RepVariacion[[#This Row],[Fecha Inicial]]+1</f>
        <v>7</v>
      </c>
      <c r="E976" s="62">
        <v>46156</v>
      </c>
      <c r="F976" s="62">
        <v>46162</v>
      </c>
      <c r="G976" s="29" t="s">
        <v>86</v>
      </c>
      <c r="H976" s="30">
        <v>18.2</v>
      </c>
      <c r="I976" s="30">
        <v>19.100000000000001</v>
      </c>
      <c r="J976" s="30">
        <v>26.8</v>
      </c>
      <c r="K976" s="30">
        <v>10.5</v>
      </c>
      <c r="L976" s="30">
        <v>10.1</v>
      </c>
      <c r="M976" s="30">
        <v>-0.4</v>
      </c>
      <c r="N976" s="30"/>
      <c r="O976" s="58">
        <v>-3.9E-2</v>
      </c>
      <c r="P976" s="59" t="s">
        <v>199</v>
      </c>
      <c r="Q976" s="59"/>
      <c r="R976" s="59"/>
      <c r="S976" s="32">
        <v>0.156</v>
      </c>
      <c r="T976" s="32">
        <v>0.151</v>
      </c>
      <c r="U976" s="59" t="s">
        <v>200</v>
      </c>
      <c r="V976" s="59" t="s">
        <v>201</v>
      </c>
      <c r="W976" s="59" t="s">
        <v>202</v>
      </c>
      <c r="X976" s="59" t="s">
        <v>203</v>
      </c>
      <c r="Y976" s="59" t="s">
        <v>204</v>
      </c>
      <c r="AA976"/>
    </row>
    <row r="977" spans="1:27" x14ac:dyDescent="0.25">
      <c r="A977" s="60">
        <f>IFERROR(VLOOKUP(RepVariacion[[#This Row],[Nombre Artículo]],Productos[],4,FALSE),"00 Falta Info")</f>
        <v>0</v>
      </c>
      <c r="B977" s="34" t="str">
        <f>IFERROR(VLOOKUP(RepVariacion[[#This Row],[Nombre Artículo]],Productos[],3,FALSE),"00 Falta Info")</f>
        <v>Pescado</v>
      </c>
      <c r="C977" s="34" t="str">
        <f>IFERROR(VLOOKUP(RepVariacion[[#This Row],[Nombre Artículo]],Productos[],2,FALSE),"00 Falta Info")</f>
        <v>Pescado</v>
      </c>
      <c r="D977" s="61">
        <f>RepVariacion[[#This Row],[Fecha]]-RepVariacion[[#This Row],[Fecha Inicial]]+1</f>
        <v>7</v>
      </c>
      <c r="E977" s="62">
        <v>46156</v>
      </c>
      <c r="F977" s="62">
        <v>46162</v>
      </c>
      <c r="G977" s="29" t="s">
        <v>107</v>
      </c>
      <c r="H977" s="30">
        <v>14.5</v>
      </c>
      <c r="I977" s="30">
        <v>10</v>
      </c>
      <c r="J977" s="30">
        <v>18.3</v>
      </c>
      <c r="K977" s="30">
        <v>6.1</v>
      </c>
      <c r="L977" s="30">
        <v>6.7</v>
      </c>
      <c r="M977" s="30">
        <v>0.5</v>
      </c>
      <c r="N977" s="30"/>
      <c r="O977" s="58">
        <v>8.5999999999999993E-2</v>
      </c>
      <c r="P977" s="59" t="s">
        <v>205</v>
      </c>
      <c r="Q977" s="59"/>
      <c r="R977" s="59"/>
      <c r="S977" s="32">
        <v>0.17399999999999999</v>
      </c>
      <c r="T977" s="32">
        <v>0.189</v>
      </c>
      <c r="U977" s="59" t="s">
        <v>206</v>
      </c>
      <c r="V977" s="59" t="s">
        <v>207</v>
      </c>
      <c r="W977" s="59" t="s">
        <v>208</v>
      </c>
      <c r="X977" s="59" t="s">
        <v>209</v>
      </c>
      <c r="Y977" s="59" t="s">
        <v>210</v>
      </c>
      <c r="AA977"/>
    </row>
    <row r="978" spans="1:27" x14ac:dyDescent="0.25">
      <c r="A978" s="60">
        <f>IFERROR(VLOOKUP(RepVariacion[[#This Row],[Nombre Artículo]],Productos[],4,FALSE),"00 Falta Info")</f>
        <v>0</v>
      </c>
      <c r="B978" s="34" t="str">
        <f>IFERROR(VLOOKUP(RepVariacion[[#This Row],[Nombre Artículo]],Productos[],3,FALSE),"00 Falta Info")</f>
        <v>Pescado</v>
      </c>
      <c r="C978" s="34" t="str">
        <f>IFERROR(VLOOKUP(RepVariacion[[#This Row],[Nombre Artículo]],Productos[],2,FALSE),"00 Falta Info")</f>
        <v>Pescado</v>
      </c>
      <c r="D978" s="61">
        <f>RepVariacion[[#This Row],[Fecha]]-RepVariacion[[#This Row],[Fecha Inicial]]+1</f>
        <v>7</v>
      </c>
      <c r="E978" s="62">
        <v>46156</v>
      </c>
      <c r="F978" s="62">
        <v>46162</v>
      </c>
      <c r="G978" s="29" t="s">
        <v>109</v>
      </c>
      <c r="H978" s="30">
        <v>30.5</v>
      </c>
      <c r="I978" s="30">
        <v>35.299999999999997</v>
      </c>
      <c r="J978" s="30">
        <v>30.4</v>
      </c>
      <c r="K978" s="30">
        <v>35.4</v>
      </c>
      <c r="L978" s="30">
        <v>15.8</v>
      </c>
      <c r="M978" s="30">
        <v>-19.600000000000001</v>
      </c>
      <c r="N978" s="30">
        <v>4.5999999999999996</v>
      </c>
      <c r="O978" s="58">
        <v>-0.55300000000000005</v>
      </c>
      <c r="P978" s="59" t="s">
        <v>211</v>
      </c>
      <c r="Q978" s="59">
        <v>0.13100000000000001</v>
      </c>
      <c r="R978" s="59" t="s">
        <v>212</v>
      </c>
      <c r="S978" s="32">
        <v>0.58699999999999997</v>
      </c>
      <c r="T978" s="32">
        <v>0.26200000000000001</v>
      </c>
      <c r="U978" s="59" t="s">
        <v>213</v>
      </c>
      <c r="V978" s="59" t="s">
        <v>214</v>
      </c>
      <c r="W978" s="59" t="s">
        <v>215</v>
      </c>
      <c r="X978" s="59" t="s">
        <v>216</v>
      </c>
      <c r="Y978" s="59" t="s">
        <v>217</v>
      </c>
      <c r="AA978"/>
    </row>
    <row r="979" spans="1:27" x14ac:dyDescent="0.25">
      <c r="A979" s="60">
        <f>IFERROR(VLOOKUP(RepVariacion[[#This Row],[Nombre Artículo]],Productos[],4,FALSE),"00 Falta Info")</f>
        <v>0</v>
      </c>
      <c r="B979" s="34" t="str">
        <f>IFERROR(VLOOKUP(RepVariacion[[#This Row],[Nombre Artículo]],Productos[],3,FALSE),"00 Falta Info")</f>
        <v>Pescado</v>
      </c>
      <c r="C979" s="34" t="str">
        <f>IFERROR(VLOOKUP(RepVariacion[[#This Row],[Nombre Artículo]],Productos[],2,FALSE),"00 Falta Info")</f>
        <v>Pescado</v>
      </c>
      <c r="D979" s="61">
        <f>RepVariacion[[#This Row],[Fecha]]-RepVariacion[[#This Row],[Fecha Inicial]]+1</f>
        <v>7</v>
      </c>
      <c r="E979" s="62">
        <v>46156</v>
      </c>
      <c r="F979" s="62">
        <v>46162</v>
      </c>
      <c r="G979" s="29" t="s">
        <v>161</v>
      </c>
      <c r="H979" s="30">
        <v>0.3</v>
      </c>
      <c r="I979" s="30"/>
      <c r="J979" s="30"/>
      <c r="K979" s="30">
        <v>0.3</v>
      </c>
      <c r="L979" s="30"/>
      <c r="M979" s="30">
        <v>-0.3</v>
      </c>
      <c r="N979" s="30"/>
      <c r="O979" s="58">
        <v>-1</v>
      </c>
      <c r="P979" s="59" t="s">
        <v>218</v>
      </c>
      <c r="Q979" s="59"/>
      <c r="R979" s="59"/>
      <c r="S979" s="32"/>
      <c r="T979" s="32"/>
      <c r="U979" s="59"/>
      <c r="V979" s="59"/>
      <c r="W979" s="59"/>
      <c r="X979" s="59" t="s">
        <v>219</v>
      </c>
      <c r="Y979" s="59"/>
      <c r="AA979"/>
    </row>
    <row r="980" spans="1:27" x14ac:dyDescent="0.25">
      <c r="A980" s="60">
        <f>IFERROR(VLOOKUP(RepVariacion[[#This Row],[Nombre Artículo]],Productos[],4,FALSE),"00 Falta Info")</f>
        <v>0</v>
      </c>
      <c r="B980" s="34" t="str">
        <f>IFERROR(VLOOKUP(RepVariacion[[#This Row],[Nombre Artículo]],Productos[],3,FALSE),"00 Falta Info")</f>
        <v>Pescado</v>
      </c>
      <c r="C980" s="34" t="str">
        <f>IFERROR(VLOOKUP(RepVariacion[[#This Row],[Nombre Artículo]],Productos[],2,FALSE),"00 Falta Info")</f>
        <v>Pescado</v>
      </c>
      <c r="D980" s="61">
        <f>RepVariacion[[#This Row],[Fecha]]-RepVariacion[[#This Row],[Fecha Inicial]]+1</f>
        <v>7</v>
      </c>
      <c r="E980" s="62">
        <v>46156</v>
      </c>
      <c r="F980" s="62">
        <v>46162</v>
      </c>
      <c r="G980" s="29" t="s">
        <v>108</v>
      </c>
      <c r="H980" s="30">
        <v>30.6</v>
      </c>
      <c r="I980" s="30">
        <v>18.8</v>
      </c>
      <c r="J980" s="30">
        <v>2</v>
      </c>
      <c r="K980" s="30">
        <v>47.4</v>
      </c>
      <c r="L980" s="30">
        <v>48.8</v>
      </c>
      <c r="M980" s="30">
        <v>1.3</v>
      </c>
      <c r="N980" s="30">
        <v>0.3</v>
      </c>
      <c r="O980" s="58">
        <v>2.8000000000000001E-2</v>
      </c>
      <c r="P980" s="59" t="s">
        <v>220</v>
      </c>
      <c r="Q980" s="59">
        <v>7.0000000000000001E-3</v>
      </c>
      <c r="R980" s="59" t="s">
        <v>221</v>
      </c>
      <c r="S980" s="32">
        <v>0.64300000000000002</v>
      </c>
      <c r="T980" s="32">
        <v>0.66200000000000003</v>
      </c>
      <c r="U980" s="59" t="s">
        <v>222</v>
      </c>
      <c r="V980" s="59" t="s">
        <v>223</v>
      </c>
      <c r="W980" s="59" t="s">
        <v>224</v>
      </c>
      <c r="X980" s="59" t="s">
        <v>225</v>
      </c>
      <c r="Y980" s="59" t="s">
        <v>226</v>
      </c>
      <c r="AA980"/>
    </row>
    <row r="981" spans="1:27" x14ac:dyDescent="0.25">
      <c r="A981" s="60">
        <f>IFERROR(VLOOKUP(RepVariacion[[#This Row],[Nombre Artículo]],Productos[],4,FALSE),"00 Falta Info")</f>
        <v>0</v>
      </c>
      <c r="B981" s="34" t="str">
        <f>IFERROR(VLOOKUP(RepVariacion[[#This Row],[Nombre Artículo]],Productos[],3,FALSE),"00 Falta Info")</f>
        <v>Mariscos</v>
      </c>
      <c r="C981" s="34" t="str">
        <f>IFERROR(VLOOKUP(RepVariacion[[#This Row],[Nombre Artículo]],Productos[],2,FALSE),"00 Falta Info")</f>
        <v>Mariscos</v>
      </c>
      <c r="D981" s="61">
        <f>RepVariacion[[#This Row],[Fecha]]-RepVariacion[[#This Row],[Fecha Inicial]]+1</f>
        <v>7</v>
      </c>
      <c r="E981" s="62">
        <v>46156</v>
      </c>
      <c r="F981" s="62">
        <v>46162</v>
      </c>
      <c r="G981" s="29" t="s">
        <v>110</v>
      </c>
      <c r="H981" s="30">
        <v>7.3</v>
      </c>
      <c r="I981" s="30"/>
      <c r="J981" s="30">
        <v>3.7</v>
      </c>
      <c r="K981" s="30">
        <v>3.6</v>
      </c>
      <c r="L981" s="30">
        <v>8.9</v>
      </c>
      <c r="M981" s="30">
        <v>5.3</v>
      </c>
      <c r="N981" s="30"/>
      <c r="O981" s="58">
        <v>1.48</v>
      </c>
      <c r="P981" s="59" t="s">
        <v>227</v>
      </c>
      <c r="Q981" s="59"/>
      <c r="R981" s="59"/>
      <c r="S981" s="32">
        <v>6.4000000000000001E-2</v>
      </c>
      <c r="T981" s="32">
        <v>0.158</v>
      </c>
      <c r="U981" s="59" t="s">
        <v>228</v>
      </c>
      <c r="V981" s="59" t="s">
        <v>229</v>
      </c>
      <c r="W981" s="59"/>
      <c r="X981" s="59" t="s">
        <v>230</v>
      </c>
      <c r="Y981" s="59" t="s">
        <v>231</v>
      </c>
      <c r="AA981"/>
    </row>
    <row r="982" spans="1:27" x14ac:dyDescent="0.25">
      <c r="A982" s="60">
        <f>IFERROR(VLOOKUP(RepVariacion[[#This Row],[Nombre Artículo]],Productos[],4,FALSE),"00 Falta Info")</f>
        <v>0</v>
      </c>
      <c r="B982" s="34" t="str">
        <f>IFERROR(VLOOKUP(RepVariacion[[#This Row],[Nombre Artículo]],Productos[],3,FALSE),"00 Falta Info")</f>
        <v>Mariscos</v>
      </c>
      <c r="C982" s="34" t="str">
        <f>IFERROR(VLOOKUP(RepVariacion[[#This Row],[Nombre Artículo]],Productos[],2,FALSE),"00 Falta Info")</f>
        <v>Mariscos</v>
      </c>
      <c r="D982" s="61">
        <f>RepVariacion[[#This Row],[Fecha]]-RepVariacion[[#This Row],[Fecha Inicial]]+1</f>
        <v>7</v>
      </c>
      <c r="E982" s="62">
        <v>46156</v>
      </c>
      <c r="F982" s="62">
        <v>46162</v>
      </c>
      <c r="G982" s="29" t="s">
        <v>111</v>
      </c>
      <c r="H982" s="30">
        <v>23.8</v>
      </c>
      <c r="I982" s="30">
        <v>10</v>
      </c>
      <c r="J982" s="30">
        <v>27</v>
      </c>
      <c r="K982" s="30">
        <v>6.8</v>
      </c>
      <c r="L982" s="30">
        <v>6.3</v>
      </c>
      <c r="M982" s="30">
        <v>-0.5</v>
      </c>
      <c r="N982" s="30"/>
      <c r="O982" s="58">
        <v>-7.0999999999999994E-2</v>
      </c>
      <c r="P982" s="59" t="s">
        <v>232</v>
      </c>
      <c r="Q982" s="59"/>
      <c r="R982" s="59"/>
      <c r="S982" s="32">
        <v>0.11700000000000001</v>
      </c>
      <c r="T982" s="32">
        <v>0.107</v>
      </c>
      <c r="U982" s="59" t="s">
        <v>233</v>
      </c>
      <c r="V982" s="59" t="s">
        <v>234</v>
      </c>
      <c r="W982" s="59" t="s">
        <v>235</v>
      </c>
      <c r="X982" s="59" t="s">
        <v>236</v>
      </c>
      <c r="Y982" s="59" t="s">
        <v>237</v>
      </c>
      <c r="AA982"/>
    </row>
    <row r="983" spans="1:27" x14ac:dyDescent="0.25">
      <c r="A983" s="60">
        <f>IFERROR(VLOOKUP(RepVariacion[[#This Row],[Nombre Artículo]],Productos[],4,FALSE),"00 Falta Info")</f>
        <v>0</v>
      </c>
      <c r="B983" s="34" t="str">
        <f>IFERROR(VLOOKUP(RepVariacion[[#This Row],[Nombre Artículo]],Productos[],3,FALSE),"00 Falta Info")</f>
        <v>Mariscos</v>
      </c>
      <c r="C983" s="34" t="str">
        <f>IFERROR(VLOOKUP(RepVariacion[[#This Row],[Nombre Artículo]],Productos[],2,FALSE),"00 Falta Info")</f>
        <v>Mariscos</v>
      </c>
      <c r="D983" s="61">
        <f>RepVariacion[[#This Row],[Fecha]]-RepVariacion[[#This Row],[Fecha Inicial]]+1</f>
        <v>7</v>
      </c>
      <c r="E983" s="62">
        <v>46156</v>
      </c>
      <c r="F983" s="62">
        <v>46162</v>
      </c>
      <c r="G983" s="29" t="s">
        <v>112</v>
      </c>
      <c r="H983" s="30">
        <v>25.8</v>
      </c>
      <c r="I983" s="30"/>
      <c r="J983" s="30">
        <v>26.4</v>
      </c>
      <c r="K983" s="30">
        <v>-0.5</v>
      </c>
      <c r="L983" s="30">
        <v>5.0999999999999996</v>
      </c>
      <c r="M983" s="30">
        <v>5.6</v>
      </c>
      <c r="N983" s="30"/>
      <c r="O983" s="58">
        <v>10.493</v>
      </c>
      <c r="P983" s="59" t="s">
        <v>238</v>
      </c>
      <c r="Q983" s="59"/>
      <c r="R983" s="59"/>
      <c r="S983" s="32">
        <v>-6.0999999999999999E-2</v>
      </c>
      <c r="T983" s="32">
        <v>0.57699999999999996</v>
      </c>
      <c r="U983" s="59" t="s">
        <v>239</v>
      </c>
      <c r="V983" s="59" t="s">
        <v>240</v>
      </c>
      <c r="W983" s="59"/>
      <c r="X983" s="59" t="s">
        <v>241</v>
      </c>
      <c r="Y983" s="59" t="s">
        <v>242</v>
      </c>
      <c r="AA983"/>
    </row>
    <row r="984" spans="1:27" x14ac:dyDescent="0.25">
      <c r="A984" s="60">
        <f>IFERROR(VLOOKUP(RepVariacion[[#This Row],[Nombre Artículo]],Productos[],4,FALSE),"00 Falta Info")</f>
        <v>0</v>
      </c>
      <c r="B984" s="34" t="str">
        <f>IFERROR(VLOOKUP(RepVariacion[[#This Row],[Nombre Artículo]],Productos[],3,FALSE),"00 Falta Info")</f>
        <v>Mariscos</v>
      </c>
      <c r="C984" s="34" t="str">
        <f>IFERROR(VLOOKUP(RepVariacion[[#This Row],[Nombre Artículo]],Productos[],2,FALSE),"00 Falta Info")</f>
        <v>Mariscos</v>
      </c>
      <c r="D984" s="61">
        <f>RepVariacion[[#This Row],[Fecha]]-RepVariacion[[#This Row],[Fecha Inicial]]+1</f>
        <v>7</v>
      </c>
      <c r="E984" s="62">
        <v>46156</v>
      </c>
      <c r="F984" s="62">
        <v>46162</v>
      </c>
      <c r="G984" s="29" t="s">
        <v>113</v>
      </c>
      <c r="H984" s="30">
        <v>38.380000000000003</v>
      </c>
      <c r="I984" s="30"/>
      <c r="J984" s="30">
        <v>36.450000000000003</v>
      </c>
      <c r="K984" s="30">
        <v>1.93</v>
      </c>
      <c r="L984" s="30">
        <v>3.73</v>
      </c>
      <c r="M984" s="30">
        <v>1.8</v>
      </c>
      <c r="N984" s="30"/>
      <c r="O984" s="58">
        <v>0.93500000000000005</v>
      </c>
      <c r="P984" s="59" t="s">
        <v>243</v>
      </c>
      <c r="Q984" s="59"/>
      <c r="R984" s="59"/>
      <c r="S984" s="32">
        <v>0.24299999999999999</v>
      </c>
      <c r="T984" s="32">
        <v>0.46899999999999997</v>
      </c>
      <c r="U984" s="59" t="s">
        <v>244</v>
      </c>
      <c r="V984" s="59" t="s">
        <v>245</v>
      </c>
      <c r="W984" s="59"/>
      <c r="X984" s="59" t="s">
        <v>246</v>
      </c>
      <c r="Y984" s="59" t="s">
        <v>247</v>
      </c>
      <c r="AA984"/>
    </row>
    <row r="985" spans="1:27" x14ac:dyDescent="0.25">
      <c r="A985" s="60">
        <f>IFERROR(VLOOKUP(RepVariacion[[#This Row],[Nombre Artículo]],Productos[],4,FALSE),"00 Falta Info")</f>
        <v>0</v>
      </c>
      <c r="B985" s="34" t="str">
        <f>IFERROR(VLOOKUP(RepVariacion[[#This Row],[Nombre Artículo]],Productos[],3,FALSE),"00 Falta Info")</f>
        <v>Mariscos</v>
      </c>
      <c r="C985" s="34" t="str">
        <f>IFERROR(VLOOKUP(RepVariacion[[#This Row],[Nombre Artículo]],Productos[],2,FALSE),"00 Falta Info")</f>
        <v>Mariscos</v>
      </c>
      <c r="D985" s="61">
        <f>RepVariacion[[#This Row],[Fecha]]-RepVariacion[[#This Row],[Fecha Inicial]]+1</f>
        <v>7</v>
      </c>
      <c r="E985" s="62">
        <v>46156</v>
      </c>
      <c r="F985" s="62">
        <v>46162</v>
      </c>
      <c r="G985" s="29" t="s">
        <v>114</v>
      </c>
      <c r="H985" s="30">
        <v>5.9</v>
      </c>
      <c r="I985" s="30"/>
      <c r="J985" s="30">
        <v>5.4</v>
      </c>
      <c r="K985" s="30">
        <v>0.5</v>
      </c>
      <c r="L985" s="30">
        <v>0.7</v>
      </c>
      <c r="M985" s="30">
        <v>0.2</v>
      </c>
      <c r="N985" s="30"/>
      <c r="O985" s="58">
        <v>0.45800000000000002</v>
      </c>
      <c r="P985" s="59" t="s">
        <v>248</v>
      </c>
      <c r="Q985" s="59"/>
      <c r="R985" s="59"/>
      <c r="S985" s="32">
        <v>0.221</v>
      </c>
      <c r="T985" s="32">
        <v>0.32200000000000001</v>
      </c>
      <c r="U985" s="59" t="s">
        <v>249</v>
      </c>
      <c r="V985" s="59" t="s">
        <v>250</v>
      </c>
      <c r="W985" s="59"/>
      <c r="X985" s="59" t="s">
        <v>251</v>
      </c>
      <c r="Y985" s="59" t="s">
        <v>252</v>
      </c>
      <c r="AA985"/>
    </row>
    <row r="986" spans="1:27" x14ac:dyDescent="0.25">
      <c r="A986" s="60">
        <f>IFERROR(VLOOKUP(RepVariacion[[#This Row],[Nombre Artículo]],Productos[],4,FALSE),"00 Falta Info")</f>
        <v>0</v>
      </c>
      <c r="B986" s="34" t="str">
        <f>IFERROR(VLOOKUP(RepVariacion[[#This Row],[Nombre Artículo]],Productos[],3,FALSE),"00 Falta Info")</f>
        <v>Mariscos</v>
      </c>
      <c r="C986" s="34" t="str">
        <f>IFERROR(VLOOKUP(RepVariacion[[#This Row],[Nombre Artículo]],Productos[],2,FALSE),"00 Falta Info")</f>
        <v>Mariscos</v>
      </c>
      <c r="D986" s="61">
        <f>RepVariacion[[#This Row],[Fecha]]-RepVariacion[[#This Row],[Fecha Inicial]]+1</f>
        <v>7</v>
      </c>
      <c r="E986" s="62">
        <v>46156</v>
      </c>
      <c r="F986" s="62">
        <v>46162</v>
      </c>
      <c r="G986" s="29" t="s">
        <v>115</v>
      </c>
      <c r="H986" s="30">
        <v>7.4</v>
      </c>
      <c r="I986" s="30"/>
      <c r="J986" s="30">
        <v>6.3</v>
      </c>
      <c r="K986" s="30">
        <v>1.1000000000000001</v>
      </c>
      <c r="L986" s="30"/>
      <c r="M986" s="30">
        <v>-1.1000000000000001</v>
      </c>
      <c r="N986" s="30"/>
      <c r="O986" s="58">
        <v>-1</v>
      </c>
      <c r="P986" s="59" t="s">
        <v>253</v>
      </c>
      <c r="Q986" s="59"/>
      <c r="R986" s="59"/>
      <c r="S986" s="32"/>
      <c r="T986" s="32"/>
      <c r="U986" s="59"/>
      <c r="V986" s="59" t="s">
        <v>254</v>
      </c>
      <c r="W986" s="59"/>
      <c r="X986" s="59" t="s">
        <v>255</v>
      </c>
      <c r="Y986" s="59"/>
      <c r="AA986"/>
    </row>
    <row r="987" spans="1:27" x14ac:dyDescent="0.25">
      <c r="A987" s="60">
        <f>IFERROR(VLOOKUP(RepVariacion[[#This Row],[Nombre Artículo]],Productos[],4,FALSE),"00 Falta Info")</f>
        <v>0</v>
      </c>
      <c r="B987" s="34" t="str">
        <f>IFERROR(VLOOKUP(RepVariacion[[#This Row],[Nombre Artículo]],Productos[],3,FALSE),"00 Falta Info")</f>
        <v>Mariscos</v>
      </c>
      <c r="C987" s="34" t="str">
        <f>IFERROR(VLOOKUP(RepVariacion[[#This Row],[Nombre Artículo]],Productos[],2,FALSE),"00 Falta Info")</f>
        <v>Mariscos</v>
      </c>
      <c r="D987" s="61">
        <f>RepVariacion[[#This Row],[Fecha]]-RepVariacion[[#This Row],[Fecha Inicial]]+1</f>
        <v>7</v>
      </c>
      <c r="E987" s="62">
        <v>46156</v>
      </c>
      <c r="F987" s="62">
        <v>46162</v>
      </c>
      <c r="G987" s="29" t="s">
        <v>116</v>
      </c>
      <c r="H987" s="30">
        <v>3.4</v>
      </c>
      <c r="I987" s="30">
        <v>2</v>
      </c>
      <c r="J987" s="30">
        <v>4.4000000000000004</v>
      </c>
      <c r="K987" s="30">
        <v>1</v>
      </c>
      <c r="L987" s="30">
        <v>2.9</v>
      </c>
      <c r="M987" s="30">
        <v>1.9</v>
      </c>
      <c r="N987" s="30"/>
      <c r="O987" s="58">
        <v>1.9510000000000001</v>
      </c>
      <c r="P987" s="59" t="s">
        <v>256</v>
      </c>
      <c r="Q987" s="59"/>
      <c r="R987" s="59"/>
      <c r="S987" s="32">
        <v>9.5000000000000001E-2</v>
      </c>
      <c r="T987" s="32">
        <v>0.28000000000000003</v>
      </c>
      <c r="U987" s="59" t="s">
        <v>257</v>
      </c>
      <c r="V987" s="59" t="s">
        <v>258</v>
      </c>
      <c r="W987" s="59" t="s">
        <v>259</v>
      </c>
      <c r="X987" s="59" t="s">
        <v>260</v>
      </c>
      <c r="Y987" s="59" t="s">
        <v>261</v>
      </c>
      <c r="AA987"/>
    </row>
    <row r="988" spans="1:27" x14ac:dyDescent="0.25">
      <c r="A988" s="60">
        <f>IFERROR(VLOOKUP(RepVariacion[[#This Row],[Nombre Artículo]],Productos[],4,FALSE),"00 Falta Info")</f>
        <v>0</v>
      </c>
      <c r="B988" s="34" t="str">
        <f>IFERROR(VLOOKUP(RepVariacion[[#This Row],[Nombre Artículo]],Productos[],3,FALSE),"00 Falta Info")</f>
        <v>Mariscos</v>
      </c>
      <c r="C988" s="34" t="str">
        <f>IFERROR(VLOOKUP(RepVariacion[[#This Row],[Nombre Artículo]],Productos[],2,FALSE),"00 Falta Info")</f>
        <v>Mariscos</v>
      </c>
      <c r="D988" s="61">
        <f>RepVariacion[[#This Row],[Fecha]]-RepVariacion[[#This Row],[Fecha Inicial]]+1</f>
        <v>7</v>
      </c>
      <c r="E988" s="62">
        <v>46156</v>
      </c>
      <c r="F988" s="62">
        <v>46162</v>
      </c>
      <c r="G988" s="29" t="s">
        <v>117</v>
      </c>
      <c r="H988" s="30">
        <v>73.7</v>
      </c>
      <c r="I988" s="30">
        <v>21.5</v>
      </c>
      <c r="J988" s="30">
        <v>79.3</v>
      </c>
      <c r="K988" s="30">
        <v>15.9</v>
      </c>
      <c r="L988" s="30">
        <v>8.6999999999999993</v>
      </c>
      <c r="M988" s="30">
        <v>-7.2</v>
      </c>
      <c r="N988" s="30">
        <v>1.2</v>
      </c>
      <c r="O988" s="58">
        <v>-0.45400000000000001</v>
      </c>
      <c r="P988" s="59" t="s">
        <v>262</v>
      </c>
      <c r="Q988" s="59">
        <v>7.5999999999999998E-2</v>
      </c>
      <c r="R988" s="59" t="s">
        <v>263</v>
      </c>
      <c r="S988" s="32">
        <v>0.36299999999999999</v>
      </c>
      <c r="T988" s="32">
        <v>0.19900000000000001</v>
      </c>
      <c r="U988" s="59" t="s">
        <v>264</v>
      </c>
      <c r="V988" s="59" t="s">
        <v>265</v>
      </c>
      <c r="W988" s="59" t="s">
        <v>266</v>
      </c>
      <c r="X988" s="59" t="s">
        <v>267</v>
      </c>
      <c r="Y988" s="59" t="s">
        <v>268</v>
      </c>
      <c r="AA988"/>
    </row>
    <row r="989" spans="1:27" x14ac:dyDescent="0.25">
      <c r="A989" s="60">
        <f>IFERROR(VLOOKUP(RepVariacion[[#This Row],[Nombre Artículo]],Productos[],4,FALSE),"00 Falta Info")</f>
        <v>0</v>
      </c>
      <c r="B989" s="34" t="str">
        <f>IFERROR(VLOOKUP(RepVariacion[[#This Row],[Nombre Artículo]],Productos[],3,FALSE),"00 Falta Info")</f>
        <v>Embutidos</v>
      </c>
      <c r="C989" s="34" t="str">
        <f>IFERROR(VLOOKUP(RepVariacion[[#This Row],[Nombre Artículo]],Productos[],2,FALSE),"00 Falta Info")</f>
        <v>Embutidos</v>
      </c>
      <c r="D989" s="61">
        <f>RepVariacion[[#This Row],[Fecha]]-RepVariacion[[#This Row],[Fecha Inicial]]+1</f>
        <v>7</v>
      </c>
      <c r="E989" s="62">
        <v>46156</v>
      </c>
      <c r="F989" s="62">
        <v>46162</v>
      </c>
      <c r="G989" s="29" t="s">
        <v>93</v>
      </c>
      <c r="H989" s="30">
        <v>7.2</v>
      </c>
      <c r="I989" s="30">
        <v>2</v>
      </c>
      <c r="J989" s="30">
        <v>6.3</v>
      </c>
      <c r="K989" s="30">
        <v>2.9</v>
      </c>
      <c r="L989" s="30">
        <v>3.3</v>
      </c>
      <c r="M989" s="30">
        <v>0.4</v>
      </c>
      <c r="N989" s="30"/>
      <c r="O989" s="58">
        <v>0.14599999999999999</v>
      </c>
      <c r="P989" s="59" t="s">
        <v>269</v>
      </c>
      <c r="Q989" s="59"/>
      <c r="R989" s="59"/>
      <c r="S989" s="32">
        <v>0.19</v>
      </c>
      <c r="T989" s="32">
        <v>0.218</v>
      </c>
      <c r="U989" s="59" t="s">
        <v>270</v>
      </c>
      <c r="V989" s="59" t="s">
        <v>271</v>
      </c>
      <c r="W989" s="59" t="s">
        <v>272</v>
      </c>
      <c r="X989" s="59" t="s">
        <v>273</v>
      </c>
      <c r="Y989" s="59" t="s">
        <v>274</v>
      </c>
      <c r="AA989"/>
    </row>
    <row r="990" spans="1:27" x14ac:dyDescent="0.25">
      <c r="A990" s="60">
        <f>IFERROR(VLOOKUP(RepVariacion[[#This Row],[Nombre Artículo]],Productos[],4,FALSE),"00 Falta Info")</f>
        <v>0</v>
      </c>
      <c r="B990" s="34" t="str">
        <f>IFERROR(VLOOKUP(RepVariacion[[#This Row],[Nombre Artículo]],Productos[],3,FALSE),"00 Falta Info")</f>
        <v>Embutidos</v>
      </c>
      <c r="C990" s="34" t="str">
        <f>IFERROR(VLOOKUP(RepVariacion[[#This Row],[Nombre Artículo]],Productos[],2,FALSE),"00 Falta Info")</f>
        <v>Embutidos</v>
      </c>
      <c r="D990" s="61">
        <f>RepVariacion[[#This Row],[Fecha]]-RepVariacion[[#This Row],[Fecha Inicial]]+1</f>
        <v>7</v>
      </c>
      <c r="E990" s="62">
        <v>46156</v>
      </c>
      <c r="F990" s="62">
        <v>46162</v>
      </c>
      <c r="G990" s="29" t="s">
        <v>94</v>
      </c>
      <c r="H990" s="30">
        <v>2.4</v>
      </c>
      <c r="I990" s="30">
        <v>4</v>
      </c>
      <c r="J990" s="30">
        <v>5.2</v>
      </c>
      <c r="K990" s="30">
        <v>1.2</v>
      </c>
      <c r="L990" s="30">
        <v>1.4</v>
      </c>
      <c r="M990" s="30">
        <v>0.2</v>
      </c>
      <c r="N990" s="30"/>
      <c r="O990" s="58">
        <v>0.14899999999999999</v>
      </c>
      <c r="P990" s="59" t="s">
        <v>275</v>
      </c>
      <c r="Q990" s="59"/>
      <c r="R990" s="59"/>
      <c r="S990" s="32">
        <v>0.11700000000000001</v>
      </c>
      <c r="T990" s="32">
        <v>0.13400000000000001</v>
      </c>
      <c r="U990" s="59" t="s">
        <v>276</v>
      </c>
      <c r="V990" s="59" t="s">
        <v>277</v>
      </c>
      <c r="W990" s="59" t="s">
        <v>278</v>
      </c>
      <c r="X990" s="59" t="s">
        <v>279</v>
      </c>
      <c r="Y990" s="59" t="s">
        <v>280</v>
      </c>
      <c r="AA990"/>
    </row>
    <row r="991" spans="1:27" x14ac:dyDescent="0.25">
      <c r="A991" s="60">
        <f>IFERROR(VLOOKUP(RepVariacion[[#This Row],[Nombre Artículo]],Productos[],4,FALSE),"00 Falta Info")</f>
        <v>0</v>
      </c>
      <c r="B991" s="34" t="str">
        <f>IFERROR(VLOOKUP(RepVariacion[[#This Row],[Nombre Artículo]],Productos[],3,FALSE),"00 Falta Info")</f>
        <v>Lacteos</v>
      </c>
      <c r="C991" s="34" t="str">
        <f>IFERROR(VLOOKUP(RepVariacion[[#This Row],[Nombre Artículo]],Productos[],2,FALSE),"00 Falta Info")</f>
        <v>Quesos</v>
      </c>
      <c r="D991" s="61">
        <f>RepVariacion[[#This Row],[Fecha]]-RepVariacion[[#This Row],[Fecha Inicial]]+1</f>
        <v>7</v>
      </c>
      <c r="E991" s="62">
        <v>46156</v>
      </c>
      <c r="F991" s="62">
        <v>46162</v>
      </c>
      <c r="G991" s="29" t="s">
        <v>118</v>
      </c>
      <c r="H991" s="30">
        <v>128</v>
      </c>
      <c r="I991" s="30"/>
      <c r="J991" s="30">
        <v>94</v>
      </c>
      <c r="K991" s="30">
        <v>34</v>
      </c>
      <c r="L991" s="30">
        <v>32</v>
      </c>
      <c r="M991" s="30">
        <v>-2</v>
      </c>
      <c r="N991" s="30">
        <v>1</v>
      </c>
      <c r="O991" s="58">
        <v>-5.8999999999999997E-2</v>
      </c>
      <c r="P991" s="59" t="s">
        <v>281</v>
      </c>
      <c r="Q991" s="59">
        <v>2.9000000000000001E-2</v>
      </c>
      <c r="R991" s="59" t="s">
        <v>282</v>
      </c>
      <c r="S991" s="32">
        <v>0.43</v>
      </c>
      <c r="T991" s="32">
        <v>0.40500000000000003</v>
      </c>
      <c r="U991" s="59" t="s">
        <v>283</v>
      </c>
      <c r="V991" s="59" t="s">
        <v>284</v>
      </c>
      <c r="W991" s="59"/>
      <c r="X991" s="59" t="s">
        <v>285</v>
      </c>
      <c r="Y991" s="59" t="s">
        <v>286</v>
      </c>
      <c r="AA991"/>
    </row>
    <row r="992" spans="1:27" x14ac:dyDescent="0.25">
      <c r="A992" s="60">
        <f>IFERROR(VLOOKUP(RepVariacion[[#This Row],[Nombre Artículo]],Productos[],4,FALSE),"00 Falta Info")</f>
        <v>0</v>
      </c>
      <c r="B992" s="34" t="str">
        <f>IFERROR(VLOOKUP(RepVariacion[[#This Row],[Nombre Artículo]],Productos[],3,FALSE),"00 Falta Info")</f>
        <v>Lacteos</v>
      </c>
      <c r="C992" s="34" t="str">
        <f>IFERROR(VLOOKUP(RepVariacion[[#This Row],[Nombre Artículo]],Productos[],2,FALSE),"00 Falta Info")</f>
        <v>Quesos</v>
      </c>
      <c r="D992" s="61">
        <f>RepVariacion[[#This Row],[Fecha]]-RepVariacion[[#This Row],[Fecha Inicial]]+1</f>
        <v>7</v>
      </c>
      <c r="E992" s="62">
        <v>46156</v>
      </c>
      <c r="F992" s="62">
        <v>46162</v>
      </c>
      <c r="G992" s="29" t="s">
        <v>120</v>
      </c>
      <c r="H992" s="30">
        <v>55</v>
      </c>
      <c r="I992" s="30">
        <v>30</v>
      </c>
      <c r="J992" s="30">
        <v>48.8</v>
      </c>
      <c r="K992" s="30">
        <v>36.200000000000003</v>
      </c>
      <c r="L992" s="30">
        <v>34.4</v>
      </c>
      <c r="M992" s="30">
        <v>-1.8</v>
      </c>
      <c r="N992" s="30">
        <v>0.9</v>
      </c>
      <c r="O992" s="58">
        <v>-0.05</v>
      </c>
      <c r="P992" s="59" t="s">
        <v>287</v>
      </c>
      <c r="Q992" s="59">
        <v>2.5000000000000001E-2</v>
      </c>
      <c r="R992" s="59" t="s">
        <v>288</v>
      </c>
      <c r="S992" s="32">
        <v>0.183</v>
      </c>
      <c r="T992" s="32">
        <v>0.17299999999999999</v>
      </c>
      <c r="U992" s="59" t="s">
        <v>289</v>
      </c>
      <c r="V992" s="59" t="s">
        <v>290</v>
      </c>
      <c r="W992" s="59" t="s">
        <v>291</v>
      </c>
      <c r="X992" s="59" t="s">
        <v>292</v>
      </c>
      <c r="Y992" s="59" t="s">
        <v>293</v>
      </c>
      <c r="AA992"/>
    </row>
    <row r="993" spans="1:27" x14ac:dyDescent="0.25">
      <c r="A993" s="60">
        <f>IFERROR(VLOOKUP(RepVariacion[[#This Row],[Nombre Artículo]],Productos[],4,FALSE),"00 Falta Info")</f>
        <v>0</v>
      </c>
      <c r="B993" s="34" t="str">
        <f>IFERROR(VLOOKUP(RepVariacion[[#This Row],[Nombre Artículo]],Productos[],3,FALSE),"00 Falta Info")</f>
        <v>Lacteos</v>
      </c>
      <c r="C993" s="34" t="str">
        <f>IFERROR(VLOOKUP(RepVariacion[[#This Row],[Nombre Artículo]],Productos[],2,FALSE),"00 Falta Info")</f>
        <v>Quesos</v>
      </c>
      <c r="D993" s="61">
        <f>RepVariacion[[#This Row],[Fecha]]-RepVariacion[[#This Row],[Fecha Inicial]]+1</f>
        <v>7</v>
      </c>
      <c r="E993" s="62">
        <v>46156</v>
      </c>
      <c r="F993" s="62">
        <v>46162</v>
      </c>
      <c r="G993" s="29" t="s">
        <v>88</v>
      </c>
      <c r="H993" s="30">
        <v>5.5</v>
      </c>
      <c r="I993" s="30"/>
      <c r="J993" s="30">
        <v>2.5</v>
      </c>
      <c r="K993" s="30">
        <v>3</v>
      </c>
      <c r="L993" s="30">
        <v>2.9</v>
      </c>
      <c r="M993" s="30">
        <v>-0.1</v>
      </c>
      <c r="N993" s="30"/>
      <c r="O993" s="58">
        <v>-0.03</v>
      </c>
      <c r="P993" s="59" t="s">
        <v>294</v>
      </c>
      <c r="Q993" s="59"/>
      <c r="R993" s="59"/>
      <c r="S993" s="32">
        <v>8.2000000000000003E-2</v>
      </c>
      <c r="T993" s="32">
        <v>0.08</v>
      </c>
      <c r="U993" s="59" t="s">
        <v>295</v>
      </c>
      <c r="V993" s="59" t="s">
        <v>296</v>
      </c>
      <c r="W993" s="59"/>
      <c r="X993" s="59" t="s">
        <v>297</v>
      </c>
      <c r="Y993" s="59" t="s">
        <v>298</v>
      </c>
      <c r="AA993"/>
    </row>
    <row r="994" spans="1:27" x14ac:dyDescent="0.25">
      <c r="A994" s="60">
        <f>IFERROR(VLOOKUP(RepVariacion[[#This Row],[Nombre Artículo]],Productos[],4,FALSE),"00 Falta Info")</f>
        <v>0</v>
      </c>
      <c r="B994" s="34" t="str">
        <f>IFERROR(VLOOKUP(RepVariacion[[#This Row],[Nombre Artículo]],Productos[],3,FALSE),"00 Falta Info")</f>
        <v>Lacteos</v>
      </c>
      <c r="C994" s="34" t="str">
        <f>IFERROR(VLOOKUP(RepVariacion[[#This Row],[Nombre Artículo]],Productos[],2,FALSE),"00 Falta Info")</f>
        <v>Quesos</v>
      </c>
      <c r="D994" s="61">
        <f>RepVariacion[[#This Row],[Fecha]]-RepVariacion[[#This Row],[Fecha Inicial]]+1</f>
        <v>7</v>
      </c>
      <c r="E994" s="62">
        <v>46156</v>
      </c>
      <c r="F994" s="62">
        <v>46162</v>
      </c>
      <c r="G994" s="29" t="s">
        <v>121</v>
      </c>
      <c r="H994" s="30">
        <v>8.9</v>
      </c>
      <c r="I994" s="30">
        <v>3.5</v>
      </c>
      <c r="J994" s="30">
        <v>8.5</v>
      </c>
      <c r="K994" s="30">
        <v>3.9</v>
      </c>
      <c r="L994" s="30">
        <v>4</v>
      </c>
      <c r="M994" s="30">
        <v>0.2</v>
      </c>
      <c r="N994" s="30"/>
      <c r="O994" s="58">
        <v>0.04</v>
      </c>
      <c r="P994" s="59" t="s">
        <v>299</v>
      </c>
      <c r="Q994" s="59"/>
      <c r="R994" s="59"/>
      <c r="S994" s="32">
        <v>0.157</v>
      </c>
      <c r="T994" s="32">
        <v>0.16400000000000001</v>
      </c>
      <c r="U994" s="59" t="s">
        <v>300</v>
      </c>
      <c r="V994" s="59" t="s">
        <v>301</v>
      </c>
      <c r="W994" s="59" t="s">
        <v>302</v>
      </c>
      <c r="X994" s="59" t="s">
        <v>303</v>
      </c>
      <c r="Y994" s="59" t="s">
        <v>304</v>
      </c>
      <c r="AA994"/>
    </row>
    <row r="995" spans="1:27" x14ac:dyDescent="0.25">
      <c r="A995" s="60">
        <f>IFERROR(VLOOKUP(RepVariacion[[#This Row],[Nombre Artículo]],Productos[],4,FALSE),"00 Falta Info")</f>
        <v>0</v>
      </c>
      <c r="B995" s="34" t="str">
        <f>IFERROR(VLOOKUP(RepVariacion[[#This Row],[Nombre Artículo]],Productos[],3,FALSE),"00 Falta Info")</f>
        <v>Lacteos</v>
      </c>
      <c r="C995" s="34" t="str">
        <f>IFERROR(VLOOKUP(RepVariacion[[#This Row],[Nombre Artículo]],Productos[],2,FALSE),"00 Falta Info")</f>
        <v>Quesos</v>
      </c>
      <c r="D995" s="61">
        <f>RepVariacion[[#This Row],[Fecha]]-RepVariacion[[#This Row],[Fecha Inicial]]+1</f>
        <v>7</v>
      </c>
      <c r="E995" s="62">
        <v>46156</v>
      </c>
      <c r="F995" s="62">
        <v>46162</v>
      </c>
      <c r="G995" s="29" t="s">
        <v>89</v>
      </c>
      <c r="H995" s="30">
        <v>3.9</v>
      </c>
      <c r="I995" s="30">
        <v>2</v>
      </c>
      <c r="J995" s="30">
        <v>4.5999999999999996</v>
      </c>
      <c r="K995" s="30">
        <v>1.3</v>
      </c>
      <c r="L995" s="30">
        <v>1.3</v>
      </c>
      <c r="M995" s="30"/>
      <c r="N995" s="30"/>
      <c r="O995" s="58">
        <v>-0.01</v>
      </c>
      <c r="P995" s="59" t="s">
        <v>305</v>
      </c>
      <c r="Q995" s="59"/>
      <c r="R995" s="59"/>
      <c r="S995" s="32">
        <v>0.16500000000000001</v>
      </c>
      <c r="T995" s="32">
        <v>0.16300000000000001</v>
      </c>
      <c r="U995" s="59" t="s">
        <v>306</v>
      </c>
      <c r="V995" s="59" t="s">
        <v>307</v>
      </c>
      <c r="W995" s="59" t="s">
        <v>308</v>
      </c>
      <c r="X995" s="59" t="s">
        <v>309</v>
      </c>
      <c r="Y995" s="59" t="s">
        <v>310</v>
      </c>
      <c r="AA995"/>
    </row>
    <row r="996" spans="1:27" x14ac:dyDescent="0.25">
      <c r="A996" s="60">
        <f>IFERROR(VLOOKUP(RepVariacion[[#This Row],[Nombre Artículo]],Productos[],4,FALSE),"00 Falta Info")</f>
        <v>0</v>
      </c>
      <c r="B996" s="34" t="str">
        <f>IFERROR(VLOOKUP(RepVariacion[[#This Row],[Nombre Artículo]],Productos[],3,FALSE),"00 Falta Info")</f>
        <v>Lacteos</v>
      </c>
      <c r="C996" s="34" t="str">
        <f>IFERROR(VLOOKUP(RepVariacion[[#This Row],[Nombre Artículo]],Productos[],2,FALSE),"00 Falta Info")</f>
        <v>Quesos</v>
      </c>
      <c r="D996" s="61">
        <f>RepVariacion[[#This Row],[Fecha]]-RepVariacion[[#This Row],[Fecha Inicial]]+1</f>
        <v>7</v>
      </c>
      <c r="E996" s="62">
        <v>46156</v>
      </c>
      <c r="F996" s="62">
        <v>46162</v>
      </c>
      <c r="G996" s="29" t="s">
        <v>122</v>
      </c>
      <c r="H996" s="30">
        <v>2.2999999999999998</v>
      </c>
      <c r="I996" s="30"/>
      <c r="J996" s="30">
        <v>2.2000000000000002</v>
      </c>
      <c r="K996" s="30">
        <v>0.1</v>
      </c>
      <c r="L996" s="30"/>
      <c r="M996" s="30"/>
      <c r="N996" s="30"/>
      <c r="O996" s="58">
        <v>-0.438</v>
      </c>
      <c r="P996" s="59" t="s">
        <v>311</v>
      </c>
      <c r="Q996" s="59"/>
      <c r="R996" s="59"/>
      <c r="S996" s="32">
        <v>0.28999999999999998</v>
      </c>
      <c r="T996" s="32">
        <v>0.16300000000000001</v>
      </c>
      <c r="U996" s="59" t="s">
        <v>312</v>
      </c>
      <c r="V996" s="59" t="s">
        <v>313</v>
      </c>
      <c r="W996" s="59"/>
      <c r="X996" s="59" t="s">
        <v>314</v>
      </c>
      <c r="Y996" s="59" t="s">
        <v>315</v>
      </c>
      <c r="AA996"/>
    </row>
    <row r="997" spans="1:27" x14ac:dyDescent="0.25">
      <c r="A997" s="60">
        <f>IFERROR(VLOOKUP(RepVariacion[[#This Row],[Nombre Artículo]],Productos[],4,FALSE),"00 Falta Info")</f>
        <v>0</v>
      </c>
      <c r="B997" s="34" t="str">
        <f>IFERROR(VLOOKUP(RepVariacion[[#This Row],[Nombre Artículo]],Productos[],3,FALSE),"00 Falta Info")</f>
        <v>Lacteos</v>
      </c>
      <c r="C997" s="34" t="str">
        <f>IFERROR(VLOOKUP(RepVariacion[[#This Row],[Nombre Artículo]],Productos[],2,FALSE),"00 Falta Info")</f>
        <v>Quesos</v>
      </c>
      <c r="D997" s="61">
        <f>RepVariacion[[#This Row],[Fecha]]-RepVariacion[[#This Row],[Fecha Inicial]]+1</f>
        <v>7</v>
      </c>
      <c r="E997" s="62">
        <v>46156</v>
      </c>
      <c r="F997" s="62">
        <v>46162</v>
      </c>
      <c r="G997" s="29" t="s">
        <v>123</v>
      </c>
      <c r="H997" s="30">
        <v>16.3</v>
      </c>
      <c r="I997" s="30"/>
      <c r="J997" s="30">
        <v>12.2</v>
      </c>
      <c r="K997" s="30">
        <v>4.0999999999999996</v>
      </c>
      <c r="L997" s="30">
        <v>4.4000000000000004</v>
      </c>
      <c r="M997" s="30">
        <v>0.3</v>
      </c>
      <c r="N997" s="30">
        <v>0.2</v>
      </c>
      <c r="O997" s="58">
        <v>6.2E-2</v>
      </c>
      <c r="P997" s="59" t="s">
        <v>316</v>
      </c>
      <c r="Q997" s="59">
        <v>5.6000000000000001E-2</v>
      </c>
      <c r="R997" s="59" t="s">
        <v>317</v>
      </c>
      <c r="S997" s="32">
        <v>1.0389999999999999</v>
      </c>
      <c r="T997" s="32">
        <v>1.1020000000000001</v>
      </c>
      <c r="U997" s="59" t="s">
        <v>318</v>
      </c>
      <c r="V997" s="59" t="s">
        <v>319</v>
      </c>
      <c r="W997" s="59"/>
      <c r="X997" s="59" t="s">
        <v>320</v>
      </c>
      <c r="Y997" s="59" t="s">
        <v>321</v>
      </c>
      <c r="AA997"/>
    </row>
    <row r="998" spans="1:27" x14ac:dyDescent="0.25">
      <c r="A998" s="60">
        <f>IFERROR(VLOOKUP(RepVariacion[[#This Row],[Nombre Artículo]],Productos[],4,FALSE),"00 Falta Info")</f>
        <v>0</v>
      </c>
      <c r="B998" s="34" t="str">
        <f>IFERROR(VLOOKUP(RepVariacion[[#This Row],[Nombre Artículo]],Productos[],3,FALSE),"00 Falta Info")</f>
        <v>Lacteos</v>
      </c>
      <c r="C998" s="34" t="str">
        <f>IFERROR(VLOOKUP(RepVariacion[[#This Row],[Nombre Artículo]],Productos[],2,FALSE),"00 Falta Info")</f>
        <v>Quesos</v>
      </c>
      <c r="D998" s="61">
        <f>RepVariacion[[#This Row],[Fecha]]-RepVariacion[[#This Row],[Fecha Inicial]]+1</f>
        <v>7</v>
      </c>
      <c r="E998" s="62">
        <v>46156</v>
      </c>
      <c r="F998" s="62">
        <v>46162</v>
      </c>
      <c r="G998" s="29" t="s">
        <v>90</v>
      </c>
      <c r="H998" s="30">
        <v>0.6</v>
      </c>
      <c r="I998" s="30"/>
      <c r="J998" s="30">
        <v>0.5</v>
      </c>
      <c r="K998" s="30">
        <v>0.1</v>
      </c>
      <c r="L998" s="30">
        <v>1</v>
      </c>
      <c r="M998" s="30">
        <v>0.9</v>
      </c>
      <c r="N998" s="30"/>
      <c r="O998" s="58">
        <v>10.31</v>
      </c>
      <c r="P998" s="59" t="s">
        <v>322</v>
      </c>
      <c r="Q998" s="59"/>
      <c r="R998" s="59"/>
      <c r="S998" s="32">
        <v>2.7E-2</v>
      </c>
      <c r="T998" s="32">
        <v>0.30099999999999999</v>
      </c>
      <c r="U998" s="59" t="s">
        <v>323</v>
      </c>
      <c r="V998" s="59" t="s">
        <v>324</v>
      </c>
      <c r="W998" s="59"/>
      <c r="X998" s="59" t="s">
        <v>325</v>
      </c>
      <c r="Y998" s="59" t="s">
        <v>326</v>
      </c>
      <c r="AA998"/>
    </row>
    <row r="999" spans="1:27" x14ac:dyDescent="0.25">
      <c r="A999" s="60">
        <f>IFERROR(VLOOKUP(RepVariacion[[#This Row],[Nombre Artículo]],Productos[],4,FALSE),"00 Falta Info")</f>
        <v>0</v>
      </c>
      <c r="B999" s="34" t="str">
        <f>IFERROR(VLOOKUP(RepVariacion[[#This Row],[Nombre Artículo]],Productos[],3,FALSE),"00 Falta Info")</f>
        <v>Abarrotes</v>
      </c>
      <c r="C999" s="34" t="str">
        <f>IFERROR(VLOOKUP(RepVariacion[[#This Row],[Nombre Artículo]],Productos[],2,FALSE),"00 Falta Info")</f>
        <v>Chocolate</v>
      </c>
      <c r="D999" s="61">
        <f>RepVariacion[[#This Row],[Fecha]]-RepVariacion[[#This Row],[Fecha Inicial]]+1</f>
        <v>7</v>
      </c>
      <c r="E999" s="62">
        <v>46156</v>
      </c>
      <c r="F999" s="62">
        <v>46162</v>
      </c>
      <c r="G999" s="29" t="s">
        <v>124</v>
      </c>
      <c r="H999" s="30">
        <v>15.1</v>
      </c>
      <c r="I999" s="30"/>
      <c r="J999" s="30">
        <v>14.6</v>
      </c>
      <c r="K999" s="30">
        <v>0.5</v>
      </c>
      <c r="L999" s="30">
        <v>0.4</v>
      </c>
      <c r="M999" s="30">
        <v>-0.1</v>
      </c>
      <c r="N999" s="30">
        <v>0.1</v>
      </c>
      <c r="O999" s="58">
        <v>-0.20200000000000001</v>
      </c>
      <c r="P999" s="59" t="s">
        <v>327</v>
      </c>
      <c r="Q999" s="59">
        <v>0.16</v>
      </c>
      <c r="R999" s="59" t="s">
        <v>328</v>
      </c>
      <c r="S999" s="32"/>
      <c r="T999" s="32"/>
      <c r="U999" s="59"/>
      <c r="V999" s="59" t="s">
        <v>329</v>
      </c>
      <c r="W999" s="59"/>
      <c r="X999" s="59" t="s">
        <v>330</v>
      </c>
      <c r="Y999" s="59" t="s">
        <v>331</v>
      </c>
      <c r="AA999"/>
    </row>
    <row r="1000" spans="1:27" x14ac:dyDescent="0.25">
      <c r="A1000" s="60">
        <f>IFERROR(VLOOKUP(RepVariacion[[#This Row],[Nombre Artículo]],Productos[],4,FALSE),"00 Falta Info")</f>
        <v>0</v>
      </c>
      <c r="B1000" s="34" t="str">
        <f>IFERROR(VLOOKUP(RepVariacion[[#This Row],[Nombre Artículo]],Productos[],3,FALSE),"00 Falta Info")</f>
        <v>Abarrotes</v>
      </c>
      <c r="C1000" s="34" t="str">
        <f>IFERROR(VLOOKUP(RepVariacion[[#This Row],[Nombre Artículo]],Productos[],2,FALSE),"00 Falta Info")</f>
        <v>Chocolate</v>
      </c>
      <c r="D1000" s="61">
        <f>RepVariacion[[#This Row],[Fecha]]-RepVariacion[[#This Row],[Fecha Inicial]]+1</f>
        <v>7</v>
      </c>
      <c r="E1000" s="62">
        <v>46156</v>
      </c>
      <c r="F1000" s="62">
        <v>46162</v>
      </c>
      <c r="G1000" s="29" t="s">
        <v>125</v>
      </c>
      <c r="H1000" s="30">
        <v>10.4</v>
      </c>
      <c r="I1000" s="30"/>
      <c r="J1000" s="30">
        <v>9.4</v>
      </c>
      <c r="K1000" s="30">
        <v>1</v>
      </c>
      <c r="L1000" s="30">
        <v>0.7</v>
      </c>
      <c r="M1000" s="30">
        <v>-0.3</v>
      </c>
      <c r="N1000" s="30"/>
      <c r="O1000" s="58">
        <v>-0.307</v>
      </c>
      <c r="P1000" s="59" t="s">
        <v>332</v>
      </c>
      <c r="Q1000" s="59">
        <v>0.01</v>
      </c>
      <c r="R1000" s="59" t="s">
        <v>333</v>
      </c>
      <c r="S1000" s="32">
        <v>1.395</v>
      </c>
      <c r="T1000" s="32">
        <v>0.96599999999999997</v>
      </c>
      <c r="U1000" s="59" t="s">
        <v>334</v>
      </c>
      <c r="V1000" s="59" t="s">
        <v>335</v>
      </c>
      <c r="W1000" s="59"/>
      <c r="X1000" s="59" t="s">
        <v>336</v>
      </c>
      <c r="Y1000" s="59" t="s">
        <v>337</v>
      </c>
      <c r="AA1000"/>
    </row>
    <row r="1001" spans="1:27" x14ac:dyDescent="0.25">
      <c r="A1001" s="60">
        <f>IFERROR(VLOOKUP(RepVariacion[[#This Row],[Nombre Artículo]],Productos[],4,FALSE),"00 Falta Info")</f>
        <v>0</v>
      </c>
      <c r="B1001" s="34" t="str">
        <f>IFERROR(VLOOKUP(RepVariacion[[#This Row],[Nombre Artículo]],Productos[],3,FALSE),"00 Falta Info")</f>
        <v>Abarrotes</v>
      </c>
      <c r="C1001" s="34" t="str">
        <f>IFERROR(VLOOKUP(RepVariacion[[#This Row],[Nombre Artículo]],Productos[],2,FALSE),"00 Falta Info")</f>
        <v>Chocolate</v>
      </c>
      <c r="D1001" s="61">
        <f>RepVariacion[[#This Row],[Fecha]]-RepVariacion[[#This Row],[Fecha Inicial]]+1</f>
        <v>7</v>
      </c>
      <c r="E1001" s="62">
        <v>46156</v>
      </c>
      <c r="F1001" s="62">
        <v>46162</v>
      </c>
      <c r="G1001" s="29" t="s">
        <v>126</v>
      </c>
      <c r="H1001" s="30">
        <v>6.6</v>
      </c>
      <c r="I1001" s="30"/>
      <c r="J1001" s="30">
        <v>6.2</v>
      </c>
      <c r="K1001" s="30">
        <v>0.4</v>
      </c>
      <c r="L1001" s="30">
        <v>0.3</v>
      </c>
      <c r="M1001" s="30">
        <v>-0.1</v>
      </c>
      <c r="N1001" s="30"/>
      <c r="O1001" s="58">
        <v>-0.22800000000000001</v>
      </c>
      <c r="P1001" s="59" t="s">
        <v>338</v>
      </c>
      <c r="Q1001" s="59">
        <v>2.5000000000000001E-2</v>
      </c>
      <c r="R1001" s="59" t="s">
        <v>339</v>
      </c>
      <c r="S1001" s="32">
        <v>0.54500000000000004</v>
      </c>
      <c r="T1001" s="32">
        <v>0.42099999999999999</v>
      </c>
      <c r="U1001" s="59" t="s">
        <v>340</v>
      </c>
      <c r="V1001" s="59" t="s">
        <v>341</v>
      </c>
      <c r="W1001" s="59"/>
      <c r="X1001" s="59" t="s">
        <v>342</v>
      </c>
      <c r="Y1001" s="59" t="s">
        <v>343</v>
      </c>
      <c r="AA1001"/>
    </row>
    <row r="1002" spans="1:27" x14ac:dyDescent="0.25">
      <c r="A1002" s="60">
        <f>IFERROR(VLOOKUP(RepVariacion[[#This Row],[Nombre Artículo]],Productos[],4,FALSE),"00 Falta Info")</f>
        <v>0</v>
      </c>
      <c r="B1002" s="34" t="str">
        <f>IFERROR(VLOOKUP(RepVariacion[[#This Row],[Nombre Artículo]],Productos[],3,FALSE),"00 Falta Info")</f>
        <v>Abarrotes</v>
      </c>
      <c r="C1002" s="34" t="str">
        <f>IFERROR(VLOOKUP(RepVariacion[[#This Row],[Nombre Artículo]],Productos[],2,FALSE),"00 Falta Info")</f>
        <v>Aceite</v>
      </c>
      <c r="D1002" s="61">
        <f>RepVariacion[[#This Row],[Fecha]]-RepVariacion[[#This Row],[Fecha Inicial]]+1</f>
        <v>7</v>
      </c>
      <c r="E1002" s="62">
        <v>46156</v>
      </c>
      <c r="F1002" s="62">
        <v>46162</v>
      </c>
      <c r="G1002" s="29" t="s">
        <v>127</v>
      </c>
      <c r="H1002" s="30">
        <v>20.2</v>
      </c>
      <c r="I1002" s="30">
        <v>48</v>
      </c>
      <c r="J1002" s="30">
        <v>31.8</v>
      </c>
      <c r="K1002" s="30">
        <v>36.4</v>
      </c>
      <c r="L1002" s="30">
        <v>2.5</v>
      </c>
      <c r="M1002" s="30">
        <v>-33.9</v>
      </c>
      <c r="N1002" s="30"/>
      <c r="O1002" s="58">
        <v>-0.93</v>
      </c>
      <c r="P1002" s="59" t="s">
        <v>344</v>
      </c>
      <c r="Q1002" s="59"/>
      <c r="R1002" s="59"/>
      <c r="S1002" s="32">
        <v>0.113</v>
      </c>
      <c r="T1002" s="32">
        <v>1.2999999999999999E-2</v>
      </c>
      <c r="U1002" s="59" t="s">
        <v>345</v>
      </c>
      <c r="V1002" s="59" t="s">
        <v>346</v>
      </c>
      <c r="W1002" s="59" t="s">
        <v>347</v>
      </c>
      <c r="X1002" s="59" t="s">
        <v>348</v>
      </c>
      <c r="Y1002" s="59" t="s">
        <v>349</v>
      </c>
      <c r="AA1002"/>
    </row>
    <row r="1003" spans="1:27" x14ac:dyDescent="0.25">
      <c r="A1003" s="60">
        <f>IFERROR(VLOOKUP(RepVariacion[[#This Row],[Nombre Artículo]],Productos[],4,FALSE),"00 Falta Info")</f>
        <v>0</v>
      </c>
      <c r="B1003" s="34" t="str">
        <f>IFERROR(VLOOKUP(RepVariacion[[#This Row],[Nombre Artículo]],Productos[],3,FALSE),"00 Falta Info")</f>
        <v>Verduras</v>
      </c>
      <c r="C1003" s="34" t="str">
        <f>IFERROR(VLOOKUP(RepVariacion[[#This Row],[Nombre Artículo]],Productos[],2,FALSE),"00 Falta Info")</f>
        <v>Champiñon</v>
      </c>
      <c r="D1003" s="61">
        <f>RepVariacion[[#This Row],[Fecha]]-RepVariacion[[#This Row],[Fecha Inicial]]+1</f>
        <v>7</v>
      </c>
      <c r="E1003" s="62">
        <v>46156</v>
      </c>
      <c r="F1003" s="62">
        <v>46162</v>
      </c>
      <c r="G1003" s="29" t="s">
        <v>128</v>
      </c>
      <c r="H1003" s="30">
        <v>4.7</v>
      </c>
      <c r="I1003" s="30"/>
      <c r="J1003" s="30">
        <v>1.1000000000000001</v>
      </c>
      <c r="K1003" s="30">
        <v>3.6</v>
      </c>
      <c r="L1003" s="30">
        <v>1.3</v>
      </c>
      <c r="M1003" s="30">
        <v>-2.2999999999999998</v>
      </c>
      <c r="N1003" s="30"/>
      <c r="O1003" s="58">
        <v>-0.629</v>
      </c>
      <c r="P1003" s="59" t="s">
        <v>350</v>
      </c>
      <c r="Q1003" s="59"/>
      <c r="R1003" s="59"/>
      <c r="S1003" s="32">
        <v>0.33100000000000002</v>
      </c>
      <c r="T1003" s="32">
        <v>0.123</v>
      </c>
      <c r="U1003" s="59" t="s">
        <v>351</v>
      </c>
      <c r="V1003" s="59" t="s">
        <v>352</v>
      </c>
      <c r="W1003" s="59"/>
      <c r="X1003" s="59" t="s">
        <v>353</v>
      </c>
      <c r="Y1003" s="59" t="s">
        <v>354</v>
      </c>
      <c r="AA1003"/>
    </row>
    <row r="1004" spans="1:27" x14ac:dyDescent="0.25">
      <c r="A1004" s="60">
        <f>IFERROR(VLOOKUP(RepVariacion[[#This Row],[Nombre Artículo]],Productos[],4,FALSE),"00 Falta Info")</f>
        <v>0</v>
      </c>
      <c r="B1004" s="34" t="str">
        <f>IFERROR(VLOOKUP(RepVariacion[[#This Row],[Nombre Artículo]],Productos[],3,FALSE),"00 Falta Info")</f>
        <v>Verduras</v>
      </c>
      <c r="C1004" s="34" t="str">
        <f>IFERROR(VLOOKUP(RepVariacion[[#This Row],[Nombre Artículo]],Productos[],2,FALSE),"00 Falta Info")</f>
        <v>Champiñon</v>
      </c>
      <c r="D1004" s="61">
        <f>RepVariacion[[#This Row],[Fecha]]-RepVariacion[[#This Row],[Fecha Inicial]]+1</f>
        <v>7</v>
      </c>
      <c r="E1004" s="62">
        <v>46156</v>
      </c>
      <c r="F1004" s="62">
        <v>46162</v>
      </c>
      <c r="G1004" s="29" t="s">
        <v>129</v>
      </c>
      <c r="H1004" s="30">
        <v>1.7</v>
      </c>
      <c r="I1004" s="30"/>
      <c r="J1004" s="30">
        <v>1.6</v>
      </c>
      <c r="K1004" s="30"/>
      <c r="L1004" s="30">
        <v>0.7</v>
      </c>
      <c r="M1004" s="30">
        <v>0.6</v>
      </c>
      <c r="N1004" s="30"/>
      <c r="O1004" s="58">
        <v>26.405000000000001</v>
      </c>
      <c r="P1004" s="59" t="s">
        <v>355</v>
      </c>
      <c r="Q1004" s="59"/>
      <c r="R1004" s="59"/>
      <c r="S1004" s="32">
        <v>4.0000000000000001E-3</v>
      </c>
      <c r="T1004" s="32">
        <v>9.9000000000000005E-2</v>
      </c>
      <c r="U1004" s="59" t="s">
        <v>356</v>
      </c>
      <c r="V1004" s="59" t="s">
        <v>357</v>
      </c>
      <c r="W1004" s="59"/>
      <c r="X1004" s="59" t="s">
        <v>358</v>
      </c>
      <c r="Y1004" s="59" t="s">
        <v>359</v>
      </c>
      <c r="AA1004"/>
    </row>
    <row r="1005" spans="1:27" x14ac:dyDescent="0.25">
      <c r="A1005" s="60">
        <f>IFERROR(VLOOKUP(RepVariacion[[#This Row],[Nombre Artículo]],Productos[],4,FALSE),"00 Falta Info")</f>
        <v>0</v>
      </c>
      <c r="B1005" s="34" t="str">
        <f>IFERROR(VLOOKUP(RepVariacion[[#This Row],[Nombre Artículo]],Productos[],3,FALSE),"00 Falta Info")</f>
        <v>Verduras</v>
      </c>
      <c r="C1005" s="34" t="str">
        <f>IFERROR(VLOOKUP(RepVariacion[[#This Row],[Nombre Artículo]],Productos[],2,FALSE),"00 Falta Info")</f>
        <v>Champiñon</v>
      </c>
      <c r="D1005" s="61">
        <f>RepVariacion[[#This Row],[Fecha]]-RepVariacion[[#This Row],[Fecha Inicial]]+1</f>
        <v>7</v>
      </c>
      <c r="E1005" s="62">
        <v>46156</v>
      </c>
      <c r="F1005" s="62">
        <v>46162</v>
      </c>
      <c r="G1005" s="29" t="s">
        <v>162</v>
      </c>
      <c r="H1005" s="30">
        <v>3.92</v>
      </c>
      <c r="I1005" s="30"/>
      <c r="J1005" s="30">
        <v>4.54</v>
      </c>
      <c r="K1005" s="30">
        <v>-0.62</v>
      </c>
      <c r="L1005" s="30"/>
      <c r="M1005" s="30">
        <v>0.62</v>
      </c>
      <c r="N1005" s="30"/>
      <c r="O1005" s="58">
        <v>1</v>
      </c>
      <c r="P1005" s="59" t="s">
        <v>360</v>
      </c>
      <c r="Q1005" s="59"/>
      <c r="R1005" s="59"/>
      <c r="S1005" s="32"/>
      <c r="T1005" s="32"/>
      <c r="U1005" s="59"/>
      <c r="V1005" s="59" t="s">
        <v>361</v>
      </c>
      <c r="W1005" s="59"/>
      <c r="X1005" s="59" t="s">
        <v>362</v>
      </c>
      <c r="Y1005" s="59"/>
      <c r="AA1005"/>
    </row>
    <row r="1006" spans="1:27" x14ac:dyDescent="0.25">
      <c r="A1006" s="60">
        <f>IFERROR(VLOOKUP(RepVariacion[[#This Row],[Nombre Artículo]],Productos[],4,FALSE),"00 Falta Info")</f>
        <v>0</v>
      </c>
      <c r="B1006" s="34" t="str">
        <f>IFERROR(VLOOKUP(RepVariacion[[#This Row],[Nombre Artículo]],Productos[],3,FALSE),"00 Falta Info")</f>
        <v>Verduras</v>
      </c>
      <c r="C1006" s="34" t="str">
        <f>IFERROR(VLOOKUP(RepVariacion[[#This Row],[Nombre Artículo]],Productos[],2,FALSE),"00 Falta Info")</f>
        <v>Palta</v>
      </c>
      <c r="D1006" s="61">
        <f>RepVariacion[[#This Row],[Fecha]]-RepVariacion[[#This Row],[Fecha Inicial]]+1</f>
        <v>7</v>
      </c>
      <c r="E1006" s="62">
        <v>46156</v>
      </c>
      <c r="F1006" s="62">
        <v>46162</v>
      </c>
      <c r="G1006" s="29" t="s">
        <v>92</v>
      </c>
      <c r="H1006" s="30">
        <v>13.4</v>
      </c>
      <c r="I1006" s="30">
        <v>10</v>
      </c>
      <c r="J1006" s="30">
        <v>11.7</v>
      </c>
      <c r="K1006" s="30">
        <v>11.7</v>
      </c>
      <c r="L1006" s="30">
        <v>13.3</v>
      </c>
      <c r="M1006" s="30">
        <v>1.6</v>
      </c>
      <c r="N1006" s="30"/>
      <c r="O1006" s="58">
        <v>0.13800000000000001</v>
      </c>
      <c r="P1006" s="59" t="s">
        <v>363</v>
      </c>
      <c r="Q1006" s="59"/>
      <c r="R1006" s="59"/>
      <c r="S1006" s="32">
        <v>0.14599999999999999</v>
      </c>
      <c r="T1006" s="32">
        <v>0.161</v>
      </c>
      <c r="U1006" s="59" t="s">
        <v>364</v>
      </c>
      <c r="V1006" s="59" t="s">
        <v>365</v>
      </c>
      <c r="W1006" s="59" t="s">
        <v>366</v>
      </c>
      <c r="X1006" s="59" t="s">
        <v>367</v>
      </c>
      <c r="Y1006" s="59" t="s">
        <v>368</v>
      </c>
      <c r="AA1006"/>
    </row>
    <row r="1007" spans="1:27" x14ac:dyDescent="0.25">
      <c r="A1007" s="60">
        <f>IFERROR(VLOOKUP(RepVariacion[[#This Row],[Nombre Artículo]],Productos[],4,FALSE),"00 Falta Info")</f>
        <v>0</v>
      </c>
      <c r="B1007" s="34" t="str">
        <f>IFERROR(VLOOKUP(RepVariacion[[#This Row],[Nombre Artículo]],Productos[],3,FALSE),"00 Falta Info")</f>
        <v>Postres</v>
      </c>
      <c r="C1007" s="34" t="str">
        <f>IFERROR(VLOOKUP(RepVariacion[[#This Row],[Nombre Artículo]],Productos[],2,FALSE),"00 Falta Info")</f>
        <v>Tortas</v>
      </c>
      <c r="D1007" s="61">
        <f>RepVariacion[[#This Row],[Fecha]]-RepVariacion[[#This Row],[Fecha Inicial]]+1</f>
        <v>7</v>
      </c>
      <c r="E1007" s="62">
        <v>46156</v>
      </c>
      <c r="F1007" s="62">
        <v>46162</v>
      </c>
      <c r="G1007" s="29" t="s">
        <v>130</v>
      </c>
      <c r="H1007" s="30">
        <v>50</v>
      </c>
      <c r="I1007" s="30">
        <v>32</v>
      </c>
      <c r="J1007" s="30">
        <v>55</v>
      </c>
      <c r="K1007" s="30">
        <v>27</v>
      </c>
      <c r="L1007" s="30">
        <v>28</v>
      </c>
      <c r="M1007" s="30">
        <v>1</v>
      </c>
      <c r="N1007" s="30"/>
      <c r="O1007" s="58">
        <v>3.6999999999999998E-2</v>
      </c>
      <c r="P1007" s="59" t="s">
        <v>369</v>
      </c>
      <c r="Q1007" s="59"/>
      <c r="R1007" s="59"/>
      <c r="S1007" s="32">
        <v>1.232</v>
      </c>
      <c r="T1007" s="32">
        <v>1.278</v>
      </c>
      <c r="U1007" s="59" t="s">
        <v>370</v>
      </c>
      <c r="V1007" s="59" t="s">
        <v>371</v>
      </c>
      <c r="W1007" s="59" t="s">
        <v>372</v>
      </c>
      <c r="X1007" s="59" t="s">
        <v>373</v>
      </c>
      <c r="Y1007" s="59" t="s">
        <v>374</v>
      </c>
      <c r="AA1007"/>
    </row>
    <row r="1008" spans="1:27" x14ac:dyDescent="0.25">
      <c r="A1008" s="60">
        <f>IFERROR(VLOOKUP(RepVariacion[[#This Row],[Nombre Artículo]],Productos[],4,FALSE),"00 Falta Info")</f>
        <v>0</v>
      </c>
      <c r="B1008" s="34" t="str">
        <f>IFERROR(VLOOKUP(RepVariacion[[#This Row],[Nombre Artículo]],Productos[],3,FALSE),"00 Falta Info")</f>
        <v>Postres</v>
      </c>
      <c r="C1008" s="34" t="str">
        <f>IFERROR(VLOOKUP(RepVariacion[[#This Row],[Nombre Artículo]],Productos[],2,FALSE),"00 Falta Info")</f>
        <v>Tortas</v>
      </c>
      <c r="D1008" s="61">
        <f>RepVariacion[[#This Row],[Fecha]]-RepVariacion[[#This Row],[Fecha Inicial]]+1</f>
        <v>7</v>
      </c>
      <c r="E1008" s="62">
        <v>46156</v>
      </c>
      <c r="F1008" s="62">
        <v>46162</v>
      </c>
      <c r="G1008" s="29" t="s">
        <v>131</v>
      </c>
      <c r="H1008" s="30">
        <v>83</v>
      </c>
      <c r="I1008" s="30"/>
      <c r="J1008" s="30">
        <v>73</v>
      </c>
      <c r="K1008" s="30">
        <v>10</v>
      </c>
      <c r="L1008" s="30">
        <v>9</v>
      </c>
      <c r="M1008" s="30">
        <v>-1</v>
      </c>
      <c r="N1008" s="30">
        <v>1</v>
      </c>
      <c r="O1008" s="58">
        <v>-0.1</v>
      </c>
      <c r="P1008" s="59" t="s">
        <v>375</v>
      </c>
      <c r="Q1008" s="59">
        <v>0.1</v>
      </c>
      <c r="R1008" s="59" t="s">
        <v>376</v>
      </c>
      <c r="S1008" s="32">
        <v>0.35699999999999998</v>
      </c>
      <c r="T1008" s="32">
        <v>0.32100000000000001</v>
      </c>
      <c r="U1008" s="59" t="s">
        <v>377</v>
      </c>
      <c r="V1008" s="59" t="s">
        <v>378</v>
      </c>
      <c r="W1008" s="59"/>
      <c r="X1008" s="59" t="s">
        <v>379</v>
      </c>
      <c r="Y1008" s="59" t="s">
        <v>380</v>
      </c>
      <c r="AA1008"/>
    </row>
    <row r="1009" spans="1:27" x14ac:dyDescent="0.25">
      <c r="A1009" s="60">
        <f>IFERROR(VLOOKUP(RepVariacion[[#This Row],[Nombre Artículo]],Productos[],4,FALSE),"00 Falta Info")</f>
        <v>0</v>
      </c>
      <c r="B1009" s="34" t="str">
        <f>IFERROR(VLOOKUP(RepVariacion[[#This Row],[Nombre Artículo]],Productos[],3,FALSE),"00 Falta Info")</f>
        <v>Postres</v>
      </c>
      <c r="C1009" s="34" t="str">
        <f>IFERROR(VLOOKUP(RepVariacion[[#This Row],[Nombre Artículo]],Productos[],2,FALSE),"00 Falta Info")</f>
        <v>Tortas</v>
      </c>
      <c r="D1009" s="61">
        <f>RepVariacion[[#This Row],[Fecha]]-RepVariacion[[#This Row],[Fecha Inicial]]+1</f>
        <v>7</v>
      </c>
      <c r="E1009" s="62">
        <v>46156</v>
      </c>
      <c r="F1009" s="62">
        <v>46162</v>
      </c>
      <c r="G1009" s="29" t="s">
        <v>143</v>
      </c>
      <c r="H1009" s="30">
        <v>70</v>
      </c>
      <c r="I1009" s="30"/>
      <c r="J1009" s="30">
        <v>59</v>
      </c>
      <c r="K1009" s="30">
        <v>11</v>
      </c>
      <c r="L1009" s="30">
        <v>11</v>
      </c>
      <c r="M1009" s="30"/>
      <c r="N1009" s="30"/>
      <c r="O1009" s="58"/>
      <c r="P1009" s="59"/>
      <c r="Q1009" s="59"/>
      <c r="R1009" s="59"/>
      <c r="S1009" s="32">
        <v>0.42099999999999999</v>
      </c>
      <c r="T1009" s="32">
        <v>0.42099999999999999</v>
      </c>
      <c r="U1009" s="59" t="s">
        <v>381</v>
      </c>
      <c r="V1009" s="59" t="s">
        <v>382</v>
      </c>
      <c r="W1009" s="59"/>
      <c r="X1009" s="59" t="s">
        <v>383</v>
      </c>
      <c r="Y1009" s="59" t="s">
        <v>383</v>
      </c>
      <c r="AA1009"/>
    </row>
    <row r="1010" spans="1:27" x14ac:dyDescent="0.25">
      <c r="A1010" s="60">
        <f>IFERROR(VLOOKUP(RepVariacion[[#This Row],[Nombre Artículo]],Productos[],4,FALSE),"00 Falta Info")</f>
        <v>0</v>
      </c>
      <c r="B1010" s="34" t="str">
        <f>IFERROR(VLOOKUP(RepVariacion[[#This Row],[Nombre Artículo]],Productos[],3,FALSE),"00 Falta Info")</f>
        <v>Postres</v>
      </c>
      <c r="C1010" s="34" t="str">
        <f>IFERROR(VLOOKUP(RepVariacion[[#This Row],[Nombre Artículo]],Productos[],2,FALSE),"00 Falta Info")</f>
        <v>Tortas</v>
      </c>
      <c r="D1010" s="61">
        <f>RepVariacion[[#This Row],[Fecha]]-RepVariacion[[#This Row],[Fecha Inicial]]+1</f>
        <v>7</v>
      </c>
      <c r="E1010" s="62">
        <v>46156</v>
      </c>
      <c r="F1010" s="62">
        <v>46162</v>
      </c>
      <c r="G1010" s="29" t="s">
        <v>132</v>
      </c>
      <c r="H1010" s="30">
        <v>210</v>
      </c>
      <c r="I1010" s="30">
        <v>432</v>
      </c>
      <c r="J1010" s="30">
        <v>553</v>
      </c>
      <c r="K1010" s="30">
        <v>89</v>
      </c>
      <c r="L1010" s="30">
        <v>70</v>
      </c>
      <c r="M1010" s="30">
        <v>-19</v>
      </c>
      <c r="N1010" s="30">
        <v>14</v>
      </c>
      <c r="O1010" s="58">
        <v>-0.21299999999999999</v>
      </c>
      <c r="P1010" s="59" t="s">
        <v>384</v>
      </c>
      <c r="Q1010" s="59">
        <v>0.157</v>
      </c>
      <c r="R1010" s="59" t="s">
        <v>385</v>
      </c>
      <c r="S1010" s="32"/>
      <c r="T1010" s="32"/>
      <c r="U1010" s="59"/>
      <c r="V1010" s="59" t="s">
        <v>386</v>
      </c>
      <c r="W1010" s="59" t="s">
        <v>387</v>
      </c>
      <c r="X1010" s="59" t="s">
        <v>388</v>
      </c>
      <c r="Y1010" s="59" t="s">
        <v>259</v>
      </c>
      <c r="AA1010"/>
    </row>
    <row r="1011" spans="1:27" x14ac:dyDescent="0.25">
      <c r="A1011" s="60">
        <f>IFERROR(VLOOKUP(RepVariacion[[#This Row],[Nombre Artículo]],Productos[],4,FALSE),"00 Falta Info")</f>
        <v>0</v>
      </c>
      <c r="B1011" s="34" t="str">
        <f>IFERROR(VLOOKUP(RepVariacion[[#This Row],[Nombre Artículo]],Productos[],3,FALSE),"00 Falta Info")</f>
        <v>Postres</v>
      </c>
      <c r="C1011" s="34" t="str">
        <f>IFERROR(VLOOKUP(RepVariacion[[#This Row],[Nombre Artículo]],Productos[],2,FALSE),"00 Falta Info")</f>
        <v>Tortas</v>
      </c>
      <c r="D1011" s="61">
        <f>RepVariacion[[#This Row],[Fecha]]-RepVariacion[[#This Row],[Fecha Inicial]]+1</f>
        <v>7</v>
      </c>
      <c r="E1011" s="62">
        <v>46156</v>
      </c>
      <c r="F1011" s="62">
        <v>46162</v>
      </c>
      <c r="G1011" s="29" t="s">
        <v>144</v>
      </c>
      <c r="H1011" s="30">
        <v>259</v>
      </c>
      <c r="I1011" s="30"/>
      <c r="J1011" s="30">
        <v>189</v>
      </c>
      <c r="K1011" s="30">
        <v>70</v>
      </c>
      <c r="L1011" s="30">
        <v>70</v>
      </c>
      <c r="M1011" s="30"/>
      <c r="N1011" s="30"/>
      <c r="O1011" s="58"/>
      <c r="P1011" s="59"/>
      <c r="Q1011" s="59"/>
      <c r="R1011" s="59"/>
      <c r="S1011" s="32"/>
      <c r="T1011" s="32"/>
      <c r="U1011" s="59"/>
      <c r="V1011" s="59" t="s">
        <v>389</v>
      </c>
      <c r="W1011" s="59"/>
      <c r="X1011" s="59" t="s">
        <v>390</v>
      </c>
      <c r="Y1011" s="59" t="s">
        <v>390</v>
      </c>
      <c r="AA1011"/>
    </row>
    <row r="1012" spans="1:27" x14ac:dyDescent="0.25">
      <c r="A1012" s="60">
        <f>IFERROR(VLOOKUP(RepVariacion[[#This Row],[Nombre Artículo]],Productos[],4,FALSE),"00 Falta Info")</f>
        <v>0</v>
      </c>
      <c r="B1012" s="34" t="str">
        <f>IFERROR(VLOOKUP(RepVariacion[[#This Row],[Nombre Artículo]],Productos[],3,FALSE),"00 Falta Info")</f>
        <v>Postres</v>
      </c>
      <c r="C1012" s="34" t="str">
        <f>IFERROR(VLOOKUP(RepVariacion[[#This Row],[Nombre Artículo]],Productos[],2,FALSE),"00 Falta Info")</f>
        <v>Tortas</v>
      </c>
      <c r="D1012" s="61">
        <f>RepVariacion[[#This Row],[Fecha]]-RepVariacion[[#This Row],[Fecha Inicial]]+1</f>
        <v>7</v>
      </c>
      <c r="E1012" s="62">
        <v>46156</v>
      </c>
      <c r="F1012" s="62">
        <v>46162</v>
      </c>
      <c r="G1012" s="29" t="s">
        <v>133</v>
      </c>
      <c r="H1012" s="30">
        <v>14</v>
      </c>
      <c r="I1012" s="30"/>
      <c r="J1012" s="30">
        <v>14</v>
      </c>
      <c r="K1012" s="30"/>
      <c r="L1012" s="30"/>
      <c r="M1012" s="30"/>
      <c r="N1012" s="30"/>
      <c r="O1012" s="58"/>
      <c r="P1012" s="59"/>
      <c r="Q1012" s="59"/>
      <c r="R1012" s="59"/>
      <c r="S1012" s="32"/>
      <c r="T1012" s="32"/>
      <c r="U1012" s="59"/>
      <c r="V1012" s="59" t="s">
        <v>391</v>
      </c>
      <c r="W1012" s="59"/>
      <c r="X1012" s="59"/>
      <c r="Y1012" s="59"/>
      <c r="AA1012"/>
    </row>
    <row r="1013" spans="1:27" x14ac:dyDescent="0.25">
      <c r="A1013" s="60">
        <f>IFERROR(VLOOKUP(RepVariacion[[#This Row],[Nombre Artículo]],Productos[],4,FALSE),"00 Falta Info")</f>
        <v>0</v>
      </c>
      <c r="B1013" s="34" t="str">
        <f>IFERROR(VLOOKUP(RepVariacion[[#This Row],[Nombre Artículo]],Productos[],3,FALSE),"00 Falta Info")</f>
        <v>Postres</v>
      </c>
      <c r="C1013" s="34" t="str">
        <f>IFERROR(VLOOKUP(RepVariacion[[#This Row],[Nombre Artículo]],Productos[],2,FALSE),"00 Falta Info")</f>
        <v>Tortas</v>
      </c>
      <c r="D1013" s="61">
        <f>RepVariacion[[#This Row],[Fecha]]-RepVariacion[[#This Row],[Fecha Inicial]]+1</f>
        <v>7</v>
      </c>
      <c r="E1013" s="62">
        <v>46156</v>
      </c>
      <c r="F1013" s="62">
        <v>46162</v>
      </c>
      <c r="G1013" s="29" t="s">
        <v>145</v>
      </c>
      <c r="H1013" s="30">
        <v>14</v>
      </c>
      <c r="I1013" s="30"/>
      <c r="J1013" s="30">
        <v>7</v>
      </c>
      <c r="K1013" s="30">
        <v>7</v>
      </c>
      <c r="L1013" s="30">
        <v>6</v>
      </c>
      <c r="M1013" s="30">
        <v>-1</v>
      </c>
      <c r="N1013" s="30"/>
      <c r="O1013" s="58">
        <v>-0.14299999999999999</v>
      </c>
      <c r="P1013" s="59" t="s">
        <v>392</v>
      </c>
      <c r="Q1013" s="59"/>
      <c r="R1013" s="59"/>
      <c r="S1013" s="32">
        <v>0.308</v>
      </c>
      <c r="T1013" s="32">
        <v>0.26400000000000001</v>
      </c>
      <c r="U1013" s="59" t="s">
        <v>393</v>
      </c>
      <c r="V1013" s="59" t="s">
        <v>394</v>
      </c>
      <c r="W1013" s="59"/>
      <c r="X1013" s="59" t="s">
        <v>394</v>
      </c>
      <c r="Y1013" s="59" t="s">
        <v>395</v>
      </c>
      <c r="AA1013"/>
    </row>
    <row r="1014" spans="1:27" x14ac:dyDescent="0.25">
      <c r="A1014" s="60">
        <f>IFERROR(VLOOKUP(RepVariacion[[#This Row],[Nombre Artículo]],Productos[],4,FALSE),"00 Falta Info")</f>
        <v>0</v>
      </c>
      <c r="B1014" s="34" t="str">
        <f>IFERROR(VLOOKUP(RepVariacion[[#This Row],[Nombre Artículo]],Productos[],3,FALSE),"00 Falta Info")</f>
        <v>Postres</v>
      </c>
      <c r="C1014" s="34" t="str">
        <f>IFERROR(VLOOKUP(RepVariacion[[#This Row],[Nombre Artículo]],Productos[],2,FALSE),"00 Falta Info")</f>
        <v>Tortas</v>
      </c>
      <c r="D1014" s="61">
        <f>RepVariacion[[#This Row],[Fecha]]-RepVariacion[[#This Row],[Fecha Inicial]]+1</f>
        <v>7</v>
      </c>
      <c r="E1014" s="62">
        <v>46156</v>
      </c>
      <c r="F1014" s="62">
        <v>46162</v>
      </c>
      <c r="G1014" s="29" t="s">
        <v>135</v>
      </c>
      <c r="H1014" s="30">
        <v>18</v>
      </c>
      <c r="I1014" s="30"/>
      <c r="J1014" s="30">
        <v>14</v>
      </c>
      <c r="K1014" s="30">
        <v>4</v>
      </c>
      <c r="L1014" s="30">
        <v>4</v>
      </c>
      <c r="M1014" s="30"/>
      <c r="N1014" s="30"/>
      <c r="O1014" s="58"/>
      <c r="P1014" s="59"/>
      <c r="Q1014" s="59"/>
      <c r="R1014" s="59"/>
      <c r="S1014" s="32">
        <v>7.0000000000000007E-2</v>
      </c>
      <c r="T1014" s="32">
        <v>7.0000000000000007E-2</v>
      </c>
      <c r="U1014" s="59" t="s">
        <v>396</v>
      </c>
      <c r="V1014" s="59" t="s">
        <v>397</v>
      </c>
      <c r="W1014" s="59"/>
      <c r="X1014" s="59" t="s">
        <v>398</v>
      </c>
      <c r="Y1014" s="59" t="s">
        <v>398</v>
      </c>
      <c r="AA1014"/>
    </row>
    <row r="1015" spans="1:27" x14ac:dyDescent="0.25">
      <c r="A1015" s="60">
        <f>IFERROR(VLOOKUP(RepVariacion[[#This Row],[Nombre Artículo]],Productos[],4,FALSE),"00 Falta Info")</f>
        <v>0</v>
      </c>
      <c r="B1015" s="34" t="str">
        <f>IFERROR(VLOOKUP(RepVariacion[[#This Row],[Nombre Artículo]],Productos[],3,FALSE),"00 Falta Info")</f>
        <v>Colación</v>
      </c>
      <c r="C1015" s="34" t="str">
        <f>IFERROR(VLOOKUP(RepVariacion[[#This Row],[Nombre Artículo]],Productos[],2,FALSE),"00 Falta Info")</f>
        <v>Colacion</v>
      </c>
      <c r="D1015" s="61">
        <f>RepVariacion[[#This Row],[Fecha]]-RepVariacion[[#This Row],[Fecha Inicial]]+1</f>
        <v>7</v>
      </c>
      <c r="E1015" s="62">
        <v>46156</v>
      </c>
      <c r="F1015" s="62">
        <v>46162</v>
      </c>
      <c r="G1015" s="29" t="s">
        <v>137</v>
      </c>
      <c r="H1015" s="30">
        <v>8</v>
      </c>
      <c r="I1015" s="30"/>
      <c r="J1015" s="30">
        <v>4</v>
      </c>
      <c r="K1015" s="30">
        <v>4</v>
      </c>
      <c r="L1015" s="30"/>
      <c r="M1015" s="30">
        <v>-4</v>
      </c>
      <c r="N1015" s="30"/>
      <c r="O1015" s="58">
        <v>-1</v>
      </c>
      <c r="P1015" s="59" t="s">
        <v>399</v>
      </c>
      <c r="Q1015" s="59"/>
      <c r="R1015" s="59"/>
      <c r="S1015" s="32"/>
      <c r="T1015" s="32"/>
      <c r="U1015" s="59"/>
      <c r="V1015" s="59" t="s">
        <v>400</v>
      </c>
      <c r="W1015" s="59"/>
      <c r="X1015" s="59" t="s">
        <v>400</v>
      </c>
      <c r="Y1015" s="59"/>
      <c r="AA1015"/>
    </row>
    <row r="1016" spans="1:27" x14ac:dyDescent="0.25">
      <c r="A1016" s="60">
        <f>IFERROR(VLOOKUP(RepVariacion[[#This Row],[Nombre Artículo]],Productos[],4,FALSE),"00 Falta Info")</f>
        <v>0</v>
      </c>
      <c r="B1016" s="34" t="str">
        <f>IFERROR(VLOOKUP(RepVariacion[[#This Row],[Nombre Artículo]],Productos[],3,FALSE),"00 Falta Info")</f>
        <v>Colación</v>
      </c>
      <c r="C1016" s="34" t="str">
        <f>IFERROR(VLOOKUP(RepVariacion[[#This Row],[Nombre Artículo]],Productos[],2,FALSE),"00 Falta Info")</f>
        <v>Colacion</v>
      </c>
      <c r="D1016" s="61">
        <f>RepVariacion[[#This Row],[Fecha]]-RepVariacion[[#This Row],[Fecha Inicial]]+1</f>
        <v>7</v>
      </c>
      <c r="E1016" s="62">
        <v>46156</v>
      </c>
      <c r="F1016" s="62">
        <v>46162</v>
      </c>
      <c r="G1016" s="29" t="s">
        <v>139</v>
      </c>
      <c r="H1016" s="30">
        <v>22.8</v>
      </c>
      <c r="I1016" s="30"/>
      <c r="J1016" s="30">
        <v>11.1</v>
      </c>
      <c r="K1016" s="30">
        <v>11.6</v>
      </c>
      <c r="L1016" s="30"/>
      <c r="M1016" s="30">
        <v>-11.6</v>
      </c>
      <c r="N1016" s="30"/>
      <c r="O1016" s="58">
        <v>-1</v>
      </c>
      <c r="P1016" s="59" t="s">
        <v>401</v>
      </c>
      <c r="Q1016" s="59"/>
      <c r="R1016" s="59"/>
      <c r="S1016" s="32"/>
      <c r="T1016" s="32"/>
      <c r="U1016" s="59"/>
      <c r="V1016" s="59" t="s">
        <v>402</v>
      </c>
      <c r="W1016" s="59"/>
      <c r="X1016" s="59" t="s">
        <v>403</v>
      </c>
      <c r="Y1016" s="59"/>
      <c r="AA1016"/>
    </row>
    <row r="1017" spans="1:27" x14ac:dyDescent="0.25">
      <c r="A1017" s="60">
        <f>IFERROR(VLOOKUP(RepVariacion[[#This Row],[Nombre Artículo]],Productos[],4,FALSE),"00 Falta Info")</f>
        <v>0</v>
      </c>
      <c r="B1017" s="34" t="str">
        <f>IFERROR(VLOOKUP(RepVariacion[[#This Row],[Nombre Artículo]],Productos[],3,FALSE),"00 Falta Info")</f>
        <v>Aves</v>
      </c>
      <c r="C1017" s="34" t="str">
        <f>IFERROR(VLOOKUP(RepVariacion[[#This Row],[Nombre Artículo]],Productos[],2,FALSE),"00 Falta Info")</f>
        <v>Pollo</v>
      </c>
      <c r="D1017" s="61">
        <f>RepVariacion[[#This Row],[Fecha]]-RepVariacion[[#This Row],[Fecha Inicial]]+1</f>
        <v>7</v>
      </c>
      <c r="E1017" s="62">
        <v>46163</v>
      </c>
      <c r="F1017" s="62">
        <v>46169</v>
      </c>
      <c r="G1017" s="29" t="s">
        <v>71</v>
      </c>
      <c r="H1017" s="30">
        <v>28.5</v>
      </c>
      <c r="I1017" s="30"/>
      <c r="J1017" s="30">
        <v>25.7</v>
      </c>
      <c r="K1017" s="30">
        <v>2.8</v>
      </c>
      <c r="L1017" s="30">
        <v>2.7</v>
      </c>
      <c r="M1017" s="30">
        <v>-0.1</v>
      </c>
      <c r="N1017" s="30"/>
      <c r="O1017" s="58">
        <v>-4.3999999999999997E-2</v>
      </c>
      <c r="P1017" s="59">
        <v>-446.46</v>
      </c>
      <c r="Q1017" s="59"/>
      <c r="R1017" s="59"/>
      <c r="S1017" s="32">
        <v>0.14299999999999999</v>
      </c>
      <c r="T1017" s="32">
        <v>0.13600000000000001</v>
      </c>
      <c r="U1017" s="59">
        <v>71243.960000000006</v>
      </c>
      <c r="V1017" s="59">
        <v>93724.85</v>
      </c>
      <c r="W1017" s="59"/>
      <c r="X1017" s="59">
        <v>10163.86</v>
      </c>
      <c r="Y1017" s="59">
        <v>9717.4</v>
      </c>
      <c r="AA1017"/>
    </row>
    <row r="1018" spans="1:27" x14ac:dyDescent="0.25">
      <c r="A1018" s="60">
        <f>IFERROR(VLOOKUP(RepVariacion[[#This Row],[Nombre Artículo]],Productos[],4,FALSE),"00 Falta Info")</f>
        <v>0</v>
      </c>
      <c r="B1018" s="34" t="str">
        <f>IFERROR(VLOOKUP(RepVariacion[[#This Row],[Nombre Artículo]],Productos[],3,FALSE),"00 Falta Info")</f>
        <v>Carnes</v>
      </c>
      <c r="C1018" s="34" t="str">
        <f>IFERROR(VLOOKUP(RepVariacion[[#This Row],[Nombre Artículo]],Productos[],2,FALSE),"00 Falta Info")</f>
        <v>Vacuno</v>
      </c>
      <c r="D1018" s="61">
        <f>RepVariacion[[#This Row],[Fecha]]-RepVariacion[[#This Row],[Fecha Inicial]]+1</f>
        <v>7</v>
      </c>
      <c r="E1018" s="62">
        <v>46163</v>
      </c>
      <c r="F1018" s="62">
        <v>46169</v>
      </c>
      <c r="G1018" s="29" t="s">
        <v>146</v>
      </c>
      <c r="H1018" s="30">
        <v>39.200000000000003</v>
      </c>
      <c r="I1018" s="30">
        <v>15</v>
      </c>
      <c r="J1018" s="30">
        <v>52.8</v>
      </c>
      <c r="K1018" s="30">
        <v>1.5</v>
      </c>
      <c r="L1018" s="30">
        <v>1.5</v>
      </c>
      <c r="M1018" s="30"/>
      <c r="N1018" s="30"/>
      <c r="O1018" s="58"/>
      <c r="P1018" s="59"/>
      <c r="Q1018" s="59"/>
      <c r="R1018" s="59"/>
      <c r="S1018" s="32">
        <v>0.378</v>
      </c>
      <c r="T1018" s="32">
        <v>0.378</v>
      </c>
      <c r="U1018" s="59">
        <v>169916</v>
      </c>
      <c r="V1018" s="59">
        <v>2257699.96</v>
      </c>
      <c r="W1018" s="59">
        <v>642000</v>
      </c>
      <c r="X1018" s="59">
        <v>64200.01</v>
      </c>
      <c r="Y1018" s="59">
        <v>64200</v>
      </c>
      <c r="AA1018"/>
    </row>
    <row r="1019" spans="1:27" x14ac:dyDescent="0.25">
      <c r="A1019" s="60">
        <f>IFERROR(VLOOKUP(RepVariacion[[#This Row],[Nombre Artículo]],Productos[],4,FALSE),"00 Falta Info")</f>
        <v>0</v>
      </c>
      <c r="B1019" s="34" t="str">
        <f>IFERROR(VLOOKUP(RepVariacion[[#This Row],[Nombre Artículo]],Productos[],3,FALSE),"00 Falta Info")</f>
        <v>Carnes</v>
      </c>
      <c r="C1019" s="34" t="str">
        <f>IFERROR(VLOOKUP(RepVariacion[[#This Row],[Nombre Artículo]],Productos[],2,FALSE),"00 Falta Info")</f>
        <v>Vacuno</v>
      </c>
      <c r="D1019" s="61">
        <f>RepVariacion[[#This Row],[Fecha]]-RepVariacion[[#This Row],[Fecha Inicial]]+1</f>
        <v>7</v>
      </c>
      <c r="E1019" s="62">
        <v>46163</v>
      </c>
      <c r="F1019" s="62">
        <v>46169</v>
      </c>
      <c r="G1019" s="29" t="s">
        <v>84</v>
      </c>
      <c r="H1019" s="30">
        <v>35.9</v>
      </c>
      <c r="I1019" s="30">
        <v>44.3</v>
      </c>
      <c r="J1019" s="30">
        <v>56.1</v>
      </c>
      <c r="K1019" s="30">
        <v>24.2</v>
      </c>
      <c r="L1019" s="30">
        <v>6.1</v>
      </c>
      <c r="M1019" s="30">
        <v>-18.100000000000001</v>
      </c>
      <c r="N1019" s="30"/>
      <c r="O1019" s="58">
        <v>-0.747</v>
      </c>
      <c r="P1019" s="59">
        <v>-280012.2</v>
      </c>
      <c r="Q1019" s="59"/>
      <c r="R1019" s="59"/>
      <c r="S1019" s="32">
        <v>0.97499999999999998</v>
      </c>
      <c r="T1019" s="32">
        <v>0.246</v>
      </c>
      <c r="U1019" s="59">
        <v>385262.54</v>
      </c>
      <c r="V1019" s="59">
        <v>869459.18</v>
      </c>
      <c r="W1019" s="59">
        <v>686827</v>
      </c>
      <c r="X1019" s="59">
        <v>375753.25</v>
      </c>
      <c r="Y1019" s="59">
        <v>94635.03</v>
      </c>
      <c r="AA1019"/>
    </row>
    <row r="1020" spans="1:27" x14ac:dyDescent="0.25">
      <c r="A1020" s="60">
        <f>IFERROR(VLOOKUP(RepVariacion[[#This Row],[Nombre Artículo]],Productos[],4,FALSE),"00 Falta Info")</f>
        <v>0</v>
      </c>
      <c r="B1020" s="34" t="str">
        <f>IFERROR(VLOOKUP(RepVariacion[[#This Row],[Nombre Artículo]],Productos[],3,FALSE),"00 Falta Info")</f>
        <v>Carnes</v>
      </c>
      <c r="C1020" s="34" t="str">
        <f>IFERROR(VLOOKUP(RepVariacion[[#This Row],[Nombre Artículo]],Productos[],2,FALSE),"00 Falta Info")</f>
        <v>Vacuno</v>
      </c>
      <c r="D1020" s="61">
        <f>RepVariacion[[#This Row],[Fecha]]-RepVariacion[[#This Row],[Fecha Inicial]]+1</f>
        <v>7</v>
      </c>
      <c r="E1020" s="62">
        <v>46163</v>
      </c>
      <c r="F1020" s="62">
        <v>46169</v>
      </c>
      <c r="G1020" s="29" t="s">
        <v>104</v>
      </c>
      <c r="H1020" s="30">
        <v>3.2</v>
      </c>
      <c r="I1020" s="30">
        <v>5</v>
      </c>
      <c r="J1020" s="30">
        <v>5</v>
      </c>
      <c r="K1020" s="30">
        <v>3.2</v>
      </c>
      <c r="L1020" s="30">
        <v>2.8</v>
      </c>
      <c r="M1020" s="30">
        <v>-0.5</v>
      </c>
      <c r="N1020" s="30"/>
      <c r="O1020" s="58">
        <v>-0.154</v>
      </c>
      <c r="P1020" s="59">
        <v>-17000</v>
      </c>
      <c r="Q1020" s="59"/>
      <c r="R1020" s="59"/>
      <c r="S1020" s="32">
        <v>0.6</v>
      </c>
      <c r="T1020" s="32">
        <v>0.50800000000000001</v>
      </c>
      <c r="U1020" s="59">
        <v>184134</v>
      </c>
      <c r="V1020" s="59">
        <v>170000</v>
      </c>
      <c r="W1020" s="59">
        <v>170000</v>
      </c>
      <c r="X1020" s="59">
        <v>110500</v>
      </c>
      <c r="Y1020" s="59">
        <v>93500</v>
      </c>
      <c r="AA1020"/>
    </row>
    <row r="1021" spans="1:27" x14ac:dyDescent="0.25">
      <c r="A1021" s="60">
        <f>IFERROR(VLOOKUP(RepVariacion[[#This Row],[Nombre Artículo]],Productos[],4,FALSE),"00 Falta Info")</f>
        <v>0</v>
      </c>
      <c r="B1021" s="34" t="str">
        <f>IFERROR(VLOOKUP(RepVariacion[[#This Row],[Nombre Artículo]],Productos[],3,FALSE),"00 Falta Info")</f>
        <v>Colación</v>
      </c>
      <c r="C1021" s="34" t="str">
        <f>IFERROR(VLOOKUP(RepVariacion[[#This Row],[Nombre Artículo]],Productos[],2,FALSE),"00 Falta Info")</f>
        <v>Colacion</v>
      </c>
      <c r="D1021" s="61">
        <f>RepVariacion[[#This Row],[Fecha]]-RepVariacion[[#This Row],[Fecha Inicial]]+1</f>
        <v>7</v>
      </c>
      <c r="E1021" s="62">
        <v>46163</v>
      </c>
      <c r="F1021" s="62">
        <v>46169</v>
      </c>
      <c r="G1021" s="29" t="s">
        <v>147</v>
      </c>
      <c r="H1021" s="30">
        <v>8.5</v>
      </c>
      <c r="I1021" s="30">
        <v>7</v>
      </c>
      <c r="J1021" s="30">
        <v>13.5</v>
      </c>
      <c r="K1021" s="30">
        <v>2</v>
      </c>
      <c r="L1021" s="30">
        <v>1</v>
      </c>
      <c r="M1021" s="30">
        <v>-0.9</v>
      </c>
      <c r="N1021" s="30"/>
      <c r="O1021" s="58">
        <v>-0.47299999999999998</v>
      </c>
      <c r="P1021" s="59">
        <v>-8485.09</v>
      </c>
      <c r="Q1021" s="59"/>
      <c r="R1021" s="59"/>
      <c r="S1021" s="32">
        <v>0.36499999999999999</v>
      </c>
      <c r="T1021" s="32">
        <v>0.192</v>
      </c>
      <c r="U1021" s="59">
        <v>49163.23</v>
      </c>
      <c r="V1021" s="59">
        <v>121364.61</v>
      </c>
      <c r="W1021" s="59">
        <v>63000</v>
      </c>
      <c r="X1021" s="59">
        <v>17928.599999999999</v>
      </c>
      <c r="Y1021" s="59">
        <v>9447.8700000000008</v>
      </c>
      <c r="AA1021"/>
    </row>
    <row r="1022" spans="1:27" x14ac:dyDescent="0.25">
      <c r="A1022" s="60">
        <f>IFERROR(VLOOKUP(RepVariacion[[#This Row],[Nombre Artículo]],Productos[],4,FALSE),"00 Falta Info")</f>
        <v>0</v>
      </c>
      <c r="B1022" s="34" t="str">
        <f>IFERROR(VLOOKUP(RepVariacion[[#This Row],[Nombre Artículo]],Productos[],3,FALSE),"00 Falta Info")</f>
        <v>Carnes</v>
      </c>
      <c r="C1022" s="34" t="str">
        <f>IFERROR(VLOOKUP(RepVariacion[[#This Row],[Nombre Artículo]],Productos[],2,FALSE),"00 Falta Info")</f>
        <v>Vacuno</v>
      </c>
      <c r="D1022" s="61">
        <f>RepVariacion[[#This Row],[Fecha]]-RepVariacion[[#This Row],[Fecha Inicial]]+1</f>
        <v>7</v>
      </c>
      <c r="E1022" s="62">
        <v>46163</v>
      </c>
      <c r="F1022" s="62">
        <v>46169</v>
      </c>
      <c r="G1022" s="29" t="s">
        <v>160</v>
      </c>
      <c r="H1022" s="30">
        <v>107</v>
      </c>
      <c r="I1022" s="30"/>
      <c r="J1022" s="30">
        <v>69</v>
      </c>
      <c r="K1022" s="30">
        <v>38</v>
      </c>
      <c r="L1022" s="30">
        <v>33</v>
      </c>
      <c r="M1022" s="30">
        <v>-5</v>
      </c>
      <c r="N1022" s="30">
        <v>5</v>
      </c>
      <c r="O1022" s="58">
        <v>-0.13200000000000001</v>
      </c>
      <c r="P1022" s="59">
        <v>-34750.050000000003</v>
      </c>
      <c r="Q1022" s="59">
        <v>0.13200000000000001</v>
      </c>
      <c r="R1022" s="59">
        <v>34750.050000000003</v>
      </c>
      <c r="S1022" s="32">
        <v>0.35799999999999998</v>
      </c>
      <c r="T1022" s="32">
        <v>0.311</v>
      </c>
      <c r="U1022" s="59">
        <v>738000.01</v>
      </c>
      <c r="V1022" s="59">
        <v>479550.7</v>
      </c>
      <c r="W1022" s="59"/>
      <c r="X1022" s="59">
        <v>264100.38</v>
      </c>
      <c r="Y1022" s="59">
        <v>229350.33</v>
      </c>
      <c r="AA1022"/>
    </row>
    <row r="1023" spans="1:27" x14ac:dyDescent="0.25">
      <c r="A1023" s="60">
        <f>IFERROR(VLOOKUP(RepVariacion[[#This Row],[Nombre Artículo]],Productos[],4,FALSE),"00 Falta Info")</f>
        <v>0</v>
      </c>
      <c r="B1023" s="34" t="str">
        <f>IFERROR(VLOOKUP(RepVariacion[[#This Row],[Nombre Artículo]],Productos[],3,FALSE),"00 Falta Info")</f>
        <v>Carnes</v>
      </c>
      <c r="C1023" s="34" t="str">
        <f>IFERROR(VLOOKUP(RepVariacion[[#This Row],[Nombre Artículo]],Productos[],2,FALSE),"00 Falta Info")</f>
        <v>Vacuno</v>
      </c>
      <c r="D1023" s="61">
        <f>RepVariacion[[#This Row],[Fecha]]-RepVariacion[[#This Row],[Fecha Inicial]]+1</f>
        <v>7</v>
      </c>
      <c r="E1023" s="62">
        <v>46163</v>
      </c>
      <c r="F1023" s="62">
        <v>46169</v>
      </c>
      <c r="G1023" s="29" t="s">
        <v>106</v>
      </c>
      <c r="H1023" s="30">
        <v>5</v>
      </c>
      <c r="I1023" s="30">
        <v>4</v>
      </c>
      <c r="J1023" s="30">
        <v>7</v>
      </c>
      <c r="K1023" s="30">
        <v>2</v>
      </c>
      <c r="L1023" s="30">
        <v>2</v>
      </c>
      <c r="M1023" s="30"/>
      <c r="N1023" s="30"/>
      <c r="O1023" s="58"/>
      <c r="P1023" s="59"/>
      <c r="Q1023" s="59"/>
      <c r="R1023" s="59"/>
      <c r="S1023" s="32">
        <v>0.20399999999999999</v>
      </c>
      <c r="T1023" s="32">
        <v>0.20399999999999999</v>
      </c>
      <c r="U1023" s="59">
        <v>147160</v>
      </c>
      <c r="V1023" s="59">
        <v>105000</v>
      </c>
      <c r="W1023" s="59">
        <v>60000</v>
      </c>
      <c r="X1023" s="59">
        <v>30000</v>
      </c>
      <c r="Y1023" s="59">
        <v>30000</v>
      </c>
      <c r="AA1023"/>
    </row>
    <row r="1024" spans="1:27" x14ac:dyDescent="0.25">
      <c r="A1024" s="60">
        <f>IFERROR(VLOOKUP(RepVariacion[[#This Row],[Nombre Artículo]],Productos[],4,FALSE),"00 Falta Info")</f>
        <v>0</v>
      </c>
      <c r="B1024" s="34" t="str">
        <f>IFERROR(VLOOKUP(RepVariacion[[#This Row],[Nombre Artículo]],Productos[],3,FALSE),"00 Falta Info")</f>
        <v>Pescado</v>
      </c>
      <c r="C1024" s="34" t="str">
        <f>IFERROR(VLOOKUP(RepVariacion[[#This Row],[Nombre Artículo]],Productos[],2,FALSE),"00 Falta Info")</f>
        <v>Pescado</v>
      </c>
      <c r="D1024" s="61">
        <f>RepVariacion[[#This Row],[Fecha]]-RepVariacion[[#This Row],[Fecha Inicial]]+1</f>
        <v>7</v>
      </c>
      <c r="E1024" s="62">
        <v>46163</v>
      </c>
      <c r="F1024" s="62">
        <v>46169</v>
      </c>
      <c r="G1024" s="29" t="s">
        <v>86</v>
      </c>
      <c r="H1024" s="30">
        <v>26.8</v>
      </c>
      <c r="I1024" s="30">
        <v>19</v>
      </c>
      <c r="J1024" s="30">
        <v>16.100000000000001</v>
      </c>
      <c r="K1024" s="30">
        <v>29.7</v>
      </c>
      <c r="L1024" s="30">
        <v>7.3</v>
      </c>
      <c r="M1024" s="30">
        <v>-22.4</v>
      </c>
      <c r="N1024" s="30">
        <v>0.6</v>
      </c>
      <c r="O1024" s="58">
        <v>-0.755</v>
      </c>
      <c r="P1024" s="59">
        <v>-212876</v>
      </c>
      <c r="Q1024" s="59">
        <v>1.9E-2</v>
      </c>
      <c r="R1024" s="59">
        <v>5383.33</v>
      </c>
      <c r="S1024" s="32">
        <v>0.57999999999999996</v>
      </c>
      <c r="T1024" s="32">
        <v>0.14199999999999999</v>
      </c>
      <c r="U1024" s="59">
        <v>484602.4</v>
      </c>
      <c r="V1024" s="59">
        <v>152958.44</v>
      </c>
      <c r="W1024" s="59">
        <v>180500</v>
      </c>
      <c r="X1024" s="59">
        <v>280965.62</v>
      </c>
      <c r="Y1024" s="59">
        <v>68980.56</v>
      </c>
    </row>
    <row r="1025" spans="1:25" x14ac:dyDescent="0.25">
      <c r="A1025" s="60">
        <f>IFERROR(VLOOKUP(RepVariacion[[#This Row],[Nombre Artículo]],Productos[],4,FALSE),"00 Falta Info")</f>
        <v>0</v>
      </c>
      <c r="B1025" s="34" t="str">
        <f>IFERROR(VLOOKUP(RepVariacion[[#This Row],[Nombre Artículo]],Productos[],3,FALSE),"00 Falta Info")</f>
        <v>Pescado</v>
      </c>
      <c r="C1025" s="34" t="str">
        <f>IFERROR(VLOOKUP(RepVariacion[[#This Row],[Nombre Artículo]],Productos[],2,FALSE),"00 Falta Info")</f>
        <v>Pescado</v>
      </c>
      <c r="D1025" s="61">
        <f>RepVariacion[[#This Row],[Fecha]]-RepVariacion[[#This Row],[Fecha Inicial]]+1</f>
        <v>7</v>
      </c>
      <c r="E1025" s="62">
        <v>46163</v>
      </c>
      <c r="F1025" s="62">
        <v>46169</v>
      </c>
      <c r="G1025" s="29" t="s">
        <v>107</v>
      </c>
      <c r="H1025" s="30">
        <v>18.3</v>
      </c>
      <c r="I1025" s="30"/>
      <c r="J1025" s="30">
        <v>12.5</v>
      </c>
      <c r="K1025" s="30">
        <v>5.8</v>
      </c>
      <c r="L1025" s="30">
        <v>5.8</v>
      </c>
      <c r="M1025" s="30"/>
      <c r="N1025" s="30"/>
      <c r="O1025" s="58">
        <v>-8.0000000000000002E-3</v>
      </c>
      <c r="P1025" s="59">
        <v>-467.95</v>
      </c>
      <c r="Q1025" s="59"/>
      <c r="R1025" s="59"/>
      <c r="S1025" s="32">
        <v>0.192</v>
      </c>
      <c r="T1025" s="32">
        <v>0.19</v>
      </c>
      <c r="U1025" s="59">
        <v>288604.99</v>
      </c>
      <c r="V1025" s="59">
        <v>119565.66</v>
      </c>
      <c r="W1025" s="59"/>
      <c r="X1025" s="59">
        <v>55380.29</v>
      </c>
      <c r="Y1025" s="59">
        <v>54912.34</v>
      </c>
    </row>
    <row r="1026" spans="1:25" x14ac:dyDescent="0.25">
      <c r="A1026" s="60">
        <f>IFERROR(VLOOKUP(RepVariacion[[#This Row],[Nombre Artículo]],Productos[],4,FALSE),"00 Falta Info")</f>
        <v>0</v>
      </c>
      <c r="B1026" s="34" t="str">
        <f>IFERROR(VLOOKUP(RepVariacion[[#This Row],[Nombre Artículo]],Productos[],3,FALSE),"00 Falta Info")</f>
        <v>Pescado</v>
      </c>
      <c r="C1026" s="34" t="str">
        <f>IFERROR(VLOOKUP(RepVariacion[[#This Row],[Nombre Artículo]],Productos[],2,FALSE),"00 Falta Info")</f>
        <v>Pescado</v>
      </c>
      <c r="D1026" s="61">
        <f>RepVariacion[[#This Row],[Fecha]]-RepVariacion[[#This Row],[Fecha Inicial]]+1</f>
        <v>7</v>
      </c>
      <c r="E1026" s="62">
        <v>46163</v>
      </c>
      <c r="F1026" s="62">
        <v>46169</v>
      </c>
      <c r="G1026" s="29" t="s">
        <v>109</v>
      </c>
      <c r="H1026" s="30">
        <v>46.9</v>
      </c>
      <c r="I1026" s="30">
        <v>32.200000000000003</v>
      </c>
      <c r="J1026" s="30">
        <v>65.2</v>
      </c>
      <c r="K1026" s="30">
        <v>13.9</v>
      </c>
      <c r="L1026" s="30">
        <v>8.1</v>
      </c>
      <c r="M1026" s="30">
        <v>-5.8</v>
      </c>
      <c r="N1026" s="30"/>
      <c r="O1026" s="58">
        <v>-0.41699999999999998</v>
      </c>
      <c r="P1026" s="59">
        <v>-67529.17</v>
      </c>
      <c r="Q1026" s="59"/>
      <c r="R1026" s="59"/>
      <c r="S1026" s="32">
        <v>0.378</v>
      </c>
      <c r="T1026" s="32">
        <v>0.22700000000000001</v>
      </c>
      <c r="U1026" s="59">
        <v>415446.35</v>
      </c>
      <c r="V1026" s="59">
        <v>759033</v>
      </c>
      <c r="W1026" s="59">
        <v>385600</v>
      </c>
      <c r="X1026" s="59">
        <v>157106.60999999999</v>
      </c>
      <c r="Y1026" s="59">
        <v>94285.15</v>
      </c>
    </row>
    <row r="1027" spans="1:25" x14ac:dyDescent="0.25">
      <c r="A1027" s="60">
        <f>IFERROR(VLOOKUP(RepVariacion[[#This Row],[Nombre Artículo]],Productos[],4,FALSE),"00 Falta Info")</f>
        <v>0</v>
      </c>
      <c r="B1027" s="34" t="str">
        <f>IFERROR(VLOOKUP(RepVariacion[[#This Row],[Nombre Artículo]],Productos[],3,FALSE),"00 Falta Info")</f>
        <v>Pescado</v>
      </c>
      <c r="C1027" s="34" t="str">
        <f>IFERROR(VLOOKUP(RepVariacion[[#This Row],[Nombre Artículo]],Productos[],2,FALSE),"00 Falta Info")</f>
        <v>Pescado</v>
      </c>
      <c r="D1027" s="61">
        <f>RepVariacion[[#This Row],[Fecha]]-RepVariacion[[#This Row],[Fecha Inicial]]+1</f>
        <v>7</v>
      </c>
      <c r="E1027" s="62">
        <v>46163</v>
      </c>
      <c r="F1027" s="62">
        <v>46169</v>
      </c>
      <c r="G1027" s="29" t="s">
        <v>108</v>
      </c>
      <c r="H1027" s="30">
        <v>2</v>
      </c>
      <c r="I1027" s="30">
        <v>67.400000000000006</v>
      </c>
      <c r="J1027" s="30">
        <v>34.700000000000003</v>
      </c>
      <c r="K1027" s="30">
        <v>34.6</v>
      </c>
      <c r="L1027" s="30">
        <v>9</v>
      </c>
      <c r="M1027" s="30">
        <v>-25.6</v>
      </c>
      <c r="N1027" s="30"/>
      <c r="O1027" s="58">
        <v>-0.74</v>
      </c>
      <c r="P1027" s="59">
        <v>-213866.68</v>
      </c>
      <c r="Q1027" s="59"/>
      <c r="R1027" s="59"/>
      <c r="S1027" s="32">
        <v>0.754</v>
      </c>
      <c r="T1027" s="32">
        <v>0.19600000000000001</v>
      </c>
      <c r="U1027" s="59">
        <v>382167.97</v>
      </c>
      <c r="V1027" s="59">
        <v>289709.46000000002</v>
      </c>
      <c r="W1027" s="59">
        <v>561870</v>
      </c>
      <c r="X1027" s="59">
        <v>288098.34000000003</v>
      </c>
      <c r="Y1027" s="59">
        <v>75073.47</v>
      </c>
    </row>
    <row r="1028" spans="1:25" x14ac:dyDescent="0.25">
      <c r="A1028" s="60">
        <f>IFERROR(VLOOKUP(RepVariacion[[#This Row],[Nombre Artículo]],Productos[],4,FALSE),"00 Falta Info")</f>
        <v>0</v>
      </c>
      <c r="B1028" s="34" t="str">
        <f>IFERROR(VLOOKUP(RepVariacion[[#This Row],[Nombre Artículo]],Productos[],3,FALSE),"00 Falta Info")</f>
        <v>Mariscos</v>
      </c>
      <c r="C1028" s="34" t="str">
        <f>IFERROR(VLOOKUP(RepVariacion[[#This Row],[Nombre Artículo]],Productos[],2,FALSE),"00 Falta Info")</f>
        <v>Mariscos</v>
      </c>
      <c r="D1028" s="61">
        <f>RepVariacion[[#This Row],[Fecha]]-RepVariacion[[#This Row],[Fecha Inicial]]+1</f>
        <v>7</v>
      </c>
      <c r="E1028" s="62">
        <v>46163</v>
      </c>
      <c r="F1028" s="62">
        <v>46169</v>
      </c>
      <c r="G1028" s="29" t="s">
        <v>110</v>
      </c>
      <c r="H1028" s="30">
        <v>3.7</v>
      </c>
      <c r="I1028" s="30"/>
      <c r="J1028" s="30">
        <v>2.5</v>
      </c>
      <c r="K1028" s="30">
        <v>1.2</v>
      </c>
      <c r="L1028" s="30">
        <v>0.3</v>
      </c>
      <c r="M1028" s="30">
        <v>-0.8</v>
      </c>
      <c r="N1028" s="30"/>
      <c r="O1028" s="58">
        <v>-0.70899999999999996</v>
      </c>
      <c r="P1028" s="59">
        <v>-1835.39</v>
      </c>
      <c r="Q1028" s="59"/>
      <c r="R1028" s="59"/>
      <c r="S1028" s="32">
        <v>0.68400000000000005</v>
      </c>
      <c r="T1028" s="32">
        <v>0.19900000000000001</v>
      </c>
      <c r="U1028" s="59">
        <v>3788.1</v>
      </c>
      <c r="V1028" s="59">
        <v>5572.72</v>
      </c>
      <c r="W1028" s="59"/>
      <c r="X1028" s="59">
        <v>2589.5100000000002</v>
      </c>
      <c r="Y1028" s="59">
        <v>754.12</v>
      </c>
    </row>
    <row r="1029" spans="1:25" x14ac:dyDescent="0.25">
      <c r="A1029" s="60">
        <f>IFERROR(VLOOKUP(RepVariacion[[#This Row],[Nombre Artículo]],Productos[],4,FALSE),"00 Falta Info")</f>
        <v>0</v>
      </c>
      <c r="B1029" s="34" t="str">
        <f>IFERROR(VLOOKUP(RepVariacion[[#This Row],[Nombre Artículo]],Productos[],3,FALSE),"00 Falta Info")</f>
        <v>Mariscos</v>
      </c>
      <c r="C1029" s="34" t="str">
        <f>IFERROR(VLOOKUP(RepVariacion[[#This Row],[Nombre Artículo]],Productos[],2,FALSE),"00 Falta Info")</f>
        <v>Mariscos</v>
      </c>
      <c r="D1029" s="61">
        <f>RepVariacion[[#This Row],[Fecha]]-RepVariacion[[#This Row],[Fecha Inicial]]+1</f>
        <v>7</v>
      </c>
      <c r="E1029" s="62">
        <v>46163</v>
      </c>
      <c r="F1029" s="62">
        <v>46169</v>
      </c>
      <c r="G1029" s="29" t="s">
        <v>111</v>
      </c>
      <c r="H1029" s="30">
        <v>27</v>
      </c>
      <c r="I1029" s="30"/>
      <c r="J1029" s="30">
        <v>20.5</v>
      </c>
      <c r="K1029" s="30">
        <v>6.5</v>
      </c>
      <c r="L1029" s="30">
        <v>3.7</v>
      </c>
      <c r="M1029" s="30">
        <v>-2.8</v>
      </c>
      <c r="N1029" s="30"/>
      <c r="O1029" s="58">
        <v>-0.436</v>
      </c>
      <c r="P1029" s="59">
        <v>-18668.060000000001</v>
      </c>
      <c r="Q1029" s="59"/>
      <c r="R1029" s="59"/>
      <c r="S1029" s="32">
        <v>0.17499999999999999</v>
      </c>
      <c r="T1029" s="32">
        <v>9.9000000000000005E-2</v>
      </c>
      <c r="U1029" s="59">
        <v>244992</v>
      </c>
      <c r="V1029" s="59">
        <v>134357.57999999999</v>
      </c>
      <c r="W1029" s="59"/>
      <c r="X1029" s="59">
        <v>42801.01</v>
      </c>
      <c r="Y1029" s="59">
        <v>24132.95</v>
      </c>
    </row>
    <row r="1030" spans="1:25" x14ac:dyDescent="0.25">
      <c r="A1030" s="60">
        <f>IFERROR(VLOOKUP(RepVariacion[[#This Row],[Nombre Artículo]],Productos[],4,FALSE),"00 Falta Info")</f>
        <v>0</v>
      </c>
      <c r="B1030" s="34" t="str">
        <f>IFERROR(VLOOKUP(RepVariacion[[#This Row],[Nombre Artículo]],Productos[],3,FALSE),"00 Falta Info")</f>
        <v>Mariscos</v>
      </c>
      <c r="C1030" s="34" t="str">
        <f>IFERROR(VLOOKUP(RepVariacion[[#This Row],[Nombre Artículo]],Productos[],2,FALSE),"00 Falta Info")</f>
        <v>Mariscos</v>
      </c>
      <c r="D1030" s="61">
        <f>RepVariacion[[#This Row],[Fecha]]-RepVariacion[[#This Row],[Fecha Inicial]]+1</f>
        <v>7</v>
      </c>
      <c r="E1030" s="62">
        <v>46163</v>
      </c>
      <c r="F1030" s="62">
        <v>46169</v>
      </c>
      <c r="G1030" s="29" t="s">
        <v>112</v>
      </c>
      <c r="H1030" s="30">
        <v>26.4</v>
      </c>
      <c r="I1030" s="30"/>
      <c r="J1030" s="30">
        <v>20.8</v>
      </c>
      <c r="K1030" s="30">
        <v>5.5</v>
      </c>
      <c r="L1030" s="30">
        <v>5.2</v>
      </c>
      <c r="M1030" s="30">
        <v>-0.3</v>
      </c>
      <c r="N1030" s="30"/>
      <c r="O1030" s="58">
        <v>-6.0999999999999999E-2</v>
      </c>
      <c r="P1030" s="59">
        <v>-4619.51</v>
      </c>
      <c r="Q1030" s="59"/>
      <c r="R1030" s="59"/>
      <c r="S1030" s="32">
        <v>0.56699999999999995</v>
      </c>
      <c r="T1030" s="32">
        <v>0.53200000000000003</v>
      </c>
      <c r="U1030" s="59">
        <v>134319</v>
      </c>
      <c r="V1030" s="59">
        <v>285732.07</v>
      </c>
      <c r="W1030" s="59"/>
      <c r="X1030" s="59">
        <v>76130.740000000005</v>
      </c>
      <c r="Y1030" s="59">
        <v>71511.23</v>
      </c>
    </row>
    <row r="1031" spans="1:25" x14ac:dyDescent="0.25">
      <c r="A1031" s="60">
        <f>IFERROR(VLOOKUP(RepVariacion[[#This Row],[Nombre Artículo]],Productos[],4,FALSE),"00 Falta Info")</f>
        <v>0</v>
      </c>
      <c r="B1031" s="34" t="str">
        <f>IFERROR(VLOOKUP(RepVariacion[[#This Row],[Nombre Artículo]],Productos[],3,FALSE),"00 Falta Info")</f>
        <v>Mariscos</v>
      </c>
      <c r="C1031" s="34" t="str">
        <f>IFERROR(VLOOKUP(RepVariacion[[#This Row],[Nombre Artículo]],Productos[],2,FALSE),"00 Falta Info")</f>
        <v>Mariscos</v>
      </c>
      <c r="D1031" s="61">
        <f>RepVariacion[[#This Row],[Fecha]]-RepVariacion[[#This Row],[Fecha Inicial]]+1</f>
        <v>7</v>
      </c>
      <c r="E1031" s="62">
        <v>46163</v>
      </c>
      <c r="F1031" s="62">
        <v>46169</v>
      </c>
      <c r="G1031" s="29" t="s">
        <v>113</v>
      </c>
      <c r="H1031" s="30">
        <v>36.450000000000003</v>
      </c>
      <c r="I1031" s="30"/>
      <c r="J1031" s="30">
        <v>29.3</v>
      </c>
      <c r="K1031" s="30">
        <v>7.14</v>
      </c>
      <c r="L1031" s="30">
        <v>5.09</v>
      </c>
      <c r="M1031" s="30">
        <v>-2.06</v>
      </c>
      <c r="N1031" s="30"/>
      <c r="O1031" s="58">
        <v>-0.28799999999999998</v>
      </c>
      <c r="P1031" s="59">
        <v>-54453.08</v>
      </c>
      <c r="Q1031" s="59"/>
      <c r="R1031" s="59"/>
      <c r="S1031" s="32">
        <v>1.1779999999999999</v>
      </c>
      <c r="T1031" s="32">
        <v>0.83899999999999997</v>
      </c>
      <c r="U1031" s="59">
        <v>160557.22</v>
      </c>
      <c r="V1031" s="59">
        <v>775660.86</v>
      </c>
      <c r="W1031" s="59"/>
      <c r="X1031" s="59">
        <v>189111.95</v>
      </c>
      <c r="Y1031" s="59">
        <v>134658.87</v>
      </c>
    </row>
    <row r="1032" spans="1:25" x14ac:dyDescent="0.25">
      <c r="A1032" s="60">
        <f>IFERROR(VLOOKUP(RepVariacion[[#This Row],[Nombre Artículo]],Productos[],4,FALSE),"00 Falta Info")</f>
        <v>0</v>
      </c>
      <c r="B1032" s="34" t="str">
        <f>IFERROR(VLOOKUP(RepVariacion[[#This Row],[Nombre Artículo]],Productos[],3,FALSE),"00 Falta Info")</f>
        <v>Mariscos</v>
      </c>
      <c r="C1032" s="34" t="str">
        <f>IFERROR(VLOOKUP(RepVariacion[[#This Row],[Nombre Artículo]],Productos[],2,FALSE),"00 Falta Info")</f>
        <v>Mariscos</v>
      </c>
      <c r="D1032" s="61">
        <f>RepVariacion[[#This Row],[Fecha]]-RepVariacion[[#This Row],[Fecha Inicial]]+1</f>
        <v>7</v>
      </c>
      <c r="E1032" s="62">
        <v>46163</v>
      </c>
      <c r="F1032" s="62">
        <v>46169</v>
      </c>
      <c r="G1032" s="29" t="s">
        <v>114</v>
      </c>
      <c r="H1032" s="30">
        <v>5.4</v>
      </c>
      <c r="I1032" s="30"/>
      <c r="J1032" s="30">
        <v>5.4</v>
      </c>
      <c r="K1032" s="30"/>
      <c r="L1032" s="30">
        <v>0.9</v>
      </c>
      <c r="M1032" s="30">
        <v>0.8</v>
      </c>
      <c r="N1032" s="30"/>
      <c r="O1032" s="58">
        <v>25.379000000000001</v>
      </c>
      <c r="P1032" s="59">
        <v>12349.25</v>
      </c>
      <c r="Q1032" s="59"/>
      <c r="R1032" s="59"/>
      <c r="S1032" s="32">
        <v>1.4999999999999999E-2</v>
      </c>
      <c r="T1032" s="32">
        <v>0.40799999999999997</v>
      </c>
      <c r="U1032" s="59">
        <v>31423.94</v>
      </c>
      <c r="V1032" s="59">
        <v>80782.63</v>
      </c>
      <c r="W1032" s="59"/>
      <c r="X1032" s="59">
        <v>486.6</v>
      </c>
      <c r="Y1032" s="59">
        <v>12835.85</v>
      </c>
    </row>
    <row r="1033" spans="1:25" x14ac:dyDescent="0.25">
      <c r="A1033" s="60">
        <f>IFERROR(VLOOKUP(RepVariacion[[#This Row],[Nombre Artículo]],Productos[],4,FALSE),"00 Falta Info")</f>
        <v>0</v>
      </c>
      <c r="B1033" s="34" t="str">
        <f>IFERROR(VLOOKUP(RepVariacion[[#This Row],[Nombre Artículo]],Productos[],3,FALSE),"00 Falta Info")</f>
        <v>Mariscos</v>
      </c>
      <c r="C1033" s="34" t="str">
        <f>IFERROR(VLOOKUP(RepVariacion[[#This Row],[Nombre Artículo]],Productos[],2,FALSE),"00 Falta Info")</f>
        <v>Mariscos</v>
      </c>
      <c r="D1033" s="61">
        <f>RepVariacion[[#This Row],[Fecha]]-RepVariacion[[#This Row],[Fecha Inicial]]+1</f>
        <v>7</v>
      </c>
      <c r="E1033" s="62">
        <v>46163</v>
      </c>
      <c r="F1033" s="62">
        <v>46169</v>
      </c>
      <c r="G1033" s="29" t="s">
        <v>115</v>
      </c>
      <c r="H1033" s="30">
        <v>6.3</v>
      </c>
      <c r="I1033" s="30"/>
      <c r="J1033" s="30">
        <v>6.7</v>
      </c>
      <c r="K1033" s="30">
        <v>-0.4</v>
      </c>
      <c r="L1033" s="30"/>
      <c r="M1033" s="30">
        <v>0.4</v>
      </c>
      <c r="N1033" s="30"/>
      <c r="O1033" s="58">
        <v>1</v>
      </c>
      <c r="P1033" s="59">
        <v>5716.64</v>
      </c>
      <c r="Q1033" s="59"/>
      <c r="R1033" s="59"/>
      <c r="S1033" s="32"/>
      <c r="T1033" s="32"/>
      <c r="U1033" s="59"/>
      <c r="V1033" s="59">
        <v>99487.3</v>
      </c>
      <c r="W1033" s="59"/>
      <c r="X1033" s="59">
        <v>-5716.64</v>
      </c>
      <c r="Y1033" s="59"/>
    </row>
    <row r="1034" spans="1:25" x14ac:dyDescent="0.25">
      <c r="A1034" s="60">
        <f>IFERROR(VLOOKUP(RepVariacion[[#This Row],[Nombre Artículo]],Productos[],4,FALSE),"00 Falta Info")</f>
        <v>0</v>
      </c>
      <c r="B1034" s="34" t="str">
        <f>IFERROR(VLOOKUP(RepVariacion[[#This Row],[Nombre Artículo]],Productos[],3,FALSE),"00 Falta Info")</f>
        <v>Mariscos</v>
      </c>
      <c r="C1034" s="34" t="str">
        <f>IFERROR(VLOOKUP(RepVariacion[[#This Row],[Nombre Artículo]],Productos[],2,FALSE),"00 Falta Info")</f>
        <v>Mariscos</v>
      </c>
      <c r="D1034" s="61">
        <f>RepVariacion[[#This Row],[Fecha]]-RepVariacion[[#This Row],[Fecha Inicial]]+1</f>
        <v>7</v>
      </c>
      <c r="E1034" s="62">
        <v>46163</v>
      </c>
      <c r="F1034" s="62">
        <v>46169</v>
      </c>
      <c r="G1034" s="29" t="s">
        <v>116</v>
      </c>
      <c r="H1034" s="30">
        <v>4.4000000000000004</v>
      </c>
      <c r="I1034" s="30">
        <v>6</v>
      </c>
      <c r="J1034" s="30">
        <v>6.5</v>
      </c>
      <c r="K1034" s="30">
        <v>3.8</v>
      </c>
      <c r="L1034" s="30">
        <v>4.0999999999999996</v>
      </c>
      <c r="M1034" s="30">
        <v>0.3</v>
      </c>
      <c r="N1034" s="30"/>
      <c r="O1034" s="58">
        <v>7.6999999999999999E-2</v>
      </c>
      <c r="P1034" s="59">
        <v>2481.23</v>
      </c>
      <c r="Q1034" s="59"/>
      <c r="R1034" s="59"/>
      <c r="S1034" s="32">
        <v>0.28000000000000003</v>
      </c>
      <c r="T1034" s="32">
        <v>0.30099999999999999</v>
      </c>
      <c r="U1034" s="59">
        <v>115303.53</v>
      </c>
      <c r="V1034" s="59">
        <v>55019.99</v>
      </c>
      <c r="W1034" s="59">
        <v>50400</v>
      </c>
      <c r="X1034" s="59">
        <v>32243.08</v>
      </c>
      <c r="Y1034" s="59">
        <v>34724.31</v>
      </c>
    </row>
    <row r="1035" spans="1:25" x14ac:dyDescent="0.25">
      <c r="A1035" s="60">
        <f>IFERROR(VLOOKUP(RepVariacion[[#This Row],[Nombre Artículo]],Productos[],4,FALSE),"00 Falta Info")</f>
        <v>0</v>
      </c>
      <c r="B1035" s="34" t="str">
        <f>IFERROR(VLOOKUP(RepVariacion[[#This Row],[Nombre Artículo]],Productos[],3,FALSE),"00 Falta Info")</f>
        <v>Mariscos</v>
      </c>
      <c r="C1035" s="34" t="str">
        <f>IFERROR(VLOOKUP(RepVariacion[[#This Row],[Nombre Artículo]],Productos[],2,FALSE),"00 Falta Info")</f>
        <v>Mariscos</v>
      </c>
      <c r="D1035" s="61">
        <f>RepVariacion[[#This Row],[Fecha]]-RepVariacion[[#This Row],[Fecha Inicial]]+1</f>
        <v>7</v>
      </c>
      <c r="E1035" s="62">
        <v>46163</v>
      </c>
      <c r="F1035" s="62">
        <v>46169</v>
      </c>
      <c r="G1035" s="29" t="s">
        <v>117</v>
      </c>
      <c r="H1035" s="30">
        <v>79.3</v>
      </c>
      <c r="I1035" s="30">
        <v>17.2</v>
      </c>
      <c r="J1035" s="30">
        <v>82.2</v>
      </c>
      <c r="K1035" s="30">
        <v>14.3</v>
      </c>
      <c r="L1035" s="30">
        <v>8.4</v>
      </c>
      <c r="M1035" s="30">
        <v>-5.8</v>
      </c>
      <c r="N1035" s="30"/>
      <c r="O1035" s="58">
        <v>-0.40799999999999997</v>
      </c>
      <c r="P1035" s="59">
        <v>-54742.02</v>
      </c>
      <c r="Q1035" s="59"/>
      <c r="R1035" s="59"/>
      <c r="S1035" s="32">
        <v>0.35399999999999998</v>
      </c>
      <c r="T1035" s="32">
        <v>0.21</v>
      </c>
      <c r="U1035" s="59">
        <v>377516.72</v>
      </c>
      <c r="V1035" s="59">
        <v>771583.52</v>
      </c>
      <c r="W1035" s="59">
        <v>163400</v>
      </c>
      <c r="X1035" s="59">
        <v>133586.03</v>
      </c>
      <c r="Y1035" s="59">
        <v>79280.820000000007</v>
      </c>
    </row>
    <row r="1036" spans="1:25" x14ac:dyDescent="0.25">
      <c r="A1036" s="60">
        <f>IFERROR(VLOOKUP(RepVariacion[[#This Row],[Nombre Artículo]],Productos[],4,FALSE),"00 Falta Info")</f>
        <v>0</v>
      </c>
      <c r="B1036" s="34" t="str">
        <f>IFERROR(VLOOKUP(RepVariacion[[#This Row],[Nombre Artículo]],Productos[],3,FALSE),"00 Falta Info")</f>
        <v>Embutidos</v>
      </c>
      <c r="C1036" s="34" t="str">
        <f>IFERROR(VLOOKUP(RepVariacion[[#This Row],[Nombre Artículo]],Productos[],2,FALSE),"00 Falta Info")</f>
        <v>Embutidos</v>
      </c>
      <c r="D1036" s="61">
        <f>RepVariacion[[#This Row],[Fecha]]-RepVariacion[[#This Row],[Fecha Inicial]]+1</f>
        <v>7</v>
      </c>
      <c r="E1036" s="62">
        <v>46163</v>
      </c>
      <c r="F1036" s="62">
        <v>46169</v>
      </c>
      <c r="G1036" s="29" t="s">
        <v>93</v>
      </c>
      <c r="H1036" s="30">
        <v>6.3</v>
      </c>
      <c r="I1036" s="30">
        <v>2</v>
      </c>
      <c r="J1036" s="30">
        <v>7.2</v>
      </c>
      <c r="K1036" s="30">
        <v>1.1000000000000001</v>
      </c>
      <c r="L1036" s="30">
        <v>1.3</v>
      </c>
      <c r="M1036" s="30">
        <v>0.2</v>
      </c>
      <c r="N1036" s="30"/>
      <c r="O1036" s="58">
        <v>0.155</v>
      </c>
      <c r="P1036" s="59">
        <v>3485.54</v>
      </c>
      <c r="Q1036" s="59"/>
      <c r="R1036" s="59"/>
      <c r="S1036" s="32">
        <v>0.19800000000000001</v>
      </c>
      <c r="T1036" s="32">
        <v>0.222</v>
      </c>
      <c r="U1036" s="59">
        <v>117004.34</v>
      </c>
      <c r="V1036" s="59">
        <v>145836.99</v>
      </c>
      <c r="W1036" s="59">
        <v>37200</v>
      </c>
      <c r="X1036" s="59">
        <v>23128.52</v>
      </c>
      <c r="Y1036" s="59">
        <v>25939.68</v>
      </c>
    </row>
    <row r="1037" spans="1:25" x14ac:dyDescent="0.25">
      <c r="A1037" s="60">
        <f>IFERROR(VLOOKUP(RepVariacion[[#This Row],[Nombre Artículo]],Productos[],4,FALSE),"00 Falta Info")</f>
        <v>0</v>
      </c>
      <c r="B1037" s="34" t="str">
        <f>IFERROR(VLOOKUP(RepVariacion[[#This Row],[Nombre Artículo]],Productos[],3,FALSE),"00 Falta Info")</f>
        <v>Embutidos</v>
      </c>
      <c r="C1037" s="34" t="str">
        <f>IFERROR(VLOOKUP(RepVariacion[[#This Row],[Nombre Artículo]],Productos[],2,FALSE),"00 Falta Info")</f>
        <v>Embutidos</v>
      </c>
      <c r="D1037" s="61">
        <f>RepVariacion[[#This Row],[Fecha]]-RepVariacion[[#This Row],[Fecha Inicial]]+1</f>
        <v>7</v>
      </c>
      <c r="E1037" s="62">
        <v>46163</v>
      </c>
      <c r="F1037" s="62">
        <v>46169</v>
      </c>
      <c r="G1037" s="29" t="s">
        <v>94</v>
      </c>
      <c r="H1037" s="30">
        <v>5.2</v>
      </c>
      <c r="I1037" s="30"/>
      <c r="J1037" s="30">
        <v>3.8</v>
      </c>
      <c r="K1037" s="30">
        <v>1.4</v>
      </c>
      <c r="L1037" s="30">
        <v>1.2</v>
      </c>
      <c r="M1037" s="30">
        <v>-0.2</v>
      </c>
      <c r="N1037" s="30"/>
      <c r="O1037" s="58">
        <v>-0.129</v>
      </c>
      <c r="P1037" s="59">
        <v>-1821.34</v>
      </c>
      <c r="Q1037" s="59"/>
      <c r="R1037" s="59"/>
      <c r="S1037" s="32">
        <v>0.20699999999999999</v>
      </c>
      <c r="T1037" s="32">
        <v>0.18</v>
      </c>
      <c r="U1037" s="59">
        <v>68507.37</v>
      </c>
      <c r="V1037" s="59">
        <v>37392.199999999997</v>
      </c>
      <c r="W1037" s="59"/>
      <c r="X1037" s="59">
        <v>14162.65</v>
      </c>
      <c r="Y1037" s="59">
        <v>12341.32</v>
      </c>
    </row>
    <row r="1038" spans="1:25" x14ac:dyDescent="0.25">
      <c r="A1038" s="60">
        <f>IFERROR(VLOOKUP(RepVariacion[[#This Row],[Nombre Artículo]],Productos[],4,FALSE),"00 Falta Info")</f>
        <v>0</v>
      </c>
      <c r="B1038" s="34" t="str">
        <f>IFERROR(VLOOKUP(RepVariacion[[#This Row],[Nombre Artículo]],Productos[],3,FALSE),"00 Falta Info")</f>
        <v>Lacteos</v>
      </c>
      <c r="C1038" s="34" t="str">
        <f>IFERROR(VLOOKUP(RepVariacion[[#This Row],[Nombre Artículo]],Productos[],2,FALSE),"00 Falta Info")</f>
        <v>Quesos</v>
      </c>
      <c r="D1038" s="61">
        <f>RepVariacion[[#This Row],[Fecha]]-RepVariacion[[#This Row],[Fecha Inicial]]+1</f>
        <v>7</v>
      </c>
      <c r="E1038" s="62">
        <v>46163</v>
      </c>
      <c r="F1038" s="62">
        <v>46169</v>
      </c>
      <c r="G1038" s="29" t="s">
        <v>118</v>
      </c>
      <c r="H1038" s="30">
        <v>94</v>
      </c>
      <c r="I1038" s="30"/>
      <c r="J1038" s="30">
        <v>78</v>
      </c>
      <c r="K1038" s="30">
        <v>16</v>
      </c>
      <c r="L1038" s="30">
        <v>15</v>
      </c>
      <c r="M1038" s="30">
        <v>-1</v>
      </c>
      <c r="N1038" s="30">
        <v>1</v>
      </c>
      <c r="O1038" s="58">
        <v>-6.2E-2</v>
      </c>
      <c r="P1038" s="59">
        <v>-4854.99</v>
      </c>
      <c r="Q1038" s="59">
        <v>6.2E-2</v>
      </c>
      <c r="R1038" s="59">
        <v>4854.99</v>
      </c>
      <c r="S1038" s="32">
        <v>0.41099999999999998</v>
      </c>
      <c r="T1038" s="32">
        <v>0.38500000000000001</v>
      </c>
      <c r="U1038" s="59">
        <v>188919.15</v>
      </c>
      <c r="V1038" s="59">
        <v>378689.52</v>
      </c>
      <c r="W1038" s="59"/>
      <c r="X1038" s="59">
        <v>77679.899999999994</v>
      </c>
      <c r="Y1038" s="59">
        <v>72824.91</v>
      </c>
    </row>
    <row r="1039" spans="1:25" x14ac:dyDescent="0.25">
      <c r="A1039" s="60">
        <f>IFERROR(VLOOKUP(RepVariacion[[#This Row],[Nombre Artículo]],Productos[],4,FALSE),"00 Falta Info")</f>
        <v>0</v>
      </c>
      <c r="B1039" s="34" t="str">
        <f>IFERROR(VLOOKUP(RepVariacion[[#This Row],[Nombre Artículo]],Productos[],3,FALSE),"00 Falta Info")</f>
        <v>Lacteos</v>
      </c>
      <c r="C1039" s="34" t="str">
        <f>IFERROR(VLOOKUP(RepVariacion[[#This Row],[Nombre Artículo]],Productos[],2,FALSE),"00 Falta Info")</f>
        <v>Quesos</v>
      </c>
      <c r="D1039" s="61">
        <f>RepVariacion[[#This Row],[Fecha]]-RepVariacion[[#This Row],[Fecha Inicial]]+1</f>
        <v>7</v>
      </c>
      <c r="E1039" s="62">
        <v>46163</v>
      </c>
      <c r="F1039" s="62">
        <v>46169</v>
      </c>
      <c r="G1039" s="29" t="s">
        <v>120</v>
      </c>
      <c r="H1039" s="30">
        <v>48.8</v>
      </c>
      <c r="I1039" s="30"/>
      <c r="J1039" s="30">
        <v>32.700000000000003</v>
      </c>
      <c r="K1039" s="30">
        <v>16.100000000000001</v>
      </c>
      <c r="L1039" s="30">
        <v>14.4</v>
      </c>
      <c r="M1039" s="30">
        <v>-1.7</v>
      </c>
      <c r="N1039" s="30"/>
      <c r="O1039" s="58">
        <v>-0.104</v>
      </c>
      <c r="P1039" s="59">
        <v>-20875.71</v>
      </c>
      <c r="Q1039" s="59"/>
      <c r="R1039" s="59"/>
      <c r="S1039" s="32">
        <v>0.254</v>
      </c>
      <c r="T1039" s="32">
        <v>0.22800000000000001</v>
      </c>
      <c r="U1039" s="59">
        <v>785710.48</v>
      </c>
      <c r="V1039" s="59">
        <v>404558.78</v>
      </c>
      <c r="W1039" s="59"/>
      <c r="X1039" s="59">
        <v>199851.33</v>
      </c>
      <c r="Y1039" s="59">
        <v>178975.62</v>
      </c>
    </row>
    <row r="1040" spans="1:25" x14ac:dyDescent="0.25">
      <c r="A1040" s="60">
        <f>IFERROR(VLOOKUP(RepVariacion[[#This Row],[Nombre Artículo]],Productos[],4,FALSE),"00 Falta Info")</f>
        <v>0</v>
      </c>
      <c r="B1040" s="34" t="str">
        <f>IFERROR(VLOOKUP(RepVariacion[[#This Row],[Nombre Artículo]],Productos[],3,FALSE),"00 Falta Info")</f>
        <v>Lacteos</v>
      </c>
      <c r="C1040" s="34" t="str">
        <f>IFERROR(VLOOKUP(RepVariacion[[#This Row],[Nombre Artículo]],Productos[],2,FALSE),"00 Falta Info")</f>
        <v>Quesos</v>
      </c>
      <c r="D1040" s="61">
        <f>RepVariacion[[#This Row],[Fecha]]-RepVariacion[[#This Row],[Fecha Inicial]]+1</f>
        <v>7</v>
      </c>
      <c r="E1040" s="62">
        <v>46163</v>
      </c>
      <c r="F1040" s="62">
        <v>46169</v>
      </c>
      <c r="G1040" s="29" t="s">
        <v>88</v>
      </c>
      <c r="H1040" s="30">
        <v>2.5</v>
      </c>
      <c r="I1040" s="30">
        <v>5</v>
      </c>
      <c r="J1040" s="30">
        <v>6.5</v>
      </c>
      <c r="K1040" s="30">
        <v>1</v>
      </c>
      <c r="L1040" s="30">
        <v>0.9</v>
      </c>
      <c r="M1040" s="30">
        <v>-0.1</v>
      </c>
      <c r="N1040" s="30"/>
      <c r="O1040" s="58">
        <v>-8.2000000000000003E-2</v>
      </c>
      <c r="P1040" s="59">
        <v>-1065.18</v>
      </c>
      <c r="Q1040" s="59"/>
      <c r="R1040" s="59"/>
      <c r="S1040" s="32">
        <v>0.125</v>
      </c>
      <c r="T1040" s="32">
        <v>0.115</v>
      </c>
      <c r="U1040" s="59">
        <v>104129.17</v>
      </c>
      <c r="V1040" s="59">
        <v>84642.84</v>
      </c>
      <c r="W1040" s="59">
        <v>64950</v>
      </c>
      <c r="X1040" s="59">
        <v>13015.98</v>
      </c>
      <c r="Y1040" s="59">
        <v>11950.8</v>
      </c>
    </row>
    <row r="1041" spans="1:25" x14ac:dyDescent="0.25">
      <c r="A1041" s="60">
        <f>IFERROR(VLOOKUP(RepVariacion[[#This Row],[Nombre Artículo]],Productos[],4,FALSE),"00 Falta Info")</f>
        <v>0</v>
      </c>
      <c r="B1041" s="34" t="str">
        <f>IFERROR(VLOOKUP(RepVariacion[[#This Row],[Nombre Artículo]],Productos[],3,FALSE),"00 Falta Info")</f>
        <v>Lacteos</v>
      </c>
      <c r="C1041" s="34" t="str">
        <f>IFERROR(VLOOKUP(RepVariacion[[#This Row],[Nombre Artículo]],Productos[],2,FALSE),"00 Falta Info")</f>
        <v>Quesos</v>
      </c>
      <c r="D1041" s="61">
        <f>RepVariacion[[#This Row],[Fecha]]-RepVariacion[[#This Row],[Fecha Inicial]]+1</f>
        <v>7</v>
      </c>
      <c r="E1041" s="62">
        <v>46163</v>
      </c>
      <c r="F1041" s="62">
        <v>46169</v>
      </c>
      <c r="G1041" s="29" t="s">
        <v>121</v>
      </c>
      <c r="H1041" s="30">
        <v>8.5</v>
      </c>
      <c r="I1041" s="30">
        <v>3.5</v>
      </c>
      <c r="J1041" s="30">
        <v>10.199999999999999</v>
      </c>
      <c r="K1041" s="30">
        <v>1.8</v>
      </c>
      <c r="L1041" s="30">
        <v>1.5</v>
      </c>
      <c r="M1041" s="30">
        <v>-0.4</v>
      </c>
      <c r="N1041" s="30"/>
      <c r="O1041" s="58">
        <v>-0.19400000000000001</v>
      </c>
      <c r="P1041" s="59">
        <v>-4847.38</v>
      </c>
      <c r="Q1041" s="59"/>
      <c r="R1041" s="59"/>
      <c r="S1041" s="32">
        <v>0.214</v>
      </c>
      <c r="T1041" s="32">
        <v>0.17299999999999999</v>
      </c>
      <c r="U1041" s="59">
        <v>116597</v>
      </c>
      <c r="V1041" s="59">
        <v>139400.51999999999</v>
      </c>
      <c r="W1041" s="59">
        <v>47915</v>
      </c>
      <c r="X1041" s="59">
        <v>24963.3</v>
      </c>
      <c r="Y1041" s="59">
        <v>20115.919999999998</v>
      </c>
    </row>
    <row r="1042" spans="1:25" x14ac:dyDescent="0.25">
      <c r="A1042" s="60">
        <f>IFERROR(VLOOKUP(RepVariacion[[#This Row],[Nombre Artículo]],Productos[],4,FALSE),"00 Falta Info")</f>
        <v>0</v>
      </c>
      <c r="B1042" s="34" t="str">
        <f>IFERROR(VLOOKUP(RepVariacion[[#This Row],[Nombre Artículo]],Productos[],3,FALSE),"00 Falta Info")</f>
        <v>Lacteos</v>
      </c>
      <c r="C1042" s="34" t="str">
        <f>IFERROR(VLOOKUP(RepVariacion[[#This Row],[Nombre Artículo]],Productos[],2,FALSE),"00 Falta Info")</f>
        <v>Quesos</v>
      </c>
      <c r="D1042" s="61">
        <f>RepVariacion[[#This Row],[Fecha]]-RepVariacion[[#This Row],[Fecha Inicial]]+1</f>
        <v>7</v>
      </c>
      <c r="E1042" s="62">
        <v>46163</v>
      </c>
      <c r="F1042" s="62">
        <v>46169</v>
      </c>
      <c r="G1042" s="29" t="s">
        <v>89</v>
      </c>
      <c r="H1042" s="30">
        <v>4.5999999999999996</v>
      </c>
      <c r="I1042" s="30">
        <v>15</v>
      </c>
      <c r="J1042" s="30">
        <v>9.9</v>
      </c>
      <c r="K1042" s="30">
        <v>9.6999999999999993</v>
      </c>
      <c r="L1042" s="30">
        <v>0.3</v>
      </c>
      <c r="M1042" s="30">
        <v>-9.5</v>
      </c>
      <c r="N1042" s="30"/>
      <c r="O1042" s="58">
        <v>-0.97199999999999998</v>
      </c>
      <c r="P1042" s="59">
        <v>-132569.24</v>
      </c>
      <c r="Q1042" s="59"/>
      <c r="R1042" s="59"/>
      <c r="S1042" s="32">
        <v>4.6790000000000003</v>
      </c>
      <c r="T1042" s="32">
        <v>0.13</v>
      </c>
      <c r="U1042" s="59">
        <v>29146.880000000001</v>
      </c>
      <c r="V1042" s="59">
        <v>137857.46</v>
      </c>
      <c r="W1042" s="59">
        <v>209850</v>
      </c>
      <c r="X1042" s="59">
        <v>136392.04</v>
      </c>
      <c r="Y1042" s="59">
        <v>3777.3</v>
      </c>
    </row>
    <row r="1043" spans="1:25" x14ac:dyDescent="0.25">
      <c r="A1043" s="60">
        <f>IFERROR(VLOOKUP(RepVariacion[[#This Row],[Nombre Artículo]],Productos[],4,FALSE),"00 Falta Info")</f>
        <v>0</v>
      </c>
      <c r="B1043" s="34" t="str">
        <f>IFERROR(VLOOKUP(RepVariacion[[#This Row],[Nombre Artículo]],Productos[],3,FALSE),"00 Falta Info")</f>
        <v>Lacteos</v>
      </c>
      <c r="C1043" s="34" t="str">
        <f>IFERROR(VLOOKUP(RepVariacion[[#This Row],[Nombre Artículo]],Productos[],2,FALSE),"00 Falta Info")</f>
        <v>Quesos</v>
      </c>
      <c r="D1043" s="61">
        <f>RepVariacion[[#This Row],[Fecha]]-RepVariacion[[#This Row],[Fecha Inicial]]+1</f>
        <v>7</v>
      </c>
      <c r="E1043" s="62">
        <v>46163</v>
      </c>
      <c r="F1043" s="62">
        <v>46169</v>
      </c>
      <c r="G1043" s="29" t="s">
        <v>122</v>
      </c>
      <c r="H1043" s="30">
        <v>2.2000000000000002</v>
      </c>
      <c r="I1043" s="30">
        <v>3</v>
      </c>
      <c r="J1043" s="30">
        <v>0.4</v>
      </c>
      <c r="K1043" s="30">
        <v>4.8</v>
      </c>
      <c r="L1043" s="30">
        <v>0.4</v>
      </c>
      <c r="M1043" s="30">
        <v>-4.4000000000000004</v>
      </c>
      <c r="N1043" s="30"/>
      <c r="O1043" s="58">
        <v>-0.90600000000000003</v>
      </c>
      <c r="P1043" s="59">
        <v>-116488.75</v>
      </c>
      <c r="Q1043" s="59"/>
      <c r="R1043" s="59"/>
      <c r="S1043" s="32">
        <v>1.796</v>
      </c>
      <c r="T1043" s="32">
        <v>0.16700000000000001</v>
      </c>
      <c r="U1043" s="59">
        <v>72076</v>
      </c>
      <c r="V1043" s="59">
        <v>11175.65</v>
      </c>
      <c r="W1043" s="59">
        <v>80208</v>
      </c>
      <c r="X1043" s="59">
        <v>129440.4</v>
      </c>
      <c r="Y1043" s="59">
        <v>12031.2</v>
      </c>
    </row>
    <row r="1044" spans="1:25" x14ac:dyDescent="0.25">
      <c r="A1044" s="60">
        <f>IFERROR(VLOOKUP(RepVariacion[[#This Row],[Nombre Artículo]],Productos[],4,FALSE),"00 Falta Info")</f>
        <v>0</v>
      </c>
      <c r="B1044" s="34" t="str">
        <f>IFERROR(VLOOKUP(RepVariacion[[#This Row],[Nombre Artículo]],Productos[],3,FALSE),"00 Falta Info")</f>
        <v>Lacteos</v>
      </c>
      <c r="C1044" s="34" t="str">
        <f>IFERROR(VLOOKUP(RepVariacion[[#This Row],[Nombre Artículo]],Productos[],2,FALSE),"00 Falta Info")</f>
        <v>Quesos</v>
      </c>
      <c r="D1044" s="61">
        <f>RepVariacion[[#This Row],[Fecha]]-RepVariacion[[#This Row],[Fecha Inicial]]+1</f>
        <v>7</v>
      </c>
      <c r="E1044" s="62">
        <v>46163</v>
      </c>
      <c r="F1044" s="62">
        <v>46169</v>
      </c>
      <c r="G1044" s="29" t="s">
        <v>123</v>
      </c>
      <c r="H1044" s="30">
        <v>12.2</v>
      </c>
      <c r="I1044" s="30">
        <v>6.7</v>
      </c>
      <c r="J1044" s="30">
        <v>13.8</v>
      </c>
      <c r="K1044" s="30">
        <v>5.2</v>
      </c>
      <c r="L1044" s="30">
        <v>2.5</v>
      </c>
      <c r="M1044" s="30">
        <v>-2.7</v>
      </c>
      <c r="N1044" s="30"/>
      <c r="O1044" s="58">
        <v>-0.52200000000000002</v>
      </c>
      <c r="P1044" s="59">
        <v>-26935.27</v>
      </c>
      <c r="Q1044" s="59"/>
      <c r="R1044" s="59"/>
      <c r="S1044" s="32">
        <v>0.99</v>
      </c>
      <c r="T1044" s="32">
        <v>0.47399999999999998</v>
      </c>
      <c r="U1044" s="59">
        <v>52112</v>
      </c>
      <c r="V1044" s="59">
        <v>137440.21</v>
      </c>
      <c r="W1044" s="59">
        <v>67232.7</v>
      </c>
      <c r="X1044" s="59">
        <v>51611.32</v>
      </c>
      <c r="Y1044" s="59">
        <v>24675.54</v>
      </c>
    </row>
    <row r="1045" spans="1:25" x14ac:dyDescent="0.25">
      <c r="A1045" s="60">
        <f>IFERROR(VLOOKUP(RepVariacion[[#This Row],[Nombre Artículo]],Productos[],4,FALSE),"00 Falta Info")</f>
        <v>0</v>
      </c>
      <c r="B1045" s="34" t="str">
        <f>IFERROR(VLOOKUP(RepVariacion[[#This Row],[Nombre Artículo]],Productos[],3,FALSE),"00 Falta Info")</f>
        <v>Lacteos</v>
      </c>
      <c r="C1045" s="34" t="str">
        <f>IFERROR(VLOOKUP(RepVariacion[[#This Row],[Nombre Artículo]],Productos[],2,FALSE),"00 Falta Info")</f>
        <v>Quesos</v>
      </c>
      <c r="D1045" s="61">
        <f>RepVariacion[[#This Row],[Fecha]]-RepVariacion[[#This Row],[Fecha Inicial]]+1</f>
        <v>7</v>
      </c>
      <c r="E1045" s="62">
        <v>46163</v>
      </c>
      <c r="F1045" s="62">
        <v>46169</v>
      </c>
      <c r="G1045" s="29" t="s">
        <v>90</v>
      </c>
      <c r="H1045" s="30">
        <v>0.5</v>
      </c>
      <c r="I1045" s="30">
        <v>27.7</v>
      </c>
      <c r="J1045" s="30">
        <v>7</v>
      </c>
      <c r="K1045" s="30">
        <v>21.2</v>
      </c>
      <c r="L1045" s="30">
        <v>0.2</v>
      </c>
      <c r="M1045" s="30">
        <v>-20.9</v>
      </c>
      <c r="N1045" s="30"/>
      <c r="O1045" s="58">
        <v>-0.98799999999999999</v>
      </c>
      <c r="P1045" s="59">
        <v>-493330.11</v>
      </c>
      <c r="Q1045" s="59"/>
      <c r="R1045" s="59"/>
      <c r="S1045" s="32">
        <v>27.224</v>
      </c>
      <c r="T1045" s="32">
        <v>0.32200000000000001</v>
      </c>
      <c r="U1045" s="59">
        <v>18266.2</v>
      </c>
      <c r="V1045" s="59">
        <v>165667.92000000001</v>
      </c>
      <c r="W1045" s="59">
        <v>652781</v>
      </c>
      <c r="X1045" s="59">
        <v>497285.53</v>
      </c>
      <c r="Y1045" s="59">
        <v>5887.28</v>
      </c>
    </row>
    <row r="1046" spans="1:25" x14ac:dyDescent="0.25">
      <c r="A1046" s="60">
        <f>IFERROR(VLOOKUP(RepVariacion[[#This Row],[Nombre Artículo]],Productos[],4,FALSE),"00 Falta Info")</f>
        <v>0</v>
      </c>
      <c r="B1046" s="34" t="str">
        <f>IFERROR(VLOOKUP(RepVariacion[[#This Row],[Nombre Artículo]],Productos[],3,FALSE),"00 Falta Info")</f>
        <v>Abarrotes</v>
      </c>
      <c r="C1046" s="34" t="str">
        <f>IFERROR(VLOOKUP(RepVariacion[[#This Row],[Nombre Artículo]],Productos[],2,FALSE),"00 Falta Info")</f>
        <v>Chocolate</v>
      </c>
      <c r="D1046" s="61">
        <f>RepVariacion[[#This Row],[Fecha]]-RepVariacion[[#This Row],[Fecha Inicial]]+1</f>
        <v>7</v>
      </c>
      <c r="E1046" s="62">
        <v>46163</v>
      </c>
      <c r="F1046" s="62">
        <v>46169</v>
      </c>
      <c r="G1046" s="29" t="s">
        <v>124</v>
      </c>
      <c r="H1046" s="30">
        <v>14.6</v>
      </c>
      <c r="I1046" s="30"/>
      <c r="J1046" s="30">
        <v>11.7</v>
      </c>
      <c r="K1046" s="30">
        <v>2.9</v>
      </c>
      <c r="L1046" s="30"/>
      <c r="M1046" s="30">
        <v>-2.9</v>
      </c>
      <c r="N1046" s="30"/>
      <c r="O1046" s="58">
        <v>-1</v>
      </c>
      <c r="P1046" s="59">
        <v>-28378.69</v>
      </c>
      <c r="Q1046" s="59"/>
      <c r="R1046" s="59"/>
      <c r="S1046" s="32"/>
      <c r="T1046" s="32"/>
      <c r="U1046" s="59"/>
      <c r="V1046" s="59">
        <v>115918.07</v>
      </c>
      <c r="W1046" s="59"/>
      <c r="X1046" s="59">
        <v>28378.69</v>
      </c>
      <c r="Y1046" s="59"/>
    </row>
    <row r="1047" spans="1:25" x14ac:dyDescent="0.25">
      <c r="A1047" s="60">
        <f>IFERROR(VLOOKUP(RepVariacion[[#This Row],[Nombre Artículo]],Productos[],4,FALSE),"00 Falta Info")</f>
        <v>0</v>
      </c>
      <c r="B1047" s="34" t="str">
        <f>IFERROR(VLOOKUP(RepVariacion[[#This Row],[Nombre Artículo]],Productos[],3,FALSE),"00 Falta Info")</f>
        <v>Abarrotes</v>
      </c>
      <c r="C1047" s="34" t="str">
        <f>IFERROR(VLOOKUP(RepVariacion[[#This Row],[Nombre Artículo]],Productos[],2,FALSE),"00 Falta Info")</f>
        <v>Chocolate</v>
      </c>
      <c r="D1047" s="61">
        <f>RepVariacion[[#This Row],[Fecha]]-RepVariacion[[#This Row],[Fecha Inicial]]+1</f>
        <v>7</v>
      </c>
      <c r="E1047" s="62">
        <v>46163</v>
      </c>
      <c r="F1047" s="62">
        <v>46169</v>
      </c>
      <c r="G1047" s="29" t="s">
        <v>125</v>
      </c>
      <c r="H1047" s="30">
        <v>9.4</v>
      </c>
      <c r="I1047" s="30"/>
      <c r="J1047" s="30">
        <v>8.1</v>
      </c>
      <c r="K1047" s="30">
        <v>1.3</v>
      </c>
      <c r="L1047" s="30">
        <v>0.1</v>
      </c>
      <c r="M1047" s="30">
        <v>-1.2</v>
      </c>
      <c r="N1047" s="30"/>
      <c r="O1047" s="58">
        <v>-0.90300000000000002</v>
      </c>
      <c r="P1047" s="59">
        <v>-19266.66</v>
      </c>
      <c r="Q1047" s="59"/>
      <c r="R1047" s="59"/>
      <c r="S1047" s="32">
        <v>3.161</v>
      </c>
      <c r="T1047" s="32">
        <v>0.30599999999999999</v>
      </c>
      <c r="U1047" s="59">
        <v>6747.36</v>
      </c>
      <c r="V1047" s="59">
        <v>135749.4</v>
      </c>
      <c r="W1047" s="59"/>
      <c r="X1047" s="59">
        <v>21331.34</v>
      </c>
      <c r="Y1047" s="59">
        <v>2064.6799999999998</v>
      </c>
    </row>
    <row r="1048" spans="1:25" x14ac:dyDescent="0.25">
      <c r="A1048" s="60">
        <f>IFERROR(VLOOKUP(RepVariacion[[#This Row],[Nombre Artículo]],Productos[],4,FALSE),"00 Falta Info")</f>
        <v>0</v>
      </c>
      <c r="B1048" s="34" t="str">
        <f>IFERROR(VLOOKUP(RepVariacion[[#This Row],[Nombre Artículo]],Productos[],3,FALSE),"00 Falta Info")</f>
        <v>Abarrotes</v>
      </c>
      <c r="C1048" s="34" t="str">
        <f>IFERROR(VLOOKUP(RepVariacion[[#This Row],[Nombre Artículo]],Productos[],2,FALSE),"00 Falta Info")</f>
        <v>Chocolate</v>
      </c>
      <c r="D1048" s="61">
        <f>RepVariacion[[#This Row],[Fecha]]-RepVariacion[[#This Row],[Fecha Inicial]]+1</f>
        <v>7</v>
      </c>
      <c r="E1048" s="62">
        <v>46163</v>
      </c>
      <c r="F1048" s="62">
        <v>46169</v>
      </c>
      <c r="G1048" s="29" t="s">
        <v>126</v>
      </c>
      <c r="H1048" s="30">
        <v>6.2</v>
      </c>
      <c r="I1048" s="30"/>
      <c r="J1048" s="30">
        <v>6.1</v>
      </c>
      <c r="K1048" s="30">
        <v>0.2</v>
      </c>
      <c r="L1048" s="30">
        <v>0.1</v>
      </c>
      <c r="M1048" s="30">
        <v>-0.1</v>
      </c>
      <c r="N1048" s="30"/>
      <c r="O1048" s="58">
        <v>-0.376</v>
      </c>
      <c r="P1048" s="59">
        <v>-1088.8499999999999</v>
      </c>
      <c r="Q1048" s="59"/>
      <c r="R1048" s="59"/>
      <c r="S1048" s="32">
        <v>0.66900000000000004</v>
      </c>
      <c r="T1048" s="32">
        <v>0.41699999999999998</v>
      </c>
      <c r="U1048" s="59">
        <v>4327.3500000000004</v>
      </c>
      <c r="V1048" s="59">
        <v>96576.25</v>
      </c>
      <c r="W1048" s="59"/>
      <c r="X1048" s="59">
        <v>2893.02</v>
      </c>
      <c r="Y1048" s="59">
        <v>1804.16</v>
      </c>
    </row>
    <row r="1049" spans="1:25" x14ac:dyDescent="0.25">
      <c r="A1049" s="60">
        <f>IFERROR(VLOOKUP(RepVariacion[[#This Row],[Nombre Artículo]],Productos[],4,FALSE),"00 Falta Info")</f>
        <v>0</v>
      </c>
      <c r="B1049" s="34" t="str">
        <f>IFERROR(VLOOKUP(RepVariacion[[#This Row],[Nombre Artículo]],Productos[],3,FALSE),"00 Falta Info")</f>
        <v>Abarrotes</v>
      </c>
      <c r="C1049" s="34" t="str">
        <f>IFERROR(VLOOKUP(RepVariacion[[#This Row],[Nombre Artículo]],Productos[],2,FALSE),"00 Falta Info")</f>
        <v>Aceite</v>
      </c>
      <c r="D1049" s="61">
        <f>RepVariacion[[#This Row],[Fecha]]-RepVariacion[[#This Row],[Fecha Inicial]]+1</f>
        <v>7</v>
      </c>
      <c r="E1049" s="62">
        <v>46163</v>
      </c>
      <c r="F1049" s="62">
        <v>46169</v>
      </c>
      <c r="G1049" s="29" t="s">
        <v>127</v>
      </c>
      <c r="H1049" s="30">
        <v>31.8</v>
      </c>
      <c r="I1049" s="30">
        <v>7</v>
      </c>
      <c r="J1049" s="30">
        <v>25.3</v>
      </c>
      <c r="K1049" s="30">
        <v>13.4</v>
      </c>
      <c r="L1049" s="30">
        <v>0.5</v>
      </c>
      <c r="M1049" s="30">
        <v>-12.9</v>
      </c>
      <c r="N1049" s="30"/>
      <c r="O1049" s="58">
        <v>-0.96099999999999997</v>
      </c>
      <c r="P1049" s="59">
        <v>-63739.21</v>
      </c>
      <c r="Q1049" s="59"/>
      <c r="R1049" s="59"/>
      <c r="S1049" s="32">
        <v>0.27100000000000002</v>
      </c>
      <c r="T1049" s="32">
        <v>8.0000000000000002E-3</v>
      </c>
      <c r="U1049" s="59">
        <v>306705.98</v>
      </c>
      <c r="V1049" s="59">
        <v>124977.19</v>
      </c>
      <c r="W1049" s="59">
        <v>11725</v>
      </c>
      <c r="X1049" s="59">
        <v>83048.53</v>
      </c>
      <c r="Y1049" s="59">
        <v>2577.6</v>
      </c>
    </row>
    <row r="1050" spans="1:25" x14ac:dyDescent="0.25">
      <c r="A1050" s="60">
        <f>IFERROR(VLOOKUP(RepVariacion[[#This Row],[Nombre Artículo]],Productos[],4,FALSE),"00 Falta Info")</f>
        <v>0</v>
      </c>
      <c r="B1050" s="34" t="str">
        <f>IFERROR(VLOOKUP(RepVariacion[[#This Row],[Nombre Artículo]],Productos[],3,FALSE),"00 Falta Info")</f>
        <v>Verduras</v>
      </c>
      <c r="C1050" s="34" t="str">
        <f>IFERROR(VLOOKUP(RepVariacion[[#This Row],[Nombre Artículo]],Productos[],2,FALSE),"00 Falta Info")</f>
        <v>Champiñon</v>
      </c>
      <c r="D1050" s="61">
        <f>RepVariacion[[#This Row],[Fecha]]-RepVariacion[[#This Row],[Fecha Inicial]]+1</f>
        <v>7</v>
      </c>
      <c r="E1050" s="62">
        <v>46163</v>
      </c>
      <c r="F1050" s="62">
        <v>46169</v>
      </c>
      <c r="G1050" s="29" t="s">
        <v>148</v>
      </c>
      <c r="H1050" s="30">
        <v>1.1000000000000001</v>
      </c>
      <c r="I1050" s="30">
        <v>1</v>
      </c>
      <c r="J1050" s="30">
        <v>2.5</v>
      </c>
      <c r="K1050" s="30">
        <v>-0.4</v>
      </c>
      <c r="L1050" s="30">
        <v>0.6</v>
      </c>
      <c r="M1050" s="30">
        <v>1</v>
      </c>
      <c r="N1050" s="30"/>
      <c r="O1050" s="58">
        <v>2.42</v>
      </c>
      <c r="P1050" s="59">
        <v>17371.900000000001</v>
      </c>
      <c r="Q1050" s="59"/>
      <c r="R1050" s="59"/>
      <c r="S1050" s="32">
        <v>-7.8E-2</v>
      </c>
      <c r="T1050" s="32">
        <v>0.111</v>
      </c>
      <c r="U1050" s="59">
        <v>91743.87</v>
      </c>
      <c r="V1050" s="59">
        <v>46052.07</v>
      </c>
      <c r="W1050" s="59">
        <v>18200</v>
      </c>
      <c r="X1050" s="59">
        <v>-7179.9</v>
      </c>
      <c r="Y1050" s="59">
        <v>10192</v>
      </c>
    </row>
    <row r="1051" spans="1:25" x14ac:dyDescent="0.25">
      <c r="A1051" s="60">
        <f>IFERROR(VLOOKUP(RepVariacion[[#This Row],[Nombre Artículo]],Productos[],4,FALSE),"00 Falta Info")</f>
        <v>0</v>
      </c>
      <c r="B1051" s="34" t="str">
        <f>IFERROR(VLOOKUP(RepVariacion[[#This Row],[Nombre Artículo]],Productos[],3,FALSE),"00 Falta Info")</f>
        <v>Verduras</v>
      </c>
      <c r="C1051" s="34" t="str">
        <f>IFERROR(VLOOKUP(RepVariacion[[#This Row],[Nombre Artículo]],Productos[],2,FALSE),"00 Falta Info")</f>
        <v>Champiñon</v>
      </c>
      <c r="D1051" s="61">
        <f>RepVariacion[[#This Row],[Fecha]]-RepVariacion[[#This Row],[Fecha Inicial]]+1</f>
        <v>7</v>
      </c>
      <c r="E1051" s="62">
        <v>46163</v>
      </c>
      <c r="F1051" s="62">
        <v>46169</v>
      </c>
      <c r="G1051" s="29" t="s">
        <v>149</v>
      </c>
      <c r="H1051" s="30">
        <v>1.6</v>
      </c>
      <c r="I1051" s="30"/>
      <c r="J1051" s="30">
        <v>1.5</v>
      </c>
      <c r="K1051" s="30">
        <v>0.1</v>
      </c>
      <c r="L1051" s="30">
        <v>0.4</v>
      </c>
      <c r="M1051" s="30">
        <v>0.3</v>
      </c>
      <c r="N1051" s="30"/>
      <c r="O1051" s="58">
        <v>2.4119999999999999</v>
      </c>
      <c r="P1051" s="59">
        <v>3308.5</v>
      </c>
      <c r="Q1051" s="59"/>
      <c r="R1051" s="59"/>
      <c r="S1051" s="32">
        <v>2.8000000000000001E-2</v>
      </c>
      <c r="T1051" s="32">
        <v>9.4E-2</v>
      </c>
      <c r="U1051" s="59">
        <v>49642.92</v>
      </c>
      <c r="V1051" s="59">
        <v>19894.330000000002</v>
      </c>
      <c r="W1051" s="59"/>
      <c r="X1051" s="59">
        <v>1371.5</v>
      </c>
      <c r="Y1051" s="59">
        <v>4680</v>
      </c>
    </row>
    <row r="1052" spans="1:25" x14ac:dyDescent="0.25">
      <c r="A1052" s="60">
        <f>IFERROR(VLOOKUP(RepVariacion[[#This Row],[Nombre Artículo]],Productos[],4,FALSE),"00 Falta Info")</f>
        <v>0</v>
      </c>
      <c r="B1052" s="34" t="str">
        <f>IFERROR(VLOOKUP(RepVariacion[[#This Row],[Nombre Artículo]],Productos[],3,FALSE),"00 Falta Info")</f>
        <v>Verduras</v>
      </c>
      <c r="C1052" s="34" t="str">
        <f>IFERROR(VLOOKUP(RepVariacion[[#This Row],[Nombre Artículo]],Productos[],2,FALSE),"00 Falta Info")</f>
        <v>Champiñon</v>
      </c>
      <c r="D1052" s="61">
        <f>RepVariacion[[#This Row],[Fecha]]-RepVariacion[[#This Row],[Fecha Inicial]]+1</f>
        <v>7</v>
      </c>
      <c r="E1052" s="62">
        <v>46163</v>
      </c>
      <c r="F1052" s="62">
        <v>46169</v>
      </c>
      <c r="G1052" s="29" t="s">
        <v>404</v>
      </c>
      <c r="H1052" s="30">
        <v>4.54</v>
      </c>
      <c r="I1052" s="30"/>
      <c r="J1052" s="30">
        <v>1.53</v>
      </c>
      <c r="K1052" s="30">
        <v>3.01</v>
      </c>
      <c r="L1052" s="30"/>
      <c r="M1052" s="30">
        <v>-3.01</v>
      </c>
      <c r="N1052" s="30"/>
      <c r="O1052" s="58">
        <v>-1</v>
      </c>
      <c r="P1052" s="59">
        <v>-48113.68</v>
      </c>
      <c r="Q1052" s="59"/>
      <c r="R1052" s="59"/>
      <c r="S1052" s="32"/>
      <c r="T1052" s="32"/>
      <c r="U1052" s="59"/>
      <c r="V1052" s="59">
        <v>24485.33</v>
      </c>
      <c r="W1052" s="59"/>
      <c r="X1052" s="59">
        <v>48113.68</v>
      </c>
      <c r="Y1052" s="59"/>
    </row>
    <row r="1053" spans="1:25" x14ac:dyDescent="0.25">
      <c r="A1053" s="60">
        <f>IFERROR(VLOOKUP(RepVariacion[[#This Row],[Nombre Artículo]],Productos[],4,FALSE),"00 Falta Info")</f>
        <v>0</v>
      </c>
      <c r="B1053" s="34" t="str">
        <f>IFERROR(VLOOKUP(RepVariacion[[#This Row],[Nombre Artículo]],Productos[],3,FALSE),"00 Falta Info")</f>
        <v>Verduras</v>
      </c>
      <c r="C1053" s="34" t="str">
        <f>IFERROR(VLOOKUP(RepVariacion[[#This Row],[Nombre Artículo]],Productos[],2,FALSE),"00 Falta Info")</f>
        <v>Palta</v>
      </c>
      <c r="D1053" s="61">
        <f>RepVariacion[[#This Row],[Fecha]]-RepVariacion[[#This Row],[Fecha Inicial]]+1</f>
        <v>7</v>
      </c>
      <c r="E1053" s="62">
        <v>46163</v>
      </c>
      <c r="F1053" s="62">
        <v>46169</v>
      </c>
      <c r="G1053" s="29" t="s">
        <v>92</v>
      </c>
      <c r="H1053" s="30">
        <v>11.7</v>
      </c>
      <c r="I1053" s="30">
        <v>8</v>
      </c>
      <c r="J1053" s="30">
        <v>13.4</v>
      </c>
      <c r="K1053" s="30">
        <v>6.3</v>
      </c>
      <c r="L1053" s="30">
        <v>4</v>
      </c>
      <c r="M1053" s="30">
        <v>-2.4</v>
      </c>
      <c r="N1053" s="30"/>
      <c r="O1053" s="58">
        <v>-0.372</v>
      </c>
      <c r="P1053" s="59">
        <v>-9453.49</v>
      </c>
      <c r="Q1053" s="59"/>
      <c r="R1053" s="59"/>
      <c r="S1053" s="32">
        <v>0.24399999999999999</v>
      </c>
      <c r="T1053" s="32">
        <v>0.153</v>
      </c>
      <c r="U1053" s="59">
        <v>104439.74</v>
      </c>
      <c r="V1053" s="59">
        <v>53748.83</v>
      </c>
      <c r="W1053" s="59">
        <v>32000</v>
      </c>
      <c r="X1053" s="59">
        <v>25470.39</v>
      </c>
      <c r="Y1053" s="59">
        <v>15933.94</v>
      </c>
    </row>
    <row r="1054" spans="1:25" x14ac:dyDescent="0.25">
      <c r="A1054" s="60">
        <f>IFERROR(VLOOKUP(RepVariacion[[#This Row],[Nombre Artículo]],Productos[],4,FALSE),"00 Falta Info")</f>
        <v>0</v>
      </c>
      <c r="B1054" s="34" t="str">
        <f>IFERROR(VLOOKUP(RepVariacion[[#This Row],[Nombre Artículo]],Productos[],3,FALSE),"00 Falta Info")</f>
        <v>Postres</v>
      </c>
      <c r="C1054" s="34" t="str">
        <f>IFERROR(VLOOKUP(RepVariacion[[#This Row],[Nombre Artículo]],Productos[],2,FALSE),"00 Falta Info")</f>
        <v>Tortas</v>
      </c>
      <c r="D1054" s="61">
        <f>RepVariacion[[#This Row],[Fecha]]-RepVariacion[[#This Row],[Fecha Inicial]]+1</f>
        <v>7</v>
      </c>
      <c r="E1054" s="62">
        <v>46163</v>
      </c>
      <c r="F1054" s="62">
        <v>46169</v>
      </c>
      <c r="G1054" s="29" t="s">
        <v>130</v>
      </c>
      <c r="H1054" s="30">
        <v>55</v>
      </c>
      <c r="I1054" s="30"/>
      <c r="J1054" s="30">
        <v>41</v>
      </c>
      <c r="K1054" s="30">
        <v>14</v>
      </c>
      <c r="L1054" s="30">
        <v>11</v>
      </c>
      <c r="M1054" s="30">
        <v>-3</v>
      </c>
      <c r="N1054" s="30"/>
      <c r="O1054" s="58">
        <v>-0.214</v>
      </c>
      <c r="P1054" s="59">
        <v>-3618</v>
      </c>
      <c r="Q1054" s="59"/>
      <c r="R1054" s="59"/>
      <c r="S1054" s="32">
        <v>1.046</v>
      </c>
      <c r="T1054" s="32">
        <v>0.82099999999999995</v>
      </c>
      <c r="U1054" s="59">
        <v>16148.94</v>
      </c>
      <c r="V1054" s="59">
        <v>49446</v>
      </c>
      <c r="W1054" s="59"/>
      <c r="X1054" s="59">
        <v>16884</v>
      </c>
      <c r="Y1054" s="59">
        <v>13266</v>
      </c>
    </row>
    <row r="1055" spans="1:25" x14ac:dyDescent="0.25">
      <c r="A1055" s="60">
        <f>IFERROR(VLOOKUP(RepVariacion[[#This Row],[Nombre Artículo]],Productos[],4,FALSE),"00 Falta Info")</f>
        <v>0</v>
      </c>
      <c r="B1055" s="34" t="str">
        <f>IFERROR(VLOOKUP(RepVariacion[[#This Row],[Nombre Artículo]],Productos[],3,FALSE),"00 Falta Info")</f>
        <v>Postres</v>
      </c>
      <c r="C1055" s="34" t="str">
        <f>IFERROR(VLOOKUP(RepVariacion[[#This Row],[Nombre Artículo]],Productos[],2,FALSE),"00 Falta Info")</f>
        <v>Tortas</v>
      </c>
      <c r="D1055" s="61">
        <f>RepVariacion[[#This Row],[Fecha]]-RepVariacion[[#This Row],[Fecha Inicial]]+1</f>
        <v>7</v>
      </c>
      <c r="E1055" s="62">
        <v>46163</v>
      </c>
      <c r="F1055" s="62">
        <v>46169</v>
      </c>
      <c r="G1055" s="29" t="s">
        <v>131</v>
      </c>
      <c r="H1055" s="30">
        <v>73</v>
      </c>
      <c r="I1055" s="30"/>
      <c r="J1055" s="30">
        <v>69</v>
      </c>
      <c r="K1055" s="30">
        <v>4</v>
      </c>
      <c r="L1055" s="30">
        <v>3</v>
      </c>
      <c r="M1055" s="30">
        <v>-1</v>
      </c>
      <c r="N1055" s="30"/>
      <c r="O1055" s="58">
        <v>-0.25</v>
      </c>
      <c r="P1055" s="59">
        <v>-1057</v>
      </c>
      <c r="Q1055" s="59"/>
      <c r="R1055" s="59"/>
      <c r="S1055" s="32">
        <v>0.47199999999999998</v>
      </c>
      <c r="T1055" s="32">
        <v>0.35399999999999998</v>
      </c>
      <c r="U1055" s="59">
        <v>8958</v>
      </c>
      <c r="V1055" s="59">
        <v>72933</v>
      </c>
      <c r="W1055" s="59"/>
      <c r="X1055" s="59">
        <v>4228</v>
      </c>
      <c r="Y1055" s="59">
        <v>3171</v>
      </c>
    </row>
    <row r="1056" spans="1:25" x14ac:dyDescent="0.25">
      <c r="A1056" s="60">
        <f>IFERROR(VLOOKUP(RepVariacion[[#This Row],[Nombre Artículo]],Productos[],4,FALSE),"00 Falta Info")</f>
        <v>0</v>
      </c>
      <c r="B1056" s="34" t="str">
        <f>IFERROR(VLOOKUP(RepVariacion[[#This Row],[Nombre Artículo]],Productos[],3,FALSE),"00 Falta Info")</f>
        <v>Postres</v>
      </c>
      <c r="C1056" s="34" t="str">
        <f>IFERROR(VLOOKUP(RepVariacion[[#This Row],[Nombre Artículo]],Productos[],2,FALSE),"00 Falta Info")</f>
        <v>Tortas</v>
      </c>
      <c r="D1056" s="61">
        <f>RepVariacion[[#This Row],[Fecha]]-RepVariacion[[#This Row],[Fecha Inicial]]+1</f>
        <v>7</v>
      </c>
      <c r="E1056" s="62">
        <v>46163</v>
      </c>
      <c r="F1056" s="62">
        <v>46169</v>
      </c>
      <c r="G1056" s="29" t="s">
        <v>143</v>
      </c>
      <c r="H1056" s="30">
        <v>59</v>
      </c>
      <c r="I1056" s="30"/>
      <c r="J1056" s="30">
        <v>54</v>
      </c>
      <c r="K1056" s="30">
        <v>5</v>
      </c>
      <c r="L1056" s="30">
        <v>4</v>
      </c>
      <c r="M1056" s="30">
        <v>-1</v>
      </c>
      <c r="N1056" s="30"/>
      <c r="O1056" s="58">
        <v>-0.2</v>
      </c>
      <c r="P1056" s="59">
        <v>-1546</v>
      </c>
      <c r="Q1056" s="59"/>
      <c r="R1056" s="59"/>
      <c r="S1056" s="32">
        <v>0.52100000000000002</v>
      </c>
      <c r="T1056" s="32">
        <v>0.41699999999999998</v>
      </c>
      <c r="U1056" s="59">
        <v>14832.55</v>
      </c>
      <c r="V1056" s="59">
        <v>83484</v>
      </c>
      <c r="W1056" s="59"/>
      <c r="X1056" s="59">
        <v>7730</v>
      </c>
      <c r="Y1056" s="59">
        <v>6184</v>
      </c>
    </row>
    <row r="1057" spans="1:25" x14ac:dyDescent="0.25">
      <c r="A1057" s="60">
        <f>IFERROR(VLOOKUP(RepVariacion[[#This Row],[Nombre Artículo]],Productos[],4,FALSE),"00 Falta Info")</f>
        <v>0</v>
      </c>
      <c r="B1057" s="34" t="str">
        <f>IFERROR(VLOOKUP(RepVariacion[[#This Row],[Nombre Artículo]],Productos[],3,FALSE),"00 Falta Info")</f>
        <v>Postres</v>
      </c>
      <c r="C1057" s="34" t="str">
        <f>IFERROR(VLOOKUP(RepVariacion[[#This Row],[Nombre Artículo]],Productos[],2,FALSE),"00 Falta Info")</f>
        <v>Tortas</v>
      </c>
      <c r="D1057" s="61">
        <f>RepVariacion[[#This Row],[Fecha]]-RepVariacion[[#This Row],[Fecha Inicial]]+1</f>
        <v>7</v>
      </c>
      <c r="E1057" s="62">
        <v>46163</v>
      </c>
      <c r="F1057" s="62">
        <v>46169</v>
      </c>
      <c r="G1057" s="29" t="s">
        <v>132</v>
      </c>
      <c r="H1057" s="30">
        <v>553</v>
      </c>
      <c r="I1057" s="30"/>
      <c r="J1057" s="30">
        <v>48</v>
      </c>
      <c r="K1057" s="30">
        <v>505</v>
      </c>
      <c r="L1057" s="30"/>
      <c r="M1057" s="30">
        <v>-505</v>
      </c>
      <c r="N1057" s="30"/>
      <c r="O1057" s="58">
        <v>-1</v>
      </c>
      <c r="P1057" s="59">
        <v>-121200</v>
      </c>
      <c r="Q1057" s="59"/>
      <c r="R1057" s="59"/>
      <c r="S1057" s="32"/>
      <c r="T1057" s="32"/>
      <c r="U1057" s="59"/>
      <c r="V1057" s="59">
        <v>11520</v>
      </c>
      <c r="W1057" s="59"/>
      <c r="X1057" s="59">
        <v>121200</v>
      </c>
      <c r="Y1057" s="59"/>
    </row>
    <row r="1058" spans="1:25" x14ac:dyDescent="0.25">
      <c r="A1058" s="60">
        <f>IFERROR(VLOOKUP(RepVariacion[[#This Row],[Nombre Artículo]],Productos[],4,FALSE),"00 Falta Info")</f>
        <v>0</v>
      </c>
      <c r="B1058" s="34" t="str">
        <f>IFERROR(VLOOKUP(RepVariacion[[#This Row],[Nombre Artículo]],Productos[],3,FALSE),"00 Falta Info")</f>
        <v>Postres</v>
      </c>
      <c r="C1058" s="34" t="str">
        <f>IFERROR(VLOOKUP(RepVariacion[[#This Row],[Nombre Artículo]],Productos[],2,FALSE),"00 Falta Info")</f>
        <v>Tortas</v>
      </c>
      <c r="D1058" s="61">
        <f>RepVariacion[[#This Row],[Fecha]]-RepVariacion[[#This Row],[Fecha Inicial]]+1</f>
        <v>7</v>
      </c>
      <c r="E1058" s="62">
        <v>46163</v>
      </c>
      <c r="F1058" s="62">
        <v>46169</v>
      </c>
      <c r="G1058" s="29" t="s">
        <v>144</v>
      </c>
      <c r="H1058" s="30">
        <v>189</v>
      </c>
      <c r="I1058" s="30"/>
      <c r="J1058" s="30">
        <v>189</v>
      </c>
      <c r="K1058" s="30"/>
      <c r="L1058" s="30"/>
      <c r="M1058" s="30"/>
      <c r="N1058" s="30"/>
      <c r="O1058" s="58"/>
      <c r="P1058" s="59"/>
      <c r="Q1058" s="59"/>
      <c r="R1058" s="59"/>
      <c r="S1058" s="32"/>
      <c r="T1058" s="32"/>
      <c r="U1058" s="59"/>
      <c r="V1058" s="59">
        <v>62937</v>
      </c>
      <c r="W1058" s="59"/>
      <c r="X1058" s="59"/>
      <c r="Y1058" s="59"/>
    </row>
    <row r="1059" spans="1:25" x14ac:dyDescent="0.25">
      <c r="A1059" s="60">
        <f>IFERROR(VLOOKUP(RepVariacion[[#This Row],[Nombre Artículo]],Productos[],4,FALSE),"00 Falta Info")</f>
        <v>0</v>
      </c>
      <c r="B1059" s="34" t="str">
        <f>IFERROR(VLOOKUP(RepVariacion[[#This Row],[Nombre Artículo]],Productos[],3,FALSE),"00 Falta Info")</f>
        <v>Postres</v>
      </c>
      <c r="C1059" s="34" t="str">
        <f>IFERROR(VLOOKUP(RepVariacion[[#This Row],[Nombre Artículo]],Productos[],2,FALSE),"00 Falta Info")</f>
        <v>Tortas</v>
      </c>
      <c r="D1059" s="61">
        <f>RepVariacion[[#This Row],[Fecha]]-RepVariacion[[#This Row],[Fecha Inicial]]+1</f>
        <v>7</v>
      </c>
      <c r="E1059" s="62">
        <v>46163</v>
      </c>
      <c r="F1059" s="62">
        <v>46169</v>
      </c>
      <c r="G1059" s="29" t="s">
        <v>133</v>
      </c>
      <c r="H1059" s="30">
        <v>14</v>
      </c>
      <c r="I1059" s="30"/>
      <c r="J1059" s="30">
        <v>14</v>
      </c>
      <c r="K1059" s="30"/>
      <c r="L1059" s="30"/>
      <c r="M1059" s="30"/>
      <c r="N1059" s="30"/>
      <c r="O1059" s="58"/>
      <c r="P1059" s="59"/>
      <c r="Q1059" s="59"/>
      <c r="R1059" s="59"/>
      <c r="S1059" s="32"/>
      <c r="T1059" s="32"/>
      <c r="U1059" s="59"/>
      <c r="V1059" s="59">
        <v>6580</v>
      </c>
      <c r="W1059" s="59"/>
      <c r="X1059" s="59"/>
      <c r="Y1059" s="59"/>
    </row>
    <row r="1060" spans="1:25" x14ac:dyDescent="0.25">
      <c r="A1060" s="60">
        <f>IFERROR(VLOOKUP(RepVariacion[[#This Row],[Nombre Artículo]],Productos[],4,FALSE),"00 Falta Info")</f>
        <v>0</v>
      </c>
      <c r="B1060" s="34" t="str">
        <f>IFERROR(VLOOKUP(RepVariacion[[#This Row],[Nombre Artículo]],Productos[],3,FALSE),"00 Falta Info")</f>
        <v>Postres</v>
      </c>
      <c r="C1060" s="34" t="str">
        <f>IFERROR(VLOOKUP(RepVariacion[[#This Row],[Nombre Artículo]],Productos[],2,FALSE),"00 Falta Info")</f>
        <v>Tortas</v>
      </c>
      <c r="D1060" s="61">
        <f>RepVariacion[[#This Row],[Fecha]]-RepVariacion[[#This Row],[Fecha Inicial]]+1</f>
        <v>7</v>
      </c>
      <c r="E1060" s="62">
        <v>46163</v>
      </c>
      <c r="F1060" s="62">
        <v>46169</v>
      </c>
      <c r="G1060" s="29" t="s">
        <v>145</v>
      </c>
      <c r="H1060" s="30">
        <v>7</v>
      </c>
      <c r="I1060" s="30"/>
      <c r="J1060" s="30">
        <v>3</v>
      </c>
      <c r="K1060" s="30">
        <v>4</v>
      </c>
      <c r="L1060" s="30">
        <v>4</v>
      </c>
      <c r="M1060" s="30"/>
      <c r="N1060" s="30"/>
      <c r="O1060" s="58"/>
      <c r="P1060" s="59"/>
      <c r="Q1060" s="59"/>
      <c r="R1060" s="59"/>
      <c r="S1060" s="32">
        <v>0.26800000000000002</v>
      </c>
      <c r="T1060" s="32">
        <v>0.26800000000000002</v>
      </c>
      <c r="U1060" s="59">
        <v>17000.740000000002</v>
      </c>
      <c r="V1060" s="59">
        <v>3420</v>
      </c>
      <c r="W1060" s="59"/>
      <c r="X1060" s="59">
        <v>4560</v>
      </c>
      <c r="Y1060" s="59">
        <v>4560</v>
      </c>
    </row>
    <row r="1061" spans="1:25" x14ac:dyDescent="0.25">
      <c r="A1061" s="60">
        <f>IFERROR(VLOOKUP(RepVariacion[[#This Row],[Nombre Artículo]],Productos[],4,FALSE),"00 Falta Info")</f>
        <v>0</v>
      </c>
      <c r="B1061" s="34" t="str">
        <f>IFERROR(VLOOKUP(RepVariacion[[#This Row],[Nombre Artículo]],Productos[],3,FALSE),"00 Falta Info")</f>
        <v>Postres</v>
      </c>
      <c r="C1061" s="34" t="str">
        <f>IFERROR(VLOOKUP(RepVariacion[[#This Row],[Nombre Artículo]],Productos[],2,FALSE),"00 Falta Info")</f>
        <v>Tortas</v>
      </c>
      <c r="D1061" s="61">
        <f>RepVariacion[[#This Row],[Fecha]]-RepVariacion[[#This Row],[Fecha Inicial]]+1</f>
        <v>7</v>
      </c>
      <c r="E1061" s="62">
        <v>46163</v>
      </c>
      <c r="F1061" s="62">
        <v>46169</v>
      </c>
      <c r="G1061" s="29" t="s">
        <v>135</v>
      </c>
      <c r="H1061" s="30">
        <v>14</v>
      </c>
      <c r="I1061" s="30"/>
      <c r="J1061" s="30">
        <v>14</v>
      </c>
      <c r="K1061" s="30"/>
      <c r="L1061" s="30"/>
      <c r="M1061" s="30"/>
      <c r="N1061" s="30"/>
      <c r="O1061" s="58"/>
      <c r="P1061" s="59"/>
      <c r="Q1061" s="59"/>
      <c r="R1061" s="59"/>
      <c r="S1061" s="32"/>
      <c r="T1061" s="32"/>
      <c r="U1061" s="59"/>
      <c r="V1061" s="59">
        <v>3808</v>
      </c>
      <c r="W1061" s="59"/>
      <c r="X1061" s="59"/>
      <c r="Y1061" s="59"/>
    </row>
    <row r="1062" spans="1:25" x14ac:dyDescent="0.25">
      <c r="A1062" s="60">
        <f>IFERROR(VLOOKUP(RepVariacion[[#This Row],[Nombre Artículo]],Productos[],4,FALSE),"00 Falta Info")</f>
        <v>0</v>
      </c>
      <c r="B1062" s="34" t="str">
        <f>IFERROR(VLOOKUP(RepVariacion[[#This Row],[Nombre Artículo]],Productos[],3,FALSE),"00 Falta Info")</f>
        <v>Colación</v>
      </c>
      <c r="C1062" s="34" t="str">
        <f>IFERROR(VLOOKUP(RepVariacion[[#This Row],[Nombre Artículo]],Productos[],2,FALSE),"00 Falta Info")</f>
        <v>Colacion</v>
      </c>
      <c r="D1062" s="61">
        <f>RepVariacion[[#This Row],[Fecha]]-RepVariacion[[#This Row],[Fecha Inicial]]+1</f>
        <v>7</v>
      </c>
      <c r="E1062" s="62">
        <v>46163</v>
      </c>
      <c r="F1062" s="62">
        <v>46169</v>
      </c>
      <c r="G1062" s="29" t="s">
        <v>150</v>
      </c>
      <c r="H1062" s="30">
        <v>4</v>
      </c>
      <c r="I1062" s="30">
        <v>8.1</v>
      </c>
      <c r="J1062" s="30">
        <v>4</v>
      </c>
      <c r="K1062" s="30">
        <v>8.1</v>
      </c>
      <c r="L1062" s="30"/>
      <c r="M1062" s="30">
        <v>-8.1</v>
      </c>
      <c r="N1062" s="30"/>
      <c r="O1062" s="58">
        <v>-1</v>
      </c>
      <c r="P1062" s="59">
        <v>-48444</v>
      </c>
      <c r="Q1062" s="59"/>
      <c r="R1062" s="59"/>
      <c r="S1062" s="32"/>
      <c r="T1062" s="32"/>
      <c r="U1062" s="59"/>
      <c r="V1062" s="59">
        <v>24156</v>
      </c>
      <c r="W1062" s="59">
        <v>48600</v>
      </c>
      <c r="X1062" s="59">
        <v>44404</v>
      </c>
      <c r="Y1062" s="59"/>
    </row>
    <row r="1063" spans="1:25" x14ac:dyDescent="0.25">
      <c r="A1063" s="60">
        <f>IFERROR(VLOOKUP(RepVariacion[[#This Row],[Nombre Artículo]],Productos[],4,FALSE),"00 Falta Info")</f>
        <v>0</v>
      </c>
      <c r="B1063" s="34" t="str">
        <f>IFERROR(VLOOKUP(RepVariacion[[#This Row],[Nombre Artículo]],Productos[],3,FALSE),"00 Falta Info")</f>
        <v>Colación</v>
      </c>
      <c r="C1063" s="34" t="str">
        <f>IFERROR(VLOOKUP(RepVariacion[[#This Row],[Nombre Artículo]],Productos[],2,FALSE),"00 Falta Info")</f>
        <v>Colacion</v>
      </c>
      <c r="D1063" s="61">
        <f>RepVariacion[[#This Row],[Fecha]]-RepVariacion[[#This Row],[Fecha Inicial]]+1</f>
        <v>7</v>
      </c>
      <c r="E1063" s="62">
        <v>46163</v>
      </c>
      <c r="F1063" s="62">
        <v>46169</v>
      </c>
      <c r="G1063" s="29" t="s">
        <v>405</v>
      </c>
      <c r="H1063" s="30">
        <v>11.1</v>
      </c>
      <c r="I1063" s="30"/>
      <c r="J1063" s="30"/>
      <c r="K1063" s="30">
        <v>11.1</v>
      </c>
      <c r="L1063" s="30"/>
      <c r="M1063" s="30">
        <v>-11.1</v>
      </c>
      <c r="N1063" s="30"/>
      <c r="O1063" s="58">
        <v>-1</v>
      </c>
      <c r="P1063" s="59">
        <v>-38739</v>
      </c>
      <c r="Q1063" s="59"/>
      <c r="R1063" s="59"/>
      <c r="S1063" s="32"/>
      <c r="T1063" s="32"/>
      <c r="U1063" s="59"/>
      <c r="V1063" s="59"/>
      <c r="W1063" s="59"/>
      <c r="X1063" s="59">
        <v>38739</v>
      </c>
      <c r="Y1063" s="59"/>
    </row>
    <row r="1064" spans="1:25" x14ac:dyDescent="0.25">
      <c r="A1064" s="60">
        <f>IFERROR(VLOOKUP(RepVariacion[[#This Row],[Nombre Artículo]],Productos[],4,FALSE),"00 Falta Info")</f>
        <v>0</v>
      </c>
      <c r="B1064" s="34" t="str">
        <f>IFERROR(VLOOKUP(RepVariacion[[#This Row],[Nombre Artículo]],Productos[],3,FALSE),"00 Falta Info")</f>
        <v>Aves</v>
      </c>
      <c r="C1064" s="34" t="str">
        <f>IFERROR(VLOOKUP(RepVariacion[[#This Row],[Nombre Artículo]],Productos[],2,FALSE),"00 Falta Info")</f>
        <v>Pollo</v>
      </c>
      <c r="D1064" s="61">
        <f>RepVariacion[[#This Row],[Fecha]]-RepVariacion[[#This Row],[Fecha Inicial]]+1</f>
        <v>7</v>
      </c>
      <c r="E1064" s="62">
        <v>46170</v>
      </c>
      <c r="F1064" s="62">
        <v>46176</v>
      </c>
      <c r="G1064" s="29" t="s">
        <v>71</v>
      </c>
      <c r="H1064" s="30">
        <v>25.7</v>
      </c>
      <c r="I1064" s="30"/>
      <c r="J1064" s="30">
        <v>21</v>
      </c>
      <c r="K1064" s="30">
        <v>4.5999999999999996</v>
      </c>
      <c r="L1064" s="30">
        <v>3.8</v>
      </c>
      <c r="M1064" s="30">
        <v>-0.8</v>
      </c>
      <c r="N1064" s="30"/>
      <c r="O1064" s="58">
        <v>-0.17199999999999999</v>
      </c>
      <c r="P1064" s="59">
        <v>-2911.92</v>
      </c>
      <c r="Q1064" s="59"/>
      <c r="R1064" s="59"/>
      <c r="S1064" s="32">
        <v>0.15</v>
      </c>
      <c r="T1064" s="32">
        <v>0.124</v>
      </c>
      <c r="U1064" s="59">
        <v>112803.01</v>
      </c>
      <c r="V1064" s="59">
        <v>76776.679999999993</v>
      </c>
      <c r="W1064" s="59"/>
      <c r="X1064" s="59">
        <v>16948.16</v>
      </c>
      <c r="Y1064" s="59">
        <v>14036.24</v>
      </c>
    </row>
    <row r="1065" spans="1:25" x14ac:dyDescent="0.25">
      <c r="A1065" s="60">
        <f>IFERROR(VLOOKUP(RepVariacion[[#This Row],[Nombre Artículo]],Productos[],4,FALSE),"00 Falta Info")</f>
        <v>0</v>
      </c>
      <c r="B1065" s="34" t="str">
        <f>IFERROR(VLOOKUP(RepVariacion[[#This Row],[Nombre Artículo]],Productos[],3,FALSE),"00 Falta Info")</f>
        <v>Carnes</v>
      </c>
      <c r="C1065" s="34" t="str">
        <f>IFERROR(VLOOKUP(RepVariacion[[#This Row],[Nombre Artículo]],Productos[],2,FALSE),"00 Falta Info")</f>
        <v>Vacuno</v>
      </c>
      <c r="D1065" s="61">
        <f>RepVariacion[[#This Row],[Fecha]]-RepVariacion[[#This Row],[Fecha Inicial]]+1</f>
        <v>7</v>
      </c>
      <c r="E1065" s="62">
        <v>46170</v>
      </c>
      <c r="F1065" s="62">
        <v>46176</v>
      </c>
      <c r="G1065" s="29" t="s">
        <v>146</v>
      </c>
      <c r="H1065" s="30">
        <v>52.8</v>
      </c>
      <c r="I1065" s="30"/>
      <c r="J1065" s="30">
        <v>19.5</v>
      </c>
      <c r="K1065" s="30">
        <v>33.200000000000003</v>
      </c>
      <c r="L1065" s="30">
        <v>32.799999999999997</v>
      </c>
      <c r="M1065" s="30">
        <v>-0.5</v>
      </c>
      <c r="N1065" s="30">
        <v>0.2</v>
      </c>
      <c r="O1065" s="58">
        <v>-1.4999999999999999E-2</v>
      </c>
      <c r="P1065" s="59">
        <v>-21400</v>
      </c>
      <c r="Q1065" s="59">
        <v>8.0000000000000002E-3</v>
      </c>
      <c r="R1065" s="59">
        <v>10700</v>
      </c>
      <c r="S1065" s="32">
        <v>0.433</v>
      </c>
      <c r="T1065" s="32">
        <v>0.42699999999999999</v>
      </c>
      <c r="U1065" s="59">
        <v>3286114.89</v>
      </c>
      <c r="V1065" s="59">
        <v>834599.99</v>
      </c>
      <c r="W1065" s="59"/>
      <c r="X1065" s="59">
        <v>1423099.97</v>
      </c>
      <c r="Y1065" s="59">
        <v>1401699.98</v>
      </c>
    </row>
    <row r="1066" spans="1:25" x14ac:dyDescent="0.25">
      <c r="A1066" s="60">
        <f>IFERROR(VLOOKUP(RepVariacion[[#This Row],[Nombre Artículo]],Productos[],4,FALSE),"00 Falta Info")</f>
        <v>0</v>
      </c>
      <c r="B1066" s="34" t="str">
        <f>IFERROR(VLOOKUP(RepVariacion[[#This Row],[Nombre Artículo]],Productos[],3,FALSE),"00 Falta Info")</f>
        <v>Carnes</v>
      </c>
      <c r="C1066" s="34" t="str">
        <f>IFERROR(VLOOKUP(RepVariacion[[#This Row],[Nombre Artículo]],Productos[],2,FALSE),"00 Falta Info")</f>
        <v>Vacuno</v>
      </c>
      <c r="D1066" s="61">
        <f>RepVariacion[[#This Row],[Fecha]]-RepVariacion[[#This Row],[Fecha Inicial]]+1</f>
        <v>7</v>
      </c>
      <c r="E1066" s="62">
        <v>46170</v>
      </c>
      <c r="F1066" s="62">
        <v>46176</v>
      </c>
      <c r="G1066" s="29" t="s">
        <v>84</v>
      </c>
      <c r="H1066" s="30">
        <v>56.1</v>
      </c>
      <c r="I1066" s="30"/>
      <c r="J1066" s="30">
        <v>48.7</v>
      </c>
      <c r="K1066" s="30">
        <v>7.3</v>
      </c>
      <c r="L1066" s="30">
        <v>9.4</v>
      </c>
      <c r="M1066" s="30">
        <v>2.1</v>
      </c>
      <c r="N1066" s="30"/>
      <c r="O1066" s="58">
        <v>0.28299999999999997</v>
      </c>
      <c r="P1066" s="59">
        <v>32262.12</v>
      </c>
      <c r="Q1066" s="59"/>
      <c r="R1066" s="59"/>
      <c r="S1066" s="32">
        <v>0.152</v>
      </c>
      <c r="T1066" s="32">
        <v>0.19500000000000001</v>
      </c>
      <c r="U1066" s="59">
        <v>747693.75</v>
      </c>
      <c r="V1066" s="59">
        <v>755631.55</v>
      </c>
      <c r="W1066" s="59"/>
      <c r="X1066" s="59">
        <v>113827.64</v>
      </c>
      <c r="Y1066" s="59">
        <v>146089.76</v>
      </c>
    </row>
    <row r="1067" spans="1:25" x14ac:dyDescent="0.25">
      <c r="A1067" s="60">
        <f>IFERROR(VLOOKUP(RepVariacion[[#This Row],[Nombre Artículo]],Productos[],4,FALSE),"00 Falta Info")</f>
        <v>0</v>
      </c>
      <c r="B1067" s="34" t="str">
        <f>IFERROR(VLOOKUP(RepVariacion[[#This Row],[Nombre Artículo]],Productos[],3,FALSE),"00 Falta Info")</f>
        <v>Carnes</v>
      </c>
      <c r="C1067" s="34" t="str">
        <f>IFERROR(VLOOKUP(RepVariacion[[#This Row],[Nombre Artículo]],Productos[],2,FALSE),"00 Falta Info")</f>
        <v>Vacuno</v>
      </c>
      <c r="D1067" s="61">
        <f>RepVariacion[[#This Row],[Fecha]]-RepVariacion[[#This Row],[Fecha Inicial]]+1</f>
        <v>7</v>
      </c>
      <c r="E1067" s="62">
        <v>46170</v>
      </c>
      <c r="F1067" s="62">
        <v>46176</v>
      </c>
      <c r="G1067" s="29" t="s">
        <v>104</v>
      </c>
      <c r="H1067" s="30">
        <v>5</v>
      </c>
      <c r="I1067" s="30">
        <v>5</v>
      </c>
      <c r="J1067" s="30">
        <v>6.8</v>
      </c>
      <c r="K1067" s="30">
        <v>3.2</v>
      </c>
      <c r="L1067" s="30">
        <v>3</v>
      </c>
      <c r="M1067" s="30">
        <v>-0.2</v>
      </c>
      <c r="N1067" s="30">
        <v>0.2</v>
      </c>
      <c r="O1067" s="58">
        <v>-7.6999999999999999E-2</v>
      </c>
      <c r="P1067" s="59">
        <v>-8500</v>
      </c>
      <c r="Q1067" s="59">
        <v>7.6999999999999999E-2</v>
      </c>
      <c r="R1067" s="59">
        <v>8500</v>
      </c>
      <c r="S1067" s="32">
        <v>0.44600000000000001</v>
      </c>
      <c r="T1067" s="32">
        <v>0.41199999999999998</v>
      </c>
      <c r="U1067" s="59">
        <v>247747.9</v>
      </c>
      <c r="V1067" s="59">
        <v>229500</v>
      </c>
      <c r="W1067" s="59">
        <v>170000</v>
      </c>
      <c r="X1067" s="59">
        <v>110500</v>
      </c>
      <c r="Y1067" s="59">
        <v>102000</v>
      </c>
    </row>
    <row r="1068" spans="1:25" x14ac:dyDescent="0.25">
      <c r="A1068" s="60">
        <f>IFERROR(VLOOKUP(RepVariacion[[#This Row],[Nombre Artículo]],Productos[],4,FALSE),"00 Falta Info")</f>
        <v>0</v>
      </c>
      <c r="B1068" s="34" t="str">
        <f>IFERROR(VLOOKUP(RepVariacion[[#This Row],[Nombre Artículo]],Productos[],3,FALSE),"00 Falta Info")</f>
        <v>Colación</v>
      </c>
      <c r="C1068" s="34" t="str">
        <f>IFERROR(VLOOKUP(RepVariacion[[#This Row],[Nombre Artículo]],Productos[],2,FALSE),"00 Falta Info")</f>
        <v>Colacion</v>
      </c>
      <c r="D1068" s="61">
        <f>RepVariacion[[#This Row],[Fecha]]-RepVariacion[[#This Row],[Fecha Inicial]]+1</f>
        <v>7</v>
      </c>
      <c r="E1068" s="62">
        <v>46170</v>
      </c>
      <c r="F1068" s="62">
        <v>46176</v>
      </c>
      <c r="G1068" s="29" t="s">
        <v>147</v>
      </c>
      <c r="H1068" s="30">
        <v>13.5</v>
      </c>
      <c r="I1068" s="30"/>
      <c r="J1068" s="30">
        <v>9.9</v>
      </c>
      <c r="K1068" s="30">
        <v>3.6</v>
      </c>
      <c r="L1068" s="30">
        <v>5.0999999999999996</v>
      </c>
      <c r="M1068" s="30">
        <v>1.5</v>
      </c>
      <c r="N1068" s="30"/>
      <c r="O1068" s="58">
        <v>0.41</v>
      </c>
      <c r="P1068" s="59">
        <v>13352.99</v>
      </c>
      <c r="Q1068" s="59"/>
      <c r="R1068" s="59"/>
      <c r="S1068" s="32">
        <v>0.121</v>
      </c>
      <c r="T1068" s="32">
        <v>0.17100000000000001</v>
      </c>
      <c r="U1068" s="59">
        <v>268581.96999999997</v>
      </c>
      <c r="V1068" s="59">
        <v>88827.96</v>
      </c>
      <c r="W1068" s="59"/>
      <c r="X1068" s="59">
        <v>32536.66</v>
      </c>
      <c r="Y1068" s="59">
        <v>45889.65</v>
      </c>
    </row>
    <row r="1069" spans="1:25" x14ac:dyDescent="0.25">
      <c r="A1069" s="60">
        <f>IFERROR(VLOOKUP(RepVariacion[[#This Row],[Nombre Artículo]],Productos[],4,FALSE),"00 Falta Info")</f>
        <v>0</v>
      </c>
      <c r="B1069" s="34" t="str">
        <f>IFERROR(VLOOKUP(RepVariacion[[#This Row],[Nombre Artículo]],Productos[],3,FALSE),"00 Falta Info")</f>
        <v>Carnes</v>
      </c>
      <c r="C1069" s="34" t="str">
        <f>IFERROR(VLOOKUP(RepVariacion[[#This Row],[Nombre Artículo]],Productos[],2,FALSE),"00 Falta Info")</f>
        <v>Vacuno</v>
      </c>
      <c r="D1069" s="61">
        <f>RepVariacion[[#This Row],[Fecha]]-RepVariacion[[#This Row],[Fecha Inicial]]+1</f>
        <v>7</v>
      </c>
      <c r="E1069" s="62">
        <v>46170</v>
      </c>
      <c r="F1069" s="62">
        <v>46176</v>
      </c>
      <c r="G1069" s="29" t="s">
        <v>160</v>
      </c>
      <c r="H1069" s="30">
        <v>69</v>
      </c>
      <c r="I1069" s="30">
        <v>24</v>
      </c>
      <c r="J1069" s="30">
        <v>46</v>
      </c>
      <c r="K1069" s="30">
        <v>47</v>
      </c>
      <c r="L1069" s="30">
        <v>46</v>
      </c>
      <c r="M1069" s="30">
        <v>-1</v>
      </c>
      <c r="N1069" s="30">
        <v>1</v>
      </c>
      <c r="O1069" s="58">
        <v>-2.1000000000000001E-2</v>
      </c>
      <c r="P1069" s="59">
        <v>-7080.44</v>
      </c>
      <c r="Q1069" s="59">
        <v>2.1000000000000001E-2</v>
      </c>
      <c r="R1069" s="59">
        <v>7080.44</v>
      </c>
      <c r="S1069" s="32">
        <v>0.30099999999999999</v>
      </c>
      <c r="T1069" s="32">
        <v>0.3</v>
      </c>
      <c r="U1069" s="59">
        <v>1086994.05</v>
      </c>
      <c r="V1069" s="59">
        <v>325700.21999999997</v>
      </c>
      <c r="W1069" s="59">
        <v>172800</v>
      </c>
      <c r="X1069" s="59">
        <v>326650.48</v>
      </c>
      <c r="Y1069" s="59">
        <v>325700.21999999997</v>
      </c>
    </row>
    <row r="1070" spans="1:25" x14ac:dyDescent="0.25">
      <c r="A1070" s="60">
        <f>IFERROR(VLOOKUP(RepVariacion[[#This Row],[Nombre Artículo]],Productos[],4,FALSE),"00 Falta Info")</f>
        <v>0</v>
      </c>
      <c r="B1070" s="34" t="str">
        <f>IFERROR(VLOOKUP(RepVariacion[[#This Row],[Nombre Artículo]],Productos[],3,FALSE),"00 Falta Info")</f>
        <v>Carnes</v>
      </c>
      <c r="C1070" s="34" t="str">
        <f>IFERROR(VLOOKUP(RepVariacion[[#This Row],[Nombre Artículo]],Productos[],2,FALSE),"00 Falta Info")</f>
        <v>Vacuno</v>
      </c>
      <c r="D1070" s="61">
        <f>RepVariacion[[#This Row],[Fecha]]-RepVariacion[[#This Row],[Fecha Inicial]]+1</f>
        <v>7</v>
      </c>
      <c r="E1070" s="62">
        <v>46170</v>
      </c>
      <c r="F1070" s="62">
        <v>46176</v>
      </c>
      <c r="G1070" s="29" t="s">
        <v>106</v>
      </c>
      <c r="H1070" s="30">
        <v>7</v>
      </c>
      <c r="I1070" s="30"/>
      <c r="J1070" s="30">
        <v>4.4000000000000004</v>
      </c>
      <c r="K1070" s="30">
        <v>2.6</v>
      </c>
      <c r="L1070" s="30">
        <v>2.6</v>
      </c>
      <c r="M1070" s="30"/>
      <c r="N1070" s="30"/>
      <c r="O1070" s="58"/>
      <c r="P1070" s="59"/>
      <c r="Q1070" s="59"/>
      <c r="R1070" s="59"/>
      <c r="S1070" s="32">
        <v>0.19800000000000001</v>
      </c>
      <c r="T1070" s="32">
        <v>0.19800000000000001</v>
      </c>
      <c r="U1070" s="59">
        <v>197327.8</v>
      </c>
      <c r="V1070" s="59">
        <v>66000</v>
      </c>
      <c r="W1070" s="59"/>
      <c r="X1070" s="59">
        <v>39000</v>
      </c>
      <c r="Y1070" s="59">
        <v>39000</v>
      </c>
    </row>
    <row r="1071" spans="1:25" x14ac:dyDescent="0.25">
      <c r="A1071" s="60">
        <f>IFERROR(VLOOKUP(RepVariacion[[#This Row],[Nombre Artículo]],Productos[],4,FALSE),"00 Falta Info")</f>
        <v>0</v>
      </c>
      <c r="B1071" s="34" t="str">
        <f>IFERROR(VLOOKUP(RepVariacion[[#This Row],[Nombre Artículo]],Productos[],3,FALSE),"00 Falta Info")</f>
        <v>Pescado</v>
      </c>
      <c r="C1071" s="34" t="str">
        <f>IFERROR(VLOOKUP(RepVariacion[[#This Row],[Nombre Artículo]],Productos[],2,FALSE),"00 Falta Info")</f>
        <v>Pescado</v>
      </c>
      <c r="D1071" s="61">
        <f>RepVariacion[[#This Row],[Fecha]]-RepVariacion[[#This Row],[Fecha Inicial]]+1</f>
        <v>7</v>
      </c>
      <c r="E1071" s="62">
        <v>46170</v>
      </c>
      <c r="F1071" s="62">
        <v>46176</v>
      </c>
      <c r="G1071" s="29" t="s">
        <v>86</v>
      </c>
      <c r="H1071" s="30">
        <v>16.100000000000001</v>
      </c>
      <c r="I1071" s="30">
        <v>19.399999999999999</v>
      </c>
      <c r="J1071" s="30">
        <v>27.5</v>
      </c>
      <c r="K1071" s="30">
        <v>8</v>
      </c>
      <c r="L1071" s="30">
        <v>6.9</v>
      </c>
      <c r="M1071" s="30">
        <v>-1</v>
      </c>
      <c r="N1071" s="30">
        <v>0.6</v>
      </c>
      <c r="O1071" s="58">
        <v>-0.13100000000000001</v>
      </c>
      <c r="P1071" s="59">
        <v>-9941.23</v>
      </c>
      <c r="Q1071" s="59">
        <v>7.0999999999999994E-2</v>
      </c>
      <c r="R1071" s="59">
        <v>5383.33</v>
      </c>
      <c r="S1071" s="32">
        <v>0.186</v>
      </c>
      <c r="T1071" s="32">
        <v>0.16200000000000001</v>
      </c>
      <c r="U1071" s="59">
        <v>407083.48</v>
      </c>
      <c r="V1071" s="59">
        <v>261503.33</v>
      </c>
      <c r="W1071" s="59">
        <v>184300</v>
      </c>
      <c r="X1071" s="59">
        <v>75755.12</v>
      </c>
      <c r="Y1071" s="59">
        <v>65813.89</v>
      </c>
    </row>
    <row r="1072" spans="1:25" x14ac:dyDescent="0.25">
      <c r="A1072" s="60">
        <f>IFERROR(VLOOKUP(RepVariacion[[#This Row],[Nombre Artículo]],Productos[],4,FALSE),"00 Falta Info")</f>
        <v>0</v>
      </c>
      <c r="B1072" s="34" t="str">
        <f>IFERROR(VLOOKUP(RepVariacion[[#This Row],[Nombre Artículo]],Productos[],3,FALSE),"00 Falta Info")</f>
        <v>Pescado</v>
      </c>
      <c r="C1072" s="34" t="str">
        <f>IFERROR(VLOOKUP(RepVariacion[[#This Row],[Nombre Artículo]],Productos[],2,FALSE),"00 Falta Info")</f>
        <v>Pescado</v>
      </c>
      <c r="D1072" s="61">
        <f>RepVariacion[[#This Row],[Fecha]]-RepVariacion[[#This Row],[Fecha Inicial]]+1</f>
        <v>7</v>
      </c>
      <c r="E1072" s="62">
        <v>46170</v>
      </c>
      <c r="F1072" s="62">
        <v>46176</v>
      </c>
      <c r="G1072" s="29" t="s">
        <v>107</v>
      </c>
      <c r="H1072" s="30">
        <v>12.5</v>
      </c>
      <c r="I1072" s="30">
        <v>5</v>
      </c>
      <c r="J1072" s="30">
        <v>13.3</v>
      </c>
      <c r="K1072" s="30">
        <v>4.2</v>
      </c>
      <c r="L1072" s="30">
        <v>4.4000000000000004</v>
      </c>
      <c r="M1072" s="30">
        <v>0.1</v>
      </c>
      <c r="N1072" s="30"/>
      <c r="O1072" s="58">
        <v>3.5000000000000003E-2</v>
      </c>
      <c r="P1072" s="59">
        <v>1428.17</v>
      </c>
      <c r="Q1072" s="59"/>
      <c r="R1072" s="59"/>
      <c r="S1072" s="32">
        <v>0.17799999999999999</v>
      </c>
      <c r="T1072" s="32">
        <v>0.187</v>
      </c>
      <c r="U1072" s="59">
        <v>227143</v>
      </c>
      <c r="V1072" s="59">
        <v>129186.1</v>
      </c>
      <c r="W1072" s="59">
        <v>49950</v>
      </c>
      <c r="X1072" s="59">
        <v>40329.550000000003</v>
      </c>
      <c r="Y1072" s="59">
        <v>42456.44</v>
      </c>
    </row>
    <row r="1073" spans="1:25" x14ac:dyDescent="0.25">
      <c r="A1073" s="60">
        <f>IFERROR(VLOOKUP(RepVariacion[[#This Row],[Nombre Artículo]],Productos[],4,FALSE),"00 Falta Info")</f>
        <v>0</v>
      </c>
      <c r="B1073" s="34" t="str">
        <f>IFERROR(VLOOKUP(RepVariacion[[#This Row],[Nombre Artículo]],Productos[],3,FALSE),"00 Falta Info")</f>
        <v>Pescado</v>
      </c>
      <c r="C1073" s="34" t="str">
        <f>IFERROR(VLOOKUP(RepVariacion[[#This Row],[Nombre Artículo]],Productos[],2,FALSE),"00 Falta Info")</f>
        <v>Pescado</v>
      </c>
      <c r="D1073" s="61">
        <f>RepVariacion[[#This Row],[Fecha]]-RepVariacion[[#This Row],[Fecha Inicial]]+1</f>
        <v>7</v>
      </c>
      <c r="E1073" s="62">
        <v>46170</v>
      </c>
      <c r="F1073" s="62">
        <v>46176</v>
      </c>
      <c r="G1073" s="29" t="s">
        <v>109</v>
      </c>
      <c r="H1073" s="30">
        <v>65.2</v>
      </c>
      <c r="I1073" s="30"/>
      <c r="J1073" s="30">
        <v>53.4</v>
      </c>
      <c r="K1073" s="30">
        <v>11.8</v>
      </c>
      <c r="L1073" s="30">
        <v>11.9</v>
      </c>
      <c r="M1073" s="30">
        <v>0.1</v>
      </c>
      <c r="N1073" s="30"/>
      <c r="O1073" s="58">
        <v>5.0000000000000001E-3</v>
      </c>
      <c r="P1073" s="59">
        <v>741.95</v>
      </c>
      <c r="Q1073" s="59"/>
      <c r="R1073" s="59"/>
      <c r="S1073" s="32">
        <v>0.23</v>
      </c>
      <c r="T1073" s="32">
        <v>0.23100000000000001</v>
      </c>
      <c r="U1073" s="59">
        <v>599514.13</v>
      </c>
      <c r="V1073" s="59">
        <v>621346.98</v>
      </c>
      <c r="W1073" s="59"/>
      <c r="X1073" s="59">
        <v>137686.03</v>
      </c>
      <c r="Y1073" s="59">
        <v>138427.98000000001</v>
      </c>
    </row>
    <row r="1074" spans="1:25" x14ac:dyDescent="0.25">
      <c r="A1074" s="60">
        <f>IFERROR(VLOOKUP(RepVariacion[[#This Row],[Nombre Artículo]],Productos[],4,FALSE),"00 Falta Info")</f>
        <v>0</v>
      </c>
      <c r="B1074" s="34" t="str">
        <f>IFERROR(VLOOKUP(RepVariacion[[#This Row],[Nombre Artículo]],Productos[],3,FALSE),"00 Falta Info")</f>
        <v>Pescado</v>
      </c>
      <c r="C1074" s="34" t="str">
        <f>IFERROR(VLOOKUP(RepVariacion[[#This Row],[Nombre Artículo]],Productos[],2,FALSE),"00 Falta Info")</f>
        <v>Pescado</v>
      </c>
      <c r="D1074" s="61">
        <f>RepVariacion[[#This Row],[Fecha]]-RepVariacion[[#This Row],[Fecha Inicial]]+1</f>
        <v>7</v>
      </c>
      <c r="E1074" s="62">
        <v>46170</v>
      </c>
      <c r="F1074" s="62">
        <v>46176</v>
      </c>
      <c r="G1074" s="29" t="s">
        <v>108</v>
      </c>
      <c r="H1074" s="30">
        <v>34.700000000000003</v>
      </c>
      <c r="I1074" s="30">
        <v>9.1</v>
      </c>
      <c r="J1074" s="30">
        <v>23.8</v>
      </c>
      <c r="K1074" s="30">
        <v>20</v>
      </c>
      <c r="L1074" s="30">
        <v>21</v>
      </c>
      <c r="M1074" s="30">
        <v>0.9</v>
      </c>
      <c r="N1074" s="30"/>
      <c r="O1074" s="58">
        <v>4.5999999999999999E-2</v>
      </c>
      <c r="P1074" s="59">
        <v>7623.38</v>
      </c>
      <c r="Q1074" s="59"/>
      <c r="R1074" s="59"/>
      <c r="S1074" s="32">
        <v>0.24099999999999999</v>
      </c>
      <c r="T1074" s="32">
        <v>0.249</v>
      </c>
      <c r="U1074" s="59">
        <v>692521.11</v>
      </c>
      <c r="V1074" s="59">
        <v>195180.75</v>
      </c>
      <c r="W1074" s="59">
        <v>72709</v>
      </c>
      <c r="X1074" s="59">
        <v>167237.71</v>
      </c>
      <c r="Y1074" s="59">
        <v>172164.69</v>
      </c>
    </row>
    <row r="1075" spans="1:25" x14ac:dyDescent="0.25">
      <c r="A1075" s="60">
        <f>IFERROR(VLOOKUP(RepVariacion[[#This Row],[Nombre Artículo]],Productos[],4,FALSE),"00 Falta Info")</f>
        <v>0</v>
      </c>
      <c r="B1075" s="34" t="str">
        <f>IFERROR(VLOOKUP(RepVariacion[[#This Row],[Nombre Artículo]],Productos[],3,FALSE),"00 Falta Info")</f>
        <v>Mariscos</v>
      </c>
      <c r="C1075" s="34" t="str">
        <f>IFERROR(VLOOKUP(RepVariacion[[#This Row],[Nombre Artículo]],Productos[],2,FALSE),"00 Falta Info")</f>
        <v>Mariscos</v>
      </c>
      <c r="D1075" s="61">
        <f>RepVariacion[[#This Row],[Fecha]]-RepVariacion[[#This Row],[Fecha Inicial]]+1</f>
        <v>7</v>
      </c>
      <c r="E1075" s="62">
        <v>46170</v>
      </c>
      <c r="F1075" s="62">
        <v>46176</v>
      </c>
      <c r="G1075" s="29" t="s">
        <v>110</v>
      </c>
      <c r="H1075" s="30">
        <v>2.5</v>
      </c>
      <c r="I1075" s="30">
        <v>13.8</v>
      </c>
      <c r="J1075" s="30">
        <v>5.9</v>
      </c>
      <c r="K1075" s="30">
        <v>10.4</v>
      </c>
      <c r="L1075" s="30">
        <v>10.8</v>
      </c>
      <c r="M1075" s="30">
        <v>0.5</v>
      </c>
      <c r="N1075" s="30"/>
      <c r="O1075" s="58">
        <v>4.3999999999999997E-2</v>
      </c>
      <c r="P1075" s="59">
        <v>1003.64</v>
      </c>
      <c r="Q1075" s="59"/>
      <c r="R1075" s="59"/>
      <c r="S1075" s="32">
        <v>0.11600000000000001</v>
      </c>
      <c r="T1075" s="32">
        <v>0.121</v>
      </c>
      <c r="U1075" s="59">
        <v>199416.24</v>
      </c>
      <c r="V1075" s="59">
        <v>13141.65</v>
      </c>
      <c r="W1075" s="59">
        <v>30608.400000000001</v>
      </c>
      <c r="X1075" s="59">
        <v>23039.48</v>
      </c>
      <c r="Y1075" s="59">
        <v>24043.119999999999</v>
      </c>
    </row>
    <row r="1076" spans="1:25" x14ac:dyDescent="0.25">
      <c r="A1076" s="60">
        <f>IFERROR(VLOOKUP(RepVariacion[[#This Row],[Nombre Artículo]],Productos[],4,FALSE),"00 Falta Info")</f>
        <v>0</v>
      </c>
      <c r="B1076" s="34" t="str">
        <f>IFERROR(VLOOKUP(RepVariacion[[#This Row],[Nombre Artículo]],Productos[],3,FALSE),"00 Falta Info")</f>
        <v>Mariscos</v>
      </c>
      <c r="C1076" s="34" t="str">
        <f>IFERROR(VLOOKUP(RepVariacion[[#This Row],[Nombre Artículo]],Productos[],2,FALSE),"00 Falta Info")</f>
        <v>Mariscos</v>
      </c>
      <c r="D1076" s="61">
        <f>RepVariacion[[#This Row],[Fecha]]-RepVariacion[[#This Row],[Fecha Inicial]]+1</f>
        <v>7</v>
      </c>
      <c r="E1076" s="62">
        <v>46170</v>
      </c>
      <c r="F1076" s="62">
        <v>46176</v>
      </c>
      <c r="G1076" s="29" t="s">
        <v>111</v>
      </c>
      <c r="H1076" s="30">
        <v>20.5</v>
      </c>
      <c r="I1076" s="30">
        <v>10</v>
      </c>
      <c r="J1076" s="30">
        <v>23.6</v>
      </c>
      <c r="K1076" s="30">
        <v>6.9</v>
      </c>
      <c r="L1076" s="30">
        <v>6.6</v>
      </c>
      <c r="M1076" s="30">
        <v>-0.3</v>
      </c>
      <c r="N1076" s="30"/>
      <c r="O1076" s="58">
        <v>-4.8000000000000001E-2</v>
      </c>
      <c r="P1076" s="59">
        <v>-2152.5300000000002</v>
      </c>
      <c r="Q1076" s="59"/>
      <c r="R1076" s="59"/>
      <c r="S1076" s="32">
        <v>0.104</v>
      </c>
      <c r="T1076" s="32">
        <v>9.8000000000000004E-2</v>
      </c>
      <c r="U1076" s="59">
        <v>435670.99</v>
      </c>
      <c r="V1076" s="59">
        <v>153163.29999999999</v>
      </c>
      <c r="W1076" s="59">
        <v>64000</v>
      </c>
      <c r="X1076" s="59">
        <v>45194.28</v>
      </c>
      <c r="Y1076" s="59">
        <v>42580.74</v>
      </c>
    </row>
    <row r="1077" spans="1:25" x14ac:dyDescent="0.25">
      <c r="A1077" s="60">
        <f>IFERROR(VLOOKUP(RepVariacion[[#This Row],[Nombre Artículo]],Productos[],4,FALSE),"00 Falta Info")</f>
        <v>0</v>
      </c>
      <c r="B1077" s="34" t="str">
        <f>IFERROR(VLOOKUP(RepVariacion[[#This Row],[Nombre Artículo]],Productos[],3,FALSE),"00 Falta Info")</f>
        <v>Mariscos</v>
      </c>
      <c r="C1077" s="34" t="str">
        <f>IFERROR(VLOOKUP(RepVariacion[[#This Row],[Nombre Artículo]],Productos[],2,FALSE),"00 Falta Info")</f>
        <v>Mariscos</v>
      </c>
      <c r="D1077" s="61">
        <f>RepVariacion[[#This Row],[Fecha]]-RepVariacion[[#This Row],[Fecha Inicial]]+1</f>
        <v>7</v>
      </c>
      <c r="E1077" s="62">
        <v>46170</v>
      </c>
      <c r="F1077" s="62">
        <v>46176</v>
      </c>
      <c r="G1077" s="29" t="s">
        <v>112</v>
      </c>
      <c r="H1077" s="30">
        <v>20.8</v>
      </c>
      <c r="I1077" s="30">
        <v>12</v>
      </c>
      <c r="J1077" s="30">
        <v>30.3</v>
      </c>
      <c r="K1077" s="30">
        <v>2.5</v>
      </c>
      <c r="L1077" s="30">
        <v>5.9</v>
      </c>
      <c r="M1077" s="30">
        <v>3.4</v>
      </c>
      <c r="N1077" s="30"/>
      <c r="O1077" s="58">
        <v>1.3740000000000001</v>
      </c>
      <c r="P1077" s="59">
        <v>45978.09</v>
      </c>
      <c r="Q1077" s="59"/>
      <c r="R1077" s="59"/>
      <c r="S1077" s="32">
        <v>0.16700000000000001</v>
      </c>
      <c r="T1077" s="32">
        <v>0.39200000000000002</v>
      </c>
      <c r="U1077" s="59">
        <v>202538.01</v>
      </c>
      <c r="V1077" s="59">
        <v>411295.03</v>
      </c>
      <c r="W1077" s="59">
        <v>159444</v>
      </c>
      <c r="X1077" s="59">
        <v>33881.040000000001</v>
      </c>
      <c r="Y1077" s="59">
        <v>79429.06</v>
      </c>
    </row>
    <row r="1078" spans="1:25" x14ac:dyDescent="0.25">
      <c r="A1078" s="60">
        <f>IFERROR(VLOOKUP(RepVariacion[[#This Row],[Nombre Artículo]],Productos[],4,FALSE),"00 Falta Info")</f>
        <v>0</v>
      </c>
      <c r="B1078" s="34" t="str">
        <f>IFERROR(VLOOKUP(RepVariacion[[#This Row],[Nombre Artículo]],Productos[],3,FALSE),"00 Falta Info")</f>
        <v>Mariscos</v>
      </c>
      <c r="C1078" s="34" t="str">
        <f>IFERROR(VLOOKUP(RepVariacion[[#This Row],[Nombre Artículo]],Productos[],2,FALSE),"00 Falta Info")</f>
        <v>Mariscos</v>
      </c>
      <c r="D1078" s="61">
        <f>RepVariacion[[#This Row],[Fecha]]-RepVariacion[[#This Row],[Fecha Inicial]]+1</f>
        <v>7</v>
      </c>
      <c r="E1078" s="62">
        <v>46170</v>
      </c>
      <c r="F1078" s="62">
        <v>46176</v>
      </c>
      <c r="G1078" s="29" t="s">
        <v>113</v>
      </c>
      <c r="H1078" s="30">
        <v>29.3</v>
      </c>
      <c r="I1078" s="30"/>
      <c r="J1078" s="30">
        <v>27.39</v>
      </c>
      <c r="K1078" s="30">
        <v>1.92</v>
      </c>
      <c r="L1078" s="30">
        <v>5.51</v>
      </c>
      <c r="M1078" s="30">
        <v>3.59</v>
      </c>
      <c r="N1078" s="30"/>
      <c r="O1078" s="58">
        <v>1.875</v>
      </c>
      <c r="P1078" s="59">
        <v>95100.800000000003</v>
      </c>
      <c r="Q1078" s="59"/>
      <c r="R1078" s="59"/>
      <c r="S1078" s="32">
        <v>0.246</v>
      </c>
      <c r="T1078" s="32">
        <v>0.70799999999999996</v>
      </c>
      <c r="U1078" s="59">
        <v>206021.08</v>
      </c>
      <c r="V1078" s="59">
        <v>724944.1</v>
      </c>
      <c r="W1078" s="59"/>
      <c r="X1078" s="59">
        <v>50716.76</v>
      </c>
      <c r="Y1078" s="59">
        <v>145817.54999999999</v>
      </c>
    </row>
    <row r="1079" spans="1:25" x14ac:dyDescent="0.25">
      <c r="A1079" s="60">
        <f>IFERROR(VLOOKUP(RepVariacion[[#This Row],[Nombre Artículo]],Productos[],4,FALSE),"00 Falta Info")</f>
        <v>0</v>
      </c>
      <c r="B1079" s="34" t="str">
        <f>IFERROR(VLOOKUP(RepVariacion[[#This Row],[Nombre Artículo]],Productos[],3,FALSE),"00 Falta Info")</f>
        <v>Mariscos</v>
      </c>
      <c r="C1079" s="34" t="str">
        <f>IFERROR(VLOOKUP(RepVariacion[[#This Row],[Nombre Artículo]],Productos[],2,FALSE),"00 Falta Info")</f>
        <v>Mariscos</v>
      </c>
      <c r="D1079" s="61">
        <f>RepVariacion[[#This Row],[Fecha]]-RepVariacion[[#This Row],[Fecha Inicial]]+1</f>
        <v>7</v>
      </c>
      <c r="E1079" s="62">
        <v>46170</v>
      </c>
      <c r="F1079" s="62">
        <v>46176</v>
      </c>
      <c r="G1079" s="29" t="s">
        <v>114</v>
      </c>
      <c r="H1079" s="30">
        <v>5.4</v>
      </c>
      <c r="I1079" s="30"/>
      <c r="J1079" s="30">
        <v>4.3</v>
      </c>
      <c r="K1079" s="30">
        <v>1.1000000000000001</v>
      </c>
      <c r="L1079" s="30">
        <v>0.6</v>
      </c>
      <c r="M1079" s="30">
        <v>-0.5</v>
      </c>
      <c r="N1079" s="30"/>
      <c r="O1079" s="58">
        <v>-0.437</v>
      </c>
      <c r="P1079" s="59">
        <v>-7174.96</v>
      </c>
      <c r="Q1079" s="59"/>
      <c r="R1079" s="59"/>
      <c r="S1079" s="32">
        <v>0.68100000000000005</v>
      </c>
      <c r="T1079" s="32">
        <v>0.38300000000000001</v>
      </c>
      <c r="U1079" s="59">
        <v>24131.58</v>
      </c>
      <c r="V1079" s="59">
        <v>64353.9</v>
      </c>
      <c r="W1079" s="59"/>
      <c r="X1079" s="59">
        <v>16428.73</v>
      </c>
      <c r="Y1079" s="59">
        <v>9253.77</v>
      </c>
    </row>
    <row r="1080" spans="1:25" x14ac:dyDescent="0.25">
      <c r="A1080" s="60">
        <f>IFERROR(VLOOKUP(RepVariacion[[#This Row],[Nombre Artículo]],Productos[],4,FALSE),"00 Falta Info")</f>
        <v>0</v>
      </c>
      <c r="B1080" s="34" t="str">
        <f>IFERROR(VLOOKUP(RepVariacion[[#This Row],[Nombre Artículo]],Productos[],3,FALSE),"00 Falta Info")</f>
        <v>Mariscos</v>
      </c>
      <c r="C1080" s="34" t="str">
        <f>IFERROR(VLOOKUP(RepVariacion[[#This Row],[Nombre Artículo]],Productos[],2,FALSE),"00 Falta Info")</f>
        <v>Mariscos</v>
      </c>
      <c r="D1080" s="61">
        <f>RepVariacion[[#This Row],[Fecha]]-RepVariacion[[#This Row],[Fecha Inicial]]+1</f>
        <v>7</v>
      </c>
      <c r="E1080" s="62">
        <v>46170</v>
      </c>
      <c r="F1080" s="62">
        <v>46176</v>
      </c>
      <c r="G1080" s="29" t="s">
        <v>115</v>
      </c>
      <c r="H1080" s="30">
        <v>6.7</v>
      </c>
      <c r="I1080" s="30"/>
      <c r="J1080" s="30">
        <v>5.5</v>
      </c>
      <c r="K1080" s="30">
        <v>1.1000000000000001</v>
      </c>
      <c r="L1080" s="30"/>
      <c r="M1080" s="30">
        <v>-1.1000000000000001</v>
      </c>
      <c r="N1080" s="30"/>
      <c r="O1080" s="58">
        <v>-1</v>
      </c>
      <c r="P1080" s="59">
        <v>-16841.97</v>
      </c>
      <c r="Q1080" s="59"/>
      <c r="R1080" s="59"/>
      <c r="S1080" s="32"/>
      <c r="T1080" s="32"/>
      <c r="U1080" s="59"/>
      <c r="V1080" s="59">
        <v>82645.33</v>
      </c>
      <c r="W1080" s="59"/>
      <c r="X1080" s="59">
        <v>16841.97</v>
      </c>
      <c r="Y1080" s="59"/>
    </row>
    <row r="1081" spans="1:25" x14ac:dyDescent="0.25">
      <c r="A1081" s="60">
        <f>IFERROR(VLOOKUP(RepVariacion[[#This Row],[Nombre Artículo]],Productos[],4,FALSE),"00 Falta Info")</f>
        <v>0</v>
      </c>
      <c r="B1081" s="34" t="str">
        <f>IFERROR(VLOOKUP(RepVariacion[[#This Row],[Nombre Artículo]],Productos[],3,FALSE),"00 Falta Info")</f>
        <v>Mariscos</v>
      </c>
      <c r="C1081" s="34" t="str">
        <f>IFERROR(VLOOKUP(RepVariacion[[#This Row],[Nombre Artículo]],Productos[],2,FALSE),"00 Falta Info")</f>
        <v>Mariscos</v>
      </c>
      <c r="D1081" s="61">
        <f>RepVariacion[[#This Row],[Fecha]]-RepVariacion[[#This Row],[Fecha Inicial]]+1</f>
        <v>7</v>
      </c>
      <c r="E1081" s="62">
        <v>46170</v>
      </c>
      <c r="F1081" s="62">
        <v>46176</v>
      </c>
      <c r="G1081" s="29" t="s">
        <v>116</v>
      </c>
      <c r="H1081" s="30">
        <v>6.5</v>
      </c>
      <c r="I1081" s="30">
        <v>2.4</v>
      </c>
      <c r="J1081" s="30">
        <v>3.6</v>
      </c>
      <c r="K1081" s="30">
        <v>5.3</v>
      </c>
      <c r="L1081" s="30">
        <v>5.2</v>
      </c>
      <c r="M1081" s="30">
        <v>-0.1</v>
      </c>
      <c r="N1081" s="30"/>
      <c r="O1081" s="58">
        <v>-1.7000000000000001E-2</v>
      </c>
      <c r="P1081" s="59">
        <v>-762.46</v>
      </c>
      <c r="Q1081" s="59"/>
      <c r="R1081" s="59"/>
      <c r="S1081" s="32">
        <v>0.28899999999999998</v>
      </c>
      <c r="T1081" s="32">
        <v>0.28399999999999997</v>
      </c>
      <c r="U1081" s="59">
        <v>153918.19</v>
      </c>
      <c r="V1081" s="59">
        <v>30660</v>
      </c>
      <c r="W1081" s="59">
        <v>20160</v>
      </c>
      <c r="X1081" s="59">
        <v>44519.99</v>
      </c>
      <c r="Y1081" s="59">
        <v>43757.54</v>
      </c>
    </row>
    <row r="1082" spans="1:25" x14ac:dyDescent="0.25">
      <c r="A1082" s="60">
        <f>IFERROR(VLOOKUP(RepVariacion[[#This Row],[Nombre Artículo]],Productos[],4,FALSE),"00 Falta Info")</f>
        <v>0</v>
      </c>
      <c r="B1082" s="34" t="str">
        <f>IFERROR(VLOOKUP(RepVariacion[[#This Row],[Nombre Artículo]],Productos[],3,FALSE),"00 Falta Info")</f>
        <v>Mariscos</v>
      </c>
      <c r="C1082" s="34" t="str">
        <f>IFERROR(VLOOKUP(RepVariacion[[#This Row],[Nombre Artículo]],Productos[],2,FALSE),"00 Falta Info")</f>
        <v>Mariscos</v>
      </c>
      <c r="D1082" s="61">
        <f>RepVariacion[[#This Row],[Fecha]]-RepVariacion[[#This Row],[Fecha Inicial]]+1</f>
        <v>7</v>
      </c>
      <c r="E1082" s="62">
        <v>46170</v>
      </c>
      <c r="F1082" s="62">
        <v>46176</v>
      </c>
      <c r="G1082" s="29" t="s">
        <v>117</v>
      </c>
      <c r="H1082" s="30">
        <v>82.2</v>
      </c>
      <c r="I1082" s="30"/>
      <c r="J1082" s="30">
        <v>66.7</v>
      </c>
      <c r="K1082" s="30">
        <v>15.5</v>
      </c>
      <c r="L1082" s="30">
        <v>15</v>
      </c>
      <c r="M1082" s="30">
        <v>-0.5</v>
      </c>
      <c r="N1082" s="30"/>
      <c r="O1082" s="58">
        <v>-2.9000000000000001E-2</v>
      </c>
      <c r="P1082" s="59">
        <v>-4228.45</v>
      </c>
      <c r="Q1082" s="59"/>
      <c r="R1082" s="59"/>
      <c r="S1082" s="32">
        <v>0.24199999999999999</v>
      </c>
      <c r="T1082" s="32">
        <v>0.23499999999999999</v>
      </c>
      <c r="U1082" s="59">
        <v>600037.67000000004</v>
      </c>
      <c r="V1082" s="59">
        <v>626285.54</v>
      </c>
      <c r="W1082" s="59"/>
      <c r="X1082" s="59">
        <v>145297.97</v>
      </c>
      <c r="Y1082" s="59">
        <v>141069.51999999999</v>
      </c>
    </row>
    <row r="1083" spans="1:25" x14ac:dyDescent="0.25">
      <c r="A1083" s="60">
        <f>IFERROR(VLOOKUP(RepVariacion[[#This Row],[Nombre Artículo]],Productos[],4,FALSE),"00 Falta Info")</f>
        <v>0</v>
      </c>
      <c r="B1083" s="34" t="str">
        <f>IFERROR(VLOOKUP(RepVariacion[[#This Row],[Nombre Artículo]],Productos[],3,FALSE),"00 Falta Info")</f>
        <v>Embutidos</v>
      </c>
      <c r="C1083" s="34" t="str">
        <f>IFERROR(VLOOKUP(RepVariacion[[#This Row],[Nombre Artículo]],Productos[],2,FALSE),"00 Falta Info")</f>
        <v>Embutidos</v>
      </c>
      <c r="D1083" s="61">
        <f>RepVariacion[[#This Row],[Fecha]]-RepVariacion[[#This Row],[Fecha Inicial]]+1</f>
        <v>7</v>
      </c>
      <c r="E1083" s="62">
        <v>46170</v>
      </c>
      <c r="F1083" s="62">
        <v>46176</v>
      </c>
      <c r="G1083" s="29" t="s">
        <v>93</v>
      </c>
      <c r="H1083" s="30">
        <v>7.2</v>
      </c>
      <c r="I1083" s="30">
        <v>2</v>
      </c>
      <c r="J1083" s="30">
        <v>6.6</v>
      </c>
      <c r="K1083" s="30">
        <v>2.6</v>
      </c>
      <c r="L1083" s="30">
        <v>2.5</v>
      </c>
      <c r="M1083" s="30">
        <v>-0.1</v>
      </c>
      <c r="N1083" s="30"/>
      <c r="O1083" s="58">
        <v>-4.5999999999999999E-2</v>
      </c>
      <c r="P1083" s="59">
        <v>-2440.87</v>
      </c>
      <c r="Q1083" s="59"/>
      <c r="R1083" s="59"/>
      <c r="S1083" s="32">
        <v>0.24299999999999999</v>
      </c>
      <c r="T1083" s="32">
        <v>0.23400000000000001</v>
      </c>
      <c r="U1083" s="59">
        <v>218056.8</v>
      </c>
      <c r="V1083" s="59">
        <v>134402.76999999999</v>
      </c>
      <c r="W1083" s="59">
        <v>41600</v>
      </c>
      <c r="X1083" s="59">
        <v>53034.23</v>
      </c>
      <c r="Y1083" s="59">
        <v>51084.66</v>
      </c>
    </row>
    <row r="1084" spans="1:25" x14ac:dyDescent="0.25">
      <c r="A1084" s="60">
        <f>IFERROR(VLOOKUP(RepVariacion[[#This Row],[Nombre Artículo]],Productos[],4,FALSE),"00 Falta Info")</f>
        <v>0</v>
      </c>
      <c r="B1084" s="34" t="str">
        <f>IFERROR(VLOOKUP(RepVariacion[[#This Row],[Nombre Artículo]],Productos[],3,FALSE),"00 Falta Info")</f>
        <v>Embutidos</v>
      </c>
      <c r="C1084" s="34" t="str">
        <f>IFERROR(VLOOKUP(RepVariacion[[#This Row],[Nombre Artículo]],Productos[],2,FALSE),"00 Falta Info")</f>
        <v>Embutidos</v>
      </c>
      <c r="D1084" s="61">
        <f>RepVariacion[[#This Row],[Fecha]]-RepVariacion[[#This Row],[Fecha Inicial]]+1</f>
        <v>7</v>
      </c>
      <c r="E1084" s="62">
        <v>46170</v>
      </c>
      <c r="F1084" s="62">
        <v>46176</v>
      </c>
      <c r="G1084" s="29" t="s">
        <v>94</v>
      </c>
      <c r="H1084" s="30">
        <v>3.8</v>
      </c>
      <c r="I1084" s="30"/>
      <c r="J1084" s="30">
        <v>2.5</v>
      </c>
      <c r="K1084" s="30">
        <v>1.2</v>
      </c>
      <c r="L1084" s="30">
        <v>1.4</v>
      </c>
      <c r="M1084" s="30">
        <v>0.2</v>
      </c>
      <c r="N1084" s="30"/>
      <c r="O1084" s="58">
        <v>0.151</v>
      </c>
      <c r="P1084" s="59">
        <v>1831.29</v>
      </c>
      <c r="Q1084" s="59"/>
      <c r="R1084" s="59"/>
      <c r="S1084" s="32">
        <v>0.11600000000000001</v>
      </c>
      <c r="T1084" s="32">
        <v>0.13400000000000001</v>
      </c>
      <c r="U1084" s="59">
        <v>104341.46</v>
      </c>
      <c r="V1084" s="59">
        <v>25289.74</v>
      </c>
      <c r="W1084" s="59"/>
      <c r="X1084" s="59">
        <v>12102.45</v>
      </c>
      <c r="Y1084" s="59">
        <v>13933.74</v>
      </c>
    </row>
    <row r="1085" spans="1:25" x14ac:dyDescent="0.25">
      <c r="A1085" s="60">
        <f>IFERROR(VLOOKUP(RepVariacion[[#This Row],[Nombre Artículo]],Productos[],4,FALSE),"00 Falta Info")</f>
        <v>0</v>
      </c>
      <c r="B1085" s="34" t="str">
        <f>IFERROR(VLOOKUP(RepVariacion[[#This Row],[Nombre Artículo]],Productos[],3,FALSE),"00 Falta Info")</f>
        <v>Lacteos</v>
      </c>
      <c r="C1085" s="34" t="str">
        <f>IFERROR(VLOOKUP(RepVariacion[[#This Row],[Nombre Artículo]],Productos[],2,FALSE),"00 Falta Info")</f>
        <v>Quesos</v>
      </c>
      <c r="D1085" s="61">
        <f>RepVariacion[[#This Row],[Fecha]]-RepVariacion[[#This Row],[Fecha Inicial]]+1</f>
        <v>7</v>
      </c>
      <c r="E1085" s="62">
        <v>46170</v>
      </c>
      <c r="F1085" s="62">
        <v>46176</v>
      </c>
      <c r="G1085" s="29" t="s">
        <v>118</v>
      </c>
      <c r="H1085" s="30">
        <v>78</v>
      </c>
      <c r="I1085" s="30">
        <v>64</v>
      </c>
      <c r="J1085" s="30">
        <v>109</v>
      </c>
      <c r="K1085" s="30">
        <v>33</v>
      </c>
      <c r="L1085" s="30">
        <v>33</v>
      </c>
      <c r="M1085" s="30"/>
      <c r="N1085" s="30"/>
      <c r="O1085" s="58"/>
      <c r="P1085" s="59"/>
      <c r="Q1085" s="59"/>
      <c r="R1085" s="59"/>
      <c r="S1085" s="32">
        <v>0.39300000000000002</v>
      </c>
      <c r="T1085" s="32">
        <v>0.373</v>
      </c>
      <c r="U1085" s="59">
        <v>408173.87</v>
      </c>
      <c r="V1085" s="59">
        <v>502635.03</v>
      </c>
      <c r="W1085" s="59">
        <v>284160</v>
      </c>
      <c r="X1085" s="59">
        <v>160214.49</v>
      </c>
      <c r="Y1085" s="59">
        <v>152173.91</v>
      </c>
    </row>
    <row r="1086" spans="1:25" x14ac:dyDescent="0.25">
      <c r="A1086" s="60">
        <f>IFERROR(VLOOKUP(RepVariacion[[#This Row],[Nombre Artículo]],Productos[],4,FALSE),"00 Falta Info")</f>
        <v>0</v>
      </c>
      <c r="B1086" s="34" t="str">
        <f>IFERROR(VLOOKUP(RepVariacion[[#This Row],[Nombre Artículo]],Productos[],3,FALSE),"00 Falta Info")</f>
        <v>Lacteos</v>
      </c>
      <c r="C1086" s="34" t="str">
        <f>IFERROR(VLOOKUP(RepVariacion[[#This Row],[Nombre Artículo]],Productos[],2,FALSE),"00 Falta Info")</f>
        <v>Quesos</v>
      </c>
      <c r="D1086" s="61">
        <f>RepVariacion[[#This Row],[Fecha]]-RepVariacion[[#This Row],[Fecha Inicial]]+1</f>
        <v>7</v>
      </c>
      <c r="E1086" s="62">
        <v>46170</v>
      </c>
      <c r="F1086" s="62">
        <v>46176</v>
      </c>
      <c r="G1086" s="29" t="s">
        <v>120</v>
      </c>
      <c r="H1086" s="30">
        <v>32.700000000000003</v>
      </c>
      <c r="I1086" s="30">
        <v>40</v>
      </c>
      <c r="J1086" s="30">
        <v>48.6</v>
      </c>
      <c r="K1086" s="30">
        <v>24</v>
      </c>
      <c r="L1086" s="30">
        <v>24.2</v>
      </c>
      <c r="M1086" s="30">
        <v>0.2</v>
      </c>
      <c r="N1086" s="30"/>
      <c r="O1086" s="58">
        <v>7.0000000000000001E-3</v>
      </c>
      <c r="P1086" s="59">
        <v>2087.7199999999998</v>
      </c>
      <c r="Q1086" s="59"/>
      <c r="R1086" s="59"/>
      <c r="S1086" s="32">
        <v>0.16400000000000001</v>
      </c>
      <c r="T1086" s="32">
        <v>0.16500000000000001</v>
      </c>
      <c r="U1086" s="59">
        <v>1818050.36</v>
      </c>
      <c r="V1086" s="59">
        <v>602401.81999999995</v>
      </c>
      <c r="W1086" s="59">
        <v>495600</v>
      </c>
      <c r="X1086" s="59">
        <v>297756.96000000002</v>
      </c>
      <c r="Y1086" s="59">
        <v>299844.69</v>
      </c>
    </row>
    <row r="1087" spans="1:25" x14ac:dyDescent="0.25">
      <c r="A1087" s="60">
        <f>IFERROR(VLOOKUP(RepVariacion[[#This Row],[Nombre Artículo]],Productos[],4,FALSE),"00 Falta Info")</f>
        <v>0</v>
      </c>
      <c r="B1087" s="34" t="str">
        <f>IFERROR(VLOOKUP(RepVariacion[[#This Row],[Nombre Artículo]],Productos[],3,FALSE),"00 Falta Info")</f>
        <v>Lacteos</v>
      </c>
      <c r="C1087" s="34" t="str">
        <f>IFERROR(VLOOKUP(RepVariacion[[#This Row],[Nombre Artículo]],Productos[],2,FALSE),"00 Falta Info")</f>
        <v>Quesos</v>
      </c>
      <c r="D1087" s="61">
        <f>RepVariacion[[#This Row],[Fecha]]-RepVariacion[[#This Row],[Fecha Inicial]]+1</f>
        <v>7</v>
      </c>
      <c r="E1087" s="62">
        <v>46170</v>
      </c>
      <c r="F1087" s="62">
        <v>46176</v>
      </c>
      <c r="G1087" s="29" t="s">
        <v>88</v>
      </c>
      <c r="H1087" s="30">
        <v>6.5</v>
      </c>
      <c r="I1087" s="30"/>
      <c r="J1087" s="30">
        <v>3.8</v>
      </c>
      <c r="K1087" s="30">
        <v>2.7</v>
      </c>
      <c r="L1087" s="30">
        <v>3.1</v>
      </c>
      <c r="M1087" s="30">
        <v>0.4</v>
      </c>
      <c r="N1087" s="30"/>
      <c r="O1087" s="58">
        <v>0.16300000000000001</v>
      </c>
      <c r="P1087" s="59">
        <v>5715.6</v>
      </c>
      <c r="Q1087" s="59"/>
      <c r="R1087" s="59"/>
      <c r="S1087" s="32">
        <v>7.3999999999999996E-2</v>
      </c>
      <c r="T1087" s="32">
        <v>8.5999999999999993E-2</v>
      </c>
      <c r="U1087" s="59">
        <v>473523.92</v>
      </c>
      <c r="V1087" s="59">
        <v>49634.79</v>
      </c>
      <c r="W1087" s="59"/>
      <c r="X1087" s="59">
        <v>35008.050000000003</v>
      </c>
      <c r="Y1087" s="59">
        <v>40723.65</v>
      </c>
    </row>
    <row r="1088" spans="1:25" x14ac:dyDescent="0.25">
      <c r="A1088" s="60">
        <f>IFERROR(VLOOKUP(RepVariacion[[#This Row],[Nombre Artículo]],Productos[],4,FALSE),"00 Falta Info")</f>
        <v>0</v>
      </c>
      <c r="B1088" s="34" t="str">
        <f>IFERROR(VLOOKUP(RepVariacion[[#This Row],[Nombre Artículo]],Productos[],3,FALSE),"00 Falta Info")</f>
        <v>Lacteos</v>
      </c>
      <c r="C1088" s="34" t="str">
        <f>IFERROR(VLOOKUP(RepVariacion[[#This Row],[Nombre Artículo]],Productos[],2,FALSE),"00 Falta Info")</f>
        <v>Quesos</v>
      </c>
      <c r="D1088" s="61">
        <f>RepVariacion[[#This Row],[Fecha]]-RepVariacion[[#This Row],[Fecha Inicial]]+1</f>
        <v>7</v>
      </c>
      <c r="E1088" s="62">
        <v>46170</v>
      </c>
      <c r="F1088" s="62">
        <v>46176</v>
      </c>
      <c r="G1088" s="29" t="s">
        <v>121</v>
      </c>
      <c r="H1088" s="30">
        <v>10.199999999999999</v>
      </c>
      <c r="I1088" s="30">
        <v>3.5</v>
      </c>
      <c r="J1088" s="30">
        <v>9.3000000000000007</v>
      </c>
      <c r="K1088" s="30">
        <v>4.4000000000000004</v>
      </c>
      <c r="L1088" s="30">
        <v>4.7</v>
      </c>
      <c r="M1088" s="30">
        <v>0.3</v>
      </c>
      <c r="N1088" s="30"/>
      <c r="O1088" s="58">
        <v>5.8000000000000003E-2</v>
      </c>
      <c r="P1088" s="59">
        <v>3520.28</v>
      </c>
      <c r="Q1088" s="59"/>
      <c r="R1088" s="59"/>
      <c r="S1088" s="32">
        <v>0.158</v>
      </c>
      <c r="T1088" s="32">
        <v>0.16700000000000001</v>
      </c>
      <c r="U1088" s="59">
        <v>381689.03</v>
      </c>
      <c r="V1088" s="59">
        <v>127135.39</v>
      </c>
      <c r="W1088" s="59">
        <v>47915</v>
      </c>
      <c r="X1088" s="59">
        <v>60180.13</v>
      </c>
      <c r="Y1088" s="59">
        <v>63700.41</v>
      </c>
    </row>
    <row r="1089" spans="1:25" x14ac:dyDescent="0.25">
      <c r="A1089" s="60">
        <f>IFERROR(VLOOKUP(RepVariacion[[#This Row],[Nombre Artículo]],Productos[],4,FALSE),"00 Falta Info")</f>
        <v>0</v>
      </c>
      <c r="B1089" s="34" t="str">
        <f>IFERROR(VLOOKUP(RepVariacion[[#This Row],[Nombre Artículo]],Productos[],3,FALSE),"00 Falta Info")</f>
        <v>Lacteos</v>
      </c>
      <c r="C1089" s="34" t="str">
        <f>IFERROR(VLOOKUP(RepVariacion[[#This Row],[Nombre Artículo]],Productos[],2,FALSE),"00 Falta Info")</f>
        <v>Quesos</v>
      </c>
      <c r="D1089" s="61">
        <f>RepVariacion[[#This Row],[Fecha]]-RepVariacion[[#This Row],[Fecha Inicial]]+1</f>
        <v>7</v>
      </c>
      <c r="E1089" s="62">
        <v>46170</v>
      </c>
      <c r="F1089" s="62">
        <v>46176</v>
      </c>
      <c r="G1089" s="29" t="s">
        <v>89</v>
      </c>
      <c r="H1089" s="30">
        <v>9.9</v>
      </c>
      <c r="I1089" s="30"/>
      <c r="J1089" s="30">
        <v>8.6</v>
      </c>
      <c r="K1089" s="30">
        <v>1.2</v>
      </c>
      <c r="L1089" s="30">
        <v>1.5</v>
      </c>
      <c r="M1089" s="30">
        <v>0.3</v>
      </c>
      <c r="N1089" s="30"/>
      <c r="O1089" s="58">
        <v>0.25700000000000001</v>
      </c>
      <c r="P1089" s="59">
        <v>4378.87</v>
      </c>
      <c r="Q1089" s="59"/>
      <c r="R1089" s="59"/>
      <c r="S1089" s="32">
        <v>0.127</v>
      </c>
      <c r="T1089" s="32">
        <v>0.16</v>
      </c>
      <c r="U1089" s="59">
        <v>133543.84</v>
      </c>
      <c r="V1089" s="59">
        <v>120831.63</v>
      </c>
      <c r="W1089" s="59"/>
      <c r="X1089" s="59">
        <v>17025.830000000002</v>
      </c>
      <c r="Y1089" s="59">
        <v>21404.7</v>
      </c>
    </row>
    <row r="1090" spans="1:25" x14ac:dyDescent="0.25">
      <c r="A1090" s="60">
        <f>IFERROR(VLOOKUP(RepVariacion[[#This Row],[Nombre Artículo]],Productos[],4,FALSE),"00 Falta Info")</f>
        <v>0</v>
      </c>
      <c r="B1090" s="34" t="str">
        <f>IFERROR(VLOOKUP(RepVariacion[[#This Row],[Nombre Artículo]],Productos[],3,FALSE),"00 Falta Info")</f>
        <v>Lacteos</v>
      </c>
      <c r="C1090" s="34" t="str">
        <f>IFERROR(VLOOKUP(RepVariacion[[#This Row],[Nombre Artículo]],Productos[],2,FALSE),"00 Falta Info")</f>
        <v>Quesos</v>
      </c>
      <c r="D1090" s="61">
        <f>RepVariacion[[#This Row],[Fecha]]-RepVariacion[[#This Row],[Fecha Inicial]]+1</f>
        <v>7</v>
      </c>
      <c r="E1090" s="62">
        <v>46170</v>
      </c>
      <c r="F1090" s="62">
        <v>46176</v>
      </c>
      <c r="G1090" s="29" t="s">
        <v>122</v>
      </c>
      <c r="H1090" s="30">
        <v>0.4</v>
      </c>
      <c r="I1090" s="30">
        <v>1.5</v>
      </c>
      <c r="J1090" s="30">
        <v>1.9</v>
      </c>
      <c r="K1090" s="30">
        <v>0.1</v>
      </c>
      <c r="L1090" s="30">
        <v>0.3</v>
      </c>
      <c r="M1090" s="30">
        <v>0.2</v>
      </c>
      <c r="N1090" s="30"/>
      <c r="O1090" s="58">
        <v>3.4780000000000002</v>
      </c>
      <c r="P1090" s="59">
        <v>6229.49</v>
      </c>
      <c r="Q1090" s="59"/>
      <c r="R1090" s="59"/>
      <c r="S1090" s="32">
        <v>3.7999999999999999E-2</v>
      </c>
      <c r="T1090" s="32">
        <v>0.17199999999999999</v>
      </c>
      <c r="U1090" s="59">
        <v>46664</v>
      </c>
      <c r="V1090" s="59">
        <v>49488.34</v>
      </c>
      <c r="W1090" s="59">
        <v>40104</v>
      </c>
      <c r="X1090" s="59">
        <v>1791.31</v>
      </c>
      <c r="Y1090" s="59">
        <v>8020.8</v>
      </c>
    </row>
    <row r="1091" spans="1:25" x14ac:dyDescent="0.25">
      <c r="A1091" s="60">
        <f>IFERROR(VLOOKUP(RepVariacion[[#This Row],[Nombre Artículo]],Productos[],4,FALSE),"00 Falta Info")</f>
        <v>0</v>
      </c>
      <c r="B1091" s="34" t="str">
        <f>IFERROR(VLOOKUP(RepVariacion[[#This Row],[Nombre Artículo]],Productos[],3,FALSE),"00 Falta Info")</f>
        <v>Lacteos</v>
      </c>
      <c r="C1091" s="34" t="str">
        <f>IFERROR(VLOOKUP(RepVariacion[[#This Row],[Nombre Artículo]],Productos[],2,FALSE),"00 Falta Info")</f>
        <v>Quesos</v>
      </c>
      <c r="D1091" s="61">
        <f>RepVariacion[[#This Row],[Fecha]]-RepVariacion[[#This Row],[Fecha Inicial]]+1</f>
        <v>7</v>
      </c>
      <c r="E1091" s="62">
        <v>46170</v>
      </c>
      <c r="F1091" s="62">
        <v>46176</v>
      </c>
      <c r="G1091" s="29" t="s">
        <v>123</v>
      </c>
      <c r="H1091" s="30">
        <v>13.8</v>
      </c>
      <c r="I1091" s="30"/>
      <c r="J1091" s="30">
        <v>10.9</v>
      </c>
      <c r="K1091" s="30">
        <v>2.8</v>
      </c>
      <c r="L1091" s="30">
        <v>2.9</v>
      </c>
      <c r="M1091" s="30">
        <v>0.1</v>
      </c>
      <c r="N1091" s="30">
        <v>0.1</v>
      </c>
      <c r="O1091" s="58">
        <v>2.8000000000000001E-2</v>
      </c>
      <c r="P1091" s="59">
        <v>800.31</v>
      </c>
      <c r="Q1091" s="59">
        <v>4.9000000000000002E-2</v>
      </c>
      <c r="R1091" s="59">
        <v>1398.61</v>
      </c>
      <c r="S1091" s="32">
        <v>0.45200000000000001</v>
      </c>
      <c r="T1091" s="32">
        <v>0.46500000000000002</v>
      </c>
      <c r="U1091" s="59">
        <v>62572.25</v>
      </c>
      <c r="V1091" s="59">
        <v>109169.34</v>
      </c>
      <c r="W1091" s="59"/>
      <c r="X1091" s="59">
        <v>28270.87</v>
      </c>
      <c r="Y1091" s="59">
        <v>29071.18</v>
      </c>
    </row>
    <row r="1092" spans="1:25" x14ac:dyDescent="0.25">
      <c r="A1092" s="60">
        <f>IFERROR(VLOOKUP(RepVariacion[[#This Row],[Nombre Artículo]],Productos[],4,FALSE),"00 Falta Info")</f>
        <v>0</v>
      </c>
      <c r="B1092" s="34" t="str">
        <f>IFERROR(VLOOKUP(RepVariacion[[#This Row],[Nombre Artículo]],Productos[],3,FALSE),"00 Falta Info")</f>
        <v>Lacteos</v>
      </c>
      <c r="C1092" s="34" t="str">
        <f>IFERROR(VLOOKUP(RepVariacion[[#This Row],[Nombre Artículo]],Productos[],2,FALSE),"00 Falta Info")</f>
        <v>Quesos</v>
      </c>
      <c r="D1092" s="61">
        <f>RepVariacion[[#This Row],[Fecha]]-RepVariacion[[#This Row],[Fecha Inicial]]+1</f>
        <v>7</v>
      </c>
      <c r="E1092" s="62">
        <v>46170</v>
      </c>
      <c r="F1092" s="62">
        <v>46176</v>
      </c>
      <c r="G1092" s="29" t="s">
        <v>90</v>
      </c>
      <c r="H1092" s="30">
        <v>7</v>
      </c>
      <c r="I1092" s="30"/>
      <c r="J1092" s="30">
        <v>7.1</v>
      </c>
      <c r="K1092" s="30"/>
      <c r="L1092" s="30">
        <v>0.3</v>
      </c>
      <c r="M1092" s="30">
        <v>0.3</v>
      </c>
      <c r="N1092" s="30"/>
      <c r="O1092" s="58">
        <v>12.111000000000001</v>
      </c>
      <c r="P1092" s="59">
        <v>7700.56</v>
      </c>
      <c r="Q1092" s="59"/>
      <c r="R1092" s="59"/>
      <c r="S1092" s="32">
        <v>-2.7E-2</v>
      </c>
      <c r="T1092" s="32">
        <v>0.29599999999999999</v>
      </c>
      <c r="U1092" s="59">
        <v>23906.22</v>
      </c>
      <c r="V1092" s="59">
        <v>166303.75</v>
      </c>
      <c r="W1092" s="59"/>
      <c r="X1092" s="59">
        <v>-635.83000000000004</v>
      </c>
      <c r="Y1092" s="59">
        <v>7064.73</v>
      </c>
    </row>
    <row r="1093" spans="1:25" x14ac:dyDescent="0.25">
      <c r="A1093" s="60">
        <f>IFERROR(VLOOKUP(RepVariacion[[#This Row],[Nombre Artículo]],Productos[],4,FALSE),"00 Falta Info")</f>
        <v>0</v>
      </c>
      <c r="B1093" s="34" t="str">
        <f>IFERROR(VLOOKUP(RepVariacion[[#This Row],[Nombre Artículo]],Productos[],3,FALSE),"00 Falta Info")</f>
        <v>Abarrotes</v>
      </c>
      <c r="C1093" s="34" t="str">
        <f>IFERROR(VLOOKUP(RepVariacion[[#This Row],[Nombre Artículo]],Productos[],2,FALSE),"00 Falta Info")</f>
        <v>Chocolate</v>
      </c>
      <c r="D1093" s="61">
        <f>RepVariacion[[#This Row],[Fecha]]-RepVariacion[[#This Row],[Fecha Inicial]]+1</f>
        <v>7</v>
      </c>
      <c r="E1093" s="62">
        <v>46170</v>
      </c>
      <c r="F1093" s="62">
        <v>46176</v>
      </c>
      <c r="G1093" s="29" t="s">
        <v>124</v>
      </c>
      <c r="H1093" s="30">
        <v>11.7</v>
      </c>
      <c r="I1093" s="30"/>
      <c r="J1093" s="30">
        <v>11.7</v>
      </c>
      <c r="K1093" s="30"/>
      <c r="L1093" s="30"/>
      <c r="M1093" s="30"/>
      <c r="N1093" s="30"/>
      <c r="O1093" s="58"/>
      <c r="P1093" s="59"/>
      <c r="Q1093" s="59"/>
      <c r="R1093" s="59"/>
      <c r="S1093" s="32"/>
      <c r="T1093" s="32"/>
      <c r="U1093" s="59"/>
      <c r="V1093" s="59">
        <v>115918.07</v>
      </c>
      <c r="W1093" s="59"/>
      <c r="X1093" s="59"/>
      <c r="Y1093" s="59"/>
    </row>
    <row r="1094" spans="1:25" x14ac:dyDescent="0.25">
      <c r="A1094" s="60">
        <f>IFERROR(VLOOKUP(RepVariacion[[#This Row],[Nombre Artículo]],Productos[],4,FALSE),"00 Falta Info")</f>
        <v>0</v>
      </c>
      <c r="B1094" s="34" t="str">
        <f>IFERROR(VLOOKUP(RepVariacion[[#This Row],[Nombre Artículo]],Productos[],3,FALSE),"00 Falta Info")</f>
        <v>Abarrotes</v>
      </c>
      <c r="C1094" s="34" t="str">
        <f>IFERROR(VLOOKUP(RepVariacion[[#This Row],[Nombre Artículo]],Productos[],2,FALSE),"00 Falta Info")</f>
        <v>Chocolate</v>
      </c>
      <c r="D1094" s="61">
        <f>RepVariacion[[#This Row],[Fecha]]-RepVariacion[[#This Row],[Fecha Inicial]]+1</f>
        <v>7</v>
      </c>
      <c r="E1094" s="62">
        <v>46170</v>
      </c>
      <c r="F1094" s="62">
        <v>46176</v>
      </c>
      <c r="G1094" s="29" t="s">
        <v>125</v>
      </c>
      <c r="H1094" s="30">
        <v>8.1</v>
      </c>
      <c r="I1094" s="30"/>
      <c r="J1094" s="30">
        <v>7.8</v>
      </c>
      <c r="K1094" s="30">
        <v>0.3</v>
      </c>
      <c r="L1094" s="30">
        <v>0.4</v>
      </c>
      <c r="M1094" s="30">
        <v>0.1</v>
      </c>
      <c r="N1094" s="30"/>
      <c r="O1094" s="58">
        <v>0.48499999999999999</v>
      </c>
      <c r="P1094" s="59">
        <v>2179.6999999999998</v>
      </c>
      <c r="Q1094" s="59"/>
      <c r="R1094" s="59"/>
      <c r="S1094" s="32">
        <v>0.22900000000000001</v>
      </c>
      <c r="T1094" s="32">
        <v>0.34</v>
      </c>
      <c r="U1094" s="59">
        <v>19606.419999999998</v>
      </c>
      <c r="V1094" s="59">
        <v>131258.87</v>
      </c>
      <c r="W1094" s="59"/>
      <c r="X1094" s="59">
        <v>4490.53</v>
      </c>
      <c r="Y1094" s="59">
        <v>6670.23</v>
      </c>
    </row>
    <row r="1095" spans="1:25" x14ac:dyDescent="0.25">
      <c r="A1095" s="60">
        <f>IFERROR(VLOOKUP(RepVariacion[[#This Row],[Nombre Artículo]],Productos[],4,FALSE),"00 Falta Info")</f>
        <v>0</v>
      </c>
      <c r="B1095" s="34" t="str">
        <f>IFERROR(VLOOKUP(RepVariacion[[#This Row],[Nombre Artículo]],Productos[],3,FALSE),"00 Falta Info")</f>
        <v>Abarrotes</v>
      </c>
      <c r="C1095" s="34" t="str">
        <f>IFERROR(VLOOKUP(RepVariacion[[#This Row],[Nombre Artículo]],Productos[],2,FALSE),"00 Falta Info")</f>
        <v>Chocolate</v>
      </c>
      <c r="D1095" s="61">
        <f>RepVariacion[[#This Row],[Fecha]]-RepVariacion[[#This Row],[Fecha Inicial]]+1</f>
        <v>7</v>
      </c>
      <c r="E1095" s="62">
        <v>46170</v>
      </c>
      <c r="F1095" s="62">
        <v>46176</v>
      </c>
      <c r="G1095" s="29" t="s">
        <v>126</v>
      </c>
      <c r="H1095" s="30">
        <v>6.1</v>
      </c>
      <c r="I1095" s="30"/>
      <c r="J1095" s="30">
        <v>5.2</v>
      </c>
      <c r="K1095" s="30">
        <v>0.9</v>
      </c>
      <c r="L1095" s="30">
        <v>0.7</v>
      </c>
      <c r="M1095" s="30">
        <v>-0.1</v>
      </c>
      <c r="N1095" s="30"/>
      <c r="O1095" s="58">
        <v>-0.13600000000000001</v>
      </c>
      <c r="P1095" s="59">
        <v>-1844.86</v>
      </c>
      <c r="Q1095" s="59"/>
      <c r="R1095" s="59"/>
      <c r="S1095" s="32">
        <v>0.441</v>
      </c>
      <c r="T1095" s="32">
        <v>0.38100000000000001</v>
      </c>
      <c r="U1095" s="59">
        <v>30772.02</v>
      </c>
      <c r="V1095" s="59">
        <v>83004.320000000007</v>
      </c>
      <c r="W1095" s="59"/>
      <c r="X1095" s="59">
        <v>13571.93</v>
      </c>
      <c r="Y1095" s="59">
        <v>11727.07</v>
      </c>
    </row>
    <row r="1096" spans="1:25" x14ac:dyDescent="0.25">
      <c r="A1096" s="60">
        <f>IFERROR(VLOOKUP(RepVariacion[[#This Row],[Nombre Artículo]],Productos[],4,FALSE),"00 Falta Info")</f>
        <v>0</v>
      </c>
      <c r="B1096" s="34" t="str">
        <f>IFERROR(VLOOKUP(RepVariacion[[#This Row],[Nombre Artículo]],Productos[],3,FALSE),"00 Falta Info")</f>
        <v>Abarrotes</v>
      </c>
      <c r="C1096" s="34" t="str">
        <f>IFERROR(VLOOKUP(RepVariacion[[#This Row],[Nombre Artículo]],Productos[],2,FALSE),"00 Falta Info")</f>
        <v>Aceite</v>
      </c>
      <c r="D1096" s="61">
        <f>RepVariacion[[#This Row],[Fecha]]-RepVariacion[[#This Row],[Fecha Inicial]]+1</f>
        <v>7</v>
      </c>
      <c r="E1096" s="62">
        <v>46170</v>
      </c>
      <c r="F1096" s="62">
        <v>46176</v>
      </c>
      <c r="G1096" s="29" t="s">
        <v>127</v>
      </c>
      <c r="H1096" s="30">
        <v>25.3</v>
      </c>
      <c r="I1096" s="30">
        <v>32</v>
      </c>
      <c r="J1096" s="30">
        <v>16.5</v>
      </c>
      <c r="K1096" s="30">
        <v>40.799999999999997</v>
      </c>
      <c r="L1096" s="30">
        <v>2.1</v>
      </c>
      <c r="M1096" s="30">
        <v>-38.799999999999997</v>
      </c>
      <c r="N1096" s="30"/>
      <c r="O1096" s="58">
        <v>-0.94899999999999995</v>
      </c>
      <c r="P1096" s="59">
        <v>-68361.88</v>
      </c>
      <c r="Q1096" s="59"/>
      <c r="R1096" s="59"/>
      <c r="S1096" s="32">
        <v>0.14099999999999999</v>
      </c>
      <c r="T1096" s="32">
        <v>3.0000000000000001E-3</v>
      </c>
      <c r="U1096" s="59">
        <v>1072634.8899999999</v>
      </c>
      <c r="V1096" s="59">
        <v>29094.2</v>
      </c>
      <c r="W1096" s="59">
        <v>55380</v>
      </c>
      <c r="X1096" s="59">
        <v>151263.04000000001</v>
      </c>
      <c r="Y1096" s="59">
        <v>3668.64</v>
      </c>
    </row>
    <row r="1097" spans="1:25" x14ac:dyDescent="0.25">
      <c r="A1097" s="60">
        <f>IFERROR(VLOOKUP(RepVariacion[[#This Row],[Nombre Artículo]],Productos[],4,FALSE),"00 Falta Info")</f>
        <v>0</v>
      </c>
      <c r="B1097" s="34" t="str">
        <f>IFERROR(VLOOKUP(RepVariacion[[#This Row],[Nombre Artículo]],Productos[],3,FALSE),"00 Falta Info")</f>
        <v>Verduras</v>
      </c>
      <c r="C1097" s="34" t="str">
        <f>IFERROR(VLOOKUP(RepVariacion[[#This Row],[Nombre Artículo]],Productos[],2,FALSE),"00 Falta Info")</f>
        <v>Champiñon</v>
      </c>
      <c r="D1097" s="61">
        <f>RepVariacion[[#This Row],[Fecha]]-RepVariacion[[#This Row],[Fecha Inicial]]+1</f>
        <v>7</v>
      </c>
      <c r="E1097" s="62">
        <v>46170</v>
      </c>
      <c r="F1097" s="62">
        <v>46176</v>
      </c>
      <c r="G1097" s="29" t="s">
        <v>148</v>
      </c>
      <c r="H1097" s="30">
        <v>2.5</v>
      </c>
      <c r="I1097" s="30"/>
      <c r="J1097" s="30">
        <v>3</v>
      </c>
      <c r="K1097" s="30">
        <v>-0.4</v>
      </c>
      <c r="L1097" s="30">
        <v>0.1</v>
      </c>
      <c r="M1097" s="30">
        <v>0.6</v>
      </c>
      <c r="N1097" s="30"/>
      <c r="O1097" s="58">
        <v>1.2689999999999999</v>
      </c>
      <c r="P1097" s="59">
        <v>10303.86</v>
      </c>
      <c r="Q1097" s="59"/>
      <c r="R1097" s="59"/>
      <c r="S1097" s="32">
        <v>-0.58399999999999996</v>
      </c>
      <c r="T1097" s="32">
        <v>0.157</v>
      </c>
      <c r="U1097" s="59">
        <v>13902.32</v>
      </c>
      <c r="V1097" s="59">
        <v>54171.92</v>
      </c>
      <c r="W1097" s="59"/>
      <c r="X1097" s="59">
        <v>-8119.86</v>
      </c>
      <c r="Y1097" s="59">
        <v>2184</v>
      </c>
    </row>
    <row r="1098" spans="1:25" x14ac:dyDescent="0.25">
      <c r="A1098" s="60">
        <f>IFERROR(VLOOKUP(RepVariacion[[#This Row],[Nombre Artículo]],Productos[],4,FALSE),"00 Falta Info")</f>
        <v>0</v>
      </c>
      <c r="B1098" s="34" t="str">
        <f>IFERROR(VLOOKUP(RepVariacion[[#This Row],[Nombre Artículo]],Productos[],3,FALSE),"00 Falta Info")</f>
        <v>Verduras</v>
      </c>
      <c r="C1098" s="34" t="str">
        <f>IFERROR(VLOOKUP(RepVariacion[[#This Row],[Nombre Artículo]],Productos[],2,FALSE),"00 Falta Info")</f>
        <v>Champiñon</v>
      </c>
      <c r="D1098" s="61">
        <f>RepVariacion[[#This Row],[Fecha]]-RepVariacion[[#This Row],[Fecha Inicial]]+1</f>
        <v>7</v>
      </c>
      <c r="E1098" s="62">
        <v>46170</v>
      </c>
      <c r="F1098" s="62">
        <v>46176</v>
      </c>
      <c r="G1098" s="29" t="s">
        <v>149</v>
      </c>
      <c r="H1098" s="30">
        <v>1.5</v>
      </c>
      <c r="I1098" s="30"/>
      <c r="J1098" s="30">
        <v>1.9</v>
      </c>
      <c r="K1098" s="30">
        <v>-0.4</v>
      </c>
      <c r="L1098" s="30"/>
      <c r="M1098" s="30">
        <v>0.4</v>
      </c>
      <c r="N1098" s="30"/>
      <c r="O1098" s="58">
        <v>1</v>
      </c>
      <c r="P1098" s="59">
        <v>5409.9</v>
      </c>
      <c r="Q1098" s="59"/>
      <c r="R1098" s="59"/>
      <c r="S1098" s="32"/>
      <c r="T1098" s="32"/>
      <c r="U1098" s="59"/>
      <c r="V1098" s="59">
        <v>25304.23</v>
      </c>
      <c r="W1098" s="59"/>
      <c r="X1098" s="59">
        <v>-5409.9</v>
      </c>
      <c r="Y1098" s="59"/>
    </row>
    <row r="1099" spans="1:25" x14ac:dyDescent="0.25">
      <c r="A1099" s="60">
        <f>IFERROR(VLOOKUP(RepVariacion[[#This Row],[Nombre Artículo]],Productos[],4,FALSE),"00 Falta Info")</f>
        <v>0</v>
      </c>
      <c r="B1099" s="34" t="str">
        <f>IFERROR(VLOOKUP(RepVariacion[[#This Row],[Nombre Artículo]],Productos[],3,FALSE),"00 Falta Info")</f>
        <v>Verduras</v>
      </c>
      <c r="C1099" s="34" t="str">
        <f>IFERROR(VLOOKUP(RepVariacion[[#This Row],[Nombre Artículo]],Productos[],2,FALSE),"00 Falta Info")</f>
        <v>Champiñon</v>
      </c>
      <c r="D1099" s="61">
        <f>RepVariacion[[#This Row],[Fecha]]-RepVariacion[[#This Row],[Fecha Inicial]]+1</f>
        <v>7</v>
      </c>
      <c r="E1099" s="62">
        <v>46170</v>
      </c>
      <c r="F1099" s="62">
        <v>46176</v>
      </c>
      <c r="G1099" s="29" t="s">
        <v>404</v>
      </c>
      <c r="H1099" s="30">
        <v>1.53</v>
      </c>
      <c r="I1099" s="30"/>
      <c r="J1099" s="30">
        <v>0.49</v>
      </c>
      <c r="K1099" s="30">
        <v>1.04</v>
      </c>
      <c r="L1099" s="30"/>
      <c r="M1099" s="30">
        <v>-1.04</v>
      </c>
      <c r="N1099" s="30"/>
      <c r="O1099" s="58">
        <v>-1</v>
      </c>
      <c r="P1099" s="59">
        <v>-16586.669999999998</v>
      </c>
      <c r="Q1099" s="59"/>
      <c r="R1099" s="59"/>
      <c r="S1099" s="32"/>
      <c r="T1099" s="32"/>
      <c r="U1099" s="59"/>
      <c r="V1099" s="59">
        <v>7898.67</v>
      </c>
      <c r="W1099" s="59"/>
      <c r="X1099" s="59">
        <v>16586.669999999998</v>
      </c>
      <c r="Y1099" s="59"/>
    </row>
    <row r="1100" spans="1:25" x14ac:dyDescent="0.25">
      <c r="A1100" s="60">
        <f>IFERROR(VLOOKUP(RepVariacion[[#This Row],[Nombre Artículo]],Productos[],4,FALSE),"00 Falta Info")</f>
        <v>0</v>
      </c>
      <c r="B1100" s="34" t="str">
        <f>IFERROR(VLOOKUP(RepVariacion[[#This Row],[Nombre Artículo]],Productos[],3,FALSE),"00 Falta Info")</f>
        <v>Verduras</v>
      </c>
      <c r="C1100" s="34" t="str">
        <f>IFERROR(VLOOKUP(RepVariacion[[#This Row],[Nombre Artículo]],Productos[],2,FALSE),"00 Falta Info")</f>
        <v>Palta</v>
      </c>
      <c r="D1100" s="61">
        <f>RepVariacion[[#This Row],[Fecha]]-RepVariacion[[#This Row],[Fecha Inicial]]+1</f>
        <v>7</v>
      </c>
      <c r="E1100" s="62">
        <v>46170</v>
      </c>
      <c r="F1100" s="62">
        <v>46176</v>
      </c>
      <c r="G1100" s="29" t="s">
        <v>92</v>
      </c>
      <c r="H1100" s="30">
        <v>13.4</v>
      </c>
      <c r="I1100" s="30">
        <v>8</v>
      </c>
      <c r="J1100" s="30">
        <v>9.1999999999999993</v>
      </c>
      <c r="K1100" s="30">
        <v>12.2</v>
      </c>
      <c r="L1100" s="30">
        <v>10.4</v>
      </c>
      <c r="M1100" s="30">
        <v>-1.9</v>
      </c>
      <c r="N1100" s="30">
        <v>0.4</v>
      </c>
      <c r="O1100" s="58">
        <v>-0.154</v>
      </c>
      <c r="P1100" s="59">
        <v>-7569.11</v>
      </c>
      <c r="Q1100" s="59">
        <v>3.1E-2</v>
      </c>
      <c r="R1100" s="59">
        <v>1519.41</v>
      </c>
      <c r="S1100" s="32">
        <v>0.19700000000000001</v>
      </c>
      <c r="T1100" s="32">
        <v>0.16600000000000001</v>
      </c>
      <c r="U1100" s="59">
        <v>249159.25</v>
      </c>
      <c r="V1100" s="59">
        <v>36655.65</v>
      </c>
      <c r="W1100" s="59">
        <v>32000</v>
      </c>
      <c r="X1100" s="59">
        <v>49093.17</v>
      </c>
      <c r="Y1100" s="59">
        <v>41429.35</v>
      </c>
    </row>
    <row r="1101" spans="1:25" x14ac:dyDescent="0.25">
      <c r="A1101" s="60">
        <f>IFERROR(VLOOKUP(RepVariacion[[#This Row],[Nombre Artículo]],Productos[],4,FALSE),"00 Falta Info")</f>
        <v>0</v>
      </c>
      <c r="B1101" s="34" t="str">
        <f>IFERROR(VLOOKUP(RepVariacion[[#This Row],[Nombre Artículo]],Productos[],3,FALSE),"00 Falta Info")</f>
        <v>Postres</v>
      </c>
      <c r="C1101" s="34" t="str">
        <f>IFERROR(VLOOKUP(RepVariacion[[#This Row],[Nombre Artículo]],Productos[],2,FALSE),"00 Falta Info")</f>
        <v>Tortas</v>
      </c>
      <c r="D1101" s="61">
        <f>RepVariacion[[#This Row],[Fecha]]-RepVariacion[[#This Row],[Fecha Inicial]]+1</f>
        <v>7</v>
      </c>
      <c r="E1101" s="62">
        <v>46170</v>
      </c>
      <c r="F1101" s="62">
        <v>46176</v>
      </c>
      <c r="G1101" s="29" t="s">
        <v>130</v>
      </c>
      <c r="H1101" s="30">
        <v>41</v>
      </c>
      <c r="I1101" s="30">
        <v>32</v>
      </c>
      <c r="J1101" s="30">
        <v>46</v>
      </c>
      <c r="K1101" s="30">
        <v>27</v>
      </c>
      <c r="L1101" s="30">
        <v>23</v>
      </c>
      <c r="M1101" s="30">
        <v>-4</v>
      </c>
      <c r="N1101" s="30">
        <v>2</v>
      </c>
      <c r="O1101" s="58">
        <v>-0.14799999999999999</v>
      </c>
      <c r="P1101" s="59">
        <v>-4824</v>
      </c>
      <c r="Q1101" s="59">
        <v>7.3999999999999996E-2</v>
      </c>
      <c r="R1101" s="59">
        <v>2412</v>
      </c>
      <c r="S1101" s="32">
        <v>0.625</v>
      </c>
      <c r="T1101" s="32">
        <v>0.53200000000000003</v>
      </c>
      <c r="U1101" s="59">
        <v>52116.13</v>
      </c>
      <c r="V1101" s="59">
        <v>55476</v>
      </c>
      <c r="W1101" s="59">
        <v>38592</v>
      </c>
      <c r="X1101" s="59">
        <v>32562</v>
      </c>
      <c r="Y1101" s="59">
        <v>27738</v>
      </c>
    </row>
    <row r="1102" spans="1:25" x14ac:dyDescent="0.25">
      <c r="A1102" s="60">
        <f>IFERROR(VLOOKUP(RepVariacion[[#This Row],[Nombre Artículo]],Productos[],4,FALSE),"00 Falta Info")</f>
        <v>0</v>
      </c>
      <c r="B1102" s="34" t="str">
        <f>IFERROR(VLOOKUP(RepVariacion[[#This Row],[Nombre Artículo]],Productos[],3,FALSE),"00 Falta Info")</f>
        <v>Postres</v>
      </c>
      <c r="C1102" s="34" t="str">
        <f>IFERROR(VLOOKUP(RepVariacion[[#This Row],[Nombre Artículo]],Productos[],2,FALSE),"00 Falta Info")</f>
        <v>Tortas</v>
      </c>
      <c r="D1102" s="61">
        <f>RepVariacion[[#This Row],[Fecha]]-RepVariacion[[#This Row],[Fecha Inicial]]+1</f>
        <v>7</v>
      </c>
      <c r="E1102" s="62">
        <v>46170</v>
      </c>
      <c r="F1102" s="62">
        <v>46176</v>
      </c>
      <c r="G1102" s="29" t="s">
        <v>131</v>
      </c>
      <c r="H1102" s="30">
        <v>69</v>
      </c>
      <c r="I1102" s="30"/>
      <c r="J1102" s="30">
        <v>56</v>
      </c>
      <c r="K1102" s="30">
        <v>13</v>
      </c>
      <c r="L1102" s="30">
        <v>13</v>
      </c>
      <c r="M1102" s="30"/>
      <c r="N1102" s="30"/>
      <c r="O1102" s="58"/>
      <c r="P1102" s="59"/>
      <c r="Q1102" s="59"/>
      <c r="R1102" s="59"/>
      <c r="S1102" s="32">
        <v>0.34399999999999997</v>
      </c>
      <c r="T1102" s="32">
        <v>0.34399999999999997</v>
      </c>
      <c r="U1102" s="59">
        <v>39966</v>
      </c>
      <c r="V1102" s="59">
        <v>59192</v>
      </c>
      <c r="W1102" s="59"/>
      <c r="X1102" s="59">
        <v>13741</v>
      </c>
      <c r="Y1102" s="59">
        <v>13741</v>
      </c>
    </row>
    <row r="1103" spans="1:25" x14ac:dyDescent="0.25">
      <c r="A1103" s="60">
        <f>IFERROR(VLOOKUP(RepVariacion[[#This Row],[Nombre Artículo]],Productos[],4,FALSE),"00 Falta Info")</f>
        <v>0</v>
      </c>
      <c r="B1103" s="34" t="str">
        <f>IFERROR(VLOOKUP(RepVariacion[[#This Row],[Nombre Artículo]],Productos[],3,FALSE),"00 Falta Info")</f>
        <v>Postres</v>
      </c>
      <c r="C1103" s="34" t="str">
        <f>IFERROR(VLOOKUP(RepVariacion[[#This Row],[Nombre Artículo]],Productos[],2,FALSE),"00 Falta Info")</f>
        <v>Tortas</v>
      </c>
      <c r="D1103" s="61">
        <f>RepVariacion[[#This Row],[Fecha]]-RepVariacion[[#This Row],[Fecha Inicial]]+1</f>
        <v>7</v>
      </c>
      <c r="E1103" s="62">
        <v>46170</v>
      </c>
      <c r="F1103" s="62">
        <v>46176</v>
      </c>
      <c r="G1103" s="29" t="s">
        <v>143</v>
      </c>
      <c r="H1103" s="30">
        <v>54</v>
      </c>
      <c r="I1103" s="30">
        <v>27</v>
      </c>
      <c r="J1103" s="30">
        <v>56</v>
      </c>
      <c r="K1103" s="30">
        <v>25</v>
      </c>
      <c r="L1103" s="30">
        <v>26</v>
      </c>
      <c r="M1103" s="30">
        <v>1</v>
      </c>
      <c r="N1103" s="30"/>
      <c r="O1103" s="58">
        <v>0.04</v>
      </c>
      <c r="P1103" s="59">
        <v>1546</v>
      </c>
      <c r="Q1103" s="59"/>
      <c r="R1103" s="59"/>
      <c r="S1103" s="32">
        <v>0.36599999999999999</v>
      </c>
      <c r="T1103" s="32">
        <v>0.38100000000000001</v>
      </c>
      <c r="U1103" s="59">
        <v>105474.97</v>
      </c>
      <c r="V1103" s="59">
        <v>86576</v>
      </c>
      <c r="W1103" s="59">
        <v>41742</v>
      </c>
      <c r="X1103" s="59">
        <v>38650</v>
      </c>
      <c r="Y1103" s="59">
        <v>40196</v>
      </c>
    </row>
    <row r="1104" spans="1:25" x14ac:dyDescent="0.25">
      <c r="A1104" s="60">
        <f>IFERROR(VLOOKUP(RepVariacion[[#This Row],[Nombre Artículo]],Productos[],4,FALSE),"00 Falta Info")</f>
        <v>0</v>
      </c>
      <c r="B1104" s="34" t="str">
        <f>IFERROR(VLOOKUP(RepVariacion[[#This Row],[Nombre Artículo]],Productos[],3,FALSE),"00 Falta Info")</f>
        <v>Postres</v>
      </c>
      <c r="C1104" s="34" t="str">
        <f>IFERROR(VLOOKUP(RepVariacion[[#This Row],[Nombre Artículo]],Productos[],2,FALSE),"00 Falta Info")</f>
        <v>Tortas</v>
      </c>
      <c r="D1104" s="61">
        <f>RepVariacion[[#This Row],[Fecha]]-RepVariacion[[#This Row],[Fecha Inicial]]+1</f>
        <v>7</v>
      </c>
      <c r="E1104" s="62">
        <v>46170</v>
      </c>
      <c r="F1104" s="62">
        <v>46176</v>
      </c>
      <c r="G1104" s="29" t="s">
        <v>132</v>
      </c>
      <c r="H1104" s="30">
        <v>48</v>
      </c>
      <c r="I1104" s="30"/>
      <c r="J1104" s="30">
        <v>48</v>
      </c>
      <c r="K1104" s="30"/>
      <c r="L1104" s="30"/>
      <c r="M1104" s="30"/>
      <c r="N1104" s="30"/>
      <c r="O1104" s="58"/>
      <c r="P1104" s="59"/>
      <c r="Q1104" s="59"/>
      <c r="R1104" s="59"/>
      <c r="S1104" s="32"/>
      <c r="T1104" s="32"/>
      <c r="U1104" s="59"/>
      <c r="V1104" s="59">
        <v>11520</v>
      </c>
      <c r="W1104" s="59"/>
      <c r="X1104" s="59"/>
      <c r="Y1104" s="59"/>
    </row>
    <row r="1105" spans="1:25" x14ac:dyDescent="0.25">
      <c r="A1105" s="60">
        <f>IFERROR(VLOOKUP(RepVariacion[[#This Row],[Nombre Artículo]],Productos[],4,FALSE),"00 Falta Info")</f>
        <v>0</v>
      </c>
      <c r="B1105" s="34" t="str">
        <f>IFERROR(VLOOKUP(RepVariacion[[#This Row],[Nombre Artículo]],Productos[],3,FALSE),"00 Falta Info")</f>
        <v>Postres</v>
      </c>
      <c r="C1105" s="34" t="str">
        <f>IFERROR(VLOOKUP(RepVariacion[[#This Row],[Nombre Artículo]],Productos[],2,FALSE),"00 Falta Info")</f>
        <v>Tortas</v>
      </c>
      <c r="D1105" s="61">
        <f>RepVariacion[[#This Row],[Fecha]]-RepVariacion[[#This Row],[Fecha Inicial]]+1</f>
        <v>7</v>
      </c>
      <c r="E1105" s="62">
        <v>46170</v>
      </c>
      <c r="F1105" s="62">
        <v>46176</v>
      </c>
      <c r="G1105" s="29" t="s">
        <v>144</v>
      </c>
      <c r="H1105" s="30">
        <v>189</v>
      </c>
      <c r="I1105" s="30"/>
      <c r="J1105" s="30">
        <v>189</v>
      </c>
      <c r="K1105" s="30"/>
      <c r="L1105" s="30"/>
      <c r="M1105" s="30"/>
      <c r="N1105" s="30"/>
      <c r="O1105" s="58"/>
      <c r="P1105" s="59"/>
      <c r="Q1105" s="59"/>
      <c r="R1105" s="59"/>
      <c r="S1105" s="32"/>
      <c r="T1105" s="32"/>
      <c r="U1105" s="59"/>
      <c r="V1105" s="59">
        <v>62937</v>
      </c>
      <c r="W1105" s="59"/>
      <c r="X1105" s="59"/>
      <c r="Y1105" s="59"/>
    </row>
    <row r="1106" spans="1:25" x14ac:dyDescent="0.25">
      <c r="A1106" s="60">
        <f>IFERROR(VLOOKUP(RepVariacion[[#This Row],[Nombre Artículo]],Productos[],4,FALSE),"00 Falta Info")</f>
        <v>0</v>
      </c>
      <c r="B1106" s="34" t="str">
        <f>IFERROR(VLOOKUP(RepVariacion[[#This Row],[Nombre Artículo]],Productos[],3,FALSE),"00 Falta Info")</f>
        <v>Postres</v>
      </c>
      <c r="C1106" s="34" t="str">
        <f>IFERROR(VLOOKUP(RepVariacion[[#This Row],[Nombre Artículo]],Productos[],2,FALSE),"00 Falta Info")</f>
        <v>Tortas</v>
      </c>
      <c r="D1106" s="61">
        <f>RepVariacion[[#This Row],[Fecha]]-RepVariacion[[#This Row],[Fecha Inicial]]+1</f>
        <v>7</v>
      </c>
      <c r="E1106" s="62">
        <v>46170</v>
      </c>
      <c r="F1106" s="62">
        <v>46176</v>
      </c>
      <c r="G1106" s="29" t="s">
        <v>133</v>
      </c>
      <c r="H1106" s="30">
        <v>14</v>
      </c>
      <c r="I1106" s="30"/>
      <c r="J1106" s="30">
        <v>14</v>
      </c>
      <c r="K1106" s="30"/>
      <c r="L1106" s="30"/>
      <c r="M1106" s="30"/>
      <c r="N1106" s="30"/>
      <c r="O1106" s="58"/>
      <c r="P1106" s="59"/>
      <c r="Q1106" s="59"/>
      <c r="R1106" s="59"/>
      <c r="S1106" s="32"/>
      <c r="T1106" s="32"/>
      <c r="U1106" s="59"/>
      <c r="V1106" s="59">
        <v>6580</v>
      </c>
      <c r="W1106" s="59"/>
      <c r="X1106" s="59"/>
      <c r="Y1106" s="59"/>
    </row>
    <row r="1107" spans="1:25" x14ac:dyDescent="0.25">
      <c r="A1107" s="60">
        <f>IFERROR(VLOOKUP(RepVariacion[[#This Row],[Nombre Artículo]],Productos[],4,FALSE),"00 Falta Info")</f>
        <v>0</v>
      </c>
      <c r="B1107" s="34" t="str">
        <f>IFERROR(VLOOKUP(RepVariacion[[#This Row],[Nombre Artículo]],Productos[],3,FALSE),"00 Falta Info")</f>
        <v>Postres</v>
      </c>
      <c r="C1107" s="34" t="str">
        <f>IFERROR(VLOOKUP(RepVariacion[[#This Row],[Nombre Artículo]],Productos[],2,FALSE),"00 Falta Info")</f>
        <v>Tortas</v>
      </c>
      <c r="D1107" s="61">
        <f>RepVariacion[[#This Row],[Fecha]]-RepVariacion[[#This Row],[Fecha Inicial]]+1</f>
        <v>7</v>
      </c>
      <c r="E1107" s="62">
        <v>46170</v>
      </c>
      <c r="F1107" s="62">
        <v>46176</v>
      </c>
      <c r="G1107" s="29" t="s">
        <v>145</v>
      </c>
      <c r="H1107" s="30">
        <v>3</v>
      </c>
      <c r="I1107" s="30">
        <v>28</v>
      </c>
      <c r="J1107" s="30">
        <v>27</v>
      </c>
      <c r="K1107" s="30">
        <v>4</v>
      </c>
      <c r="L1107" s="30">
        <v>6</v>
      </c>
      <c r="M1107" s="30">
        <v>2</v>
      </c>
      <c r="N1107" s="30"/>
      <c r="O1107" s="58">
        <v>0.5</v>
      </c>
      <c r="P1107" s="59">
        <v>2280</v>
      </c>
      <c r="Q1107" s="59"/>
      <c r="R1107" s="59"/>
      <c r="S1107" s="32">
        <v>0.182</v>
      </c>
      <c r="T1107" s="32">
        <v>0.27300000000000002</v>
      </c>
      <c r="U1107" s="59">
        <v>25053.599999999999</v>
      </c>
      <c r="V1107" s="59">
        <v>30780</v>
      </c>
      <c r="W1107" s="59">
        <v>31920</v>
      </c>
      <c r="X1107" s="59">
        <v>4560</v>
      </c>
      <c r="Y1107" s="59">
        <v>6840</v>
      </c>
    </row>
    <row r="1108" spans="1:25" x14ac:dyDescent="0.25">
      <c r="A1108" s="60">
        <f>IFERROR(VLOOKUP(RepVariacion[[#This Row],[Nombre Artículo]],Productos[],4,FALSE),"00 Falta Info")</f>
        <v>0</v>
      </c>
      <c r="B1108" s="34" t="str">
        <f>IFERROR(VLOOKUP(RepVariacion[[#This Row],[Nombre Artículo]],Productos[],3,FALSE),"00 Falta Info")</f>
        <v>Postres</v>
      </c>
      <c r="C1108" s="34" t="str">
        <f>IFERROR(VLOOKUP(RepVariacion[[#This Row],[Nombre Artículo]],Productos[],2,FALSE),"00 Falta Info")</f>
        <v>Tortas</v>
      </c>
      <c r="D1108" s="61">
        <f>RepVariacion[[#This Row],[Fecha]]-RepVariacion[[#This Row],[Fecha Inicial]]+1</f>
        <v>7</v>
      </c>
      <c r="E1108" s="62">
        <v>46170</v>
      </c>
      <c r="F1108" s="62">
        <v>46176</v>
      </c>
      <c r="G1108" s="29" t="s">
        <v>135</v>
      </c>
      <c r="H1108" s="30">
        <v>14</v>
      </c>
      <c r="I1108" s="30">
        <v>17</v>
      </c>
      <c r="J1108" s="30">
        <v>12</v>
      </c>
      <c r="K1108" s="30">
        <v>19</v>
      </c>
      <c r="L1108" s="30">
        <v>17</v>
      </c>
      <c r="M1108" s="30">
        <v>-2</v>
      </c>
      <c r="N1108" s="30"/>
      <c r="O1108" s="58">
        <v>-0.105</v>
      </c>
      <c r="P1108" s="59">
        <v>-544</v>
      </c>
      <c r="Q1108" s="59"/>
      <c r="R1108" s="59"/>
      <c r="S1108" s="32">
        <v>8.1000000000000003E-2</v>
      </c>
      <c r="T1108" s="32">
        <v>7.2999999999999995E-2</v>
      </c>
      <c r="U1108" s="59">
        <v>63685</v>
      </c>
      <c r="V1108" s="59">
        <v>3264</v>
      </c>
      <c r="W1108" s="59">
        <v>4624</v>
      </c>
      <c r="X1108" s="59">
        <v>5168</v>
      </c>
      <c r="Y1108" s="59">
        <v>4624</v>
      </c>
    </row>
    <row r="1109" spans="1:25" x14ac:dyDescent="0.25">
      <c r="A1109" s="60">
        <f>IFERROR(VLOOKUP(RepVariacion[[#This Row],[Nombre Artículo]],Productos[],4,FALSE),"00 Falta Info")</f>
        <v>0</v>
      </c>
      <c r="B1109" s="34" t="str">
        <f>IFERROR(VLOOKUP(RepVariacion[[#This Row],[Nombre Artículo]],Productos[],3,FALSE),"00 Falta Info")</f>
        <v>Colación</v>
      </c>
      <c r="C1109" s="34" t="str">
        <f>IFERROR(VLOOKUP(RepVariacion[[#This Row],[Nombre Artículo]],Productos[],2,FALSE),"00 Falta Info")</f>
        <v>Colacion</v>
      </c>
      <c r="D1109" s="61">
        <f>RepVariacion[[#This Row],[Fecha]]-RepVariacion[[#This Row],[Fecha Inicial]]+1</f>
        <v>7</v>
      </c>
      <c r="E1109" s="62">
        <v>46170</v>
      </c>
      <c r="F1109" s="62">
        <v>46176</v>
      </c>
      <c r="G1109" s="29" t="s">
        <v>150</v>
      </c>
      <c r="H1109" s="30">
        <v>4</v>
      </c>
      <c r="I1109" s="30">
        <v>8.6</v>
      </c>
      <c r="J1109" s="30">
        <v>8.4</v>
      </c>
      <c r="K1109" s="30">
        <v>4.3</v>
      </c>
      <c r="L1109" s="30"/>
      <c r="M1109" s="30">
        <v>-4.3</v>
      </c>
      <c r="N1109" s="30"/>
      <c r="O1109" s="58">
        <v>-1</v>
      </c>
      <c r="P1109" s="59">
        <v>-19895.39</v>
      </c>
      <c r="Q1109" s="59"/>
      <c r="R1109" s="59"/>
      <c r="S1109" s="32"/>
      <c r="T1109" s="32"/>
      <c r="U1109" s="59"/>
      <c r="V1109" s="59">
        <v>38604.720000000001</v>
      </c>
      <c r="W1109" s="59">
        <v>39920</v>
      </c>
      <c r="X1109" s="59">
        <v>25471.279999999999</v>
      </c>
      <c r="Y1109" s="59"/>
    </row>
    <row r="1110" spans="1:25" x14ac:dyDescent="0.25">
      <c r="A1110" s="60">
        <f>IFERROR(VLOOKUP(RepVariacion[[#This Row],[Nombre Artículo]],Productos[],4,FALSE),"00 Falta Info")</f>
        <v>0</v>
      </c>
      <c r="B1110" s="34" t="str">
        <f>IFERROR(VLOOKUP(RepVariacion[[#This Row],[Nombre Artículo]],Productos[],3,FALSE),"00 Falta Info")</f>
        <v>Colación</v>
      </c>
      <c r="C1110" s="34" t="str">
        <f>IFERROR(VLOOKUP(RepVariacion[[#This Row],[Nombre Artículo]],Productos[],2,FALSE),"00 Falta Info")</f>
        <v>Colacion</v>
      </c>
      <c r="D1110" s="61">
        <f>RepVariacion[[#This Row],[Fecha]]-RepVariacion[[#This Row],[Fecha Inicial]]+1</f>
        <v>7</v>
      </c>
      <c r="E1110" s="62">
        <v>46170</v>
      </c>
      <c r="F1110" s="62">
        <v>46176</v>
      </c>
      <c r="G1110" s="29" t="s">
        <v>405</v>
      </c>
      <c r="H1110" s="30"/>
      <c r="I1110" s="30">
        <v>12</v>
      </c>
      <c r="J1110" s="30"/>
      <c r="K1110" s="30">
        <v>12</v>
      </c>
      <c r="L1110" s="30"/>
      <c r="M1110" s="30">
        <v>-12</v>
      </c>
      <c r="N1110" s="30"/>
      <c r="O1110" s="58">
        <v>-1</v>
      </c>
      <c r="P1110" s="59">
        <v>-41880</v>
      </c>
      <c r="Q1110" s="59"/>
      <c r="R1110" s="59"/>
      <c r="S1110" s="32"/>
      <c r="T1110" s="32"/>
      <c r="U1110" s="59"/>
      <c r="V1110" s="59"/>
      <c r="W1110" s="59">
        <v>41880</v>
      </c>
      <c r="X1110" s="59">
        <v>41880</v>
      </c>
      <c r="Y1110" s="59"/>
    </row>
    <row r="1111" spans="1:25" x14ac:dyDescent="0.25">
      <c r="A1111" s="60">
        <f>IFERROR(VLOOKUP(RepVariacion[[#This Row],[Nombre Artículo]],Productos[],4,FALSE),"00 Falta Info")</f>
        <v>0</v>
      </c>
      <c r="B1111" s="63" t="str">
        <f>IFERROR(VLOOKUP(RepVariacion[[#This Row],[Nombre Artículo]],Productos[],3,FALSE),"00 Falta Info")</f>
        <v>Aves</v>
      </c>
      <c r="C1111" s="63" t="str">
        <f>IFERROR(VLOOKUP(RepVariacion[[#This Row],[Nombre Artículo]],Productos[],2,FALSE),"00 Falta Info")</f>
        <v>Pollo</v>
      </c>
      <c r="D1111" s="64">
        <f>RepVariacion[[#This Row],[Fecha]]-RepVariacion[[#This Row],[Fecha Inicial]]+1</f>
        <v>7</v>
      </c>
      <c r="E1111" s="65">
        <v>46177</v>
      </c>
      <c r="F1111" s="65">
        <v>46183</v>
      </c>
      <c r="G1111" s="66" t="s">
        <v>71</v>
      </c>
      <c r="H1111" s="67">
        <v>21</v>
      </c>
      <c r="I1111" s="67"/>
      <c r="J1111" s="67">
        <v>12.9</v>
      </c>
      <c r="K1111" s="67">
        <v>8.1</v>
      </c>
      <c r="L1111" s="67">
        <v>13.6</v>
      </c>
      <c r="M1111" s="67">
        <v>5.5</v>
      </c>
      <c r="N1111" s="67"/>
      <c r="O1111" s="68">
        <v>0.67600000000000005</v>
      </c>
      <c r="P1111" s="69">
        <v>20030.2</v>
      </c>
      <c r="Q1111" s="69"/>
      <c r="R1111" s="69"/>
      <c r="S1111" s="70">
        <v>0.10100000000000001</v>
      </c>
      <c r="T1111" s="70">
        <v>0.16900000000000001</v>
      </c>
      <c r="U1111" s="69">
        <v>293434.37</v>
      </c>
      <c r="V1111" s="69">
        <v>47140.18</v>
      </c>
      <c r="W1111" s="69"/>
      <c r="X1111" s="69">
        <v>29636.5</v>
      </c>
      <c r="Y1111" s="69">
        <v>49666.71</v>
      </c>
    </row>
    <row r="1112" spans="1:25" x14ac:dyDescent="0.25">
      <c r="A1112" s="60">
        <f>IFERROR(VLOOKUP(RepVariacion[[#This Row],[Nombre Artículo]],Productos[],4,FALSE),"00 Falta Info")</f>
        <v>0</v>
      </c>
      <c r="B1112" s="34" t="str">
        <f>IFERROR(VLOOKUP(RepVariacion[[#This Row],[Nombre Artículo]],Productos[],3,FALSE),"00 Falta Info")</f>
        <v>Carnes</v>
      </c>
      <c r="C1112" s="34" t="str">
        <f>IFERROR(VLOOKUP(RepVariacion[[#This Row],[Nombre Artículo]],Productos[],2,FALSE),"00 Falta Info")</f>
        <v>Vacuno</v>
      </c>
      <c r="D1112" s="61">
        <f>RepVariacion[[#This Row],[Fecha]]-RepVariacion[[#This Row],[Fecha Inicial]]+1</f>
        <v>7</v>
      </c>
      <c r="E1112" s="62">
        <v>46177</v>
      </c>
      <c r="F1112" s="62">
        <v>46183</v>
      </c>
      <c r="G1112" s="29" t="s">
        <v>146</v>
      </c>
      <c r="H1112" s="30">
        <v>19.5</v>
      </c>
      <c r="I1112" s="30">
        <v>20</v>
      </c>
      <c r="J1112" s="30">
        <v>13.2</v>
      </c>
      <c r="K1112" s="30">
        <v>26.2</v>
      </c>
      <c r="L1112" s="30">
        <v>26</v>
      </c>
      <c r="M1112" s="30">
        <v>-0.2</v>
      </c>
      <c r="N1112" s="30">
        <v>0.2</v>
      </c>
      <c r="O1112" s="58">
        <v>-0.01</v>
      </c>
      <c r="P1112" s="59">
        <v>-10700</v>
      </c>
      <c r="Q1112" s="59">
        <v>0.01</v>
      </c>
      <c r="R1112" s="59">
        <v>10700</v>
      </c>
      <c r="S1112" s="32">
        <v>0.4</v>
      </c>
      <c r="T1112" s="32">
        <v>0.39600000000000002</v>
      </c>
      <c r="U1112" s="59">
        <v>2809276.08</v>
      </c>
      <c r="V1112" s="59">
        <v>567099.99</v>
      </c>
      <c r="W1112" s="59">
        <v>856000</v>
      </c>
      <c r="X1112" s="59">
        <v>1123500</v>
      </c>
      <c r="Y1112" s="59">
        <v>1112799.98</v>
      </c>
    </row>
    <row r="1113" spans="1:25" x14ac:dyDescent="0.25">
      <c r="A1113" s="60">
        <f>IFERROR(VLOOKUP(RepVariacion[[#This Row],[Nombre Artículo]],Productos[],4,FALSE),"00 Falta Info")</f>
        <v>0</v>
      </c>
      <c r="B1113" s="34" t="str">
        <f>IFERROR(VLOOKUP(RepVariacion[[#This Row],[Nombre Artículo]],Productos[],3,FALSE),"00 Falta Info")</f>
        <v>Carnes</v>
      </c>
      <c r="C1113" s="34" t="str">
        <f>IFERROR(VLOOKUP(RepVariacion[[#This Row],[Nombre Artículo]],Productos[],2,FALSE),"00 Falta Info")</f>
        <v>Vacuno</v>
      </c>
      <c r="D1113" s="61">
        <f>RepVariacion[[#This Row],[Fecha]]-RepVariacion[[#This Row],[Fecha Inicial]]+1</f>
        <v>7</v>
      </c>
      <c r="E1113" s="62">
        <v>46177</v>
      </c>
      <c r="F1113" s="62">
        <v>46183</v>
      </c>
      <c r="G1113" s="29" t="s">
        <v>84</v>
      </c>
      <c r="H1113" s="30">
        <v>48.7</v>
      </c>
      <c r="I1113" s="30"/>
      <c r="J1113" s="30">
        <v>37.6</v>
      </c>
      <c r="K1113" s="30">
        <v>11.2</v>
      </c>
      <c r="L1113" s="30">
        <v>12.2</v>
      </c>
      <c r="M1113" s="30">
        <v>1</v>
      </c>
      <c r="N1113" s="30"/>
      <c r="O1113" s="58">
        <v>8.8999999999999996E-2</v>
      </c>
      <c r="P1113" s="59">
        <v>15372.83</v>
      </c>
      <c r="Q1113" s="59"/>
      <c r="R1113" s="59"/>
      <c r="S1113" s="32">
        <v>0.22</v>
      </c>
      <c r="T1113" s="32">
        <v>0.23899999999999999</v>
      </c>
      <c r="U1113" s="59">
        <v>790235.05</v>
      </c>
      <c r="V1113" s="59">
        <v>582110.43000000005</v>
      </c>
      <c r="W1113" s="59"/>
      <c r="X1113" s="59">
        <v>173521.12</v>
      </c>
      <c r="Y1113" s="59">
        <v>188893.94</v>
      </c>
    </row>
    <row r="1114" spans="1:25" x14ac:dyDescent="0.25">
      <c r="A1114" s="60">
        <f>IFERROR(VLOOKUP(RepVariacion[[#This Row],[Nombre Artículo]],Productos[],4,FALSE),"00 Falta Info")</f>
        <v>0</v>
      </c>
      <c r="B1114" s="34" t="str">
        <f>IFERROR(VLOOKUP(RepVariacion[[#This Row],[Nombre Artículo]],Productos[],3,FALSE),"00 Falta Info")</f>
        <v>Carnes</v>
      </c>
      <c r="C1114" s="34" t="str">
        <f>IFERROR(VLOOKUP(RepVariacion[[#This Row],[Nombre Artículo]],Productos[],2,FALSE),"00 Falta Info")</f>
        <v>Vacuno</v>
      </c>
      <c r="D1114" s="61">
        <f>RepVariacion[[#This Row],[Fecha]]-RepVariacion[[#This Row],[Fecha Inicial]]+1</f>
        <v>7</v>
      </c>
      <c r="E1114" s="62">
        <v>46177</v>
      </c>
      <c r="F1114" s="62">
        <v>46183</v>
      </c>
      <c r="G1114" s="29" t="s">
        <v>104</v>
      </c>
      <c r="H1114" s="30">
        <v>6.8</v>
      </c>
      <c r="I1114" s="30">
        <v>2.5</v>
      </c>
      <c r="J1114" s="30">
        <v>5.8</v>
      </c>
      <c r="K1114" s="30">
        <v>3.5</v>
      </c>
      <c r="L1114" s="30">
        <v>3.5</v>
      </c>
      <c r="M1114" s="30"/>
      <c r="N1114" s="30"/>
      <c r="O1114" s="58"/>
      <c r="P1114" s="59"/>
      <c r="Q1114" s="59"/>
      <c r="R1114" s="59"/>
      <c r="S1114" s="32">
        <v>0.41899999999999998</v>
      </c>
      <c r="T1114" s="32">
        <v>0.41899999999999998</v>
      </c>
      <c r="U1114" s="59">
        <v>283731.01</v>
      </c>
      <c r="V1114" s="59">
        <v>195500</v>
      </c>
      <c r="W1114" s="59">
        <v>85000</v>
      </c>
      <c r="X1114" s="59">
        <v>119000</v>
      </c>
      <c r="Y1114" s="59">
        <v>119000</v>
      </c>
    </row>
    <row r="1115" spans="1:25" x14ac:dyDescent="0.25">
      <c r="A1115" s="60">
        <f>IFERROR(VLOOKUP(RepVariacion[[#This Row],[Nombre Artículo]],Productos[],4,FALSE),"00 Falta Info")</f>
        <v>0</v>
      </c>
      <c r="B1115" s="34" t="str">
        <f>IFERROR(VLOOKUP(RepVariacion[[#This Row],[Nombre Artículo]],Productos[],3,FALSE),"00 Falta Info")</f>
        <v>Colación</v>
      </c>
      <c r="C1115" s="34" t="str">
        <f>IFERROR(VLOOKUP(RepVariacion[[#This Row],[Nombre Artículo]],Productos[],2,FALSE),"00 Falta Info")</f>
        <v>Colacion</v>
      </c>
      <c r="D1115" s="61">
        <f>RepVariacion[[#This Row],[Fecha]]-RepVariacion[[#This Row],[Fecha Inicial]]+1</f>
        <v>7</v>
      </c>
      <c r="E1115" s="62">
        <v>46177</v>
      </c>
      <c r="F1115" s="62">
        <v>46183</v>
      </c>
      <c r="G1115" s="29" t="s">
        <v>147</v>
      </c>
      <c r="H1115" s="30">
        <v>9.9</v>
      </c>
      <c r="I1115" s="30"/>
      <c r="J1115" s="30">
        <v>6.1</v>
      </c>
      <c r="K1115" s="30">
        <v>3.8</v>
      </c>
      <c r="L1115" s="30">
        <v>4.5</v>
      </c>
      <c r="M1115" s="30">
        <v>0.7</v>
      </c>
      <c r="N1115" s="30"/>
      <c r="O1115" s="58">
        <v>0.19</v>
      </c>
      <c r="P1115" s="59">
        <v>6424.55</v>
      </c>
      <c r="Q1115" s="59"/>
      <c r="R1115" s="59"/>
      <c r="S1115" s="32">
        <v>0.14599999999999999</v>
      </c>
      <c r="T1115" s="32">
        <v>0.17399999999999999</v>
      </c>
      <c r="U1115" s="59">
        <v>231026.79</v>
      </c>
      <c r="V1115" s="59">
        <v>54986.59</v>
      </c>
      <c r="W1115" s="59"/>
      <c r="X1115" s="59">
        <v>33841.360000000001</v>
      </c>
      <c r="Y1115" s="59">
        <v>40265.910000000003</v>
      </c>
    </row>
    <row r="1116" spans="1:25" x14ac:dyDescent="0.25">
      <c r="A1116" s="60">
        <f>IFERROR(VLOOKUP(RepVariacion[[#This Row],[Nombre Artículo]],Productos[],4,FALSE),"00 Falta Info")</f>
        <v>0</v>
      </c>
      <c r="B1116" s="34" t="str">
        <f>IFERROR(VLOOKUP(RepVariacion[[#This Row],[Nombre Artículo]],Productos[],3,FALSE),"00 Falta Info")</f>
        <v>Carnes</v>
      </c>
      <c r="C1116" s="34" t="str">
        <f>IFERROR(VLOOKUP(RepVariacion[[#This Row],[Nombre Artículo]],Productos[],2,FALSE),"00 Falta Info")</f>
        <v>Vacuno</v>
      </c>
      <c r="D1116" s="61">
        <f>RepVariacion[[#This Row],[Fecha]]-RepVariacion[[#This Row],[Fecha Inicial]]+1</f>
        <v>7</v>
      </c>
      <c r="E1116" s="62">
        <v>46177</v>
      </c>
      <c r="F1116" s="62">
        <v>46183</v>
      </c>
      <c r="G1116" s="29" t="s">
        <v>160</v>
      </c>
      <c r="H1116" s="30">
        <v>46</v>
      </c>
      <c r="I1116" s="30">
        <v>30</v>
      </c>
      <c r="J1116" s="30">
        <v>43</v>
      </c>
      <c r="K1116" s="30">
        <v>33</v>
      </c>
      <c r="L1116" s="30">
        <v>31</v>
      </c>
      <c r="M1116" s="30">
        <v>-2</v>
      </c>
      <c r="N1116" s="30"/>
      <c r="O1116" s="58">
        <v>-6.0999999999999999E-2</v>
      </c>
      <c r="P1116" s="59">
        <v>-14327.71</v>
      </c>
      <c r="Q1116" s="59"/>
      <c r="R1116" s="59"/>
      <c r="S1116" s="32">
        <v>0.38200000000000001</v>
      </c>
      <c r="T1116" s="32">
        <v>0.36299999999999999</v>
      </c>
      <c r="U1116" s="59">
        <v>612035.03</v>
      </c>
      <c r="V1116" s="59">
        <v>308045.84000000003</v>
      </c>
      <c r="W1116" s="59">
        <v>216000</v>
      </c>
      <c r="X1116" s="59">
        <v>233654.38</v>
      </c>
      <c r="Y1116" s="59">
        <v>222079.56</v>
      </c>
    </row>
    <row r="1117" spans="1:25" x14ac:dyDescent="0.25">
      <c r="A1117" s="60">
        <f>IFERROR(VLOOKUP(RepVariacion[[#This Row],[Nombre Artículo]],Productos[],4,FALSE),"00 Falta Info")</f>
        <v>0</v>
      </c>
      <c r="B1117" s="63" t="str">
        <f>IFERROR(VLOOKUP(RepVariacion[[#This Row],[Nombre Artículo]],Productos[],3,FALSE),"00 Falta Info")</f>
        <v>Carnes</v>
      </c>
      <c r="C1117" s="63" t="str">
        <f>IFERROR(VLOOKUP(RepVariacion[[#This Row],[Nombre Artículo]],Productos[],2,FALSE),"00 Falta Info")</f>
        <v>Vacuno</v>
      </c>
      <c r="D1117" s="64">
        <f>RepVariacion[[#This Row],[Fecha]]-RepVariacion[[#This Row],[Fecha Inicial]]+1</f>
        <v>7</v>
      </c>
      <c r="E1117" s="65">
        <v>46177</v>
      </c>
      <c r="F1117" s="65">
        <v>46183</v>
      </c>
      <c r="G1117" s="66" t="s">
        <v>106</v>
      </c>
      <c r="H1117" s="67">
        <v>22</v>
      </c>
      <c r="I1117" s="67">
        <v>20</v>
      </c>
      <c r="J1117" s="67">
        <v>27</v>
      </c>
      <c r="K1117" s="67">
        <v>15</v>
      </c>
      <c r="L1117" s="67">
        <v>17</v>
      </c>
      <c r="M1117" s="67">
        <v>2</v>
      </c>
      <c r="N1117" s="67"/>
      <c r="O1117" s="68">
        <v>0.13300000000000001</v>
      </c>
      <c r="P1117" s="69">
        <v>6000</v>
      </c>
      <c r="Q1117" s="69"/>
      <c r="R1117" s="69"/>
      <c r="S1117" s="70">
        <v>0.23599999999999999</v>
      </c>
      <c r="T1117" s="70">
        <v>0.26800000000000002</v>
      </c>
      <c r="U1117" s="69">
        <v>190639</v>
      </c>
      <c r="V1117" s="69">
        <v>81000</v>
      </c>
      <c r="W1117" s="69">
        <v>60000</v>
      </c>
      <c r="X1117" s="69">
        <v>45000</v>
      </c>
      <c r="Y1117" s="69">
        <v>51000</v>
      </c>
    </row>
    <row r="1118" spans="1:25" x14ac:dyDescent="0.25">
      <c r="A1118" s="60">
        <f>IFERROR(VLOOKUP(RepVariacion[[#This Row],[Nombre Artículo]],Productos[],4,FALSE),"00 Falta Info")</f>
        <v>0</v>
      </c>
      <c r="B1118" s="34" t="str">
        <f>IFERROR(VLOOKUP(RepVariacion[[#This Row],[Nombre Artículo]],Productos[],3,FALSE),"00 Falta Info")</f>
        <v>Pescado</v>
      </c>
      <c r="C1118" s="34" t="str">
        <f>IFERROR(VLOOKUP(RepVariacion[[#This Row],[Nombre Artículo]],Productos[],2,FALSE),"00 Falta Info")</f>
        <v>Pescado</v>
      </c>
      <c r="D1118" s="61">
        <f>RepVariacion[[#This Row],[Fecha]]-RepVariacion[[#This Row],[Fecha Inicial]]+1</f>
        <v>7</v>
      </c>
      <c r="E1118" s="62">
        <v>46177</v>
      </c>
      <c r="F1118" s="62">
        <v>46183</v>
      </c>
      <c r="G1118" s="29" t="s">
        <v>86</v>
      </c>
      <c r="H1118" s="30">
        <v>27.5</v>
      </c>
      <c r="I1118" s="30"/>
      <c r="J1118" s="30">
        <v>18.899999999999999</v>
      </c>
      <c r="K1118" s="30">
        <v>8.6</v>
      </c>
      <c r="L1118" s="30">
        <v>9.8000000000000007</v>
      </c>
      <c r="M1118" s="30">
        <v>1.2</v>
      </c>
      <c r="N1118" s="30"/>
      <c r="O1118" s="58">
        <v>0.14199999999999999</v>
      </c>
      <c r="P1118" s="59">
        <v>11600.54</v>
      </c>
      <c r="Q1118" s="59"/>
      <c r="R1118" s="59"/>
      <c r="S1118" s="32">
        <v>0.128</v>
      </c>
      <c r="T1118" s="32">
        <v>0.14599999999999999</v>
      </c>
      <c r="U1118" s="59">
        <v>639728.59</v>
      </c>
      <c r="V1118" s="59">
        <v>179898.33</v>
      </c>
      <c r="W1118" s="59"/>
      <c r="X1118" s="59">
        <v>81605.02</v>
      </c>
      <c r="Y1118" s="59">
        <v>93205.56</v>
      </c>
    </row>
    <row r="1119" spans="1:25" x14ac:dyDescent="0.25">
      <c r="A1119" s="60">
        <f>IFERROR(VLOOKUP(RepVariacion[[#This Row],[Nombre Artículo]],Productos[],4,FALSE),"00 Falta Info")</f>
        <v>0</v>
      </c>
      <c r="B1119" s="34" t="str">
        <f>IFERROR(VLOOKUP(RepVariacion[[#This Row],[Nombre Artículo]],Productos[],3,FALSE),"00 Falta Info")</f>
        <v>Pescado</v>
      </c>
      <c r="C1119" s="34" t="str">
        <f>IFERROR(VLOOKUP(RepVariacion[[#This Row],[Nombre Artículo]],Productos[],2,FALSE),"00 Falta Info")</f>
        <v>Pescado</v>
      </c>
      <c r="D1119" s="61">
        <f>RepVariacion[[#This Row],[Fecha]]-RepVariacion[[#This Row],[Fecha Inicial]]+1</f>
        <v>7</v>
      </c>
      <c r="E1119" s="62">
        <v>46177</v>
      </c>
      <c r="F1119" s="62">
        <v>46183</v>
      </c>
      <c r="G1119" s="29" t="s">
        <v>107</v>
      </c>
      <c r="H1119" s="30">
        <v>13.3</v>
      </c>
      <c r="I1119" s="30"/>
      <c r="J1119" s="30">
        <v>11.3</v>
      </c>
      <c r="K1119" s="30">
        <v>2</v>
      </c>
      <c r="L1119" s="30">
        <v>1.8</v>
      </c>
      <c r="M1119" s="30">
        <v>-0.1</v>
      </c>
      <c r="N1119" s="30"/>
      <c r="O1119" s="58">
        <v>-6.7000000000000004E-2</v>
      </c>
      <c r="P1119" s="59">
        <v>-1292.1500000000001</v>
      </c>
      <c r="Q1119" s="59"/>
      <c r="R1119" s="59"/>
      <c r="S1119" s="32">
        <v>0.184</v>
      </c>
      <c r="T1119" s="32">
        <v>0.17199999999999999</v>
      </c>
      <c r="U1119" s="59">
        <v>104218</v>
      </c>
      <c r="V1119" s="59">
        <v>110017.55</v>
      </c>
      <c r="W1119" s="59"/>
      <c r="X1119" s="59">
        <v>19168.55</v>
      </c>
      <c r="Y1119" s="59">
        <v>17876.400000000001</v>
      </c>
    </row>
    <row r="1120" spans="1:25" x14ac:dyDescent="0.25">
      <c r="A1120" s="60">
        <f>IFERROR(VLOOKUP(RepVariacion[[#This Row],[Nombre Artículo]],Productos[],4,FALSE),"00 Falta Info")</f>
        <v>0</v>
      </c>
      <c r="B1120" s="34" t="str">
        <f>IFERROR(VLOOKUP(RepVariacion[[#This Row],[Nombre Artículo]],Productos[],3,FALSE),"00 Falta Info")</f>
        <v>Pescado</v>
      </c>
      <c r="C1120" s="34" t="str">
        <f>IFERROR(VLOOKUP(RepVariacion[[#This Row],[Nombre Artículo]],Productos[],2,FALSE),"00 Falta Info")</f>
        <v>Pescado</v>
      </c>
      <c r="D1120" s="61">
        <f>RepVariacion[[#This Row],[Fecha]]-RepVariacion[[#This Row],[Fecha Inicial]]+1</f>
        <v>7</v>
      </c>
      <c r="E1120" s="62">
        <v>46177</v>
      </c>
      <c r="F1120" s="62">
        <v>46183</v>
      </c>
      <c r="G1120" s="29" t="s">
        <v>463</v>
      </c>
      <c r="H1120" s="30"/>
      <c r="I1120" s="30">
        <v>24</v>
      </c>
      <c r="J1120" s="30">
        <v>18.899999999999999</v>
      </c>
      <c r="K1120" s="30">
        <v>5.0999999999999996</v>
      </c>
      <c r="L1120" s="30">
        <v>3.8</v>
      </c>
      <c r="M1120" s="30">
        <v>-1.3</v>
      </c>
      <c r="N1120" s="30"/>
      <c r="O1120" s="58">
        <v>-0.26</v>
      </c>
      <c r="P1120" s="59">
        <v>-14056.49</v>
      </c>
      <c r="Q1120" s="59"/>
      <c r="R1120" s="59"/>
      <c r="S1120" s="32">
        <v>0.34100000000000003</v>
      </c>
      <c r="T1120" s="32">
        <v>0.252</v>
      </c>
      <c r="U1120" s="59">
        <v>158823.99</v>
      </c>
      <c r="V1120" s="59">
        <v>198952.52</v>
      </c>
      <c r="W1120" s="59">
        <v>253080</v>
      </c>
      <c r="X1120" s="59">
        <v>54127.48</v>
      </c>
      <c r="Y1120" s="59">
        <v>40071</v>
      </c>
    </row>
    <row r="1121" spans="1:25" x14ac:dyDescent="0.25">
      <c r="A1121" s="60">
        <f>IFERROR(VLOOKUP(RepVariacion[[#This Row],[Nombre Artículo]],Productos[],4,FALSE),"00 Falta Info")</f>
        <v>0</v>
      </c>
      <c r="B1121" s="63" t="str">
        <f>IFERROR(VLOOKUP(RepVariacion[[#This Row],[Nombre Artículo]],Productos[],3,FALSE),"00 Falta Info")</f>
        <v>Pescado</v>
      </c>
      <c r="C1121" s="63" t="str">
        <f>IFERROR(VLOOKUP(RepVariacion[[#This Row],[Nombre Artículo]],Productos[],2,FALSE),"00 Falta Info")</f>
        <v>Pescado</v>
      </c>
      <c r="D1121" s="64">
        <f>RepVariacion[[#This Row],[Fecha]]-RepVariacion[[#This Row],[Fecha Inicial]]+1</f>
        <v>7</v>
      </c>
      <c r="E1121" s="65">
        <v>46177</v>
      </c>
      <c r="F1121" s="65">
        <v>46183</v>
      </c>
      <c r="G1121" s="66" t="s">
        <v>109</v>
      </c>
      <c r="H1121" s="67">
        <v>53.4</v>
      </c>
      <c r="I1121" s="67"/>
      <c r="J1121" s="67">
        <v>42.5</v>
      </c>
      <c r="K1121" s="67">
        <v>10.8</v>
      </c>
      <c r="L1121" s="67">
        <v>10</v>
      </c>
      <c r="M1121" s="67">
        <v>-0.8</v>
      </c>
      <c r="N1121" s="67"/>
      <c r="O1121" s="68">
        <v>-7.2999999999999995E-2</v>
      </c>
      <c r="P1121" s="69">
        <v>-9187.82</v>
      </c>
      <c r="Q1121" s="69"/>
      <c r="R1121" s="69"/>
      <c r="S1121" s="70">
        <v>0.25</v>
      </c>
      <c r="T1121" s="70">
        <v>0.23200000000000001</v>
      </c>
      <c r="U1121" s="69">
        <v>502644.4</v>
      </c>
      <c r="V1121" s="69">
        <v>495510.68</v>
      </c>
      <c r="W1121" s="69"/>
      <c r="X1121" s="69">
        <v>125836.29</v>
      </c>
      <c r="Y1121" s="69">
        <v>116648.48</v>
      </c>
    </row>
    <row r="1122" spans="1:25" x14ac:dyDescent="0.25">
      <c r="A1122" s="60">
        <f>IFERROR(VLOOKUP(RepVariacion[[#This Row],[Nombre Artículo]],Productos[],4,FALSE),"00 Falta Info")</f>
        <v>0</v>
      </c>
      <c r="B1122" s="63" t="str">
        <f>IFERROR(VLOOKUP(RepVariacion[[#This Row],[Nombre Artículo]],Productos[],3,FALSE),"00 Falta Info")</f>
        <v>Pescado</v>
      </c>
      <c r="C1122" s="63" t="str">
        <f>IFERROR(VLOOKUP(RepVariacion[[#This Row],[Nombre Artículo]],Productos[],2,FALSE),"00 Falta Info")</f>
        <v>Pescado</v>
      </c>
      <c r="D1122" s="64">
        <f>RepVariacion[[#This Row],[Fecha]]-RepVariacion[[#This Row],[Fecha Inicial]]+1</f>
        <v>7</v>
      </c>
      <c r="E1122" s="65">
        <v>46177</v>
      </c>
      <c r="F1122" s="65">
        <v>46183</v>
      </c>
      <c r="G1122" s="66" t="s">
        <v>108</v>
      </c>
      <c r="H1122" s="67">
        <v>23.8</v>
      </c>
      <c r="I1122" s="67">
        <v>17.100000000000001</v>
      </c>
      <c r="J1122" s="67">
        <v>11.2</v>
      </c>
      <c r="K1122" s="67">
        <v>29.7</v>
      </c>
      <c r="L1122" s="67">
        <v>26.3</v>
      </c>
      <c r="M1122" s="67">
        <v>-3.4</v>
      </c>
      <c r="N1122" s="67"/>
      <c r="O1122" s="68">
        <v>-0.115</v>
      </c>
      <c r="P1122" s="69">
        <v>-27279.16</v>
      </c>
      <c r="Q1122" s="69"/>
      <c r="R1122" s="69"/>
      <c r="S1122" s="70">
        <v>0.93300000000000005</v>
      </c>
      <c r="T1122" s="70">
        <v>0.81100000000000005</v>
      </c>
      <c r="U1122" s="69">
        <v>258471.18</v>
      </c>
      <c r="V1122" s="69">
        <v>89375.66</v>
      </c>
      <c r="W1122" s="69">
        <v>135413</v>
      </c>
      <c r="X1122" s="69">
        <v>241218.09</v>
      </c>
      <c r="Y1122" s="69">
        <v>209648.82</v>
      </c>
    </row>
    <row r="1123" spans="1:25" x14ac:dyDescent="0.25">
      <c r="A1123" s="60">
        <f>IFERROR(VLOOKUP(RepVariacion[[#This Row],[Nombre Artículo]],Productos[],4,FALSE),"00 Falta Info")</f>
        <v>0</v>
      </c>
      <c r="B1123" s="34" t="str">
        <f>IFERROR(VLOOKUP(RepVariacion[[#This Row],[Nombre Artículo]],Productos[],3,FALSE),"00 Falta Info")</f>
        <v>Mariscos</v>
      </c>
      <c r="C1123" s="34" t="str">
        <f>IFERROR(VLOOKUP(RepVariacion[[#This Row],[Nombre Artículo]],Productos[],2,FALSE),"00 Falta Info")</f>
        <v>Mariscos</v>
      </c>
      <c r="D1123" s="61">
        <f>RepVariacion[[#This Row],[Fecha]]-RepVariacion[[#This Row],[Fecha Inicial]]+1</f>
        <v>7</v>
      </c>
      <c r="E1123" s="62">
        <v>46177</v>
      </c>
      <c r="F1123" s="62">
        <v>46183</v>
      </c>
      <c r="G1123" s="29" t="s">
        <v>110</v>
      </c>
      <c r="H1123" s="30">
        <v>5.9</v>
      </c>
      <c r="I1123" s="30"/>
      <c r="J1123" s="30"/>
      <c r="K1123" s="30">
        <v>5.9</v>
      </c>
      <c r="L1123" s="30">
        <v>4.0999999999999996</v>
      </c>
      <c r="M1123" s="30">
        <v>-1.8</v>
      </c>
      <c r="N1123" s="30"/>
      <c r="O1123" s="58">
        <v>-0.30399999999999999</v>
      </c>
      <c r="P1123" s="59">
        <v>-3992.4</v>
      </c>
      <c r="Q1123" s="59"/>
      <c r="R1123" s="59"/>
      <c r="S1123" s="32">
        <v>0.17599999999999999</v>
      </c>
      <c r="T1123" s="32">
        <v>0.122</v>
      </c>
      <c r="U1123" s="59">
        <v>74817.8</v>
      </c>
      <c r="V1123" s="59"/>
      <c r="W1123" s="59"/>
      <c r="X1123" s="59">
        <v>13141.65</v>
      </c>
      <c r="Y1123" s="59">
        <v>9149.25</v>
      </c>
    </row>
    <row r="1124" spans="1:25" x14ac:dyDescent="0.25">
      <c r="A1124" s="60">
        <f>IFERROR(VLOOKUP(RepVariacion[[#This Row],[Nombre Artículo]],Productos[],4,FALSE),"00 Falta Info")</f>
        <v>0</v>
      </c>
      <c r="B1124" s="34" t="str">
        <f>IFERROR(VLOOKUP(RepVariacion[[#This Row],[Nombre Artículo]],Productos[],3,FALSE),"00 Falta Info")</f>
        <v>Mariscos</v>
      </c>
      <c r="C1124" s="34" t="str">
        <f>IFERROR(VLOOKUP(RepVariacion[[#This Row],[Nombre Artículo]],Productos[],2,FALSE),"00 Falta Info")</f>
        <v>Mariscos</v>
      </c>
      <c r="D1124" s="61">
        <f>RepVariacion[[#This Row],[Fecha]]-RepVariacion[[#This Row],[Fecha Inicial]]+1</f>
        <v>7</v>
      </c>
      <c r="E1124" s="62">
        <v>46177</v>
      </c>
      <c r="F1124" s="62">
        <v>46183</v>
      </c>
      <c r="G1124" s="29" t="s">
        <v>111</v>
      </c>
      <c r="H1124" s="30">
        <v>23.6</v>
      </c>
      <c r="I1124" s="30">
        <v>10</v>
      </c>
      <c r="J1124" s="30">
        <v>22.9</v>
      </c>
      <c r="K1124" s="30">
        <v>10.7</v>
      </c>
      <c r="L1124" s="30">
        <v>10</v>
      </c>
      <c r="M1124" s="30">
        <v>-0.7</v>
      </c>
      <c r="N1124" s="30">
        <v>0.2</v>
      </c>
      <c r="O1124" s="58">
        <v>-6.7000000000000004E-2</v>
      </c>
      <c r="P1124" s="59">
        <v>-4953.54</v>
      </c>
      <c r="Q1124" s="59">
        <v>2.1999999999999999E-2</v>
      </c>
      <c r="R1124" s="59">
        <v>1663.5</v>
      </c>
      <c r="S1124" s="32">
        <v>0.155</v>
      </c>
      <c r="T1124" s="32">
        <v>0.154</v>
      </c>
      <c r="U1124" s="59">
        <v>447142.94</v>
      </c>
      <c r="V1124" s="59">
        <v>158849.73000000001</v>
      </c>
      <c r="W1124" s="59">
        <v>75000</v>
      </c>
      <c r="X1124" s="59">
        <v>69313.58</v>
      </c>
      <c r="Y1124" s="59">
        <v>69061.66</v>
      </c>
    </row>
    <row r="1125" spans="1:25" x14ac:dyDescent="0.25">
      <c r="A1125" s="60">
        <f>IFERROR(VLOOKUP(RepVariacion[[#This Row],[Nombre Artículo]],Productos[],4,FALSE),"00 Falta Info")</f>
        <v>0</v>
      </c>
      <c r="B1125" s="34" t="str">
        <f>IFERROR(VLOOKUP(RepVariacion[[#This Row],[Nombre Artículo]],Productos[],3,FALSE),"00 Falta Info")</f>
        <v>Mariscos</v>
      </c>
      <c r="C1125" s="34" t="str">
        <f>IFERROR(VLOOKUP(RepVariacion[[#This Row],[Nombre Artículo]],Productos[],2,FALSE),"00 Falta Info")</f>
        <v>Mariscos</v>
      </c>
      <c r="D1125" s="61">
        <f>RepVariacion[[#This Row],[Fecha]]-RepVariacion[[#This Row],[Fecha Inicial]]+1</f>
        <v>7</v>
      </c>
      <c r="E1125" s="62">
        <v>46177</v>
      </c>
      <c r="F1125" s="62">
        <v>46183</v>
      </c>
      <c r="G1125" s="29" t="s">
        <v>464</v>
      </c>
      <c r="H1125" s="30"/>
      <c r="I1125" s="30">
        <v>10</v>
      </c>
      <c r="J1125" s="30">
        <v>10</v>
      </c>
      <c r="K1125" s="30"/>
      <c r="L1125" s="30"/>
      <c r="M1125" s="30"/>
      <c r="N1125" s="30"/>
      <c r="O1125" s="58"/>
      <c r="P1125" s="59"/>
      <c r="Q1125" s="59"/>
      <c r="R1125" s="59"/>
      <c r="S1125" s="32"/>
      <c r="T1125" s="32"/>
      <c r="U1125" s="59"/>
      <c r="V1125" s="59">
        <v>83226</v>
      </c>
      <c r="W1125" s="59">
        <v>83226</v>
      </c>
      <c r="X1125" s="59"/>
      <c r="Y1125" s="59"/>
    </row>
    <row r="1126" spans="1:25" x14ac:dyDescent="0.25">
      <c r="A1126" s="60">
        <f>IFERROR(VLOOKUP(RepVariacion[[#This Row],[Nombre Artículo]],Productos[],4,FALSE),"00 Falta Info")</f>
        <v>0</v>
      </c>
      <c r="B1126" s="34" t="str">
        <f>IFERROR(VLOOKUP(RepVariacion[[#This Row],[Nombre Artículo]],Productos[],3,FALSE),"00 Falta Info")</f>
        <v>Mariscos</v>
      </c>
      <c r="C1126" s="34" t="str">
        <f>IFERROR(VLOOKUP(RepVariacion[[#This Row],[Nombre Artículo]],Productos[],2,FALSE),"00 Falta Info")</f>
        <v>Mariscos</v>
      </c>
      <c r="D1126" s="61">
        <f>RepVariacion[[#This Row],[Fecha]]-RepVariacion[[#This Row],[Fecha Inicial]]+1</f>
        <v>7</v>
      </c>
      <c r="E1126" s="62">
        <v>46177</v>
      </c>
      <c r="F1126" s="62">
        <v>46183</v>
      </c>
      <c r="G1126" s="29" t="s">
        <v>112</v>
      </c>
      <c r="H1126" s="30">
        <v>30.3</v>
      </c>
      <c r="I1126" s="30"/>
      <c r="J1126" s="30">
        <v>29.2</v>
      </c>
      <c r="K1126" s="30">
        <v>1.2</v>
      </c>
      <c r="L1126" s="30">
        <v>5.9</v>
      </c>
      <c r="M1126" s="30">
        <v>4.7</v>
      </c>
      <c r="N1126" s="30"/>
      <c r="O1126" s="58">
        <v>3.903</v>
      </c>
      <c r="P1126" s="59">
        <v>63230.59</v>
      </c>
      <c r="Q1126" s="59"/>
      <c r="R1126" s="59"/>
      <c r="S1126" s="32">
        <v>0.11799999999999999</v>
      </c>
      <c r="T1126" s="32">
        <v>0.57699999999999996</v>
      </c>
      <c r="U1126" s="59">
        <v>137608</v>
      </c>
      <c r="V1126" s="59">
        <v>395096.55</v>
      </c>
      <c r="W1126" s="59"/>
      <c r="X1126" s="59">
        <v>16198.48</v>
      </c>
      <c r="Y1126" s="59">
        <v>79429.06</v>
      </c>
    </row>
    <row r="1127" spans="1:25" x14ac:dyDescent="0.25">
      <c r="A1127" s="60">
        <f>IFERROR(VLOOKUP(RepVariacion[[#This Row],[Nombre Artículo]],Productos[],4,FALSE),"00 Falta Info")</f>
        <v>0</v>
      </c>
      <c r="B1127" s="34" t="str">
        <f>IFERROR(VLOOKUP(RepVariacion[[#This Row],[Nombre Artículo]],Productos[],3,FALSE),"00 Falta Info")</f>
        <v>Mariscos</v>
      </c>
      <c r="C1127" s="34" t="str">
        <f>IFERROR(VLOOKUP(RepVariacion[[#This Row],[Nombre Artículo]],Productos[],2,FALSE),"00 Falta Info")</f>
        <v>Mariscos</v>
      </c>
      <c r="D1127" s="61">
        <f>RepVariacion[[#This Row],[Fecha]]-RepVariacion[[#This Row],[Fecha Inicial]]+1</f>
        <v>7</v>
      </c>
      <c r="E1127" s="62">
        <v>46177</v>
      </c>
      <c r="F1127" s="62">
        <v>46183</v>
      </c>
      <c r="G1127" s="29" t="s">
        <v>113</v>
      </c>
      <c r="H1127" s="30">
        <v>27.39</v>
      </c>
      <c r="I1127" s="30">
        <v>12</v>
      </c>
      <c r="J1127" s="30">
        <v>32.659999999999997</v>
      </c>
      <c r="K1127" s="30">
        <v>6.72</v>
      </c>
      <c r="L1127" s="30">
        <v>6.77</v>
      </c>
      <c r="M1127" s="30">
        <v>0.05</v>
      </c>
      <c r="N1127" s="30"/>
      <c r="O1127" s="58">
        <v>7.0000000000000001E-3</v>
      </c>
      <c r="P1127" s="59">
        <v>1287.03</v>
      </c>
      <c r="Q1127" s="59"/>
      <c r="R1127" s="59"/>
      <c r="S1127" s="32">
        <v>0.49099999999999999</v>
      </c>
      <c r="T1127" s="32">
        <v>0.48299999999999998</v>
      </c>
      <c r="U1127" s="59">
        <v>362626.75</v>
      </c>
      <c r="V1127" s="59">
        <v>845822.78</v>
      </c>
      <c r="W1127" s="59">
        <v>298800</v>
      </c>
      <c r="X1127" s="59">
        <v>177921.32</v>
      </c>
      <c r="Y1127" s="59">
        <v>175327.05</v>
      </c>
    </row>
    <row r="1128" spans="1:25" x14ac:dyDescent="0.25">
      <c r="A1128" s="60">
        <f>IFERROR(VLOOKUP(RepVariacion[[#This Row],[Nombre Artículo]],Productos[],4,FALSE),"00 Falta Info")</f>
        <v>0</v>
      </c>
      <c r="B1128" s="34" t="str">
        <f>IFERROR(VLOOKUP(RepVariacion[[#This Row],[Nombre Artículo]],Productos[],3,FALSE),"00 Falta Info")</f>
        <v>Mariscos</v>
      </c>
      <c r="C1128" s="34" t="str">
        <f>IFERROR(VLOOKUP(RepVariacion[[#This Row],[Nombre Artículo]],Productos[],2,FALSE),"00 Falta Info")</f>
        <v>Mariscos</v>
      </c>
      <c r="D1128" s="61">
        <f>RepVariacion[[#This Row],[Fecha]]-RepVariacion[[#This Row],[Fecha Inicial]]+1</f>
        <v>7</v>
      </c>
      <c r="E1128" s="62">
        <v>46177</v>
      </c>
      <c r="F1128" s="62">
        <v>46183</v>
      </c>
      <c r="G1128" s="29" t="s">
        <v>114</v>
      </c>
      <c r="H1128" s="30">
        <v>4.3</v>
      </c>
      <c r="I1128" s="30"/>
      <c r="J1128" s="30">
        <v>4</v>
      </c>
      <c r="K1128" s="30">
        <v>0.3</v>
      </c>
      <c r="L1128" s="30">
        <v>0.2</v>
      </c>
      <c r="M1128" s="30">
        <v>-0.2</v>
      </c>
      <c r="N1128" s="30"/>
      <c r="O1128" s="58">
        <v>-0.48599999999999999</v>
      </c>
      <c r="P1128" s="59">
        <v>-2258.6999999999998</v>
      </c>
      <c r="Q1128" s="59"/>
      <c r="R1128" s="59"/>
      <c r="S1128" s="32">
        <v>0.82199999999999995</v>
      </c>
      <c r="T1128" s="32">
        <v>0.42299999999999999</v>
      </c>
      <c r="U1128" s="59">
        <v>5650.58</v>
      </c>
      <c r="V1128" s="59">
        <v>59707.16</v>
      </c>
      <c r="W1128" s="59"/>
      <c r="X1128" s="59">
        <v>4646.74</v>
      </c>
      <c r="Y1128" s="59">
        <v>2388.0500000000002</v>
      </c>
    </row>
    <row r="1129" spans="1:25" x14ac:dyDescent="0.25">
      <c r="A1129" s="60">
        <f>IFERROR(VLOOKUP(RepVariacion[[#This Row],[Nombre Artículo]],Productos[],4,FALSE),"00 Falta Info")</f>
        <v>0</v>
      </c>
      <c r="B1129" s="34" t="str">
        <f>IFERROR(VLOOKUP(RepVariacion[[#This Row],[Nombre Artículo]],Productos[],3,FALSE),"00 Falta Info")</f>
        <v>Mariscos</v>
      </c>
      <c r="C1129" s="34" t="str">
        <f>IFERROR(VLOOKUP(RepVariacion[[#This Row],[Nombre Artículo]],Productos[],2,FALSE),"00 Falta Info")</f>
        <v>Mariscos</v>
      </c>
      <c r="D1129" s="61">
        <f>RepVariacion[[#This Row],[Fecha]]-RepVariacion[[#This Row],[Fecha Inicial]]+1</f>
        <v>7</v>
      </c>
      <c r="E1129" s="62">
        <v>46177</v>
      </c>
      <c r="F1129" s="62">
        <v>46183</v>
      </c>
      <c r="G1129" s="29" t="s">
        <v>115</v>
      </c>
      <c r="H1129" s="30">
        <v>5.5</v>
      </c>
      <c r="I1129" s="30"/>
      <c r="J1129" s="30">
        <v>3.9</v>
      </c>
      <c r="K1129" s="30">
        <v>1.6</v>
      </c>
      <c r="L1129" s="30">
        <v>1</v>
      </c>
      <c r="M1129" s="30">
        <v>-0.6</v>
      </c>
      <c r="N1129" s="30"/>
      <c r="O1129" s="58">
        <v>-0.375</v>
      </c>
      <c r="P1129" s="59">
        <v>-8935.0300000000007</v>
      </c>
      <c r="Q1129" s="59"/>
      <c r="R1129" s="59"/>
      <c r="S1129" s="32">
        <v>0.36199999999999999</v>
      </c>
      <c r="T1129" s="32">
        <v>0.22600000000000001</v>
      </c>
      <c r="U1129" s="59">
        <v>65798</v>
      </c>
      <c r="V1129" s="59">
        <v>58810.3</v>
      </c>
      <c r="W1129" s="59"/>
      <c r="X1129" s="59">
        <v>23835.03</v>
      </c>
      <c r="Y1129" s="59">
        <v>14900</v>
      </c>
    </row>
    <row r="1130" spans="1:25" x14ac:dyDescent="0.25">
      <c r="A1130" s="60">
        <f>IFERROR(VLOOKUP(RepVariacion[[#This Row],[Nombre Artículo]],Productos[],4,FALSE),"00 Falta Info")</f>
        <v>0</v>
      </c>
      <c r="B1130" s="34" t="str">
        <f>IFERROR(VLOOKUP(RepVariacion[[#This Row],[Nombre Artículo]],Productos[],3,FALSE),"00 Falta Info")</f>
        <v>Mariscos</v>
      </c>
      <c r="C1130" s="34" t="str">
        <f>IFERROR(VLOOKUP(RepVariacion[[#This Row],[Nombre Artículo]],Productos[],2,FALSE),"00 Falta Info")</f>
        <v>Mariscos</v>
      </c>
      <c r="D1130" s="61">
        <f>RepVariacion[[#This Row],[Fecha]]-RepVariacion[[#This Row],[Fecha Inicial]]+1</f>
        <v>7</v>
      </c>
      <c r="E1130" s="62">
        <v>46177</v>
      </c>
      <c r="F1130" s="62">
        <v>46183</v>
      </c>
      <c r="G1130" s="29" t="s">
        <v>116</v>
      </c>
      <c r="H1130" s="30">
        <v>3.6</v>
      </c>
      <c r="I1130" s="30"/>
      <c r="J1130" s="30"/>
      <c r="K1130" s="30">
        <v>3.6</v>
      </c>
      <c r="L1130" s="30">
        <v>1.4</v>
      </c>
      <c r="M1130" s="30">
        <v>-2.2000000000000002</v>
      </c>
      <c r="N1130" s="30"/>
      <c r="O1130" s="58">
        <v>-0.60599999999999998</v>
      </c>
      <c r="P1130" s="59">
        <v>-18589.849999999999</v>
      </c>
      <c r="Q1130" s="59"/>
      <c r="R1130" s="59"/>
      <c r="S1130" s="32">
        <v>4.2850000000000001</v>
      </c>
      <c r="T1130" s="32">
        <v>1.6870000000000001</v>
      </c>
      <c r="U1130" s="59">
        <v>7155.37</v>
      </c>
      <c r="V1130" s="59"/>
      <c r="W1130" s="59"/>
      <c r="X1130" s="59">
        <v>30660</v>
      </c>
      <c r="Y1130" s="59">
        <v>12070.15</v>
      </c>
    </row>
    <row r="1131" spans="1:25" x14ac:dyDescent="0.25">
      <c r="A1131" s="60">
        <f>IFERROR(VLOOKUP(RepVariacion[[#This Row],[Nombre Artículo]],Productos[],4,FALSE),"00 Falta Info")</f>
        <v>0</v>
      </c>
      <c r="B1131" s="34" t="str">
        <f>IFERROR(VLOOKUP(RepVariacion[[#This Row],[Nombre Artículo]],Productos[],3,FALSE),"00 Falta Info")</f>
        <v>Mariscos</v>
      </c>
      <c r="C1131" s="34" t="str">
        <f>IFERROR(VLOOKUP(RepVariacion[[#This Row],[Nombre Artículo]],Productos[],2,FALSE),"00 Falta Info")</f>
        <v>Mariscos</v>
      </c>
      <c r="D1131" s="61">
        <f>RepVariacion[[#This Row],[Fecha]]-RepVariacion[[#This Row],[Fecha Inicial]]+1</f>
        <v>7</v>
      </c>
      <c r="E1131" s="62">
        <v>46177</v>
      </c>
      <c r="F1131" s="62">
        <v>46183</v>
      </c>
      <c r="G1131" s="29" t="s">
        <v>465</v>
      </c>
      <c r="H1131" s="30"/>
      <c r="I1131" s="30">
        <v>100</v>
      </c>
      <c r="J1131" s="30">
        <v>70</v>
      </c>
      <c r="K1131" s="30">
        <v>30</v>
      </c>
      <c r="L1131" s="30">
        <v>30</v>
      </c>
      <c r="M1131" s="30"/>
      <c r="N1131" s="30"/>
      <c r="O1131" s="58"/>
      <c r="P1131" s="59"/>
      <c r="Q1131" s="59"/>
      <c r="R1131" s="59"/>
      <c r="S1131" s="32">
        <v>1.875</v>
      </c>
      <c r="T1131" s="32">
        <v>1.875</v>
      </c>
      <c r="U1131" s="59">
        <v>20168</v>
      </c>
      <c r="V1131" s="59">
        <v>88235</v>
      </c>
      <c r="W1131" s="59">
        <v>126050</v>
      </c>
      <c r="X1131" s="59">
        <v>37815</v>
      </c>
      <c r="Y1131" s="59">
        <v>37815</v>
      </c>
    </row>
    <row r="1132" spans="1:25" x14ac:dyDescent="0.25">
      <c r="A1132" s="60">
        <f>IFERROR(VLOOKUP(RepVariacion[[#This Row],[Nombre Artículo]],Productos[],4,FALSE),"00 Falta Info")</f>
        <v>0</v>
      </c>
      <c r="B1132" s="63" t="str">
        <f>IFERROR(VLOOKUP(RepVariacion[[#This Row],[Nombre Artículo]],Productos[],3,FALSE),"00 Falta Info")</f>
        <v>Mariscos</v>
      </c>
      <c r="C1132" s="63" t="str">
        <f>IFERROR(VLOOKUP(RepVariacion[[#This Row],[Nombre Artículo]],Productos[],2,FALSE),"00 Falta Info")</f>
        <v>Mariscos</v>
      </c>
      <c r="D1132" s="64">
        <f>RepVariacion[[#This Row],[Fecha]]-RepVariacion[[#This Row],[Fecha Inicial]]+1</f>
        <v>7</v>
      </c>
      <c r="E1132" s="65">
        <v>46177</v>
      </c>
      <c r="F1132" s="65">
        <v>46183</v>
      </c>
      <c r="G1132" s="66" t="s">
        <v>117</v>
      </c>
      <c r="H1132" s="67">
        <v>66.7</v>
      </c>
      <c r="I1132" s="67">
        <v>19.399999999999999</v>
      </c>
      <c r="J1132" s="67">
        <v>74.5</v>
      </c>
      <c r="K1132" s="67">
        <v>11.6</v>
      </c>
      <c r="L1132" s="67">
        <v>9.8000000000000007</v>
      </c>
      <c r="M1132" s="67">
        <v>-1.8</v>
      </c>
      <c r="N1132" s="67"/>
      <c r="O1132" s="68">
        <v>-0.154</v>
      </c>
      <c r="P1132" s="69">
        <v>-16852.419999999998</v>
      </c>
      <c r="Q1132" s="69"/>
      <c r="R1132" s="69"/>
      <c r="S1132" s="70">
        <v>0.318</v>
      </c>
      <c r="T1132" s="70">
        <v>0.26900000000000002</v>
      </c>
      <c r="U1132" s="69">
        <v>342684.04</v>
      </c>
      <c r="V1132" s="69">
        <v>701773.55</v>
      </c>
      <c r="W1132" s="69">
        <v>184300</v>
      </c>
      <c r="X1132" s="69">
        <v>108811.99</v>
      </c>
      <c r="Y1132" s="69">
        <v>92308.83</v>
      </c>
    </row>
    <row r="1133" spans="1:25" x14ac:dyDescent="0.25">
      <c r="A1133" s="60">
        <f>IFERROR(VLOOKUP(RepVariacion[[#This Row],[Nombre Artículo]],Productos[],4,FALSE),"00 Falta Info")</f>
        <v>0</v>
      </c>
      <c r="B1133" s="34" t="str">
        <f>IFERROR(VLOOKUP(RepVariacion[[#This Row],[Nombre Artículo]],Productos[],3,FALSE),"00 Falta Info")</f>
        <v>Embutidos</v>
      </c>
      <c r="C1133" s="34" t="str">
        <f>IFERROR(VLOOKUP(RepVariacion[[#This Row],[Nombre Artículo]],Productos[],2,FALSE),"00 Falta Info")</f>
        <v>Embutidos</v>
      </c>
      <c r="D1133" s="61">
        <f>RepVariacion[[#This Row],[Fecha]]-RepVariacion[[#This Row],[Fecha Inicial]]+1</f>
        <v>7</v>
      </c>
      <c r="E1133" s="62">
        <v>46177</v>
      </c>
      <c r="F1133" s="62">
        <v>46183</v>
      </c>
      <c r="G1133" s="29" t="s">
        <v>93</v>
      </c>
      <c r="H1133" s="30">
        <v>6.6</v>
      </c>
      <c r="I1133" s="30">
        <v>3</v>
      </c>
      <c r="J1133" s="30">
        <v>6.7</v>
      </c>
      <c r="K1133" s="30">
        <v>2.9</v>
      </c>
      <c r="L1133" s="30">
        <v>3</v>
      </c>
      <c r="M1133" s="30">
        <v>0.1</v>
      </c>
      <c r="N1133" s="30"/>
      <c r="O1133" s="58">
        <v>4.9000000000000002E-2</v>
      </c>
      <c r="P1133" s="59">
        <v>2744.96</v>
      </c>
      <c r="Q1133" s="59"/>
      <c r="R1133" s="59"/>
      <c r="S1133" s="32">
        <v>0.249</v>
      </c>
      <c r="T1133" s="32">
        <v>0.252</v>
      </c>
      <c r="U1133" s="59">
        <v>233153.05</v>
      </c>
      <c r="V1133" s="59">
        <v>132036.43</v>
      </c>
      <c r="W1133" s="59">
        <v>55800</v>
      </c>
      <c r="X1133" s="59">
        <v>58166.34</v>
      </c>
      <c r="Y1133" s="59">
        <v>58662.42</v>
      </c>
    </row>
    <row r="1134" spans="1:25" x14ac:dyDescent="0.25">
      <c r="A1134" s="60">
        <f>IFERROR(VLOOKUP(RepVariacion[[#This Row],[Nombre Artículo]],Productos[],4,FALSE),"00 Falta Info")</f>
        <v>0</v>
      </c>
      <c r="B1134" s="63" t="str">
        <f>IFERROR(VLOOKUP(RepVariacion[[#This Row],[Nombre Artículo]],Productos[],3,FALSE),"00 Falta Info")</f>
        <v>Embutidos</v>
      </c>
      <c r="C1134" s="63" t="str">
        <f>IFERROR(VLOOKUP(RepVariacion[[#This Row],[Nombre Artículo]],Productos[],2,FALSE),"00 Falta Info")</f>
        <v>Embutidos</v>
      </c>
      <c r="D1134" s="64">
        <f>RepVariacion[[#This Row],[Fecha]]-RepVariacion[[#This Row],[Fecha Inicial]]+1</f>
        <v>7</v>
      </c>
      <c r="E1134" s="65">
        <v>46177</v>
      </c>
      <c r="F1134" s="65">
        <v>46183</v>
      </c>
      <c r="G1134" s="66" t="s">
        <v>94</v>
      </c>
      <c r="H1134" s="67">
        <v>2.5</v>
      </c>
      <c r="I1134" s="67">
        <v>6</v>
      </c>
      <c r="J1134" s="67">
        <v>6.7</v>
      </c>
      <c r="K1134" s="67">
        <v>1.9</v>
      </c>
      <c r="L1134" s="67">
        <v>2.5</v>
      </c>
      <c r="M1134" s="67">
        <v>0.7</v>
      </c>
      <c r="N1134" s="67"/>
      <c r="O1134" s="68">
        <v>0.35299999999999998</v>
      </c>
      <c r="P1134" s="69">
        <v>6547.28</v>
      </c>
      <c r="Q1134" s="69"/>
      <c r="R1134" s="69"/>
      <c r="S1134" s="70">
        <v>0.128</v>
      </c>
      <c r="T1134" s="70">
        <v>0.17299999999999999</v>
      </c>
      <c r="U1134" s="69">
        <v>145253.54999999999</v>
      </c>
      <c r="V1134" s="69">
        <v>66457.86</v>
      </c>
      <c r="W1134" s="69">
        <v>59700</v>
      </c>
      <c r="X1134" s="69">
        <v>18531.88</v>
      </c>
      <c r="Y1134" s="69">
        <v>25074.68</v>
      </c>
    </row>
    <row r="1135" spans="1:25" x14ac:dyDescent="0.25">
      <c r="A1135" s="60">
        <f>IFERROR(VLOOKUP(RepVariacion[[#This Row],[Nombre Artículo]],Productos[],4,FALSE),"00 Falta Info")</f>
        <v>0</v>
      </c>
      <c r="B1135" s="34" t="str">
        <f>IFERROR(VLOOKUP(RepVariacion[[#This Row],[Nombre Artículo]],Productos[],3,FALSE),"00 Falta Info")</f>
        <v>Lacteos</v>
      </c>
      <c r="C1135" s="34" t="str">
        <f>IFERROR(VLOOKUP(RepVariacion[[#This Row],[Nombre Artículo]],Productos[],2,FALSE),"00 Falta Info")</f>
        <v>Quesos</v>
      </c>
      <c r="D1135" s="61">
        <f>RepVariacion[[#This Row],[Fecha]]-RepVariacion[[#This Row],[Fecha Inicial]]+1</f>
        <v>7</v>
      </c>
      <c r="E1135" s="62">
        <v>46177</v>
      </c>
      <c r="F1135" s="62">
        <v>46183</v>
      </c>
      <c r="G1135" s="29" t="s">
        <v>118</v>
      </c>
      <c r="H1135" s="30">
        <v>109</v>
      </c>
      <c r="I1135" s="30">
        <v>32</v>
      </c>
      <c r="J1135" s="30">
        <v>118</v>
      </c>
      <c r="K1135" s="30">
        <v>23</v>
      </c>
      <c r="L1135" s="30">
        <v>23</v>
      </c>
      <c r="M1135" s="30"/>
      <c r="N1135" s="30"/>
      <c r="O1135" s="58"/>
      <c r="P1135" s="59"/>
      <c r="Q1135" s="59"/>
      <c r="R1135" s="59"/>
      <c r="S1135" s="32">
        <v>0.40799999999999997</v>
      </c>
      <c r="T1135" s="32">
        <v>0.40400000000000003</v>
      </c>
      <c r="U1135" s="59">
        <v>259981.47</v>
      </c>
      <c r="V1135" s="59">
        <v>538653.97</v>
      </c>
      <c r="W1135" s="59">
        <v>142080</v>
      </c>
      <c r="X1135" s="59">
        <v>106061.05</v>
      </c>
      <c r="Y1135" s="59">
        <v>104991.88</v>
      </c>
    </row>
    <row r="1136" spans="1:25" x14ac:dyDescent="0.25">
      <c r="A1136" s="60">
        <f>IFERROR(VLOOKUP(RepVariacion[[#This Row],[Nombre Artículo]],Productos[],4,FALSE),"00 Falta Info")</f>
        <v>0</v>
      </c>
      <c r="B1136" s="34" t="str">
        <f>IFERROR(VLOOKUP(RepVariacion[[#This Row],[Nombre Artículo]],Productos[],3,FALSE),"00 Falta Info")</f>
        <v>Lacteos</v>
      </c>
      <c r="C1136" s="34" t="str">
        <f>IFERROR(VLOOKUP(RepVariacion[[#This Row],[Nombre Artículo]],Productos[],2,FALSE),"00 Falta Info")</f>
        <v>Quesos</v>
      </c>
      <c r="D1136" s="61">
        <f>RepVariacion[[#This Row],[Fecha]]-RepVariacion[[#This Row],[Fecha Inicial]]+1</f>
        <v>7</v>
      </c>
      <c r="E1136" s="62">
        <v>46177</v>
      </c>
      <c r="F1136" s="62">
        <v>46183</v>
      </c>
      <c r="G1136" s="29" t="s">
        <v>120</v>
      </c>
      <c r="H1136" s="30">
        <v>48.6</v>
      </c>
      <c r="I1136" s="30">
        <v>20</v>
      </c>
      <c r="J1136" s="30">
        <v>37.700000000000003</v>
      </c>
      <c r="K1136" s="30">
        <v>30.9</v>
      </c>
      <c r="L1136" s="30">
        <v>30.9</v>
      </c>
      <c r="M1136" s="30"/>
      <c r="N1136" s="30"/>
      <c r="O1136" s="58">
        <v>1E-3</v>
      </c>
      <c r="P1136" s="59">
        <v>413.95</v>
      </c>
      <c r="Q1136" s="59"/>
      <c r="R1136" s="59"/>
      <c r="S1136" s="32">
        <v>0.188</v>
      </c>
      <c r="T1136" s="32">
        <v>0.188</v>
      </c>
      <c r="U1136" s="59">
        <v>2036512.11</v>
      </c>
      <c r="V1136" s="59">
        <v>467457.87</v>
      </c>
      <c r="W1136" s="59">
        <v>247800</v>
      </c>
      <c r="X1136" s="59">
        <v>382743.95</v>
      </c>
      <c r="Y1136" s="59">
        <v>383157.91</v>
      </c>
    </row>
    <row r="1137" spans="1:25" x14ac:dyDescent="0.25">
      <c r="A1137" s="60">
        <f>IFERROR(VLOOKUP(RepVariacion[[#This Row],[Nombre Artículo]],Productos[],4,FALSE),"00 Falta Info")</f>
        <v>0</v>
      </c>
      <c r="B1137" s="34" t="str">
        <f>IFERROR(VLOOKUP(RepVariacion[[#This Row],[Nombre Artículo]],Productos[],3,FALSE),"00 Falta Info")</f>
        <v>Lacteos</v>
      </c>
      <c r="C1137" s="34" t="str">
        <f>IFERROR(VLOOKUP(RepVariacion[[#This Row],[Nombre Artículo]],Productos[],2,FALSE),"00 Falta Info")</f>
        <v>Quesos</v>
      </c>
      <c r="D1137" s="61">
        <f>RepVariacion[[#This Row],[Fecha]]-RepVariacion[[#This Row],[Fecha Inicial]]+1</f>
        <v>7</v>
      </c>
      <c r="E1137" s="62">
        <v>46177</v>
      </c>
      <c r="F1137" s="62">
        <v>46183</v>
      </c>
      <c r="G1137" s="29" t="s">
        <v>88</v>
      </c>
      <c r="H1137" s="30">
        <v>3.8</v>
      </c>
      <c r="I1137" s="30"/>
      <c r="J1137" s="30">
        <v>2.2999999999999998</v>
      </c>
      <c r="K1137" s="30">
        <v>1.5</v>
      </c>
      <c r="L1137" s="30">
        <v>3</v>
      </c>
      <c r="M1137" s="30">
        <v>1.5</v>
      </c>
      <c r="N1137" s="30"/>
      <c r="O1137" s="58">
        <v>1.034</v>
      </c>
      <c r="P1137" s="59">
        <v>20043.57</v>
      </c>
      <c r="Q1137" s="59"/>
      <c r="R1137" s="59"/>
      <c r="S1137" s="32">
        <v>6.8000000000000005E-2</v>
      </c>
      <c r="T1137" s="32">
        <v>0.13800000000000001</v>
      </c>
      <c r="U1137" s="59">
        <v>285016.42</v>
      </c>
      <c r="V1137" s="59">
        <v>30253.71</v>
      </c>
      <c r="W1137" s="59"/>
      <c r="X1137" s="59">
        <v>19381.080000000002</v>
      </c>
      <c r="Y1137" s="59">
        <v>39424.65</v>
      </c>
    </row>
    <row r="1138" spans="1:25" x14ac:dyDescent="0.25">
      <c r="A1138" s="60">
        <f>IFERROR(VLOOKUP(RepVariacion[[#This Row],[Nombre Artículo]],Productos[],4,FALSE),"00 Falta Info")</f>
        <v>0</v>
      </c>
      <c r="B1138" s="34" t="str">
        <f>IFERROR(VLOOKUP(RepVariacion[[#This Row],[Nombre Artículo]],Productos[],3,FALSE),"00 Falta Info")</f>
        <v>Lacteos</v>
      </c>
      <c r="C1138" s="34" t="str">
        <f>IFERROR(VLOOKUP(RepVariacion[[#This Row],[Nombre Artículo]],Productos[],2,FALSE),"00 Falta Info")</f>
        <v>Quesos</v>
      </c>
      <c r="D1138" s="61">
        <f>RepVariacion[[#This Row],[Fecha]]-RepVariacion[[#This Row],[Fecha Inicial]]+1</f>
        <v>7</v>
      </c>
      <c r="E1138" s="62">
        <v>46177</v>
      </c>
      <c r="F1138" s="62">
        <v>46183</v>
      </c>
      <c r="G1138" s="29" t="s">
        <v>121</v>
      </c>
      <c r="H1138" s="30">
        <v>9.3000000000000007</v>
      </c>
      <c r="I1138" s="30">
        <v>3.5</v>
      </c>
      <c r="J1138" s="30">
        <v>8.8000000000000007</v>
      </c>
      <c r="K1138" s="30">
        <v>4</v>
      </c>
      <c r="L1138" s="30">
        <v>4.2</v>
      </c>
      <c r="M1138" s="30">
        <v>0.2</v>
      </c>
      <c r="N1138" s="30"/>
      <c r="O1138" s="58">
        <v>4.7E-2</v>
      </c>
      <c r="P1138" s="59">
        <v>2570.38</v>
      </c>
      <c r="Q1138" s="59"/>
      <c r="R1138" s="59"/>
      <c r="S1138" s="32">
        <v>0.159</v>
      </c>
      <c r="T1138" s="32">
        <v>0.16600000000000001</v>
      </c>
      <c r="U1138" s="59">
        <v>342437.01</v>
      </c>
      <c r="V1138" s="59">
        <v>120625.66</v>
      </c>
      <c r="W1138" s="59">
        <v>47915</v>
      </c>
      <c r="X1138" s="59">
        <v>54424.73</v>
      </c>
      <c r="Y1138" s="59">
        <v>56995.1</v>
      </c>
    </row>
    <row r="1139" spans="1:25" x14ac:dyDescent="0.25">
      <c r="A1139" s="60">
        <f>IFERROR(VLOOKUP(RepVariacion[[#This Row],[Nombre Artículo]],Productos[],4,FALSE),"00 Falta Info")</f>
        <v>0</v>
      </c>
      <c r="B1139" s="34" t="str">
        <f>IFERROR(VLOOKUP(RepVariacion[[#This Row],[Nombre Artículo]],Productos[],3,FALSE),"00 Falta Info")</f>
        <v>Lacteos</v>
      </c>
      <c r="C1139" s="34" t="str">
        <f>IFERROR(VLOOKUP(RepVariacion[[#This Row],[Nombre Artículo]],Productos[],2,FALSE),"00 Falta Info")</f>
        <v>Quesos</v>
      </c>
      <c r="D1139" s="61">
        <f>RepVariacion[[#This Row],[Fecha]]-RepVariacion[[#This Row],[Fecha Inicial]]+1</f>
        <v>7</v>
      </c>
      <c r="E1139" s="62">
        <v>46177</v>
      </c>
      <c r="F1139" s="62">
        <v>46183</v>
      </c>
      <c r="G1139" s="29" t="s">
        <v>89</v>
      </c>
      <c r="H1139" s="30">
        <v>8.6</v>
      </c>
      <c r="I1139" s="30"/>
      <c r="J1139" s="30">
        <v>7.5</v>
      </c>
      <c r="K1139" s="30">
        <v>1.1000000000000001</v>
      </c>
      <c r="L1139" s="30">
        <v>1.1000000000000001</v>
      </c>
      <c r="M1139" s="30"/>
      <c r="N1139" s="30"/>
      <c r="O1139" s="58">
        <v>-1.7000000000000001E-2</v>
      </c>
      <c r="P1139" s="59">
        <v>-265.81</v>
      </c>
      <c r="Q1139" s="59"/>
      <c r="R1139" s="59"/>
      <c r="S1139" s="32">
        <v>0.21299999999999999</v>
      </c>
      <c r="T1139" s="32">
        <v>0.20899999999999999</v>
      </c>
      <c r="U1139" s="59">
        <v>74138.89</v>
      </c>
      <c r="V1139" s="59">
        <v>105036.92</v>
      </c>
      <c r="W1139" s="59"/>
      <c r="X1139" s="59">
        <v>15794.71</v>
      </c>
      <c r="Y1139" s="59">
        <v>15528.9</v>
      </c>
    </row>
    <row r="1140" spans="1:25" x14ac:dyDescent="0.25">
      <c r="A1140" s="60">
        <f>IFERROR(VLOOKUP(RepVariacion[[#This Row],[Nombre Artículo]],Productos[],4,FALSE),"00 Falta Info")</f>
        <v>0</v>
      </c>
      <c r="B1140" s="34" t="str">
        <f>IFERROR(VLOOKUP(RepVariacion[[#This Row],[Nombre Artículo]],Productos[],3,FALSE),"00 Falta Info")</f>
        <v>Lacteos</v>
      </c>
      <c r="C1140" s="34" t="str">
        <f>IFERROR(VLOOKUP(RepVariacion[[#This Row],[Nombre Artículo]],Productos[],2,FALSE),"00 Falta Info")</f>
        <v>Quesos</v>
      </c>
      <c r="D1140" s="61">
        <f>RepVariacion[[#This Row],[Fecha]]-RepVariacion[[#This Row],[Fecha Inicial]]+1</f>
        <v>7</v>
      </c>
      <c r="E1140" s="62">
        <v>46177</v>
      </c>
      <c r="F1140" s="62">
        <v>46183</v>
      </c>
      <c r="G1140" s="29" t="s">
        <v>122</v>
      </c>
      <c r="H1140" s="30">
        <v>1.9</v>
      </c>
      <c r="I1140" s="30">
        <v>1.5</v>
      </c>
      <c r="J1140" s="30">
        <v>3</v>
      </c>
      <c r="K1140" s="30">
        <v>0.3</v>
      </c>
      <c r="L1140" s="30">
        <v>0.4</v>
      </c>
      <c r="M1140" s="30">
        <v>0.1</v>
      </c>
      <c r="N1140" s="30"/>
      <c r="O1140" s="58">
        <v>0.35</v>
      </c>
      <c r="P1140" s="59">
        <v>2953.38</v>
      </c>
      <c r="Q1140" s="59"/>
      <c r="R1140" s="59"/>
      <c r="S1140" s="32">
        <v>0.5</v>
      </c>
      <c r="T1140" s="32">
        <v>0.68400000000000005</v>
      </c>
      <c r="U1140" s="59">
        <v>16638</v>
      </c>
      <c r="V1140" s="59">
        <v>82369.440000000002</v>
      </c>
      <c r="W1140" s="59">
        <v>41196</v>
      </c>
      <c r="X1140" s="59">
        <v>8314.89</v>
      </c>
      <c r="Y1140" s="59">
        <v>11379.99</v>
      </c>
    </row>
    <row r="1141" spans="1:25" x14ac:dyDescent="0.25">
      <c r="A1141" s="60">
        <f>IFERROR(VLOOKUP(RepVariacion[[#This Row],[Nombre Artículo]],Productos[],4,FALSE),"00 Falta Info")</f>
        <v>0</v>
      </c>
      <c r="B1141" s="34" t="str">
        <f>IFERROR(VLOOKUP(RepVariacion[[#This Row],[Nombre Artículo]],Productos[],3,FALSE),"00 Falta Info")</f>
        <v>Lacteos</v>
      </c>
      <c r="C1141" s="34" t="str">
        <f>IFERROR(VLOOKUP(RepVariacion[[#This Row],[Nombre Artículo]],Productos[],2,FALSE),"00 Falta Info")</f>
        <v>Quesos</v>
      </c>
      <c r="D1141" s="61">
        <f>RepVariacion[[#This Row],[Fecha]]-RepVariacion[[#This Row],[Fecha Inicial]]+1</f>
        <v>7</v>
      </c>
      <c r="E1141" s="62">
        <v>46177</v>
      </c>
      <c r="F1141" s="62">
        <v>46183</v>
      </c>
      <c r="G1141" s="29" t="s">
        <v>123</v>
      </c>
      <c r="H1141" s="30">
        <v>10.9</v>
      </c>
      <c r="I1141" s="30">
        <v>4.0999999999999996</v>
      </c>
      <c r="J1141" s="30">
        <v>12.8</v>
      </c>
      <c r="K1141" s="30">
        <v>2.2999999999999998</v>
      </c>
      <c r="L1141" s="30">
        <v>2.9</v>
      </c>
      <c r="M1141" s="30">
        <v>0.7</v>
      </c>
      <c r="N1141" s="30">
        <v>0.2</v>
      </c>
      <c r="O1141" s="58">
        <v>0.28899999999999998</v>
      </c>
      <c r="P1141" s="59">
        <v>6518.56</v>
      </c>
      <c r="Q1141" s="59">
        <v>6.9000000000000006E-2</v>
      </c>
      <c r="R1141" s="59">
        <v>1561.44</v>
      </c>
      <c r="S1141" s="32">
        <v>1.2130000000000001</v>
      </c>
      <c r="T1141" s="32">
        <v>1.5629999999999999</v>
      </c>
      <c r="U1141" s="59">
        <v>18597.5</v>
      </c>
      <c r="V1141" s="59">
        <v>127375.97</v>
      </c>
      <c r="W1141" s="59">
        <v>40759.199999999997</v>
      </c>
      <c r="X1141" s="59">
        <v>22552.57</v>
      </c>
      <c r="Y1141" s="59">
        <v>29071.1</v>
      </c>
    </row>
    <row r="1142" spans="1:25" x14ac:dyDescent="0.25">
      <c r="A1142" s="60">
        <f>IFERROR(VLOOKUP(RepVariacion[[#This Row],[Nombre Artículo]],Productos[],4,FALSE),"00 Falta Info")</f>
        <v>0</v>
      </c>
      <c r="B1142" s="63" t="str">
        <f>IFERROR(VLOOKUP(RepVariacion[[#This Row],[Nombre Artículo]],Productos[],3,FALSE),"00 Falta Info")</f>
        <v>Lacteos</v>
      </c>
      <c r="C1142" s="63" t="str">
        <f>IFERROR(VLOOKUP(RepVariacion[[#This Row],[Nombre Artículo]],Productos[],2,FALSE),"00 Falta Info")</f>
        <v>Quesos</v>
      </c>
      <c r="D1142" s="64">
        <f>RepVariacion[[#This Row],[Fecha]]-RepVariacion[[#This Row],[Fecha Inicial]]+1</f>
        <v>7</v>
      </c>
      <c r="E1142" s="65">
        <v>46177</v>
      </c>
      <c r="F1142" s="65">
        <v>46183</v>
      </c>
      <c r="G1142" s="66" t="s">
        <v>90</v>
      </c>
      <c r="H1142" s="67">
        <v>7.1</v>
      </c>
      <c r="I1142" s="67"/>
      <c r="J1142" s="67">
        <v>6.1</v>
      </c>
      <c r="K1142" s="67">
        <v>1</v>
      </c>
      <c r="L1142" s="67">
        <v>1.1000000000000001</v>
      </c>
      <c r="M1142" s="67">
        <v>0.1</v>
      </c>
      <c r="N1142" s="67">
        <v>0.2</v>
      </c>
      <c r="O1142" s="68">
        <v>0.111</v>
      </c>
      <c r="P1142" s="69">
        <v>2590.4</v>
      </c>
      <c r="Q1142" s="69">
        <v>0.20200000000000001</v>
      </c>
      <c r="R1142" s="69">
        <v>4709.82</v>
      </c>
      <c r="S1142" s="70">
        <v>0.34100000000000003</v>
      </c>
      <c r="T1142" s="70">
        <v>0.379</v>
      </c>
      <c r="U1142" s="69">
        <v>68299.83</v>
      </c>
      <c r="V1142" s="69">
        <v>142990.14000000001</v>
      </c>
      <c r="W1142" s="69"/>
      <c r="X1142" s="69">
        <v>23313.61</v>
      </c>
      <c r="Y1142" s="69">
        <v>25904.01</v>
      </c>
    </row>
    <row r="1143" spans="1:25" x14ac:dyDescent="0.25">
      <c r="A1143" s="60">
        <f>IFERROR(VLOOKUP(RepVariacion[[#This Row],[Nombre Artículo]],Productos[],4,FALSE),"00 Falta Info")</f>
        <v>0</v>
      </c>
      <c r="B1143" s="34" t="str">
        <f>IFERROR(VLOOKUP(RepVariacion[[#This Row],[Nombre Artículo]],Productos[],3,FALSE),"00 Falta Info")</f>
        <v>Abarrotes</v>
      </c>
      <c r="C1143" s="34" t="str">
        <f>IFERROR(VLOOKUP(RepVariacion[[#This Row],[Nombre Artículo]],Productos[],2,FALSE),"00 Falta Info")</f>
        <v>Chocolate</v>
      </c>
      <c r="D1143" s="61">
        <f>RepVariacion[[#This Row],[Fecha]]-RepVariacion[[#This Row],[Fecha Inicial]]+1</f>
        <v>7</v>
      </c>
      <c r="E1143" s="62">
        <v>46177</v>
      </c>
      <c r="F1143" s="62">
        <v>46183</v>
      </c>
      <c r="G1143" s="29" t="s">
        <v>124</v>
      </c>
      <c r="H1143" s="30">
        <v>11.7</v>
      </c>
      <c r="I1143" s="30"/>
      <c r="J1143" s="30">
        <v>11.6</v>
      </c>
      <c r="K1143" s="30">
        <v>0.1</v>
      </c>
      <c r="L1143" s="30">
        <v>0.1</v>
      </c>
      <c r="M1143" s="30"/>
      <c r="N1143" s="30"/>
      <c r="O1143" s="58">
        <v>1.2999999999999999E-2</v>
      </c>
      <c r="P1143" s="59">
        <v>14.81</v>
      </c>
      <c r="Q1143" s="59"/>
      <c r="R1143" s="59"/>
      <c r="S1143" s="32"/>
      <c r="T1143" s="32"/>
      <c r="U1143" s="59"/>
      <c r="V1143" s="59">
        <v>114807.02</v>
      </c>
      <c r="W1143" s="59"/>
      <c r="X1143" s="59">
        <v>1111.05</v>
      </c>
      <c r="Y1143" s="59">
        <v>1125.8599999999999</v>
      </c>
    </row>
    <row r="1144" spans="1:25" x14ac:dyDescent="0.25">
      <c r="A1144" s="60">
        <f>IFERROR(VLOOKUP(RepVariacion[[#This Row],[Nombre Artículo]],Productos[],4,FALSE),"00 Falta Info")</f>
        <v>0</v>
      </c>
      <c r="B1144" s="34" t="str">
        <f>IFERROR(VLOOKUP(RepVariacion[[#This Row],[Nombre Artículo]],Productos[],3,FALSE),"00 Falta Info")</f>
        <v>Abarrotes</v>
      </c>
      <c r="C1144" s="34" t="str">
        <f>IFERROR(VLOOKUP(RepVariacion[[#This Row],[Nombre Artículo]],Productos[],2,FALSE),"00 Falta Info")</f>
        <v>Chocolate</v>
      </c>
      <c r="D1144" s="61">
        <f>RepVariacion[[#This Row],[Fecha]]-RepVariacion[[#This Row],[Fecha Inicial]]+1</f>
        <v>7</v>
      </c>
      <c r="E1144" s="62">
        <v>46177</v>
      </c>
      <c r="F1144" s="62">
        <v>46183</v>
      </c>
      <c r="G1144" s="29" t="s">
        <v>125</v>
      </c>
      <c r="H1144" s="30">
        <v>7.8</v>
      </c>
      <c r="I1144" s="30"/>
      <c r="J1144" s="30">
        <v>7.7</v>
      </c>
      <c r="K1144" s="30">
        <v>0.1</v>
      </c>
      <c r="L1144" s="30">
        <v>0.3</v>
      </c>
      <c r="M1144" s="30">
        <v>0.1</v>
      </c>
      <c r="N1144" s="30"/>
      <c r="O1144" s="58">
        <v>0.96</v>
      </c>
      <c r="P1144" s="59">
        <v>2394.96</v>
      </c>
      <c r="Q1144" s="59">
        <v>6.7000000000000004E-2</v>
      </c>
      <c r="R1144" s="59">
        <v>167.49</v>
      </c>
      <c r="S1144" s="32">
        <v>0.69099999999999995</v>
      </c>
      <c r="T1144" s="32">
        <v>1.355</v>
      </c>
      <c r="U1144" s="59">
        <v>3609.91</v>
      </c>
      <c r="V1144" s="59">
        <v>128764.08</v>
      </c>
      <c r="W1144" s="59"/>
      <c r="X1144" s="59">
        <v>2494.79</v>
      </c>
      <c r="Y1144" s="59">
        <v>4889.75</v>
      </c>
    </row>
    <row r="1145" spans="1:25" x14ac:dyDescent="0.25">
      <c r="A1145" s="60">
        <f>IFERROR(VLOOKUP(RepVariacion[[#This Row],[Nombre Artículo]],Productos[],4,FALSE),"00 Falta Info")</f>
        <v>0</v>
      </c>
      <c r="B1145" s="63" t="str">
        <f>IFERROR(VLOOKUP(RepVariacion[[#This Row],[Nombre Artículo]],Productos[],3,FALSE),"00 Falta Info")</f>
        <v>Abarrotes</v>
      </c>
      <c r="C1145" s="63" t="str">
        <f>IFERROR(VLOOKUP(RepVariacion[[#This Row],[Nombre Artículo]],Productos[],2,FALSE),"00 Falta Info")</f>
        <v>Chocolate</v>
      </c>
      <c r="D1145" s="64">
        <f>RepVariacion[[#This Row],[Fecha]]-RepVariacion[[#This Row],[Fecha Inicial]]+1</f>
        <v>7</v>
      </c>
      <c r="E1145" s="65">
        <v>46177</v>
      </c>
      <c r="F1145" s="65">
        <v>46183</v>
      </c>
      <c r="G1145" s="66" t="s">
        <v>126</v>
      </c>
      <c r="H1145" s="67">
        <v>5.2</v>
      </c>
      <c r="I1145" s="67"/>
      <c r="J1145" s="67">
        <v>5</v>
      </c>
      <c r="K1145" s="67">
        <v>0.2</v>
      </c>
      <c r="L1145" s="67">
        <v>0.3</v>
      </c>
      <c r="M1145" s="67">
        <v>0.1</v>
      </c>
      <c r="N1145" s="67"/>
      <c r="O1145" s="68">
        <v>0.52</v>
      </c>
      <c r="P1145" s="69">
        <v>1388.42</v>
      </c>
      <c r="Q1145" s="69">
        <v>0.06</v>
      </c>
      <c r="R1145" s="69">
        <v>159.44999999999999</v>
      </c>
      <c r="S1145" s="70">
        <v>0.46300000000000002</v>
      </c>
      <c r="T1145" s="70">
        <v>0.70399999999999996</v>
      </c>
      <c r="U1145" s="69">
        <v>5769.8</v>
      </c>
      <c r="V1145" s="69">
        <v>80333.36</v>
      </c>
      <c r="W1145" s="69"/>
      <c r="X1145" s="69">
        <v>2670.95</v>
      </c>
      <c r="Y1145" s="69">
        <v>4059.37</v>
      </c>
    </row>
    <row r="1146" spans="1:25" x14ac:dyDescent="0.25">
      <c r="A1146" s="60">
        <f>IFERROR(VLOOKUP(RepVariacion[[#This Row],[Nombre Artículo]],Productos[],4,FALSE),"00 Falta Info")</f>
        <v>0</v>
      </c>
      <c r="B1146" s="63" t="str">
        <f>IFERROR(VLOOKUP(RepVariacion[[#This Row],[Nombre Artículo]],Productos[],3,FALSE),"00 Falta Info")</f>
        <v>Abarrotes</v>
      </c>
      <c r="C1146" s="63" t="str">
        <f>IFERROR(VLOOKUP(RepVariacion[[#This Row],[Nombre Artículo]],Productos[],2,FALSE),"00 Falta Info")</f>
        <v>Aceite</v>
      </c>
      <c r="D1146" s="64">
        <f>RepVariacion[[#This Row],[Fecha]]-RepVariacion[[#This Row],[Fecha Inicial]]+1</f>
        <v>7</v>
      </c>
      <c r="E1146" s="65">
        <v>46177</v>
      </c>
      <c r="F1146" s="65">
        <v>46183</v>
      </c>
      <c r="G1146" s="66" t="s">
        <v>127</v>
      </c>
      <c r="H1146" s="67">
        <v>16.5</v>
      </c>
      <c r="I1146" s="67">
        <v>48</v>
      </c>
      <c r="J1146" s="67">
        <v>29.2</v>
      </c>
      <c r="K1146" s="67">
        <v>35.299999999999997</v>
      </c>
      <c r="L1146" s="67">
        <v>1.7</v>
      </c>
      <c r="M1146" s="67">
        <v>-33.700000000000003</v>
      </c>
      <c r="N1146" s="67"/>
      <c r="O1146" s="68">
        <v>-0.95299999999999996</v>
      </c>
      <c r="P1146" s="69">
        <v>-59362.09</v>
      </c>
      <c r="Q1146" s="69"/>
      <c r="R1146" s="69"/>
      <c r="S1146" s="70">
        <v>7.0000000000000007E-2</v>
      </c>
      <c r="T1146" s="70">
        <v>3.0000000000000001E-3</v>
      </c>
      <c r="U1146" s="69">
        <v>887179</v>
      </c>
      <c r="V1146" s="69">
        <v>51458.77</v>
      </c>
      <c r="W1146" s="69">
        <v>84672</v>
      </c>
      <c r="X1146" s="69">
        <v>62307.43</v>
      </c>
      <c r="Y1146" s="69">
        <v>2945.33</v>
      </c>
    </row>
    <row r="1147" spans="1:25" x14ac:dyDescent="0.25">
      <c r="A1147" s="60">
        <f>IFERROR(VLOOKUP(RepVariacion[[#This Row],[Nombre Artículo]],Productos[],4,FALSE),"00 Falta Info")</f>
        <v>0</v>
      </c>
      <c r="B1147" s="34" t="str">
        <f>IFERROR(VLOOKUP(RepVariacion[[#This Row],[Nombre Artículo]],Productos[],3,FALSE),"00 Falta Info")</f>
        <v>Verduras</v>
      </c>
      <c r="C1147" s="34" t="str">
        <f>IFERROR(VLOOKUP(RepVariacion[[#This Row],[Nombre Artículo]],Productos[],2,FALSE),"00 Falta Info")</f>
        <v>Champiñon</v>
      </c>
      <c r="D1147" s="61">
        <f>RepVariacion[[#This Row],[Fecha]]-RepVariacion[[#This Row],[Fecha Inicial]]+1</f>
        <v>7</v>
      </c>
      <c r="E1147" s="62">
        <v>46177</v>
      </c>
      <c r="F1147" s="62">
        <v>46183</v>
      </c>
      <c r="G1147" s="29" t="s">
        <v>466</v>
      </c>
      <c r="H1147" s="30"/>
      <c r="I1147" s="30">
        <v>9</v>
      </c>
      <c r="J1147" s="30">
        <v>7.72</v>
      </c>
      <c r="K1147" s="30">
        <v>1.28</v>
      </c>
      <c r="L1147" s="30">
        <v>1.51</v>
      </c>
      <c r="M1147" s="30">
        <v>0.23</v>
      </c>
      <c r="N1147" s="30"/>
      <c r="O1147" s="58">
        <v>0.182</v>
      </c>
      <c r="P1147" s="59">
        <v>4222.3999999999996</v>
      </c>
      <c r="Q1147" s="59"/>
      <c r="R1147" s="59"/>
      <c r="S1147" s="32">
        <v>0.25</v>
      </c>
      <c r="T1147" s="32">
        <v>0.29499999999999998</v>
      </c>
      <c r="U1147" s="59">
        <v>93151.5</v>
      </c>
      <c r="V1147" s="59">
        <v>140540.41</v>
      </c>
      <c r="W1147" s="59">
        <v>163800</v>
      </c>
      <c r="X1147" s="59">
        <v>23259.59</v>
      </c>
      <c r="Y1147" s="59">
        <v>27482</v>
      </c>
    </row>
    <row r="1148" spans="1:25" x14ac:dyDescent="0.25">
      <c r="A1148" s="60">
        <f>IFERROR(VLOOKUP(RepVariacion[[#This Row],[Nombre Artículo]],Productos[],4,FALSE),"00 Falta Info")</f>
        <v>0</v>
      </c>
      <c r="B1148" s="34" t="str">
        <f>IFERROR(VLOOKUP(RepVariacion[[#This Row],[Nombre Artículo]],Productos[],3,FALSE),"00 Falta Info")</f>
        <v>Verduras</v>
      </c>
      <c r="C1148" s="34" t="str">
        <f>IFERROR(VLOOKUP(RepVariacion[[#This Row],[Nombre Artículo]],Productos[],2,FALSE),"00 Falta Info")</f>
        <v>Champiñon</v>
      </c>
      <c r="D1148" s="61">
        <f>RepVariacion[[#This Row],[Fecha]]-RepVariacion[[#This Row],[Fecha Inicial]]+1</f>
        <v>7</v>
      </c>
      <c r="E1148" s="62">
        <v>46177</v>
      </c>
      <c r="F1148" s="62">
        <v>46183</v>
      </c>
      <c r="G1148" s="29" t="s">
        <v>148</v>
      </c>
      <c r="H1148" s="30">
        <v>3</v>
      </c>
      <c r="I1148" s="30">
        <v>8</v>
      </c>
      <c r="J1148" s="30">
        <v>6.5</v>
      </c>
      <c r="K1148" s="30">
        <v>4.5</v>
      </c>
      <c r="L1148" s="30">
        <v>2.2999999999999998</v>
      </c>
      <c r="M1148" s="30">
        <v>-2.2000000000000002</v>
      </c>
      <c r="N1148" s="30"/>
      <c r="O1148" s="58">
        <v>-0.48599999999999999</v>
      </c>
      <c r="P1148" s="59">
        <v>-39678.65</v>
      </c>
      <c r="Q1148" s="59"/>
      <c r="R1148" s="59"/>
      <c r="S1148" s="32">
        <v>0.31</v>
      </c>
      <c r="T1148" s="32">
        <v>0.16</v>
      </c>
      <c r="U1148" s="59">
        <v>262998.53000000003</v>
      </c>
      <c r="V1148" s="59">
        <v>118142.27</v>
      </c>
      <c r="W1148" s="59">
        <v>145600</v>
      </c>
      <c r="X1148" s="59">
        <v>81629.649999999994</v>
      </c>
      <c r="Y1148" s="59">
        <v>41951</v>
      </c>
    </row>
    <row r="1149" spans="1:25" x14ac:dyDescent="0.25">
      <c r="A1149" s="60">
        <f>IFERROR(VLOOKUP(RepVariacion[[#This Row],[Nombre Artículo]],Productos[],4,FALSE),"00 Falta Info")</f>
        <v>0</v>
      </c>
      <c r="B1149" s="34" t="str">
        <f>IFERROR(VLOOKUP(RepVariacion[[#This Row],[Nombre Artículo]],Productos[],3,FALSE),"00 Falta Info")</f>
        <v>Verduras</v>
      </c>
      <c r="C1149" s="34" t="str">
        <f>IFERROR(VLOOKUP(RepVariacion[[#This Row],[Nombre Artículo]],Productos[],2,FALSE),"00 Falta Info")</f>
        <v>Champiñon</v>
      </c>
      <c r="D1149" s="61">
        <f>RepVariacion[[#This Row],[Fecha]]-RepVariacion[[#This Row],[Fecha Inicial]]+1</f>
        <v>7</v>
      </c>
      <c r="E1149" s="62">
        <v>46177</v>
      </c>
      <c r="F1149" s="62">
        <v>46183</v>
      </c>
      <c r="G1149" s="29" t="s">
        <v>149</v>
      </c>
      <c r="H1149" s="30">
        <v>1.9</v>
      </c>
      <c r="I1149" s="30"/>
      <c r="J1149" s="30">
        <v>0.3</v>
      </c>
      <c r="K1149" s="30">
        <v>1.6</v>
      </c>
      <c r="L1149" s="30">
        <v>0.8</v>
      </c>
      <c r="M1149" s="30">
        <v>-0.8</v>
      </c>
      <c r="N1149" s="30"/>
      <c r="O1149" s="58">
        <v>-0.49399999999999999</v>
      </c>
      <c r="P1149" s="59">
        <v>-10466.9</v>
      </c>
      <c r="Q1149" s="59"/>
      <c r="R1149" s="59"/>
      <c r="S1149" s="32">
        <v>0.14199999999999999</v>
      </c>
      <c r="T1149" s="32">
        <v>7.1999999999999995E-2</v>
      </c>
      <c r="U1149" s="59">
        <v>148982.07999999999</v>
      </c>
      <c r="V1149" s="59">
        <v>4112.33</v>
      </c>
      <c r="W1149" s="59"/>
      <c r="X1149" s="59">
        <v>21191.9</v>
      </c>
      <c r="Y1149" s="59">
        <v>10725</v>
      </c>
    </row>
    <row r="1150" spans="1:25" x14ac:dyDescent="0.25">
      <c r="A1150" s="60">
        <f>IFERROR(VLOOKUP(RepVariacion[[#This Row],[Nombre Artículo]],Productos[],4,FALSE),"00 Falta Info")</f>
        <v>0</v>
      </c>
      <c r="B1150" s="63" t="str">
        <f>IFERROR(VLOOKUP(RepVariacion[[#This Row],[Nombre Artículo]],Productos[],3,FALSE),"00 Falta Info")</f>
        <v>Verduras</v>
      </c>
      <c r="C1150" s="63" t="str">
        <f>IFERROR(VLOOKUP(RepVariacion[[#This Row],[Nombre Artículo]],Productos[],2,FALSE),"00 Falta Info")</f>
        <v>Champiñon</v>
      </c>
      <c r="D1150" s="64">
        <f>RepVariacion[[#This Row],[Fecha]]-RepVariacion[[#This Row],[Fecha Inicial]]+1</f>
        <v>7</v>
      </c>
      <c r="E1150" s="65">
        <v>46177</v>
      </c>
      <c r="F1150" s="65">
        <v>46183</v>
      </c>
      <c r="G1150" s="66" t="s">
        <v>404</v>
      </c>
      <c r="H1150" s="67">
        <v>0.49</v>
      </c>
      <c r="I1150" s="67"/>
      <c r="J1150" s="67">
        <v>0.32</v>
      </c>
      <c r="K1150" s="67">
        <v>0.18</v>
      </c>
      <c r="L1150" s="67"/>
      <c r="M1150" s="67">
        <v>-0.18</v>
      </c>
      <c r="N1150" s="67"/>
      <c r="O1150" s="68">
        <v>-1</v>
      </c>
      <c r="P1150" s="69">
        <v>-2837.33</v>
      </c>
      <c r="Q1150" s="69"/>
      <c r="R1150" s="69"/>
      <c r="S1150" s="70"/>
      <c r="T1150" s="70"/>
      <c r="U1150" s="69"/>
      <c r="V1150" s="69">
        <v>5061.33</v>
      </c>
      <c r="W1150" s="69"/>
      <c r="X1150" s="69">
        <v>2837.33</v>
      </c>
      <c r="Y1150" s="69"/>
    </row>
    <row r="1151" spans="1:25" x14ac:dyDescent="0.25">
      <c r="A1151" s="60">
        <f>IFERROR(VLOOKUP(RepVariacion[[#This Row],[Nombre Artículo]],Productos[],4,FALSE),"00 Falta Info")</f>
        <v>0</v>
      </c>
      <c r="B1151" s="63" t="str">
        <f>IFERROR(VLOOKUP(RepVariacion[[#This Row],[Nombre Artículo]],Productos[],3,FALSE),"00 Falta Info")</f>
        <v>Verduras</v>
      </c>
      <c r="C1151" s="63" t="str">
        <f>IFERROR(VLOOKUP(RepVariacion[[#This Row],[Nombre Artículo]],Productos[],2,FALSE),"00 Falta Info")</f>
        <v>Palta</v>
      </c>
      <c r="D1151" s="64">
        <f>RepVariacion[[#This Row],[Fecha]]-RepVariacion[[#This Row],[Fecha Inicial]]+1</f>
        <v>7</v>
      </c>
      <c r="E1151" s="65">
        <v>46177</v>
      </c>
      <c r="F1151" s="65">
        <v>46183</v>
      </c>
      <c r="G1151" s="66" t="s">
        <v>92</v>
      </c>
      <c r="H1151" s="67">
        <v>9.1999999999999993</v>
      </c>
      <c r="I1151" s="67">
        <v>2</v>
      </c>
      <c r="J1151" s="67">
        <v>4.2</v>
      </c>
      <c r="K1151" s="67">
        <v>6.9</v>
      </c>
      <c r="L1151" s="67">
        <v>10.1</v>
      </c>
      <c r="M1151" s="67">
        <v>3.2</v>
      </c>
      <c r="N1151" s="67"/>
      <c r="O1151" s="68">
        <v>0.46</v>
      </c>
      <c r="P1151" s="69">
        <v>13748.79</v>
      </c>
      <c r="Q1151" s="69"/>
      <c r="R1151" s="69"/>
      <c r="S1151" s="70">
        <v>9.5000000000000001E-2</v>
      </c>
      <c r="T1151" s="70">
        <v>0.14899999999999999</v>
      </c>
      <c r="U1151" s="69">
        <v>292582.93</v>
      </c>
      <c r="V1151" s="69">
        <v>18330.13</v>
      </c>
      <c r="W1151" s="69">
        <v>9362</v>
      </c>
      <c r="X1151" s="69">
        <v>27687.52</v>
      </c>
      <c r="Y1151" s="69">
        <v>43654.76</v>
      </c>
    </row>
    <row r="1152" spans="1:25" x14ac:dyDescent="0.25">
      <c r="A1152" s="60">
        <f>IFERROR(VLOOKUP(RepVariacion[[#This Row],[Nombre Artículo]],Productos[],4,FALSE),"00 Falta Info")</f>
        <v>0</v>
      </c>
      <c r="B1152" s="34" t="str">
        <f>IFERROR(VLOOKUP(RepVariacion[[#This Row],[Nombre Artículo]],Productos[],3,FALSE),"00 Falta Info")</f>
        <v>Postres</v>
      </c>
      <c r="C1152" s="34" t="str">
        <f>IFERROR(VLOOKUP(RepVariacion[[#This Row],[Nombre Artículo]],Productos[],2,FALSE),"00 Falta Info")</f>
        <v>Tortas</v>
      </c>
      <c r="D1152" s="61">
        <f>RepVariacion[[#This Row],[Fecha]]-RepVariacion[[#This Row],[Fecha Inicial]]+1</f>
        <v>7</v>
      </c>
      <c r="E1152" s="62">
        <v>46177</v>
      </c>
      <c r="F1152" s="62">
        <v>46183</v>
      </c>
      <c r="G1152" s="29" t="s">
        <v>130</v>
      </c>
      <c r="H1152" s="30">
        <v>46</v>
      </c>
      <c r="I1152" s="30">
        <v>32</v>
      </c>
      <c r="J1152" s="30">
        <v>52</v>
      </c>
      <c r="K1152" s="30">
        <v>26</v>
      </c>
      <c r="L1152" s="30">
        <v>33</v>
      </c>
      <c r="M1152" s="30">
        <v>7</v>
      </c>
      <c r="N1152" s="30">
        <v>2</v>
      </c>
      <c r="O1152" s="58">
        <v>0.26900000000000002</v>
      </c>
      <c r="P1152" s="59">
        <v>8442</v>
      </c>
      <c r="Q1152" s="59">
        <v>7.6999999999999999E-2</v>
      </c>
      <c r="R1152" s="59">
        <v>2412</v>
      </c>
      <c r="S1152" s="32">
        <v>1.335</v>
      </c>
      <c r="T1152" s="32">
        <v>1.694</v>
      </c>
      <c r="U1152" s="59">
        <v>23488.89</v>
      </c>
      <c r="V1152" s="59">
        <v>62712</v>
      </c>
      <c r="W1152" s="59">
        <v>38592</v>
      </c>
      <c r="X1152" s="59">
        <v>31356</v>
      </c>
      <c r="Y1152" s="59">
        <v>39798</v>
      </c>
    </row>
    <row r="1153" spans="1:25" x14ac:dyDescent="0.25">
      <c r="A1153" s="60">
        <f>IFERROR(VLOOKUP(RepVariacion[[#This Row],[Nombre Artículo]],Productos[],4,FALSE),"00 Falta Info")</f>
        <v>0</v>
      </c>
      <c r="B1153" s="34" t="str">
        <f>IFERROR(VLOOKUP(RepVariacion[[#This Row],[Nombre Artículo]],Productos[],3,FALSE),"00 Falta Info")</f>
        <v>Postres</v>
      </c>
      <c r="C1153" s="34" t="str">
        <f>IFERROR(VLOOKUP(RepVariacion[[#This Row],[Nombre Artículo]],Productos[],2,FALSE),"00 Falta Info")</f>
        <v>Tortas</v>
      </c>
      <c r="D1153" s="61">
        <f>RepVariacion[[#This Row],[Fecha]]-RepVariacion[[#This Row],[Fecha Inicial]]+1</f>
        <v>7</v>
      </c>
      <c r="E1153" s="62">
        <v>46177</v>
      </c>
      <c r="F1153" s="62">
        <v>46183</v>
      </c>
      <c r="G1153" s="29" t="s">
        <v>131</v>
      </c>
      <c r="H1153" s="30">
        <v>56</v>
      </c>
      <c r="I1153" s="30"/>
      <c r="J1153" s="30">
        <v>51</v>
      </c>
      <c r="K1153" s="30">
        <v>5</v>
      </c>
      <c r="L1153" s="30">
        <v>6</v>
      </c>
      <c r="M1153" s="30">
        <v>1</v>
      </c>
      <c r="N1153" s="30">
        <v>1</v>
      </c>
      <c r="O1153" s="58">
        <v>0.2</v>
      </c>
      <c r="P1153" s="59">
        <v>1057</v>
      </c>
      <c r="Q1153" s="59">
        <v>0.2</v>
      </c>
      <c r="R1153" s="59">
        <v>1057</v>
      </c>
      <c r="S1153" s="32">
        <v>0.38300000000000001</v>
      </c>
      <c r="T1153" s="32">
        <v>0.46</v>
      </c>
      <c r="U1153" s="59">
        <v>13782</v>
      </c>
      <c r="V1153" s="59">
        <v>53907</v>
      </c>
      <c r="W1153" s="59"/>
      <c r="X1153" s="59">
        <v>5285</v>
      </c>
      <c r="Y1153" s="59">
        <v>6342</v>
      </c>
    </row>
    <row r="1154" spans="1:25" x14ac:dyDescent="0.25">
      <c r="A1154" s="60">
        <f>IFERROR(VLOOKUP(RepVariacion[[#This Row],[Nombre Artículo]],Productos[],4,FALSE),"00 Falta Info")</f>
        <v>0</v>
      </c>
      <c r="B1154" s="34" t="str">
        <f>IFERROR(VLOOKUP(RepVariacion[[#This Row],[Nombre Artículo]],Productos[],3,FALSE),"00 Falta Info")</f>
        <v>Postres</v>
      </c>
      <c r="C1154" s="34" t="str">
        <f>IFERROR(VLOOKUP(RepVariacion[[#This Row],[Nombre Artículo]],Productos[],2,FALSE),"00 Falta Info")</f>
        <v>Tortas</v>
      </c>
      <c r="D1154" s="61">
        <f>RepVariacion[[#This Row],[Fecha]]-RepVariacion[[#This Row],[Fecha Inicial]]+1</f>
        <v>7</v>
      </c>
      <c r="E1154" s="62">
        <v>46177</v>
      </c>
      <c r="F1154" s="62">
        <v>46183</v>
      </c>
      <c r="G1154" s="29" t="s">
        <v>143</v>
      </c>
      <c r="H1154" s="30">
        <v>56</v>
      </c>
      <c r="I1154" s="30"/>
      <c r="J1154" s="30">
        <v>49</v>
      </c>
      <c r="K1154" s="30">
        <v>7</v>
      </c>
      <c r="L1154" s="30">
        <v>9</v>
      </c>
      <c r="M1154" s="30">
        <v>2</v>
      </c>
      <c r="N1154" s="30"/>
      <c r="O1154" s="58">
        <v>0.28599999999999998</v>
      </c>
      <c r="P1154" s="59">
        <v>3092</v>
      </c>
      <c r="Q1154" s="59"/>
      <c r="R1154" s="59"/>
      <c r="S1154" s="32">
        <v>0.54700000000000004</v>
      </c>
      <c r="T1154" s="32">
        <v>0.70399999999999996</v>
      </c>
      <c r="U1154" s="59">
        <v>19776.73</v>
      </c>
      <c r="V1154" s="59">
        <v>75754</v>
      </c>
      <c r="W1154" s="59"/>
      <c r="X1154" s="59">
        <v>10822</v>
      </c>
      <c r="Y1154" s="59">
        <v>13914</v>
      </c>
    </row>
    <row r="1155" spans="1:25" x14ac:dyDescent="0.25">
      <c r="A1155" s="60">
        <f>IFERROR(VLOOKUP(RepVariacion[[#This Row],[Nombre Artículo]],Productos[],4,FALSE),"00 Falta Info")</f>
        <v>0</v>
      </c>
      <c r="B1155" s="34" t="str">
        <f>IFERROR(VLOOKUP(RepVariacion[[#This Row],[Nombre Artículo]],Productos[],3,FALSE),"00 Falta Info")</f>
        <v>Postres</v>
      </c>
      <c r="C1155" s="34" t="str">
        <f>IFERROR(VLOOKUP(RepVariacion[[#This Row],[Nombre Artículo]],Productos[],2,FALSE),"00 Falta Info")</f>
        <v>Tortas</v>
      </c>
      <c r="D1155" s="61">
        <f>RepVariacion[[#This Row],[Fecha]]-RepVariacion[[#This Row],[Fecha Inicial]]+1</f>
        <v>7</v>
      </c>
      <c r="E1155" s="62">
        <v>46177</v>
      </c>
      <c r="F1155" s="62">
        <v>46183</v>
      </c>
      <c r="G1155" s="29" t="s">
        <v>132</v>
      </c>
      <c r="H1155" s="30">
        <v>48</v>
      </c>
      <c r="I1155" s="30">
        <v>144</v>
      </c>
      <c r="J1155" s="30">
        <v>173</v>
      </c>
      <c r="K1155" s="30">
        <v>19</v>
      </c>
      <c r="L1155" s="30">
        <v>20</v>
      </c>
      <c r="M1155" s="30">
        <v>1</v>
      </c>
      <c r="N1155" s="30"/>
      <c r="O1155" s="58">
        <v>5.2999999999999999E-2</v>
      </c>
      <c r="P1155" s="59">
        <v>240</v>
      </c>
      <c r="Q1155" s="59"/>
      <c r="R1155" s="59"/>
      <c r="S1155" s="32"/>
      <c r="T1155" s="32"/>
      <c r="U1155" s="59"/>
      <c r="V1155" s="59">
        <v>41520</v>
      </c>
      <c r="W1155" s="59">
        <v>34560</v>
      </c>
      <c r="X1155" s="59">
        <v>4560</v>
      </c>
      <c r="Y1155" s="59">
        <v>4800</v>
      </c>
    </row>
    <row r="1156" spans="1:25" x14ac:dyDescent="0.25">
      <c r="A1156" s="60">
        <f>IFERROR(VLOOKUP(RepVariacion[[#This Row],[Nombre Artículo]],Productos[],4,FALSE),"00 Falta Info")</f>
        <v>0</v>
      </c>
      <c r="B1156" s="34" t="str">
        <f>IFERROR(VLOOKUP(RepVariacion[[#This Row],[Nombre Artículo]],Productos[],3,FALSE),"00 Falta Info")</f>
        <v>Postres</v>
      </c>
      <c r="C1156" s="34" t="str">
        <f>IFERROR(VLOOKUP(RepVariacion[[#This Row],[Nombre Artículo]],Productos[],2,FALSE),"00 Falta Info")</f>
        <v>Tortas</v>
      </c>
      <c r="D1156" s="61">
        <f>RepVariacion[[#This Row],[Fecha]]-RepVariacion[[#This Row],[Fecha Inicial]]+1</f>
        <v>7</v>
      </c>
      <c r="E1156" s="62">
        <v>46177</v>
      </c>
      <c r="F1156" s="62">
        <v>46183</v>
      </c>
      <c r="G1156" s="29" t="s">
        <v>144</v>
      </c>
      <c r="H1156" s="30">
        <v>189</v>
      </c>
      <c r="I1156" s="30">
        <v>58</v>
      </c>
      <c r="J1156" s="30">
        <v>226</v>
      </c>
      <c r="K1156" s="30">
        <v>21</v>
      </c>
      <c r="L1156" s="30">
        <v>20</v>
      </c>
      <c r="M1156" s="30">
        <v>-1</v>
      </c>
      <c r="N1156" s="30"/>
      <c r="O1156" s="58">
        <v>-4.8000000000000001E-2</v>
      </c>
      <c r="P1156" s="59">
        <v>-333</v>
      </c>
      <c r="Q1156" s="59"/>
      <c r="R1156" s="59"/>
      <c r="S1156" s="32"/>
      <c r="T1156" s="32"/>
      <c r="U1156" s="59"/>
      <c r="V1156" s="59">
        <v>75258</v>
      </c>
      <c r="W1156" s="59">
        <v>19314</v>
      </c>
      <c r="X1156" s="59">
        <v>6993</v>
      </c>
      <c r="Y1156" s="59">
        <v>6660</v>
      </c>
    </row>
    <row r="1157" spans="1:25" x14ac:dyDescent="0.25">
      <c r="A1157" s="60">
        <f>IFERROR(VLOOKUP(RepVariacion[[#This Row],[Nombre Artículo]],Productos[],4,FALSE),"00 Falta Info")</f>
        <v>0</v>
      </c>
      <c r="B1157" s="34" t="str">
        <f>IFERROR(VLOOKUP(RepVariacion[[#This Row],[Nombre Artículo]],Productos[],3,FALSE),"00 Falta Info")</f>
        <v>Postres</v>
      </c>
      <c r="C1157" s="34" t="str">
        <f>IFERROR(VLOOKUP(RepVariacion[[#This Row],[Nombre Artículo]],Productos[],2,FALSE),"00 Falta Info")</f>
        <v>Tortas</v>
      </c>
      <c r="D1157" s="61">
        <f>RepVariacion[[#This Row],[Fecha]]-RepVariacion[[#This Row],[Fecha Inicial]]+1</f>
        <v>7</v>
      </c>
      <c r="E1157" s="62">
        <v>46177</v>
      </c>
      <c r="F1157" s="62">
        <v>46183</v>
      </c>
      <c r="G1157" s="29" t="s">
        <v>133</v>
      </c>
      <c r="H1157" s="30">
        <v>14</v>
      </c>
      <c r="I1157" s="30">
        <v>58</v>
      </c>
      <c r="J1157" s="30">
        <v>72</v>
      </c>
      <c r="K1157" s="30"/>
      <c r="L1157" s="30"/>
      <c r="M1157" s="30"/>
      <c r="N1157" s="30"/>
      <c r="O1157" s="58"/>
      <c r="P1157" s="59"/>
      <c r="Q1157" s="59"/>
      <c r="R1157" s="59"/>
      <c r="S1157" s="32"/>
      <c r="T1157" s="32"/>
      <c r="U1157" s="59"/>
      <c r="V1157" s="59">
        <v>25024</v>
      </c>
      <c r="W1157" s="59">
        <v>18444</v>
      </c>
      <c r="X1157" s="59"/>
      <c r="Y1157" s="59"/>
    </row>
    <row r="1158" spans="1:25" x14ac:dyDescent="0.25">
      <c r="A1158" s="60">
        <f>IFERROR(VLOOKUP(RepVariacion[[#This Row],[Nombre Artículo]],Productos[],4,FALSE),"00 Falta Info")</f>
        <v>0</v>
      </c>
      <c r="B1158" s="34" t="str">
        <f>IFERROR(VLOOKUP(RepVariacion[[#This Row],[Nombre Artículo]],Productos[],3,FALSE),"00 Falta Info")</f>
        <v>Postres</v>
      </c>
      <c r="C1158" s="34" t="str">
        <f>IFERROR(VLOOKUP(RepVariacion[[#This Row],[Nombre Artículo]],Productos[],2,FALSE),"00 Falta Info")</f>
        <v>Tortas</v>
      </c>
      <c r="D1158" s="61">
        <f>RepVariacion[[#This Row],[Fecha]]-RepVariacion[[#This Row],[Fecha Inicial]]+1</f>
        <v>7</v>
      </c>
      <c r="E1158" s="62">
        <v>46177</v>
      </c>
      <c r="F1158" s="62">
        <v>46183</v>
      </c>
      <c r="G1158" s="29" t="s">
        <v>145</v>
      </c>
      <c r="H1158" s="30">
        <v>27</v>
      </c>
      <c r="I1158" s="30"/>
      <c r="J1158" s="30">
        <v>27</v>
      </c>
      <c r="K1158" s="30"/>
      <c r="L1158" s="30">
        <v>3</v>
      </c>
      <c r="M1158" s="30">
        <v>3</v>
      </c>
      <c r="N1158" s="30"/>
      <c r="O1158" s="58"/>
      <c r="P1158" s="59">
        <v>3420</v>
      </c>
      <c r="Q1158" s="59"/>
      <c r="R1158" s="59"/>
      <c r="S1158" s="32"/>
      <c r="T1158" s="32">
        <v>0.76400000000000001</v>
      </c>
      <c r="U1158" s="59">
        <v>4473.55</v>
      </c>
      <c r="V1158" s="59">
        <v>30780</v>
      </c>
      <c r="W1158" s="59"/>
      <c r="X1158" s="59"/>
      <c r="Y1158" s="59">
        <v>3420</v>
      </c>
    </row>
    <row r="1159" spans="1:25" x14ac:dyDescent="0.25">
      <c r="A1159" s="60">
        <f>IFERROR(VLOOKUP(RepVariacion[[#This Row],[Nombre Artículo]],Productos[],4,FALSE),"00 Falta Info")</f>
        <v>0</v>
      </c>
      <c r="B1159" s="63" t="str">
        <f>IFERROR(VLOOKUP(RepVariacion[[#This Row],[Nombre Artículo]],Productos[],3,FALSE),"00 Falta Info")</f>
        <v>Postres</v>
      </c>
      <c r="C1159" s="63" t="str">
        <f>IFERROR(VLOOKUP(RepVariacion[[#This Row],[Nombre Artículo]],Productos[],2,FALSE),"00 Falta Info")</f>
        <v>Tortas</v>
      </c>
      <c r="D1159" s="64">
        <f>RepVariacion[[#This Row],[Fecha]]-RepVariacion[[#This Row],[Fecha Inicial]]+1</f>
        <v>7</v>
      </c>
      <c r="E1159" s="65">
        <v>46177</v>
      </c>
      <c r="F1159" s="65">
        <v>46183</v>
      </c>
      <c r="G1159" s="66" t="s">
        <v>135</v>
      </c>
      <c r="H1159" s="67">
        <v>12</v>
      </c>
      <c r="I1159" s="67">
        <v>12</v>
      </c>
      <c r="J1159" s="67">
        <v>17</v>
      </c>
      <c r="K1159" s="67">
        <v>7</v>
      </c>
      <c r="L1159" s="67">
        <v>6</v>
      </c>
      <c r="M1159" s="67">
        <v>-1</v>
      </c>
      <c r="N1159" s="67">
        <v>2</v>
      </c>
      <c r="O1159" s="68">
        <v>-0.14299999999999999</v>
      </c>
      <c r="P1159" s="69">
        <v>-272</v>
      </c>
      <c r="Q1159" s="69">
        <v>0.28599999999999998</v>
      </c>
      <c r="R1159" s="69">
        <v>544</v>
      </c>
      <c r="S1159" s="70">
        <v>0.122</v>
      </c>
      <c r="T1159" s="70">
        <v>0.104</v>
      </c>
      <c r="U1159" s="69">
        <v>15647</v>
      </c>
      <c r="V1159" s="69">
        <v>4624</v>
      </c>
      <c r="W1159" s="69">
        <v>3264</v>
      </c>
      <c r="X1159" s="69">
        <v>1904</v>
      </c>
      <c r="Y1159" s="69">
        <v>1632</v>
      </c>
    </row>
    <row r="1160" spans="1:25" x14ac:dyDescent="0.25">
      <c r="A1160" s="60">
        <f>IFERROR(VLOOKUP(RepVariacion[[#This Row],[Nombre Artículo]],Productos[],4,FALSE),"00 Falta Info")</f>
        <v>0</v>
      </c>
      <c r="B1160" s="34" t="str">
        <f>IFERROR(VLOOKUP(RepVariacion[[#This Row],[Nombre Artículo]],Productos[],3,FALSE),"00 Falta Info")</f>
        <v>Colación</v>
      </c>
      <c r="C1160" s="34" t="str">
        <f>IFERROR(VLOOKUP(RepVariacion[[#This Row],[Nombre Artículo]],Productos[],2,FALSE),"00 Falta Info")</f>
        <v>Colacion</v>
      </c>
      <c r="D1160" s="61">
        <f>RepVariacion[[#This Row],[Fecha]]-RepVariacion[[#This Row],[Fecha Inicial]]+1</f>
        <v>7</v>
      </c>
      <c r="E1160" s="62">
        <v>46177</v>
      </c>
      <c r="F1160" s="62">
        <v>46183</v>
      </c>
      <c r="G1160" s="29" t="s">
        <v>150</v>
      </c>
      <c r="H1160" s="30">
        <v>8.4</v>
      </c>
      <c r="I1160" s="30">
        <v>4.5999999999999996</v>
      </c>
      <c r="J1160" s="30">
        <v>8.8000000000000007</v>
      </c>
      <c r="K1160" s="30">
        <v>4.2</v>
      </c>
      <c r="L1160" s="30"/>
      <c r="M1160" s="30">
        <v>-4.2</v>
      </c>
      <c r="N1160" s="30"/>
      <c r="O1160" s="58">
        <v>-1</v>
      </c>
      <c r="P1160" s="59">
        <v>-20042.18</v>
      </c>
      <c r="Q1160" s="59"/>
      <c r="R1160" s="59"/>
      <c r="S1160" s="32"/>
      <c r="T1160" s="32"/>
      <c r="U1160" s="59"/>
      <c r="V1160" s="59">
        <v>42586.62</v>
      </c>
      <c r="W1160" s="59">
        <v>23203.5</v>
      </c>
      <c r="X1160" s="59">
        <v>19221.599999999999</v>
      </c>
      <c r="Y1160" s="59"/>
    </row>
    <row r="1161" spans="1:25" x14ac:dyDescent="0.25">
      <c r="A1161" s="60">
        <f>IFERROR(VLOOKUP(RepVariacion[[#This Row],[Nombre Artículo]],Productos[],4,FALSE),"00 Falta Info")</f>
        <v>0</v>
      </c>
      <c r="B1161" s="63" t="str">
        <f>IFERROR(VLOOKUP(RepVariacion[[#This Row],[Nombre Artículo]],Productos[],3,FALSE),"00 Falta Info")</f>
        <v>Colación</v>
      </c>
      <c r="C1161" s="63" t="str">
        <f>IFERROR(VLOOKUP(RepVariacion[[#This Row],[Nombre Artículo]],Productos[],2,FALSE),"00 Falta Info")</f>
        <v>Colacion</v>
      </c>
      <c r="D1161" s="64">
        <f>RepVariacion[[#This Row],[Fecha]]-RepVariacion[[#This Row],[Fecha Inicial]]+1</f>
        <v>7</v>
      </c>
      <c r="E1161" s="65">
        <v>46177</v>
      </c>
      <c r="F1161" s="65">
        <v>46183</v>
      </c>
      <c r="G1161" s="66" t="s">
        <v>405</v>
      </c>
      <c r="H1161" s="67"/>
      <c r="I1161" s="67">
        <v>20</v>
      </c>
      <c r="J1161" s="67">
        <v>10.4</v>
      </c>
      <c r="K1161" s="67">
        <v>9.6</v>
      </c>
      <c r="L1161" s="67"/>
      <c r="M1161" s="67">
        <v>-9.6</v>
      </c>
      <c r="N1161" s="67"/>
      <c r="O1161" s="68">
        <v>-1</v>
      </c>
      <c r="P1161" s="69">
        <v>-33678.5</v>
      </c>
      <c r="Q1161" s="69"/>
      <c r="R1161" s="69"/>
      <c r="S1161" s="70"/>
      <c r="T1161" s="70"/>
      <c r="U1161" s="69"/>
      <c r="V1161" s="69">
        <v>36121.5</v>
      </c>
      <c r="W1161" s="69">
        <v>69800</v>
      </c>
      <c r="X1161" s="69">
        <v>33678.5</v>
      </c>
      <c r="Y1161" s="69"/>
    </row>
  </sheetData>
  <phoneticPr fontId="7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8455-1A83-44C9-9A72-58C811AF9E67}">
  <sheetPr>
    <tabColor theme="5" tint="0.39997558519241921"/>
  </sheetPr>
  <dimension ref="A1:Z1203"/>
  <sheetViews>
    <sheetView zoomScale="85" zoomScaleNormal="85" workbookViewId="0">
      <pane xSplit="5" ySplit="1" topLeftCell="F1156" activePane="bottomRight" state="frozen"/>
      <selection pane="topRight"/>
      <selection pane="bottomLeft"/>
      <selection pane="bottomRight" activeCell="D1156" sqref="D1156:D1203"/>
    </sheetView>
  </sheetViews>
  <sheetFormatPr baseColWidth="10" defaultColWidth="11.42578125" defaultRowHeight="15" x14ac:dyDescent="0.25"/>
  <cols>
    <col min="1" max="1" width="11.28515625" hidden="1" customWidth="1"/>
    <col min="2" max="2" width="14.7109375" bestFit="1" customWidth="1"/>
    <col min="3" max="3" width="11.7109375" bestFit="1" customWidth="1"/>
    <col min="4" max="4" width="11.28515625" bestFit="1" customWidth="1"/>
    <col min="5" max="5" width="28" customWidth="1"/>
    <col min="6" max="6" width="8" bestFit="1" customWidth="1"/>
    <col min="7" max="8" width="11" bestFit="1" customWidth="1"/>
    <col min="9" max="9" width="11.5703125" bestFit="1" customWidth="1"/>
    <col min="10" max="10" width="9.42578125" bestFit="1" customWidth="1"/>
    <col min="11" max="11" width="11.7109375" bestFit="1" customWidth="1"/>
    <col min="12" max="12" width="7.85546875" bestFit="1" customWidth="1"/>
    <col min="13" max="13" width="48.7109375" bestFit="1" customWidth="1"/>
    <col min="14" max="14" width="11.42578125" bestFit="1" customWidth="1"/>
    <col min="15" max="15" width="10.28515625" bestFit="1" customWidth="1"/>
    <col min="16" max="16" width="15" bestFit="1" customWidth="1"/>
    <col min="17" max="17" width="11.7109375" bestFit="1" customWidth="1"/>
    <col min="18" max="18" width="10.7109375" bestFit="1" customWidth="1"/>
    <col min="19" max="19" width="11.140625" bestFit="1" customWidth="1"/>
    <col min="20" max="20" width="12.7109375" bestFit="1" customWidth="1"/>
    <col min="21" max="21" width="10.28515625" bestFit="1" customWidth="1"/>
    <col min="22" max="22" width="6.7109375" bestFit="1" customWidth="1"/>
    <col min="23" max="23" width="9.7109375" bestFit="1" customWidth="1"/>
    <col min="24" max="24" width="11.7109375" bestFit="1" customWidth="1"/>
    <col min="25" max="25" width="10.85546875" bestFit="1" customWidth="1"/>
    <col min="26" max="26" width="12" bestFit="1" customWidth="1"/>
    <col min="27" max="27" width="11.7109375" bestFit="1" customWidth="1"/>
    <col min="28" max="28" width="9.85546875" bestFit="1" customWidth="1"/>
    <col min="29" max="29" width="9.42578125" bestFit="1" customWidth="1"/>
  </cols>
  <sheetData>
    <row r="1" spans="1:26" s="19" customFormat="1" ht="45" x14ac:dyDescent="0.25">
      <c r="A1" s="18" t="s">
        <v>27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14</v>
      </c>
      <c r="G1" s="18" t="s">
        <v>8</v>
      </c>
      <c r="H1" s="18" t="s">
        <v>5</v>
      </c>
      <c r="I1" s="18" t="s">
        <v>4</v>
      </c>
      <c r="J1" s="18" t="s">
        <v>6</v>
      </c>
      <c r="K1" s="18" t="s">
        <v>51</v>
      </c>
      <c r="L1" s="18" t="s">
        <v>52</v>
      </c>
      <c r="M1" s="18" t="s">
        <v>7</v>
      </c>
      <c r="N1" s="18" t="s">
        <v>54</v>
      </c>
      <c r="O1" s="18" t="s">
        <v>95</v>
      </c>
      <c r="P1" s="18" t="s">
        <v>78</v>
      </c>
      <c r="Q1" s="18" t="s">
        <v>81</v>
      </c>
      <c r="R1" s="18" t="s">
        <v>82</v>
      </c>
      <c r="S1" s="18" t="s">
        <v>55</v>
      </c>
      <c r="T1" s="18" t="s">
        <v>79</v>
      </c>
      <c r="U1" s="18" t="s">
        <v>80</v>
      </c>
      <c r="V1" s="18" t="s">
        <v>56</v>
      </c>
      <c r="W1" s="18" t="s">
        <v>57</v>
      </c>
      <c r="X1" s="18" t="s">
        <v>58</v>
      </c>
      <c r="Y1" s="18" t="s">
        <v>53</v>
      </c>
      <c r="Z1" s="18" t="s">
        <v>9</v>
      </c>
    </row>
    <row r="2" spans="1:26" x14ac:dyDescent="0.25">
      <c r="A2" s="38">
        <f>IFERROR(VLOOKUP(InteliPar[[#This Row],[Nombre de Articulo]],Productos[],4,FALSE),"00 Falta Info")</f>
        <v>0</v>
      </c>
      <c r="B2" s="34" t="str">
        <f>IFERROR(VLOOKUP(InteliPar[[#This Row],[Nombre de Articulo]],Productos[],3,FALSE),"00 Falta Info")</f>
        <v>Aves</v>
      </c>
      <c r="C2" s="34" t="str">
        <f>IFERROR(VLOOKUP(InteliPar[[#This Row],[Nombre de Articulo]],Productos[],2,FALSE),"00 Falta Info")</f>
        <v>Pollo</v>
      </c>
      <c r="D2" s="53">
        <v>46024</v>
      </c>
      <c r="E2" s="39" t="s">
        <v>71</v>
      </c>
      <c r="F2" s="40">
        <v>5.6</v>
      </c>
      <c r="G2" s="41">
        <v>114526</v>
      </c>
      <c r="H2" s="42">
        <v>21.73</v>
      </c>
      <c r="I2" s="43" t="s">
        <v>73</v>
      </c>
      <c r="J2" s="41">
        <v>5269.88</v>
      </c>
      <c r="K2" s="44">
        <v>6.3</v>
      </c>
      <c r="L2" s="45" t="s">
        <v>74</v>
      </c>
      <c r="M2" s="46" t="s">
        <v>437</v>
      </c>
      <c r="N2" s="40">
        <v>15</v>
      </c>
      <c r="O2" s="47">
        <v>46010</v>
      </c>
      <c r="P2" s="48">
        <v>46017</v>
      </c>
      <c r="Q2" s="49">
        <v>7</v>
      </c>
      <c r="R2" s="49">
        <v>3</v>
      </c>
      <c r="S2" s="32">
        <v>0.25</v>
      </c>
      <c r="T2" s="50">
        <v>46018</v>
      </c>
      <c r="U2" s="49">
        <v>8</v>
      </c>
      <c r="V2" s="42">
        <v>10</v>
      </c>
      <c r="W2" s="40">
        <v>0</v>
      </c>
      <c r="X2" s="33">
        <v>0</v>
      </c>
      <c r="Y2" s="51">
        <v>28</v>
      </c>
      <c r="Z2" s="52">
        <v>43575.320249999997</v>
      </c>
    </row>
    <row r="3" spans="1:26" x14ac:dyDescent="0.25">
      <c r="A3" s="38">
        <f>IFERROR(VLOOKUP(InteliPar[[#This Row],[Nombre de Articulo]],Productos[],4,FALSE),"00 Falta Info")</f>
        <v>0</v>
      </c>
      <c r="B3" s="34" t="str">
        <f>IFERROR(VLOOKUP(InteliPar[[#This Row],[Nombre de Articulo]],Productos[],3,FALSE),"00 Falta Info")</f>
        <v>Carnes</v>
      </c>
      <c r="C3" s="34" t="str">
        <f>IFERROR(VLOOKUP(InteliPar[[#This Row],[Nombre de Articulo]],Productos[],2,FALSE),"00 Falta Info")</f>
        <v>Vacuno</v>
      </c>
      <c r="D3" s="53">
        <v>46024</v>
      </c>
      <c r="E3" s="39" t="s">
        <v>102</v>
      </c>
      <c r="F3" s="40">
        <v>-0.3</v>
      </c>
      <c r="G3" s="41">
        <v>263835</v>
      </c>
      <c r="H3" s="42">
        <v>16.5</v>
      </c>
      <c r="I3" s="43" t="s">
        <v>73</v>
      </c>
      <c r="J3" s="41">
        <v>15990</v>
      </c>
      <c r="K3" s="44">
        <v>0.2</v>
      </c>
      <c r="L3" s="45" t="s">
        <v>74</v>
      </c>
      <c r="M3" s="46" t="s">
        <v>438</v>
      </c>
      <c r="N3" s="40">
        <v>0</v>
      </c>
      <c r="O3" s="47">
        <v>46010</v>
      </c>
      <c r="P3" s="48">
        <v>46017</v>
      </c>
      <c r="Q3" s="49">
        <v>7</v>
      </c>
      <c r="R3" s="49">
        <v>3</v>
      </c>
      <c r="S3" s="32">
        <v>0.25</v>
      </c>
      <c r="T3" s="50">
        <v>46018</v>
      </c>
      <c r="U3" s="49">
        <v>8</v>
      </c>
      <c r="V3" s="42">
        <v>1</v>
      </c>
      <c r="W3" s="40">
        <v>0</v>
      </c>
      <c r="X3" s="33">
        <v>0</v>
      </c>
      <c r="Y3" s="51">
        <v>660</v>
      </c>
      <c r="Z3" s="52">
        <v>256839.375</v>
      </c>
    </row>
    <row r="4" spans="1:26" x14ac:dyDescent="0.25">
      <c r="A4" s="38">
        <f>IFERROR(VLOOKUP(InteliPar[[#This Row],[Nombre de Articulo]],Productos[],4,FALSE),"00 Falta Info")</f>
        <v>0</v>
      </c>
      <c r="B4" s="34" t="str">
        <f>IFERROR(VLOOKUP(InteliPar[[#This Row],[Nombre de Articulo]],Productos[],3,FALSE),"00 Falta Info")</f>
        <v>Carnes</v>
      </c>
      <c r="C4" s="34" t="str">
        <f>IFERROR(VLOOKUP(InteliPar[[#This Row],[Nombre de Articulo]],Productos[],2,FALSE),"00 Falta Info")</f>
        <v>Vacuno</v>
      </c>
      <c r="D4" s="53">
        <v>46024</v>
      </c>
      <c r="E4" s="39" t="s">
        <v>103</v>
      </c>
      <c r="F4" s="40">
        <v>183.3</v>
      </c>
      <c r="G4" s="41">
        <v>858631</v>
      </c>
      <c r="H4" s="42">
        <v>123.54</v>
      </c>
      <c r="I4" s="43" t="s">
        <v>439</v>
      </c>
      <c r="J4" s="41">
        <v>6950.51</v>
      </c>
      <c r="K4" s="44">
        <v>207.1</v>
      </c>
      <c r="L4" s="45" t="s">
        <v>440</v>
      </c>
      <c r="M4" s="46" t="s">
        <v>438</v>
      </c>
      <c r="N4" s="40">
        <v>200</v>
      </c>
      <c r="O4" s="47">
        <v>46010</v>
      </c>
      <c r="P4" s="48">
        <v>46017</v>
      </c>
      <c r="Q4" s="49">
        <v>7</v>
      </c>
      <c r="R4" s="49">
        <v>3</v>
      </c>
      <c r="S4" s="32">
        <v>0.25</v>
      </c>
      <c r="T4" s="50">
        <v>46018</v>
      </c>
      <c r="U4" s="49">
        <v>8</v>
      </c>
      <c r="V4" s="42">
        <v>324</v>
      </c>
      <c r="W4" s="40">
        <v>201</v>
      </c>
      <c r="X4" s="33">
        <v>1397052.51</v>
      </c>
      <c r="Y4" s="51">
        <v>5</v>
      </c>
      <c r="Z4" s="52">
        <v>0</v>
      </c>
    </row>
    <row r="5" spans="1:26" x14ac:dyDescent="0.25">
      <c r="A5" s="38">
        <f>IFERROR(VLOOKUP(InteliPar[[#This Row],[Nombre de Articulo]],Productos[],4,FALSE),"00 Falta Info")</f>
        <v>0</v>
      </c>
      <c r="B5" s="34" t="str">
        <f>IFERROR(VLOOKUP(InteliPar[[#This Row],[Nombre de Articulo]],Productos[],3,FALSE),"00 Falta Info")</f>
        <v>Carnes</v>
      </c>
      <c r="C5" s="34" t="str">
        <f>IFERROR(VLOOKUP(InteliPar[[#This Row],[Nombre de Articulo]],Productos[],2,FALSE),"00 Falta Info")</f>
        <v>Vacuno</v>
      </c>
      <c r="D5" s="53">
        <v>46024</v>
      </c>
      <c r="E5" s="39" t="s">
        <v>84</v>
      </c>
      <c r="F5" s="40">
        <v>26.1</v>
      </c>
      <c r="G5" s="41">
        <v>506472</v>
      </c>
      <c r="H5" s="42">
        <v>36.549999999999997</v>
      </c>
      <c r="I5" s="43" t="s">
        <v>73</v>
      </c>
      <c r="J5" s="41">
        <v>13857.17</v>
      </c>
      <c r="K5" s="44">
        <v>37.299999999999997</v>
      </c>
      <c r="L5" s="45" t="s">
        <v>74</v>
      </c>
      <c r="M5" s="46" t="s">
        <v>438</v>
      </c>
      <c r="N5" s="40">
        <v>0</v>
      </c>
      <c r="O5" s="47">
        <v>46010</v>
      </c>
      <c r="P5" s="48">
        <v>46017</v>
      </c>
      <c r="Q5" s="49">
        <v>7</v>
      </c>
      <c r="R5" s="49">
        <v>3</v>
      </c>
      <c r="S5" s="32">
        <v>0.25</v>
      </c>
      <c r="T5" s="50">
        <v>46018</v>
      </c>
      <c r="U5" s="49">
        <v>8</v>
      </c>
      <c r="V5" s="42">
        <v>59</v>
      </c>
      <c r="W5" s="40">
        <v>23</v>
      </c>
      <c r="X5" s="33">
        <v>318714.90999999997</v>
      </c>
      <c r="Y5" s="51">
        <v>8</v>
      </c>
      <c r="Z5" s="52">
        <v>0</v>
      </c>
    </row>
    <row r="6" spans="1:26" x14ac:dyDescent="0.25">
      <c r="A6" s="38">
        <f>IFERROR(VLOOKUP(InteliPar[[#This Row],[Nombre de Articulo]],Productos[],4,FALSE),"00 Falta Info")</f>
        <v>0</v>
      </c>
      <c r="B6" s="34" t="str">
        <f>IFERROR(VLOOKUP(InteliPar[[#This Row],[Nombre de Articulo]],Productos[],3,FALSE),"00 Falta Info")</f>
        <v>Carnes</v>
      </c>
      <c r="C6" s="34" t="str">
        <f>IFERROR(VLOOKUP(InteliPar[[#This Row],[Nombre de Articulo]],Productos[],2,FALSE),"00 Falta Info")</f>
        <v>Vacuno</v>
      </c>
      <c r="D6" s="53">
        <v>46024</v>
      </c>
      <c r="E6" s="39" t="s">
        <v>429</v>
      </c>
      <c r="F6" s="40"/>
      <c r="G6" s="41"/>
      <c r="H6" s="42"/>
      <c r="I6" s="43" t="s">
        <v>73</v>
      </c>
      <c r="J6" s="41"/>
      <c r="K6" s="44">
        <v>6.4</v>
      </c>
      <c r="L6" s="45" t="s">
        <v>74</v>
      </c>
      <c r="M6" s="46" t="s">
        <v>441</v>
      </c>
      <c r="N6" s="40">
        <v>0</v>
      </c>
      <c r="O6" s="47">
        <v>46010</v>
      </c>
      <c r="P6" s="48">
        <v>46017</v>
      </c>
      <c r="Q6" s="49">
        <v>7</v>
      </c>
      <c r="R6" s="49">
        <v>3</v>
      </c>
      <c r="S6" s="32">
        <v>0.25</v>
      </c>
      <c r="T6" s="50">
        <v>46018</v>
      </c>
      <c r="U6" s="49">
        <v>8</v>
      </c>
      <c r="V6" s="42">
        <v>10</v>
      </c>
      <c r="W6" s="40">
        <v>10</v>
      </c>
      <c r="X6" s="33">
        <v>0</v>
      </c>
      <c r="Y6" s="51">
        <v>0</v>
      </c>
      <c r="Z6" s="52">
        <v>0</v>
      </c>
    </row>
    <row r="7" spans="1:26" x14ac:dyDescent="0.25">
      <c r="A7" s="38">
        <f>IFERROR(VLOOKUP(InteliPar[[#This Row],[Nombre de Articulo]],Productos[],4,FALSE),"00 Falta Info")</f>
        <v>0</v>
      </c>
      <c r="B7" s="34" t="str">
        <f>IFERROR(VLOOKUP(InteliPar[[#This Row],[Nombre de Articulo]],Productos[],3,FALSE),"00 Falta Info")</f>
        <v>Carnes</v>
      </c>
      <c r="C7" s="34" t="str">
        <f>IFERROR(VLOOKUP(InteliPar[[#This Row],[Nombre de Articulo]],Productos[],2,FALSE),"00 Falta Info")</f>
        <v>Vacuno</v>
      </c>
      <c r="D7" s="53">
        <v>46024</v>
      </c>
      <c r="E7" s="39" t="s">
        <v>104</v>
      </c>
      <c r="F7" s="40">
        <v>54.8</v>
      </c>
      <c r="G7" s="41">
        <v>977664</v>
      </c>
      <c r="H7" s="42">
        <v>250.55</v>
      </c>
      <c r="I7" s="43" t="s">
        <v>439</v>
      </c>
      <c r="J7" s="41">
        <v>3902.07</v>
      </c>
      <c r="K7" s="44">
        <v>60.1</v>
      </c>
      <c r="L7" s="45" t="s">
        <v>440</v>
      </c>
      <c r="M7" s="46" t="s">
        <v>442</v>
      </c>
      <c r="N7" s="40">
        <v>125</v>
      </c>
      <c r="O7" s="47">
        <v>46010</v>
      </c>
      <c r="P7" s="48">
        <v>46017</v>
      </c>
      <c r="Q7" s="49">
        <v>7</v>
      </c>
      <c r="R7" s="49">
        <v>3</v>
      </c>
      <c r="S7" s="32">
        <v>0.25</v>
      </c>
      <c r="T7" s="50">
        <v>46018</v>
      </c>
      <c r="U7" s="49">
        <v>8</v>
      </c>
      <c r="V7" s="42">
        <v>94</v>
      </c>
      <c r="W7" s="40">
        <v>0</v>
      </c>
      <c r="X7" s="33">
        <v>0</v>
      </c>
      <c r="Y7" s="51">
        <v>33</v>
      </c>
      <c r="Z7" s="52">
        <v>454371.66356250003</v>
      </c>
    </row>
    <row r="8" spans="1:26" x14ac:dyDescent="0.25">
      <c r="A8" s="38">
        <f>IFERROR(VLOOKUP(InteliPar[[#This Row],[Nombre de Articulo]],Productos[],4,FALSE),"00 Falta Info")</f>
        <v>0</v>
      </c>
      <c r="B8" s="34" t="str">
        <f>IFERROR(VLOOKUP(InteliPar[[#This Row],[Nombre de Articulo]],Productos[],3,FALSE),"00 Falta Info")</f>
        <v>Carnes</v>
      </c>
      <c r="C8" s="34" t="str">
        <f>IFERROR(VLOOKUP(InteliPar[[#This Row],[Nombre de Articulo]],Productos[],2,FALSE),"00 Falta Info")</f>
        <v>Vacuno</v>
      </c>
      <c r="D8" s="53">
        <v>46024</v>
      </c>
      <c r="E8" s="39" t="s">
        <v>105</v>
      </c>
      <c r="F8" s="40"/>
      <c r="G8" s="41">
        <v>164000</v>
      </c>
      <c r="H8" s="42">
        <v>20</v>
      </c>
      <c r="I8" s="43" t="s">
        <v>73</v>
      </c>
      <c r="J8" s="41">
        <v>8200</v>
      </c>
      <c r="K8" s="44">
        <v>0</v>
      </c>
      <c r="L8" s="45" t="s">
        <v>74</v>
      </c>
      <c r="M8" s="46" t="s">
        <v>441</v>
      </c>
      <c r="N8" s="40">
        <v>0</v>
      </c>
      <c r="O8" s="47">
        <v>46010</v>
      </c>
      <c r="P8" s="48">
        <v>46017</v>
      </c>
      <c r="Q8" s="49">
        <v>7</v>
      </c>
      <c r="R8" s="49">
        <v>3</v>
      </c>
      <c r="S8" s="32">
        <v>0.25</v>
      </c>
      <c r="T8" s="50">
        <v>46018</v>
      </c>
      <c r="U8" s="49">
        <v>8</v>
      </c>
      <c r="V8" s="42">
        <v>0</v>
      </c>
      <c r="W8" s="40">
        <v>0</v>
      </c>
      <c r="X8" s="33">
        <v>0</v>
      </c>
      <c r="Y8" s="51">
        <v>0</v>
      </c>
      <c r="Z8" s="52">
        <v>0</v>
      </c>
    </row>
    <row r="9" spans="1:26" x14ac:dyDescent="0.25">
      <c r="A9" s="38">
        <f>IFERROR(VLOOKUP(InteliPar[[#This Row],[Nombre de Articulo]],Productos[],4,FALSE),"00 Falta Info")</f>
        <v>0</v>
      </c>
      <c r="B9" s="34" t="str">
        <f>IFERROR(VLOOKUP(InteliPar[[#This Row],[Nombre de Articulo]],Productos[],3,FALSE),"00 Falta Info")</f>
        <v>Carnes</v>
      </c>
      <c r="C9" s="34" t="str">
        <f>IFERROR(VLOOKUP(InteliPar[[#This Row],[Nombre de Articulo]],Productos[],2,FALSE),"00 Falta Info")</f>
        <v>Vacuno</v>
      </c>
      <c r="D9" s="53">
        <v>46024</v>
      </c>
      <c r="E9" s="39" t="s">
        <v>85</v>
      </c>
      <c r="F9" s="40">
        <v>9.5</v>
      </c>
      <c r="G9" s="41">
        <v>174682</v>
      </c>
      <c r="H9" s="42">
        <v>14.64</v>
      </c>
      <c r="I9" s="43" t="s">
        <v>73</v>
      </c>
      <c r="J9" s="41">
        <v>11933.7</v>
      </c>
      <c r="K9" s="44">
        <v>58.8</v>
      </c>
      <c r="L9" s="45" t="s">
        <v>74</v>
      </c>
      <c r="M9" s="46" t="s">
        <v>438</v>
      </c>
      <c r="N9" s="40">
        <v>0</v>
      </c>
      <c r="O9" s="47">
        <v>46010</v>
      </c>
      <c r="P9" s="48">
        <v>46017</v>
      </c>
      <c r="Q9" s="49">
        <v>7</v>
      </c>
      <c r="R9" s="49">
        <v>3</v>
      </c>
      <c r="S9" s="32">
        <v>0.25</v>
      </c>
      <c r="T9" s="50">
        <v>46018</v>
      </c>
      <c r="U9" s="49">
        <v>8</v>
      </c>
      <c r="V9" s="42">
        <v>92</v>
      </c>
      <c r="W9" s="40">
        <v>78</v>
      </c>
      <c r="X9" s="33">
        <v>930828.60000000009</v>
      </c>
      <c r="Y9" s="51">
        <v>2</v>
      </c>
      <c r="Z9" s="52">
        <v>0</v>
      </c>
    </row>
    <row r="10" spans="1:26" x14ac:dyDescent="0.25">
      <c r="A10" s="38">
        <f>IFERROR(VLOOKUP(InteliPar[[#This Row],[Nombre de Articulo]],Productos[],4,FALSE),"00 Falta Info")</f>
        <v>0</v>
      </c>
      <c r="B10" s="34" t="str">
        <f>IFERROR(VLOOKUP(InteliPar[[#This Row],[Nombre de Articulo]],Productos[],3,FALSE),"00 Falta Info")</f>
        <v>Carnes</v>
      </c>
      <c r="C10" s="34" t="str">
        <f>IFERROR(VLOOKUP(InteliPar[[#This Row],[Nombre de Articulo]],Productos[],2,FALSE),"00 Falta Info")</f>
        <v>Vacuno</v>
      </c>
      <c r="D10" s="53">
        <v>46024</v>
      </c>
      <c r="E10" s="39" t="s">
        <v>106</v>
      </c>
      <c r="F10" s="40">
        <v>75.7</v>
      </c>
      <c r="G10" s="41">
        <v>494835</v>
      </c>
      <c r="H10" s="42">
        <v>164.94</v>
      </c>
      <c r="I10" s="43" t="s">
        <v>439</v>
      </c>
      <c r="J10" s="41">
        <v>3000</v>
      </c>
      <c r="K10" s="44">
        <v>-1.9</v>
      </c>
      <c r="L10" s="45" t="s">
        <v>443</v>
      </c>
      <c r="M10" s="46" t="s">
        <v>441</v>
      </c>
      <c r="N10" s="40">
        <v>80</v>
      </c>
      <c r="O10" s="47">
        <v>46010</v>
      </c>
      <c r="P10" s="48">
        <v>46017</v>
      </c>
      <c r="Q10" s="49">
        <v>7</v>
      </c>
      <c r="R10" s="49">
        <v>3</v>
      </c>
      <c r="S10" s="32">
        <v>0.25</v>
      </c>
      <c r="T10" s="50">
        <v>46018</v>
      </c>
      <c r="U10" s="49">
        <v>8</v>
      </c>
      <c r="V10" s="42">
        <v>-3</v>
      </c>
      <c r="W10" s="40">
        <v>0</v>
      </c>
      <c r="X10" s="33">
        <v>0</v>
      </c>
      <c r="Y10" s="51">
        <v>-694</v>
      </c>
      <c r="Z10" s="52">
        <v>0</v>
      </c>
    </row>
    <row r="11" spans="1:26" x14ac:dyDescent="0.25">
      <c r="A11" s="38">
        <f>IFERROR(VLOOKUP(InteliPar[[#This Row],[Nombre de Articulo]],Productos[],4,FALSE),"00 Falta Info")</f>
        <v>0</v>
      </c>
      <c r="B11" s="34" t="str">
        <f>IFERROR(VLOOKUP(InteliPar[[#This Row],[Nombre de Articulo]],Productos[],3,FALSE),"00 Falta Info")</f>
        <v>Pescado</v>
      </c>
      <c r="C11" s="34" t="str">
        <f>IFERROR(VLOOKUP(InteliPar[[#This Row],[Nombre de Articulo]],Productos[],2,FALSE),"00 Falta Info")</f>
        <v>Pescado</v>
      </c>
      <c r="D11" s="53">
        <v>46024</v>
      </c>
      <c r="E11" s="39" t="s">
        <v>107</v>
      </c>
      <c r="F11" s="40">
        <v>30</v>
      </c>
      <c r="G11" s="41">
        <v>193809</v>
      </c>
      <c r="H11" s="42">
        <v>20.29</v>
      </c>
      <c r="I11" s="43" t="s">
        <v>73</v>
      </c>
      <c r="J11" s="41">
        <v>9549.99</v>
      </c>
      <c r="K11" s="44">
        <v>30</v>
      </c>
      <c r="L11" s="45" t="s">
        <v>74</v>
      </c>
      <c r="M11" s="46" t="s">
        <v>444</v>
      </c>
      <c r="N11" s="40">
        <v>15</v>
      </c>
      <c r="O11" s="47">
        <v>46010</v>
      </c>
      <c r="P11" s="48">
        <v>46017</v>
      </c>
      <c r="Q11" s="49">
        <v>7</v>
      </c>
      <c r="R11" s="49">
        <v>3</v>
      </c>
      <c r="S11" s="32">
        <v>0.25</v>
      </c>
      <c r="T11" s="50">
        <v>46018</v>
      </c>
      <c r="U11" s="49">
        <v>8</v>
      </c>
      <c r="V11" s="42">
        <v>47</v>
      </c>
      <c r="W11" s="40">
        <v>27</v>
      </c>
      <c r="X11" s="33">
        <v>257849.72999999998</v>
      </c>
      <c r="Y11" s="51">
        <v>5</v>
      </c>
      <c r="Z11" s="52">
        <v>0</v>
      </c>
    </row>
    <row r="12" spans="1:26" x14ac:dyDescent="0.25">
      <c r="A12" s="38">
        <f>IFERROR(VLOOKUP(InteliPar[[#This Row],[Nombre de Articulo]],Productos[],4,FALSE),"00 Falta Info")</f>
        <v>0</v>
      </c>
      <c r="B12" s="34" t="str">
        <f>IFERROR(VLOOKUP(InteliPar[[#This Row],[Nombre de Articulo]],Productos[],3,FALSE),"00 Falta Info")</f>
        <v>Pescado</v>
      </c>
      <c r="C12" s="34" t="str">
        <f>IFERROR(VLOOKUP(InteliPar[[#This Row],[Nombre de Articulo]],Productos[],2,FALSE),"00 Falta Info")</f>
        <v>Pescado</v>
      </c>
      <c r="D12" s="53">
        <v>46024</v>
      </c>
      <c r="E12" s="39" t="s">
        <v>108</v>
      </c>
      <c r="F12" s="40">
        <v>33.4</v>
      </c>
      <c r="G12" s="41">
        <v>140595</v>
      </c>
      <c r="H12" s="42">
        <v>21.63</v>
      </c>
      <c r="I12" s="43" t="s">
        <v>73</v>
      </c>
      <c r="J12" s="41">
        <v>6500</v>
      </c>
      <c r="K12" s="44">
        <v>33.4</v>
      </c>
      <c r="L12" s="45" t="s">
        <v>74</v>
      </c>
      <c r="M12" s="46" t="s">
        <v>445</v>
      </c>
      <c r="N12" s="40">
        <v>49.4</v>
      </c>
      <c r="O12" s="47">
        <v>46010</v>
      </c>
      <c r="P12" s="48">
        <v>46017</v>
      </c>
      <c r="Q12" s="49">
        <v>7</v>
      </c>
      <c r="R12" s="49">
        <v>3</v>
      </c>
      <c r="S12" s="32">
        <v>0.25</v>
      </c>
      <c r="T12" s="50">
        <v>46018</v>
      </c>
      <c r="U12" s="49">
        <v>8</v>
      </c>
      <c r="V12" s="42">
        <v>53</v>
      </c>
      <c r="W12" s="40">
        <v>32</v>
      </c>
      <c r="X12" s="33">
        <v>208000</v>
      </c>
      <c r="Y12" s="51">
        <v>5</v>
      </c>
      <c r="Z12" s="52">
        <v>0</v>
      </c>
    </row>
    <row r="13" spans="1:26" x14ac:dyDescent="0.25">
      <c r="A13" s="38">
        <f>IFERROR(VLOOKUP(InteliPar[[#This Row],[Nombre de Articulo]],Productos[],4,FALSE),"00 Falta Info")</f>
        <v>0</v>
      </c>
      <c r="B13" s="34" t="str">
        <f>IFERROR(VLOOKUP(InteliPar[[#This Row],[Nombre de Articulo]],Productos[],3,FALSE),"00 Falta Info")</f>
        <v>Pescado</v>
      </c>
      <c r="C13" s="34" t="str">
        <f>IFERROR(VLOOKUP(InteliPar[[#This Row],[Nombre de Articulo]],Productos[],2,FALSE),"00 Falta Info")</f>
        <v>Pescado</v>
      </c>
      <c r="D13" s="53">
        <v>46024</v>
      </c>
      <c r="E13" s="39" t="s">
        <v>154</v>
      </c>
      <c r="F13" s="40"/>
      <c r="G13" s="41"/>
      <c r="H13" s="42"/>
      <c r="I13" s="43" t="s">
        <v>73</v>
      </c>
      <c r="J13" s="41"/>
      <c r="K13" s="44">
        <v>55.4</v>
      </c>
      <c r="L13" s="45" t="s">
        <v>74</v>
      </c>
      <c r="M13" s="46" t="s">
        <v>445</v>
      </c>
      <c r="N13" s="40">
        <v>0</v>
      </c>
      <c r="O13" s="47">
        <v>46010</v>
      </c>
      <c r="P13" s="48">
        <v>46017</v>
      </c>
      <c r="Q13" s="49">
        <v>7</v>
      </c>
      <c r="R13" s="49">
        <v>3</v>
      </c>
      <c r="S13" s="32">
        <v>0.25</v>
      </c>
      <c r="T13" s="50">
        <v>46018</v>
      </c>
      <c r="U13" s="49">
        <v>8</v>
      </c>
      <c r="V13" s="42">
        <v>87</v>
      </c>
      <c r="W13" s="40">
        <v>87</v>
      </c>
      <c r="X13" s="33">
        <v>0</v>
      </c>
      <c r="Y13" s="51">
        <v>0</v>
      </c>
      <c r="Z13" s="52">
        <v>0</v>
      </c>
    </row>
    <row r="14" spans="1:26" x14ac:dyDescent="0.25">
      <c r="A14" s="38">
        <f>IFERROR(VLOOKUP(InteliPar[[#This Row],[Nombre de Articulo]],Productos[],4,FALSE),"00 Falta Info")</f>
        <v>0</v>
      </c>
      <c r="B14" s="34" t="str">
        <f>IFERROR(VLOOKUP(InteliPar[[#This Row],[Nombre de Articulo]],Productos[],3,FALSE),"00 Falta Info")</f>
        <v>Pescado</v>
      </c>
      <c r="C14" s="34" t="str">
        <f>IFERROR(VLOOKUP(InteliPar[[#This Row],[Nombre de Articulo]],Productos[],2,FALSE),"00 Falta Info")</f>
        <v>Pescado</v>
      </c>
      <c r="D14" s="53">
        <v>46024</v>
      </c>
      <c r="E14" s="39" t="s">
        <v>109</v>
      </c>
      <c r="F14" s="40">
        <v>16.100000000000001</v>
      </c>
      <c r="G14" s="41">
        <v>337025</v>
      </c>
      <c r="H14" s="42">
        <v>33.83</v>
      </c>
      <c r="I14" s="43" t="s">
        <v>73</v>
      </c>
      <c r="J14" s="41">
        <v>9961.7000000000007</v>
      </c>
      <c r="K14" s="44">
        <v>17</v>
      </c>
      <c r="L14" s="45" t="s">
        <v>74</v>
      </c>
      <c r="M14" s="46" t="s">
        <v>444</v>
      </c>
      <c r="N14" s="40">
        <v>0</v>
      </c>
      <c r="O14" s="47">
        <v>46010</v>
      </c>
      <c r="P14" s="48">
        <v>46017</v>
      </c>
      <c r="Q14" s="49">
        <v>7</v>
      </c>
      <c r="R14" s="49">
        <v>3</v>
      </c>
      <c r="S14" s="32">
        <v>0.25</v>
      </c>
      <c r="T14" s="50">
        <v>46018</v>
      </c>
      <c r="U14" s="49">
        <v>8</v>
      </c>
      <c r="V14" s="42">
        <v>27</v>
      </c>
      <c r="W14" s="40">
        <v>0</v>
      </c>
      <c r="X14" s="33">
        <v>0</v>
      </c>
      <c r="Y14" s="51">
        <v>16</v>
      </c>
      <c r="Z14" s="52">
        <v>0</v>
      </c>
    </row>
    <row r="15" spans="1:26" x14ac:dyDescent="0.25">
      <c r="A15" s="38">
        <f>IFERROR(VLOOKUP(InteliPar[[#This Row],[Nombre de Articulo]],Productos[],4,FALSE),"00 Falta Info")</f>
        <v>0</v>
      </c>
      <c r="B15" s="34" t="str">
        <f>IFERROR(VLOOKUP(InteliPar[[#This Row],[Nombre de Articulo]],Productos[],3,FALSE),"00 Falta Info")</f>
        <v>Mariscos</v>
      </c>
      <c r="C15" s="34" t="str">
        <f>IFERROR(VLOOKUP(InteliPar[[#This Row],[Nombre de Articulo]],Productos[],2,FALSE),"00 Falta Info")</f>
        <v>Mariscos</v>
      </c>
      <c r="D15" s="53">
        <v>46024</v>
      </c>
      <c r="E15" s="39" t="s">
        <v>110</v>
      </c>
      <c r="F15" s="40">
        <v>12.3</v>
      </c>
      <c r="G15" s="41">
        <v>86907</v>
      </c>
      <c r="H15" s="42">
        <v>28.56</v>
      </c>
      <c r="I15" s="43" t="s">
        <v>73</v>
      </c>
      <c r="J15" s="41">
        <v>3043.07</v>
      </c>
      <c r="K15" s="44">
        <v>-0.8</v>
      </c>
      <c r="L15" s="45" t="s">
        <v>74</v>
      </c>
      <c r="M15" s="46" t="s">
        <v>446</v>
      </c>
      <c r="N15" s="40">
        <v>15</v>
      </c>
      <c r="O15" s="47">
        <v>46010</v>
      </c>
      <c r="P15" s="48">
        <v>46017</v>
      </c>
      <c r="Q15" s="49">
        <v>7</v>
      </c>
      <c r="R15" s="49">
        <v>3</v>
      </c>
      <c r="S15" s="32">
        <v>0.25</v>
      </c>
      <c r="T15" s="50">
        <v>46018</v>
      </c>
      <c r="U15" s="49">
        <v>8</v>
      </c>
      <c r="V15" s="42">
        <v>-2</v>
      </c>
      <c r="W15" s="40">
        <v>0</v>
      </c>
      <c r="X15" s="33">
        <v>0</v>
      </c>
      <c r="Y15" s="51">
        <v>-286</v>
      </c>
      <c r="Z15" s="52">
        <v>0</v>
      </c>
    </row>
    <row r="16" spans="1:26" x14ac:dyDescent="0.25">
      <c r="A16" s="38">
        <f>IFERROR(VLOOKUP(InteliPar[[#This Row],[Nombre de Articulo]],Productos[],4,FALSE),"00 Falta Info")</f>
        <v>0</v>
      </c>
      <c r="B16" s="34" t="str">
        <f>IFERROR(VLOOKUP(InteliPar[[#This Row],[Nombre de Articulo]],Productos[],3,FALSE),"00 Falta Info")</f>
        <v>Mariscos</v>
      </c>
      <c r="C16" s="34" t="str">
        <f>IFERROR(VLOOKUP(InteliPar[[#This Row],[Nombre de Articulo]],Productos[],2,FALSE),"00 Falta Info")</f>
        <v>Mariscos</v>
      </c>
      <c r="D16" s="53">
        <v>46024</v>
      </c>
      <c r="E16" s="39" t="s">
        <v>111</v>
      </c>
      <c r="F16" s="40">
        <v>8.6</v>
      </c>
      <c r="G16" s="41">
        <v>141516</v>
      </c>
      <c r="H16" s="42">
        <v>18.68</v>
      </c>
      <c r="I16" s="43" t="s">
        <v>73</v>
      </c>
      <c r="J16" s="41">
        <v>7573.93</v>
      </c>
      <c r="K16" s="44">
        <v>17.600000000000001</v>
      </c>
      <c r="L16" s="45" t="s">
        <v>74</v>
      </c>
      <c r="M16" s="46" t="s">
        <v>444</v>
      </c>
      <c r="N16" s="40">
        <v>0</v>
      </c>
      <c r="O16" s="47">
        <v>46010</v>
      </c>
      <c r="P16" s="48">
        <v>46017</v>
      </c>
      <c r="Q16" s="49">
        <v>7</v>
      </c>
      <c r="R16" s="49">
        <v>3</v>
      </c>
      <c r="S16" s="32">
        <v>0.25</v>
      </c>
      <c r="T16" s="50">
        <v>46018</v>
      </c>
      <c r="U16" s="49">
        <v>8</v>
      </c>
      <c r="V16" s="42">
        <v>28</v>
      </c>
      <c r="W16" s="40">
        <v>10</v>
      </c>
      <c r="X16" s="33">
        <v>75739.3</v>
      </c>
      <c r="Y16" s="51">
        <v>8</v>
      </c>
      <c r="Z16" s="52">
        <v>0</v>
      </c>
    </row>
    <row r="17" spans="1:26" x14ac:dyDescent="0.25">
      <c r="A17" s="38">
        <f>IFERROR(VLOOKUP(InteliPar[[#This Row],[Nombre de Articulo]],Productos[],4,FALSE),"00 Falta Info")</f>
        <v>0</v>
      </c>
      <c r="B17" s="34" t="str">
        <f>IFERROR(VLOOKUP(InteliPar[[#This Row],[Nombre de Articulo]],Productos[],3,FALSE),"00 Falta Info")</f>
        <v>Mariscos</v>
      </c>
      <c r="C17" s="34" t="str">
        <f>IFERROR(VLOOKUP(InteliPar[[#This Row],[Nombre de Articulo]],Productos[],2,FALSE),"00 Falta Info")</f>
        <v>Mariscos</v>
      </c>
      <c r="D17" s="53">
        <v>46024</v>
      </c>
      <c r="E17" s="39" t="s">
        <v>112</v>
      </c>
      <c r="F17" s="40">
        <v>7.8</v>
      </c>
      <c r="G17" s="41">
        <v>298157</v>
      </c>
      <c r="H17" s="42">
        <v>23.77</v>
      </c>
      <c r="I17" s="43" t="s">
        <v>73</v>
      </c>
      <c r="J17" s="41">
        <v>12546</v>
      </c>
      <c r="K17" s="44">
        <v>29.7</v>
      </c>
      <c r="L17" s="45" t="s">
        <v>74</v>
      </c>
      <c r="M17" s="46" t="s">
        <v>444</v>
      </c>
      <c r="N17" s="40">
        <v>12</v>
      </c>
      <c r="O17" s="47">
        <v>46010</v>
      </c>
      <c r="P17" s="48">
        <v>46017</v>
      </c>
      <c r="Q17" s="49">
        <v>7</v>
      </c>
      <c r="R17" s="49">
        <v>3</v>
      </c>
      <c r="S17" s="32">
        <v>0.25</v>
      </c>
      <c r="T17" s="50">
        <v>46018</v>
      </c>
      <c r="U17" s="49">
        <v>8</v>
      </c>
      <c r="V17" s="42">
        <v>47</v>
      </c>
      <c r="W17" s="40">
        <v>24</v>
      </c>
      <c r="X17" s="33">
        <v>301104</v>
      </c>
      <c r="Y17" s="51">
        <v>6</v>
      </c>
      <c r="Z17" s="52">
        <v>0</v>
      </c>
    </row>
    <row r="18" spans="1:26" x14ac:dyDescent="0.25">
      <c r="A18" s="38">
        <f>IFERROR(VLOOKUP(InteliPar[[#This Row],[Nombre de Articulo]],Productos[],4,FALSE),"00 Falta Info")</f>
        <v>0</v>
      </c>
      <c r="B18" s="34" t="str">
        <f>IFERROR(VLOOKUP(InteliPar[[#This Row],[Nombre de Articulo]],Productos[],3,FALSE),"00 Falta Info")</f>
        <v>Mariscos</v>
      </c>
      <c r="C18" s="34" t="str">
        <f>IFERROR(VLOOKUP(InteliPar[[#This Row],[Nombre de Articulo]],Productos[],2,FALSE),"00 Falta Info")</f>
        <v>Mariscos</v>
      </c>
      <c r="D18" s="53">
        <v>46024</v>
      </c>
      <c r="E18" s="39" t="s">
        <v>113</v>
      </c>
      <c r="F18" s="40">
        <v>9.1999999999999993</v>
      </c>
      <c r="G18" s="41">
        <v>754364</v>
      </c>
      <c r="H18" s="42">
        <v>32.17</v>
      </c>
      <c r="I18" s="43" t="s">
        <v>73</v>
      </c>
      <c r="J18" s="41">
        <v>23450.34</v>
      </c>
      <c r="K18" s="44">
        <v>9.1999999999999993</v>
      </c>
      <c r="L18" s="45" t="s">
        <v>74</v>
      </c>
      <c r="M18" s="46" t="s">
        <v>447</v>
      </c>
      <c r="N18" s="40">
        <v>5</v>
      </c>
      <c r="O18" s="47">
        <v>46010</v>
      </c>
      <c r="P18" s="48">
        <v>46017</v>
      </c>
      <c r="Q18" s="49">
        <v>7</v>
      </c>
      <c r="R18" s="49">
        <v>3</v>
      </c>
      <c r="S18" s="32">
        <v>0.25</v>
      </c>
      <c r="T18" s="50">
        <v>46018</v>
      </c>
      <c r="U18" s="49">
        <v>8</v>
      </c>
      <c r="V18" s="42">
        <v>15</v>
      </c>
      <c r="W18" s="40">
        <v>0</v>
      </c>
      <c r="X18" s="33">
        <v>0</v>
      </c>
      <c r="Y18" s="51">
        <v>28</v>
      </c>
      <c r="Z18" s="52">
        <v>283162.85550000001</v>
      </c>
    </row>
    <row r="19" spans="1:26" x14ac:dyDescent="0.25">
      <c r="A19" s="38">
        <f>IFERROR(VLOOKUP(InteliPar[[#This Row],[Nombre de Articulo]],Productos[],4,FALSE),"00 Falta Info")</f>
        <v>0</v>
      </c>
      <c r="B19" s="34" t="str">
        <f>IFERROR(VLOOKUP(InteliPar[[#This Row],[Nombre de Articulo]],Productos[],3,FALSE),"00 Falta Info")</f>
        <v>Mariscos</v>
      </c>
      <c r="C19" s="34" t="str">
        <f>IFERROR(VLOOKUP(InteliPar[[#This Row],[Nombre de Articulo]],Productos[],2,FALSE),"00 Falta Info")</f>
        <v>Mariscos</v>
      </c>
      <c r="D19" s="53">
        <v>46024</v>
      </c>
      <c r="E19" s="39" t="s">
        <v>114</v>
      </c>
      <c r="F19" s="40">
        <v>3.9</v>
      </c>
      <c r="G19" s="41">
        <v>328300</v>
      </c>
      <c r="H19" s="42">
        <v>21.46</v>
      </c>
      <c r="I19" s="43" t="s">
        <v>73</v>
      </c>
      <c r="J19" s="41">
        <v>15300</v>
      </c>
      <c r="K19" s="44">
        <v>6.2</v>
      </c>
      <c r="L19" s="45" t="s">
        <v>74</v>
      </c>
      <c r="M19" s="46" t="s">
        <v>444</v>
      </c>
      <c r="N19" s="40">
        <v>0</v>
      </c>
      <c r="O19" s="47">
        <v>46010</v>
      </c>
      <c r="P19" s="48">
        <v>46017</v>
      </c>
      <c r="Q19" s="49">
        <v>7</v>
      </c>
      <c r="R19" s="49">
        <v>3</v>
      </c>
      <c r="S19" s="32">
        <v>0.25</v>
      </c>
      <c r="T19" s="50">
        <v>46018</v>
      </c>
      <c r="U19" s="49">
        <v>8</v>
      </c>
      <c r="V19" s="42">
        <v>10</v>
      </c>
      <c r="W19" s="40">
        <v>0</v>
      </c>
      <c r="X19" s="33">
        <v>0</v>
      </c>
      <c r="Y19" s="51">
        <v>28</v>
      </c>
      <c r="Z19" s="52">
        <v>124503.75000000001</v>
      </c>
    </row>
    <row r="20" spans="1:26" x14ac:dyDescent="0.25">
      <c r="A20" s="38">
        <f>IFERROR(VLOOKUP(InteliPar[[#This Row],[Nombre de Articulo]],Productos[],4,FALSE),"00 Falta Info")</f>
        <v>0</v>
      </c>
      <c r="B20" s="34" t="str">
        <f>IFERROR(VLOOKUP(InteliPar[[#This Row],[Nombre de Articulo]],Productos[],3,FALSE),"00 Falta Info")</f>
        <v>Mariscos</v>
      </c>
      <c r="C20" s="34" t="str">
        <f>IFERROR(VLOOKUP(InteliPar[[#This Row],[Nombre de Articulo]],Productos[],2,FALSE),"00 Falta Info")</f>
        <v>Mariscos</v>
      </c>
      <c r="D20" s="53">
        <v>46024</v>
      </c>
      <c r="E20" s="39" t="s">
        <v>115</v>
      </c>
      <c r="F20" s="40"/>
      <c r="G20" s="41">
        <v>44700</v>
      </c>
      <c r="H20" s="42">
        <v>3</v>
      </c>
      <c r="I20" s="43" t="s">
        <v>73</v>
      </c>
      <c r="J20" s="41">
        <v>14900</v>
      </c>
      <c r="K20" s="44">
        <v>2.4</v>
      </c>
      <c r="L20" s="45" t="s">
        <v>74</v>
      </c>
      <c r="M20" s="46" t="s">
        <v>444</v>
      </c>
      <c r="N20" s="40">
        <v>0</v>
      </c>
      <c r="O20" s="47">
        <v>46010</v>
      </c>
      <c r="P20" s="48">
        <v>46017</v>
      </c>
      <c r="Q20" s="49">
        <v>7</v>
      </c>
      <c r="R20" s="49">
        <v>3</v>
      </c>
      <c r="S20" s="32">
        <v>0.25</v>
      </c>
      <c r="T20" s="50">
        <v>46018</v>
      </c>
      <c r="U20" s="49">
        <v>8</v>
      </c>
      <c r="V20" s="42">
        <v>4</v>
      </c>
      <c r="W20" s="40">
        <v>1</v>
      </c>
      <c r="X20" s="33">
        <v>14900</v>
      </c>
      <c r="Y20" s="51">
        <v>10</v>
      </c>
      <c r="Z20" s="52">
        <v>0</v>
      </c>
    </row>
    <row r="21" spans="1:26" x14ac:dyDescent="0.25">
      <c r="A21" s="38">
        <f>IFERROR(VLOOKUP(InteliPar[[#This Row],[Nombre de Articulo]],Productos[],4,FALSE),"00 Falta Info")</f>
        <v>0</v>
      </c>
      <c r="B21" s="34" t="str">
        <f>IFERROR(VLOOKUP(InteliPar[[#This Row],[Nombre de Articulo]],Productos[],3,FALSE),"00 Falta Info")</f>
        <v>Mariscos</v>
      </c>
      <c r="C21" s="34" t="str">
        <f>IFERROR(VLOOKUP(InteliPar[[#This Row],[Nombre de Articulo]],Productos[],2,FALSE),"00 Falta Info")</f>
        <v>Mariscos</v>
      </c>
      <c r="D21" s="53">
        <v>46024</v>
      </c>
      <c r="E21" s="39" t="s">
        <v>116</v>
      </c>
      <c r="F21" s="40">
        <v>10.3</v>
      </c>
      <c r="G21" s="41">
        <v>18398.599999999999</v>
      </c>
      <c r="H21" s="42">
        <v>1.27</v>
      </c>
      <c r="I21" s="43" t="s">
        <v>73</v>
      </c>
      <c r="J21" s="41">
        <v>14495.83</v>
      </c>
      <c r="K21" s="44">
        <v>1.6</v>
      </c>
      <c r="L21" s="45" t="s">
        <v>74</v>
      </c>
      <c r="M21" s="46" t="s">
        <v>446</v>
      </c>
      <c r="N21" s="40">
        <v>0</v>
      </c>
      <c r="O21" s="47">
        <v>46010</v>
      </c>
      <c r="P21" s="48">
        <v>46017</v>
      </c>
      <c r="Q21" s="49">
        <v>7</v>
      </c>
      <c r="R21" s="49">
        <v>3</v>
      </c>
      <c r="S21" s="32">
        <v>0.25</v>
      </c>
      <c r="T21" s="50">
        <v>46018</v>
      </c>
      <c r="U21" s="49">
        <v>8</v>
      </c>
      <c r="V21" s="42">
        <v>3</v>
      </c>
      <c r="W21" s="40">
        <v>2</v>
      </c>
      <c r="X21" s="33">
        <v>28991.66</v>
      </c>
      <c r="Y21" s="51">
        <v>6</v>
      </c>
      <c r="Z21" s="52">
        <v>0</v>
      </c>
    </row>
    <row r="22" spans="1:26" x14ac:dyDescent="0.25">
      <c r="A22" s="38">
        <f>IFERROR(VLOOKUP(InteliPar[[#This Row],[Nombre de Articulo]],Productos[],4,FALSE),"00 Falta Info")</f>
        <v>0</v>
      </c>
      <c r="B22" s="34" t="str">
        <f>IFERROR(VLOOKUP(InteliPar[[#This Row],[Nombre de Articulo]],Productos[],3,FALSE),"00 Falta Info")</f>
        <v>Mariscos</v>
      </c>
      <c r="C22" s="34" t="str">
        <f>IFERROR(VLOOKUP(InteliPar[[#This Row],[Nombre de Articulo]],Productos[],2,FALSE),"00 Falta Info")</f>
        <v>Mariscos</v>
      </c>
      <c r="D22" s="53">
        <v>46024</v>
      </c>
      <c r="E22" s="39" t="s">
        <v>117</v>
      </c>
      <c r="F22" s="40">
        <v>16.7</v>
      </c>
      <c r="G22" s="41">
        <v>118055</v>
      </c>
      <c r="H22" s="42">
        <v>12.76</v>
      </c>
      <c r="I22" s="43" t="s">
        <v>73</v>
      </c>
      <c r="J22" s="41">
        <v>9250.65</v>
      </c>
      <c r="K22" s="44">
        <v>23.1</v>
      </c>
      <c r="L22" s="45" t="s">
        <v>74</v>
      </c>
      <c r="M22" s="46" t="s">
        <v>447</v>
      </c>
      <c r="N22" s="40">
        <v>0</v>
      </c>
      <c r="O22" s="47">
        <v>46010</v>
      </c>
      <c r="P22" s="48">
        <v>46017</v>
      </c>
      <c r="Q22" s="49">
        <v>7</v>
      </c>
      <c r="R22" s="49">
        <v>3</v>
      </c>
      <c r="S22" s="32">
        <v>0.25</v>
      </c>
      <c r="T22" s="50">
        <v>46018</v>
      </c>
      <c r="U22" s="49">
        <v>8</v>
      </c>
      <c r="V22" s="42">
        <v>37</v>
      </c>
      <c r="W22" s="40">
        <v>25</v>
      </c>
      <c r="X22" s="33">
        <v>231266.25</v>
      </c>
      <c r="Y22" s="51">
        <v>4</v>
      </c>
      <c r="Z22" s="52">
        <v>0</v>
      </c>
    </row>
    <row r="23" spans="1:26" x14ac:dyDescent="0.25">
      <c r="A23" s="38">
        <f>IFERROR(VLOOKUP(InteliPar[[#This Row],[Nombre de Articulo]],Productos[],4,FALSE),"00 Falta Info")</f>
        <v>0</v>
      </c>
      <c r="B23" s="34" t="str">
        <f>IFERROR(VLOOKUP(InteliPar[[#This Row],[Nombre de Articulo]],Productos[],3,FALSE),"00 Falta Info")</f>
        <v>Embutidos</v>
      </c>
      <c r="C23" s="34" t="str">
        <f>IFERROR(VLOOKUP(InteliPar[[#This Row],[Nombre de Articulo]],Productos[],2,FALSE),"00 Falta Info")</f>
        <v>Embutidos</v>
      </c>
      <c r="D23" s="53">
        <v>46024</v>
      </c>
      <c r="E23" s="39" t="s">
        <v>93</v>
      </c>
      <c r="F23" s="40">
        <v>5.0999999999999996</v>
      </c>
      <c r="G23" s="41">
        <v>194009</v>
      </c>
      <c r="H23" s="42">
        <v>8.44</v>
      </c>
      <c r="I23" s="43" t="s">
        <v>73</v>
      </c>
      <c r="J23" s="41">
        <v>22980</v>
      </c>
      <c r="K23" s="44">
        <v>7.8</v>
      </c>
      <c r="L23" s="45" t="s">
        <v>74</v>
      </c>
      <c r="M23" s="46" t="s">
        <v>448</v>
      </c>
      <c r="N23" s="40">
        <v>6</v>
      </c>
      <c r="O23" s="47">
        <v>46010</v>
      </c>
      <c r="P23" s="48">
        <v>46017</v>
      </c>
      <c r="Q23" s="49">
        <v>7</v>
      </c>
      <c r="R23" s="49">
        <v>3</v>
      </c>
      <c r="S23" s="32">
        <v>0.25</v>
      </c>
      <c r="T23" s="50">
        <v>46018</v>
      </c>
      <c r="U23" s="49">
        <v>8</v>
      </c>
      <c r="V23" s="42">
        <v>13</v>
      </c>
      <c r="W23" s="40">
        <v>5</v>
      </c>
      <c r="X23" s="33">
        <v>114900</v>
      </c>
      <c r="Y23" s="51">
        <v>9</v>
      </c>
      <c r="Z23" s="52">
        <v>0</v>
      </c>
    </row>
    <row r="24" spans="1:26" x14ac:dyDescent="0.25">
      <c r="A24" s="38">
        <f>IFERROR(VLOOKUP(InteliPar[[#This Row],[Nombre de Articulo]],Productos[],4,FALSE),"00 Falta Info")</f>
        <v>0</v>
      </c>
      <c r="B24" s="34" t="str">
        <f>IFERROR(VLOOKUP(InteliPar[[#This Row],[Nombre de Articulo]],Productos[],3,FALSE),"00 Falta Info")</f>
        <v>Embutidos</v>
      </c>
      <c r="C24" s="34" t="str">
        <f>IFERROR(VLOOKUP(InteliPar[[#This Row],[Nombre de Articulo]],Productos[],2,FALSE),"00 Falta Info")</f>
        <v>Embutidos</v>
      </c>
      <c r="D24" s="53">
        <v>46024</v>
      </c>
      <c r="E24" s="39" t="s">
        <v>94</v>
      </c>
      <c r="F24" s="40">
        <v>1.7</v>
      </c>
      <c r="G24" s="41">
        <v>70062.2</v>
      </c>
      <c r="H24" s="42">
        <v>6.74</v>
      </c>
      <c r="I24" s="43" t="s">
        <v>73</v>
      </c>
      <c r="J24" s="41">
        <v>10387.280000000001</v>
      </c>
      <c r="K24" s="44">
        <v>2.2000000000000002</v>
      </c>
      <c r="L24" s="45" t="s">
        <v>74</v>
      </c>
      <c r="M24" s="46" t="s">
        <v>449</v>
      </c>
      <c r="N24" s="40">
        <v>0</v>
      </c>
      <c r="O24" s="47">
        <v>46010</v>
      </c>
      <c r="P24" s="48">
        <v>46017</v>
      </c>
      <c r="Q24" s="49">
        <v>7</v>
      </c>
      <c r="R24" s="49">
        <v>3</v>
      </c>
      <c r="S24" s="32">
        <v>0.25</v>
      </c>
      <c r="T24" s="50">
        <v>46018</v>
      </c>
      <c r="U24" s="49">
        <v>8</v>
      </c>
      <c r="V24" s="42">
        <v>4</v>
      </c>
      <c r="W24" s="40">
        <v>0</v>
      </c>
      <c r="X24" s="33">
        <v>0</v>
      </c>
      <c r="Y24" s="51">
        <v>25</v>
      </c>
      <c r="Z24" s="52">
        <v>21423.765000000003</v>
      </c>
    </row>
    <row r="25" spans="1:26" x14ac:dyDescent="0.25">
      <c r="A25" s="38">
        <f>IFERROR(VLOOKUP(InteliPar[[#This Row],[Nombre de Articulo]],Productos[],4,FALSE),"00 Falta Info")</f>
        <v>0</v>
      </c>
      <c r="B25" s="34" t="str">
        <f>IFERROR(VLOOKUP(InteliPar[[#This Row],[Nombre de Articulo]],Productos[],3,FALSE),"00 Falta Info")</f>
        <v>Lacteos</v>
      </c>
      <c r="C25" s="34" t="str">
        <f>IFERROR(VLOOKUP(InteliPar[[#This Row],[Nombre de Articulo]],Productos[],2,FALSE),"00 Falta Info")</f>
        <v>Quesos</v>
      </c>
      <c r="D25" s="53">
        <v>46024</v>
      </c>
      <c r="E25" s="39" t="s">
        <v>118</v>
      </c>
      <c r="F25" s="40">
        <v>51</v>
      </c>
      <c r="G25" s="41">
        <v>599406</v>
      </c>
      <c r="H25" s="42">
        <v>143</v>
      </c>
      <c r="I25" s="43" t="s">
        <v>450</v>
      </c>
      <c r="J25" s="41">
        <v>4191.6499999999996</v>
      </c>
      <c r="K25" s="44">
        <v>57.9</v>
      </c>
      <c r="L25" s="45" t="s">
        <v>451</v>
      </c>
      <c r="M25" s="46" t="s">
        <v>452</v>
      </c>
      <c r="N25" s="40">
        <v>0</v>
      </c>
      <c r="O25" s="47">
        <v>46010</v>
      </c>
      <c r="P25" s="48">
        <v>46017</v>
      </c>
      <c r="Q25" s="49">
        <v>7</v>
      </c>
      <c r="R25" s="49">
        <v>3</v>
      </c>
      <c r="S25" s="32">
        <v>0.25</v>
      </c>
      <c r="T25" s="50">
        <v>46018</v>
      </c>
      <c r="U25" s="49">
        <v>8</v>
      </c>
      <c r="V25" s="42">
        <v>91</v>
      </c>
      <c r="W25" s="40">
        <v>0</v>
      </c>
      <c r="X25" s="33">
        <v>0</v>
      </c>
      <c r="Y25" s="51">
        <v>20</v>
      </c>
      <c r="Z25" s="52">
        <v>75842.667187499988</v>
      </c>
    </row>
    <row r="26" spans="1:26" x14ac:dyDescent="0.25">
      <c r="A26" s="38">
        <f>IFERROR(VLOOKUP(InteliPar[[#This Row],[Nombre de Articulo]],Productos[],4,FALSE),"00 Falta Info")</f>
        <v>0</v>
      </c>
      <c r="B26" s="34" t="str">
        <f>IFERROR(VLOOKUP(InteliPar[[#This Row],[Nombre de Articulo]],Productos[],3,FALSE),"00 Falta Info")</f>
        <v>Lacteos</v>
      </c>
      <c r="C26" s="34" t="str">
        <f>IFERROR(VLOOKUP(InteliPar[[#This Row],[Nombre de Articulo]],Productos[],2,FALSE),"00 Falta Info")</f>
        <v>Quesos</v>
      </c>
      <c r="D26" s="53">
        <v>46024</v>
      </c>
      <c r="E26" s="39" t="s">
        <v>119</v>
      </c>
      <c r="F26" s="40">
        <v>-9</v>
      </c>
      <c r="G26" s="41"/>
      <c r="H26" s="42">
        <v>9</v>
      </c>
      <c r="I26" s="43" t="s">
        <v>73</v>
      </c>
      <c r="J26" s="41"/>
      <c r="K26" s="44">
        <v>-9</v>
      </c>
      <c r="L26" s="45" t="s">
        <v>74</v>
      </c>
      <c r="M26" s="46" t="s">
        <v>452</v>
      </c>
      <c r="N26" s="40">
        <v>0</v>
      </c>
      <c r="O26" s="47">
        <v>46010</v>
      </c>
      <c r="P26" s="48">
        <v>46017</v>
      </c>
      <c r="Q26" s="49">
        <v>7</v>
      </c>
      <c r="R26" s="49">
        <v>3</v>
      </c>
      <c r="S26" s="32">
        <v>0.25</v>
      </c>
      <c r="T26" s="50">
        <v>46018</v>
      </c>
      <c r="U26" s="49">
        <v>8</v>
      </c>
      <c r="V26" s="42">
        <v>-15</v>
      </c>
      <c r="W26" s="40">
        <v>0</v>
      </c>
      <c r="X26" s="33">
        <v>0</v>
      </c>
      <c r="Y26" s="51">
        <v>-8</v>
      </c>
      <c r="Z26" s="52">
        <v>0</v>
      </c>
    </row>
    <row r="27" spans="1:26" x14ac:dyDescent="0.25">
      <c r="A27" s="38">
        <f>IFERROR(VLOOKUP(InteliPar[[#This Row],[Nombre de Articulo]],Productos[],4,FALSE),"00 Falta Info")</f>
        <v>0</v>
      </c>
      <c r="B27" s="34" t="str">
        <f>IFERROR(VLOOKUP(InteliPar[[#This Row],[Nombre de Articulo]],Productos[],3,FALSE),"00 Falta Info")</f>
        <v>Lacteos</v>
      </c>
      <c r="C27" s="34" t="str">
        <f>IFERROR(VLOOKUP(InteliPar[[#This Row],[Nombre de Articulo]],Productos[],2,FALSE),"00 Falta Info")</f>
        <v>Quesos</v>
      </c>
      <c r="D27" s="53">
        <v>46024</v>
      </c>
      <c r="E27" s="39" t="s">
        <v>120</v>
      </c>
      <c r="F27" s="40">
        <v>34.6</v>
      </c>
      <c r="G27" s="41">
        <v>542664</v>
      </c>
      <c r="H27" s="42">
        <v>44.79</v>
      </c>
      <c r="I27" s="43" t="s">
        <v>73</v>
      </c>
      <c r="J27" s="41">
        <v>12116.61</v>
      </c>
      <c r="K27" s="44">
        <v>40.6</v>
      </c>
      <c r="L27" s="45" t="s">
        <v>74</v>
      </c>
      <c r="M27" s="46" t="s">
        <v>452</v>
      </c>
      <c r="N27" s="40">
        <v>50</v>
      </c>
      <c r="O27" s="47">
        <v>46010</v>
      </c>
      <c r="P27" s="48">
        <v>46017</v>
      </c>
      <c r="Q27" s="49">
        <v>7</v>
      </c>
      <c r="R27" s="49">
        <v>3</v>
      </c>
      <c r="S27" s="32">
        <v>0.25</v>
      </c>
      <c r="T27" s="50">
        <v>46018</v>
      </c>
      <c r="U27" s="49">
        <v>8</v>
      </c>
      <c r="V27" s="42">
        <v>64</v>
      </c>
      <c r="W27" s="40">
        <v>20</v>
      </c>
      <c r="X27" s="33">
        <v>242332.2</v>
      </c>
      <c r="Y27" s="51">
        <v>9</v>
      </c>
      <c r="Z27" s="52">
        <v>0</v>
      </c>
    </row>
    <row r="28" spans="1:26" x14ac:dyDescent="0.25">
      <c r="A28" s="38">
        <f>IFERROR(VLOOKUP(InteliPar[[#This Row],[Nombre de Articulo]],Productos[],4,FALSE),"00 Falta Info")</f>
        <v>0</v>
      </c>
      <c r="B28" s="34" t="str">
        <f>IFERROR(VLOOKUP(InteliPar[[#This Row],[Nombre de Articulo]],Productos[],3,FALSE),"00 Falta Info")</f>
        <v>Lacteos</v>
      </c>
      <c r="C28" s="34" t="str">
        <f>IFERROR(VLOOKUP(InteliPar[[#This Row],[Nombre de Articulo]],Productos[],2,FALSE),"00 Falta Info")</f>
        <v>Quesos</v>
      </c>
      <c r="D28" s="53">
        <v>46024</v>
      </c>
      <c r="E28" s="39" t="s">
        <v>88</v>
      </c>
      <c r="F28" s="40">
        <v>2.5</v>
      </c>
      <c r="G28" s="41">
        <v>152464</v>
      </c>
      <c r="H28" s="42">
        <v>11.74</v>
      </c>
      <c r="I28" s="43" t="s">
        <v>73</v>
      </c>
      <c r="J28" s="41">
        <v>12990</v>
      </c>
      <c r="K28" s="44">
        <v>3.2</v>
      </c>
      <c r="L28" s="45" t="s">
        <v>74</v>
      </c>
      <c r="M28" s="46" t="s">
        <v>448</v>
      </c>
      <c r="N28" s="40">
        <v>5</v>
      </c>
      <c r="O28" s="47">
        <v>46010</v>
      </c>
      <c r="P28" s="48">
        <v>46017</v>
      </c>
      <c r="Q28" s="49">
        <v>7</v>
      </c>
      <c r="R28" s="49">
        <v>3</v>
      </c>
      <c r="S28" s="32">
        <v>0.25</v>
      </c>
      <c r="T28" s="50">
        <v>46018</v>
      </c>
      <c r="U28" s="49">
        <v>8</v>
      </c>
      <c r="V28" s="42">
        <v>5</v>
      </c>
      <c r="W28" s="40">
        <v>0</v>
      </c>
      <c r="X28" s="33">
        <v>0</v>
      </c>
      <c r="Y28" s="51">
        <v>29</v>
      </c>
      <c r="Z28" s="52">
        <v>59754.000000000007</v>
      </c>
    </row>
    <row r="29" spans="1:26" x14ac:dyDescent="0.25">
      <c r="A29" s="38">
        <f>IFERROR(VLOOKUP(InteliPar[[#This Row],[Nombre de Articulo]],Productos[],4,FALSE),"00 Falta Info")</f>
        <v>0</v>
      </c>
      <c r="B29" s="34" t="str">
        <f>IFERROR(VLOOKUP(InteliPar[[#This Row],[Nombre de Articulo]],Productos[],3,FALSE),"00 Falta Info")</f>
        <v>Lacteos</v>
      </c>
      <c r="C29" s="34" t="str">
        <f>IFERROR(VLOOKUP(InteliPar[[#This Row],[Nombre de Articulo]],Productos[],2,FALSE),"00 Falta Info")</f>
        <v>Quesos</v>
      </c>
      <c r="D29" s="53">
        <v>46024</v>
      </c>
      <c r="E29" s="39" t="s">
        <v>121</v>
      </c>
      <c r="F29" s="40">
        <v>6.4</v>
      </c>
      <c r="G29" s="41">
        <v>103862</v>
      </c>
      <c r="H29" s="42">
        <v>7.59</v>
      </c>
      <c r="I29" s="43" t="s">
        <v>73</v>
      </c>
      <c r="J29" s="41">
        <v>13690</v>
      </c>
      <c r="K29" s="44">
        <v>7.2</v>
      </c>
      <c r="L29" s="45" t="s">
        <v>74</v>
      </c>
      <c r="M29" s="46" t="s">
        <v>448</v>
      </c>
      <c r="N29" s="40">
        <v>0</v>
      </c>
      <c r="O29" s="47">
        <v>46010</v>
      </c>
      <c r="P29" s="48">
        <v>46017</v>
      </c>
      <c r="Q29" s="49">
        <v>7</v>
      </c>
      <c r="R29" s="49">
        <v>3</v>
      </c>
      <c r="S29" s="32">
        <v>0.25</v>
      </c>
      <c r="T29" s="50">
        <v>46018</v>
      </c>
      <c r="U29" s="49">
        <v>8</v>
      </c>
      <c r="V29" s="42">
        <v>12</v>
      </c>
      <c r="W29" s="40">
        <v>5</v>
      </c>
      <c r="X29" s="33">
        <v>68450</v>
      </c>
      <c r="Y29" s="51">
        <v>8</v>
      </c>
      <c r="Z29" s="52">
        <v>0</v>
      </c>
    </row>
    <row r="30" spans="1:26" x14ac:dyDescent="0.25">
      <c r="A30" s="38">
        <f>IFERROR(VLOOKUP(InteliPar[[#This Row],[Nombre de Articulo]],Productos[],4,FALSE),"00 Falta Info")</f>
        <v>0</v>
      </c>
      <c r="B30" s="34" t="str">
        <f>IFERROR(VLOOKUP(InteliPar[[#This Row],[Nombre de Articulo]],Productos[],3,FALSE),"00 Falta Info")</f>
        <v>Lacteos</v>
      </c>
      <c r="C30" s="34" t="str">
        <f>IFERROR(VLOOKUP(InteliPar[[#This Row],[Nombre de Articulo]],Productos[],2,FALSE),"00 Falta Info")</f>
        <v>Quesos</v>
      </c>
      <c r="D30" s="53">
        <v>46024</v>
      </c>
      <c r="E30" s="39" t="s">
        <v>89</v>
      </c>
      <c r="F30" s="40">
        <v>1.6</v>
      </c>
      <c r="G30" s="41">
        <v>15304.7</v>
      </c>
      <c r="H30" s="42">
        <v>1.0900000000000001</v>
      </c>
      <c r="I30" s="43" t="s">
        <v>73</v>
      </c>
      <c r="J30" s="41">
        <v>13989.7</v>
      </c>
      <c r="K30" s="44">
        <v>1.6</v>
      </c>
      <c r="L30" s="45" t="s">
        <v>74</v>
      </c>
      <c r="M30" s="46" t="s">
        <v>448</v>
      </c>
      <c r="N30" s="40">
        <v>0</v>
      </c>
      <c r="O30" s="47">
        <v>46010</v>
      </c>
      <c r="P30" s="48">
        <v>46017</v>
      </c>
      <c r="Q30" s="49">
        <v>7</v>
      </c>
      <c r="R30" s="49">
        <v>3</v>
      </c>
      <c r="S30" s="32">
        <v>0.25</v>
      </c>
      <c r="T30" s="50">
        <v>46018</v>
      </c>
      <c r="U30" s="49">
        <v>8</v>
      </c>
      <c r="V30" s="42">
        <v>3</v>
      </c>
      <c r="W30" s="40">
        <v>2</v>
      </c>
      <c r="X30" s="33">
        <v>27979.4</v>
      </c>
      <c r="Y30" s="51">
        <v>5</v>
      </c>
      <c r="Z30" s="52">
        <v>0</v>
      </c>
    </row>
    <row r="31" spans="1:26" x14ac:dyDescent="0.25">
      <c r="A31" s="38">
        <f>IFERROR(VLOOKUP(InteliPar[[#This Row],[Nombre de Articulo]],Productos[],4,FALSE),"00 Falta Info")</f>
        <v>0</v>
      </c>
      <c r="B31" s="34" t="str">
        <f>IFERROR(VLOOKUP(InteliPar[[#This Row],[Nombre de Articulo]],Productos[],3,FALSE),"00 Falta Info")</f>
        <v>Lacteos</v>
      </c>
      <c r="C31" s="34" t="str">
        <f>IFERROR(VLOOKUP(InteliPar[[#This Row],[Nombre de Articulo]],Productos[],2,FALSE),"00 Falta Info")</f>
        <v>Quesos</v>
      </c>
      <c r="D31" s="53">
        <v>46024</v>
      </c>
      <c r="E31" s="39" t="s">
        <v>122</v>
      </c>
      <c r="F31" s="40">
        <v>1.2</v>
      </c>
      <c r="G31" s="41">
        <v>112734</v>
      </c>
      <c r="H31" s="42">
        <v>4.45</v>
      </c>
      <c r="I31" s="43" t="s">
        <v>73</v>
      </c>
      <c r="J31" s="41">
        <v>25356.34</v>
      </c>
      <c r="K31" s="44">
        <v>1.2</v>
      </c>
      <c r="L31" s="45" t="s">
        <v>74</v>
      </c>
      <c r="M31" s="46" t="s">
        <v>91</v>
      </c>
      <c r="N31" s="40">
        <v>1.1000000000000001</v>
      </c>
      <c r="O31" s="47">
        <v>46010</v>
      </c>
      <c r="P31" s="48">
        <v>46017</v>
      </c>
      <c r="Q31" s="49">
        <v>7</v>
      </c>
      <c r="R31" s="49">
        <v>3</v>
      </c>
      <c r="S31" s="32">
        <v>0.25</v>
      </c>
      <c r="T31" s="50">
        <v>46018</v>
      </c>
      <c r="U31" s="49">
        <v>8</v>
      </c>
      <c r="V31" s="42">
        <v>2</v>
      </c>
      <c r="W31" s="40">
        <v>0</v>
      </c>
      <c r="X31" s="33">
        <v>0</v>
      </c>
      <c r="Y31" s="51">
        <v>30</v>
      </c>
      <c r="Z31" s="52">
        <v>47543.137499999997</v>
      </c>
    </row>
    <row r="32" spans="1:26" x14ac:dyDescent="0.25">
      <c r="A32" s="38">
        <f>IFERROR(VLOOKUP(InteliPar[[#This Row],[Nombre de Articulo]],Productos[],4,FALSE),"00 Falta Info")</f>
        <v>0</v>
      </c>
      <c r="B32" s="34" t="str">
        <f>IFERROR(VLOOKUP(InteliPar[[#This Row],[Nombre de Articulo]],Productos[],3,FALSE),"00 Falta Info")</f>
        <v>Lacteos</v>
      </c>
      <c r="C32" s="34" t="str">
        <f>IFERROR(VLOOKUP(InteliPar[[#This Row],[Nombre de Articulo]],Productos[],2,FALSE),"00 Falta Info")</f>
        <v>Quesos</v>
      </c>
      <c r="D32" s="53">
        <v>46024</v>
      </c>
      <c r="E32" s="39" t="s">
        <v>123</v>
      </c>
      <c r="F32" s="40">
        <v>5.4</v>
      </c>
      <c r="G32" s="41">
        <v>90159.6</v>
      </c>
      <c r="H32" s="42">
        <v>8.85</v>
      </c>
      <c r="I32" s="43" t="s">
        <v>73</v>
      </c>
      <c r="J32" s="41">
        <v>10188.08</v>
      </c>
      <c r="K32" s="44">
        <v>6.7</v>
      </c>
      <c r="L32" s="45" t="s">
        <v>74</v>
      </c>
      <c r="M32" s="46" t="s">
        <v>448</v>
      </c>
      <c r="N32" s="40">
        <v>0</v>
      </c>
      <c r="O32" s="47">
        <v>46010</v>
      </c>
      <c r="P32" s="48">
        <v>46017</v>
      </c>
      <c r="Q32" s="49">
        <v>7</v>
      </c>
      <c r="R32" s="49">
        <v>3</v>
      </c>
      <c r="S32" s="32">
        <v>0.25</v>
      </c>
      <c r="T32" s="50">
        <v>46018</v>
      </c>
      <c r="U32" s="49">
        <v>8</v>
      </c>
      <c r="V32" s="42">
        <v>11</v>
      </c>
      <c r="W32" s="40">
        <v>3</v>
      </c>
      <c r="X32" s="33">
        <v>30564.239999999998</v>
      </c>
      <c r="Y32" s="51">
        <v>11</v>
      </c>
      <c r="Z32" s="52">
        <v>0</v>
      </c>
    </row>
    <row r="33" spans="1:26" x14ac:dyDescent="0.25">
      <c r="A33" s="38">
        <f>IFERROR(VLOOKUP(InteliPar[[#This Row],[Nombre de Articulo]],Productos[],4,FALSE),"00 Falta Info")</f>
        <v>0</v>
      </c>
      <c r="B33" s="34" t="str">
        <f>IFERROR(VLOOKUP(InteliPar[[#This Row],[Nombre de Articulo]],Productos[],3,FALSE),"00 Falta Info")</f>
        <v>Lacteos</v>
      </c>
      <c r="C33" s="34" t="str">
        <f>IFERROR(VLOOKUP(InteliPar[[#This Row],[Nombre de Articulo]],Productos[],2,FALSE),"00 Falta Info")</f>
        <v>Quesos</v>
      </c>
      <c r="D33" s="53">
        <v>46024</v>
      </c>
      <c r="E33" s="39" t="s">
        <v>90</v>
      </c>
      <c r="F33" s="40">
        <v>5.2</v>
      </c>
      <c r="G33" s="41">
        <v>32373.8</v>
      </c>
      <c r="H33" s="42">
        <v>1.78</v>
      </c>
      <c r="I33" s="43" t="s">
        <v>73</v>
      </c>
      <c r="J33" s="41">
        <v>18156.919999999998</v>
      </c>
      <c r="K33" s="44">
        <v>5.2</v>
      </c>
      <c r="L33" s="45" t="s">
        <v>74</v>
      </c>
      <c r="M33" s="46" t="s">
        <v>91</v>
      </c>
      <c r="N33" s="40">
        <v>0</v>
      </c>
      <c r="O33" s="47">
        <v>46010</v>
      </c>
      <c r="P33" s="48">
        <v>46017</v>
      </c>
      <c r="Q33" s="49">
        <v>7</v>
      </c>
      <c r="R33" s="49">
        <v>3</v>
      </c>
      <c r="S33" s="32">
        <v>0.25</v>
      </c>
      <c r="T33" s="50">
        <v>46018</v>
      </c>
      <c r="U33" s="49">
        <v>8</v>
      </c>
      <c r="V33" s="42">
        <v>9</v>
      </c>
      <c r="W33" s="40">
        <v>8</v>
      </c>
      <c r="X33" s="33">
        <v>145255.35999999999</v>
      </c>
      <c r="Y33" s="51">
        <v>3</v>
      </c>
      <c r="Z33" s="52">
        <v>0</v>
      </c>
    </row>
    <row r="34" spans="1:26" x14ac:dyDescent="0.25">
      <c r="A34" s="38">
        <f>IFERROR(VLOOKUP(InteliPar[[#This Row],[Nombre de Articulo]],Productos[],4,FALSE),"00 Falta Info")</f>
        <v>0</v>
      </c>
      <c r="B34" s="34" t="str">
        <f>IFERROR(VLOOKUP(InteliPar[[#This Row],[Nombre de Articulo]],Productos[],3,FALSE),"00 Falta Info")</f>
        <v>Abarrotes</v>
      </c>
      <c r="C34" s="34" t="str">
        <f>IFERROR(VLOOKUP(InteliPar[[#This Row],[Nombre de Articulo]],Productos[],2,FALSE),"00 Falta Info")</f>
        <v>Chocolate</v>
      </c>
      <c r="D34" s="53">
        <v>46024</v>
      </c>
      <c r="E34" s="39" t="s">
        <v>124</v>
      </c>
      <c r="F34" s="40">
        <v>-3.3</v>
      </c>
      <c r="G34" s="41"/>
      <c r="H34" s="42">
        <v>19.260000000000002</v>
      </c>
      <c r="I34" s="43" t="s">
        <v>73</v>
      </c>
      <c r="J34" s="41"/>
      <c r="K34" s="44">
        <v>1.7</v>
      </c>
      <c r="L34" s="45" t="s">
        <v>74</v>
      </c>
      <c r="M34" s="46" t="s">
        <v>91</v>
      </c>
      <c r="N34" s="40">
        <v>0</v>
      </c>
      <c r="O34" s="47">
        <v>46010</v>
      </c>
      <c r="P34" s="48">
        <v>46017</v>
      </c>
      <c r="Q34" s="49">
        <v>7</v>
      </c>
      <c r="R34" s="49">
        <v>3</v>
      </c>
      <c r="S34" s="32">
        <v>0.25</v>
      </c>
      <c r="T34" s="50">
        <v>46018</v>
      </c>
      <c r="U34" s="49">
        <v>8</v>
      </c>
      <c r="V34" s="42">
        <v>3</v>
      </c>
      <c r="W34" s="40">
        <v>0</v>
      </c>
      <c r="X34" s="33">
        <v>0</v>
      </c>
      <c r="Y34" s="51">
        <v>91</v>
      </c>
      <c r="Z34" s="52">
        <v>0</v>
      </c>
    </row>
    <row r="35" spans="1:26" x14ac:dyDescent="0.25">
      <c r="A35" s="38">
        <f>IFERROR(VLOOKUP(InteliPar[[#This Row],[Nombre de Articulo]],Productos[],4,FALSE),"00 Falta Info")</f>
        <v>0</v>
      </c>
      <c r="B35" s="34" t="str">
        <f>IFERROR(VLOOKUP(InteliPar[[#This Row],[Nombre de Articulo]],Productos[],3,FALSE),"00 Falta Info")</f>
        <v>Abarrotes</v>
      </c>
      <c r="C35" s="34" t="str">
        <f>IFERROR(VLOOKUP(InteliPar[[#This Row],[Nombre de Articulo]],Productos[],2,FALSE),"00 Falta Info")</f>
        <v>Chocolate</v>
      </c>
      <c r="D35" s="53">
        <v>46024</v>
      </c>
      <c r="E35" s="39" t="s">
        <v>125</v>
      </c>
      <c r="F35" s="40">
        <v>-0.3</v>
      </c>
      <c r="G35" s="41">
        <v>84419.199999999997</v>
      </c>
      <c r="H35" s="42">
        <v>8.5500000000000007</v>
      </c>
      <c r="I35" s="43" t="s">
        <v>73</v>
      </c>
      <c r="J35" s="41">
        <v>9876.2900000000009</v>
      </c>
      <c r="K35" s="44">
        <v>1.2</v>
      </c>
      <c r="L35" s="45" t="s">
        <v>74</v>
      </c>
      <c r="M35" s="46" t="s">
        <v>91</v>
      </c>
      <c r="N35" s="40">
        <v>0</v>
      </c>
      <c r="O35" s="47">
        <v>46010</v>
      </c>
      <c r="P35" s="48">
        <v>46017</v>
      </c>
      <c r="Q35" s="49">
        <v>7</v>
      </c>
      <c r="R35" s="49">
        <v>3</v>
      </c>
      <c r="S35" s="32">
        <v>0.25</v>
      </c>
      <c r="T35" s="50">
        <v>46018</v>
      </c>
      <c r="U35" s="49">
        <v>8</v>
      </c>
      <c r="V35" s="42">
        <v>2</v>
      </c>
      <c r="W35" s="40">
        <v>0</v>
      </c>
      <c r="X35" s="33">
        <v>0</v>
      </c>
      <c r="Y35" s="51">
        <v>57</v>
      </c>
      <c r="Z35" s="52">
        <v>58517.018250000001</v>
      </c>
    </row>
    <row r="36" spans="1:26" x14ac:dyDescent="0.25">
      <c r="A36" s="38">
        <f>IFERROR(VLOOKUP(InteliPar[[#This Row],[Nombre de Articulo]],Productos[],4,FALSE),"00 Falta Info")</f>
        <v>0</v>
      </c>
      <c r="B36" s="34" t="str">
        <f>IFERROR(VLOOKUP(InteliPar[[#This Row],[Nombre de Articulo]],Productos[],3,FALSE),"00 Falta Info")</f>
        <v>Abarrotes</v>
      </c>
      <c r="C36" s="34" t="str">
        <f>IFERROR(VLOOKUP(InteliPar[[#This Row],[Nombre de Articulo]],Productos[],2,FALSE),"00 Falta Info")</f>
        <v>Chocolate</v>
      </c>
      <c r="D36" s="53">
        <v>46024</v>
      </c>
      <c r="E36" s="39" t="s">
        <v>126</v>
      </c>
      <c r="F36" s="40">
        <v>-1.3</v>
      </c>
      <c r="G36" s="41"/>
      <c r="H36" s="42">
        <v>10.31</v>
      </c>
      <c r="I36" s="43" t="s">
        <v>73</v>
      </c>
      <c r="J36" s="41"/>
      <c r="K36" s="44">
        <v>0.3</v>
      </c>
      <c r="L36" s="45" t="s">
        <v>74</v>
      </c>
      <c r="M36" s="46" t="s">
        <v>91</v>
      </c>
      <c r="N36" s="40">
        <v>0</v>
      </c>
      <c r="O36" s="47">
        <v>46010</v>
      </c>
      <c r="P36" s="48">
        <v>46017</v>
      </c>
      <c r="Q36" s="49">
        <v>7</v>
      </c>
      <c r="R36" s="49">
        <v>3</v>
      </c>
      <c r="S36" s="32">
        <v>0.25</v>
      </c>
      <c r="T36" s="50">
        <v>46018</v>
      </c>
      <c r="U36" s="49">
        <v>8</v>
      </c>
      <c r="V36" s="42">
        <v>1</v>
      </c>
      <c r="W36" s="40">
        <v>0</v>
      </c>
      <c r="X36" s="33">
        <v>0</v>
      </c>
      <c r="Y36" s="51">
        <v>275</v>
      </c>
      <c r="Z36" s="52">
        <v>0</v>
      </c>
    </row>
    <row r="37" spans="1:26" x14ac:dyDescent="0.25">
      <c r="A37" s="38">
        <f>IFERROR(VLOOKUP(InteliPar[[#This Row],[Nombre de Articulo]],Productos[],4,FALSE),"00 Falta Info")</f>
        <v>0</v>
      </c>
      <c r="B37" s="34" t="str">
        <f>IFERROR(VLOOKUP(InteliPar[[#This Row],[Nombre de Articulo]],Productos[],3,FALSE),"00 Falta Info")</f>
        <v>Abarrotes</v>
      </c>
      <c r="C37" s="34" t="str">
        <f>IFERROR(VLOOKUP(InteliPar[[#This Row],[Nombre de Articulo]],Productos[],2,FALSE),"00 Falta Info")</f>
        <v>Aceite</v>
      </c>
      <c r="D37" s="53">
        <v>46024</v>
      </c>
      <c r="E37" s="39" t="s">
        <v>127</v>
      </c>
      <c r="F37" s="40">
        <v>10</v>
      </c>
      <c r="G37" s="41">
        <v>41494.699999999997</v>
      </c>
      <c r="H37" s="42">
        <v>26</v>
      </c>
      <c r="I37" s="43">
        <v>1</v>
      </c>
      <c r="J37" s="41">
        <v>1595.95</v>
      </c>
      <c r="K37" s="44">
        <v>10</v>
      </c>
      <c r="L37" s="45" t="s">
        <v>453</v>
      </c>
      <c r="M37" s="46" t="s">
        <v>91</v>
      </c>
      <c r="N37" s="40">
        <v>36</v>
      </c>
      <c r="O37" s="47">
        <v>46010</v>
      </c>
      <c r="P37" s="48">
        <v>46017</v>
      </c>
      <c r="Q37" s="49">
        <v>7</v>
      </c>
      <c r="R37" s="49">
        <v>3</v>
      </c>
      <c r="S37" s="32">
        <v>0.25</v>
      </c>
      <c r="T37" s="50">
        <v>46018</v>
      </c>
      <c r="U37" s="49">
        <v>8</v>
      </c>
      <c r="V37" s="42">
        <v>16</v>
      </c>
      <c r="W37" s="40">
        <v>0</v>
      </c>
      <c r="X37" s="33">
        <v>0</v>
      </c>
      <c r="Y37" s="51">
        <v>21</v>
      </c>
      <c r="Z37" s="52">
        <v>6982.28125</v>
      </c>
    </row>
    <row r="38" spans="1:26" x14ac:dyDescent="0.25">
      <c r="A38" s="38">
        <f>IFERROR(VLOOKUP(InteliPar[[#This Row],[Nombre de Articulo]],Productos[],4,FALSE),"00 Falta Info")</f>
        <v>0</v>
      </c>
      <c r="B38" s="34" t="str">
        <f>IFERROR(VLOOKUP(InteliPar[[#This Row],[Nombre de Articulo]],Productos[],3,FALSE),"00 Falta Info")</f>
        <v>Verduras</v>
      </c>
      <c r="C38" s="34" t="str">
        <f>IFERROR(VLOOKUP(InteliPar[[#This Row],[Nombre de Articulo]],Productos[],2,FALSE),"00 Falta Info")</f>
        <v>Champiñon</v>
      </c>
      <c r="D38" s="53">
        <v>46024</v>
      </c>
      <c r="E38" s="39" t="s">
        <v>128</v>
      </c>
      <c r="F38" s="40">
        <v>1.3</v>
      </c>
      <c r="G38" s="41">
        <v>50834.5</v>
      </c>
      <c r="H38" s="42">
        <v>2.68</v>
      </c>
      <c r="I38" s="43" t="s">
        <v>73</v>
      </c>
      <c r="J38" s="41">
        <v>19000</v>
      </c>
      <c r="K38" s="44">
        <v>2.4</v>
      </c>
      <c r="L38" s="45" t="s">
        <v>74</v>
      </c>
      <c r="M38" s="46" t="s">
        <v>454</v>
      </c>
      <c r="N38" s="40">
        <v>2.8</v>
      </c>
      <c r="O38" s="47">
        <v>46010</v>
      </c>
      <c r="P38" s="48">
        <v>46017</v>
      </c>
      <c r="Q38" s="49">
        <v>7</v>
      </c>
      <c r="R38" s="49">
        <v>3</v>
      </c>
      <c r="S38" s="32">
        <v>0.25</v>
      </c>
      <c r="T38" s="50">
        <v>46018</v>
      </c>
      <c r="U38" s="49">
        <v>8</v>
      </c>
      <c r="V38" s="42">
        <v>4</v>
      </c>
      <c r="W38" s="40">
        <v>2</v>
      </c>
      <c r="X38" s="33">
        <v>38000</v>
      </c>
      <c r="Y38" s="51">
        <v>9</v>
      </c>
      <c r="Z38" s="52">
        <v>0</v>
      </c>
    </row>
    <row r="39" spans="1:26" x14ac:dyDescent="0.25">
      <c r="A39" s="38">
        <f>IFERROR(VLOOKUP(InteliPar[[#This Row],[Nombre de Articulo]],Productos[],4,FALSE),"00 Falta Info")</f>
        <v>0</v>
      </c>
      <c r="B39" s="34" t="str">
        <f>IFERROR(VLOOKUP(InteliPar[[#This Row],[Nombre de Articulo]],Productos[],3,FALSE),"00 Falta Info")</f>
        <v>Verduras</v>
      </c>
      <c r="C39" s="34" t="str">
        <f>IFERROR(VLOOKUP(InteliPar[[#This Row],[Nombre de Articulo]],Productos[],2,FALSE),"00 Falta Info")</f>
        <v>Champiñon</v>
      </c>
      <c r="D39" s="53">
        <v>46024</v>
      </c>
      <c r="E39" s="39" t="s">
        <v>129</v>
      </c>
      <c r="F39" s="40">
        <v>0.3</v>
      </c>
      <c r="G39" s="41">
        <v>13513.5</v>
      </c>
      <c r="H39" s="42">
        <v>1.04</v>
      </c>
      <c r="I39" s="43" t="s">
        <v>73</v>
      </c>
      <c r="J39" s="41">
        <v>13000</v>
      </c>
      <c r="K39" s="44">
        <v>1.3</v>
      </c>
      <c r="L39" s="45" t="s">
        <v>74</v>
      </c>
      <c r="M39" s="46" t="s">
        <v>454</v>
      </c>
      <c r="N39" s="40">
        <v>0</v>
      </c>
      <c r="O39" s="47">
        <v>46010</v>
      </c>
      <c r="P39" s="48">
        <v>46017</v>
      </c>
      <c r="Q39" s="49">
        <v>7</v>
      </c>
      <c r="R39" s="49">
        <v>3</v>
      </c>
      <c r="S39" s="32">
        <v>0.25</v>
      </c>
      <c r="T39" s="50">
        <v>46018</v>
      </c>
      <c r="U39" s="49">
        <v>8</v>
      </c>
      <c r="V39" s="42">
        <v>3</v>
      </c>
      <c r="W39" s="40">
        <v>2</v>
      </c>
      <c r="X39" s="33">
        <v>26000</v>
      </c>
      <c r="Y39" s="51">
        <v>6</v>
      </c>
      <c r="Z39" s="52">
        <v>0</v>
      </c>
    </row>
    <row r="40" spans="1:26" x14ac:dyDescent="0.25">
      <c r="A40" s="38">
        <f>IFERROR(VLOOKUP(InteliPar[[#This Row],[Nombre de Articulo]],Productos[],4,FALSE),"00 Falta Info")</f>
        <v>0</v>
      </c>
      <c r="B40" s="34" t="str">
        <f>IFERROR(VLOOKUP(InteliPar[[#This Row],[Nombre de Articulo]],Productos[],3,FALSE),"00 Falta Info")</f>
        <v>Verduras</v>
      </c>
      <c r="C40" s="34" t="str">
        <f>IFERROR(VLOOKUP(InteliPar[[#This Row],[Nombre de Articulo]],Productos[],2,FALSE),"00 Falta Info")</f>
        <v>Palta</v>
      </c>
      <c r="D40" s="53">
        <v>46024</v>
      </c>
      <c r="E40" s="39" t="s">
        <v>92</v>
      </c>
      <c r="F40" s="40">
        <v>21.5</v>
      </c>
      <c r="G40" s="41">
        <v>56148.7</v>
      </c>
      <c r="H40" s="42">
        <v>12.48</v>
      </c>
      <c r="I40" s="43" t="s">
        <v>73</v>
      </c>
      <c r="J40" s="41">
        <v>4500</v>
      </c>
      <c r="K40" s="44">
        <v>25.3</v>
      </c>
      <c r="L40" s="45" t="s">
        <v>74</v>
      </c>
      <c r="M40" s="46" t="s">
        <v>454</v>
      </c>
      <c r="N40" s="40">
        <v>26.3</v>
      </c>
      <c r="O40" s="47">
        <v>46010</v>
      </c>
      <c r="P40" s="48">
        <v>46017</v>
      </c>
      <c r="Q40" s="49">
        <v>7</v>
      </c>
      <c r="R40" s="49">
        <v>3</v>
      </c>
      <c r="S40" s="32">
        <v>0.25</v>
      </c>
      <c r="T40" s="50">
        <v>46018</v>
      </c>
      <c r="U40" s="49">
        <v>8</v>
      </c>
      <c r="V40" s="42">
        <v>40</v>
      </c>
      <c r="W40" s="40">
        <v>28</v>
      </c>
      <c r="X40" s="33">
        <v>126000</v>
      </c>
      <c r="Y40" s="51">
        <v>4</v>
      </c>
      <c r="Z40" s="52">
        <v>0</v>
      </c>
    </row>
    <row r="41" spans="1:26" x14ac:dyDescent="0.25">
      <c r="A41" s="38">
        <f>IFERROR(VLOOKUP(InteliPar[[#This Row],[Nombre de Articulo]],Productos[],4,FALSE),"00 Falta Info")</f>
        <v>0</v>
      </c>
      <c r="B41" s="34" t="str">
        <f>IFERROR(VLOOKUP(InteliPar[[#This Row],[Nombre de Articulo]],Productos[],3,FALSE),"00 Falta Info")</f>
        <v>Postres</v>
      </c>
      <c r="C41" s="34" t="str">
        <f>IFERROR(VLOOKUP(InteliPar[[#This Row],[Nombre de Articulo]],Productos[],2,FALSE),"00 Falta Info")</f>
        <v>Tortas</v>
      </c>
      <c r="D41" s="53">
        <v>46024</v>
      </c>
      <c r="E41" s="39" t="s">
        <v>130</v>
      </c>
      <c r="F41" s="40">
        <v>43</v>
      </c>
      <c r="G41" s="41">
        <v>19800</v>
      </c>
      <c r="H41" s="42">
        <v>18</v>
      </c>
      <c r="I41" s="43">
        <v>1</v>
      </c>
      <c r="J41" s="41">
        <v>1100</v>
      </c>
      <c r="K41" s="44">
        <v>43</v>
      </c>
      <c r="L41" s="45" t="s">
        <v>440</v>
      </c>
      <c r="M41" s="46" t="s">
        <v>455</v>
      </c>
      <c r="N41" s="40">
        <v>32</v>
      </c>
      <c r="O41" s="47">
        <v>46010</v>
      </c>
      <c r="P41" s="48">
        <v>46017</v>
      </c>
      <c r="Q41" s="49">
        <v>7</v>
      </c>
      <c r="R41" s="49">
        <v>3</v>
      </c>
      <c r="S41" s="32">
        <v>0.25</v>
      </c>
      <c r="T41" s="50">
        <v>46018</v>
      </c>
      <c r="U41" s="49">
        <v>8</v>
      </c>
      <c r="V41" s="42">
        <v>68</v>
      </c>
      <c r="W41" s="40">
        <v>50</v>
      </c>
      <c r="X41" s="33">
        <v>55000</v>
      </c>
      <c r="Y41" s="51">
        <v>3</v>
      </c>
      <c r="Z41" s="52">
        <v>0</v>
      </c>
    </row>
    <row r="42" spans="1:26" x14ac:dyDescent="0.25">
      <c r="A42" s="38">
        <f>IFERROR(VLOOKUP(InteliPar[[#This Row],[Nombre de Articulo]],Productos[],4,FALSE),"00 Falta Info")</f>
        <v>0</v>
      </c>
      <c r="B42" s="34" t="str">
        <f>IFERROR(VLOOKUP(InteliPar[[#This Row],[Nombre de Articulo]],Productos[],3,FALSE),"00 Falta Info")</f>
        <v>Postres</v>
      </c>
      <c r="C42" s="34" t="str">
        <f>IFERROR(VLOOKUP(InteliPar[[#This Row],[Nombre de Articulo]],Productos[],2,FALSE),"00 Falta Info")</f>
        <v>Tortas</v>
      </c>
      <c r="D42" s="53">
        <v>46024</v>
      </c>
      <c r="E42" s="39" t="s">
        <v>131</v>
      </c>
      <c r="F42" s="40">
        <v>22</v>
      </c>
      <c r="G42" s="41">
        <v>49973</v>
      </c>
      <c r="H42" s="42">
        <v>59</v>
      </c>
      <c r="I42" s="43">
        <v>1</v>
      </c>
      <c r="J42" s="41">
        <v>847</v>
      </c>
      <c r="K42" s="44">
        <v>43.7</v>
      </c>
      <c r="L42" s="45" t="s">
        <v>440</v>
      </c>
      <c r="M42" s="46" t="s">
        <v>455</v>
      </c>
      <c r="N42" s="40">
        <v>37</v>
      </c>
      <c r="O42" s="47">
        <v>46010</v>
      </c>
      <c r="P42" s="48">
        <v>46017</v>
      </c>
      <c r="Q42" s="49">
        <v>7</v>
      </c>
      <c r="R42" s="49">
        <v>3</v>
      </c>
      <c r="S42" s="32">
        <v>0.25</v>
      </c>
      <c r="T42" s="50">
        <v>46018</v>
      </c>
      <c r="U42" s="49">
        <v>8</v>
      </c>
      <c r="V42" s="42">
        <v>69</v>
      </c>
      <c r="W42" s="40">
        <v>10</v>
      </c>
      <c r="X42" s="33">
        <v>8470</v>
      </c>
      <c r="Y42" s="51">
        <v>11</v>
      </c>
      <c r="Z42" s="52">
        <v>0</v>
      </c>
    </row>
    <row r="43" spans="1:26" x14ac:dyDescent="0.25">
      <c r="A43" s="38">
        <f>IFERROR(VLOOKUP(InteliPar[[#This Row],[Nombre de Articulo]],Productos[],4,FALSE),"00 Falta Info")</f>
        <v>0</v>
      </c>
      <c r="B43" s="34" t="str">
        <f>IFERROR(VLOOKUP(InteliPar[[#This Row],[Nombre de Articulo]],Productos[],3,FALSE),"00 Falta Info")</f>
        <v>Postres</v>
      </c>
      <c r="C43" s="34" t="str">
        <f>IFERROR(VLOOKUP(InteliPar[[#This Row],[Nombre de Articulo]],Productos[],2,FALSE),"00 Falta Info")</f>
        <v>Tortas</v>
      </c>
      <c r="D43" s="53">
        <v>46024</v>
      </c>
      <c r="E43" s="39" t="s">
        <v>144</v>
      </c>
      <c r="F43" s="40">
        <v>115</v>
      </c>
      <c r="G43" s="41"/>
      <c r="H43" s="42"/>
      <c r="I43" s="43">
        <v>1</v>
      </c>
      <c r="J43" s="41">
        <v>294</v>
      </c>
      <c r="K43" s="44">
        <v>397.3</v>
      </c>
      <c r="L43" s="45" t="s">
        <v>440</v>
      </c>
      <c r="M43" s="46" t="s">
        <v>455</v>
      </c>
      <c r="N43" s="40">
        <v>0</v>
      </c>
      <c r="O43" s="47">
        <v>46010</v>
      </c>
      <c r="P43" s="48">
        <v>46017</v>
      </c>
      <c r="Q43" s="49">
        <v>7</v>
      </c>
      <c r="R43" s="49">
        <v>3</v>
      </c>
      <c r="S43" s="32">
        <v>0.25</v>
      </c>
      <c r="T43" s="50">
        <v>46018</v>
      </c>
      <c r="U43" s="49">
        <v>8</v>
      </c>
      <c r="V43" s="42">
        <v>621</v>
      </c>
      <c r="W43" s="40">
        <v>621</v>
      </c>
      <c r="X43" s="33">
        <v>182574</v>
      </c>
      <c r="Y43" s="51">
        <v>0</v>
      </c>
      <c r="Z43" s="52">
        <v>0</v>
      </c>
    </row>
    <row r="44" spans="1:26" x14ac:dyDescent="0.25">
      <c r="A44" s="38">
        <f>IFERROR(VLOOKUP(InteliPar[[#This Row],[Nombre de Articulo]],Productos[],4,FALSE),"00 Falta Info")</f>
        <v>0</v>
      </c>
      <c r="B44" s="34" t="str">
        <f>IFERROR(VLOOKUP(InteliPar[[#This Row],[Nombre de Articulo]],Productos[],3,FALSE),"00 Falta Info")</f>
        <v>Postres</v>
      </c>
      <c r="C44" s="34" t="str">
        <f>IFERROR(VLOOKUP(InteliPar[[#This Row],[Nombre de Articulo]],Productos[],2,FALSE),"00 Falta Info")</f>
        <v>Tortas</v>
      </c>
      <c r="D44" s="53">
        <v>46024</v>
      </c>
      <c r="E44" s="39" t="s">
        <v>133</v>
      </c>
      <c r="F44" s="40"/>
      <c r="G44" s="41">
        <v>4452</v>
      </c>
      <c r="H44" s="42">
        <v>14</v>
      </c>
      <c r="I44" s="43">
        <v>1</v>
      </c>
      <c r="J44" s="41">
        <v>318</v>
      </c>
      <c r="K44" s="44">
        <v>212.1</v>
      </c>
      <c r="L44" s="45" t="s">
        <v>440</v>
      </c>
      <c r="M44" s="46" t="s">
        <v>455</v>
      </c>
      <c r="N44" s="40">
        <v>0</v>
      </c>
      <c r="O44" s="47">
        <v>46010</v>
      </c>
      <c r="P44" s="48">
        <v>46017</v>
      </c>
      <c r="Q44" s="49">
        <v>7</v>
      </c>
      <c r="R44" s="49">
        <v>3</v>
      </c>
      <c r="S44" s="32">
        <v>0.25</v>
      </c>
      <c r="T44" s="50">
        <v>46018</v>
      </c>
      <c r="U44" s="49">
        <v>8</v>
      </c>
      <c r="V44" s="42">
        <v>332</v>
      </c>
      <c r="W44" s="40">
        <v>318</v>
      </c>
      <c r="X44" s="33">
        <v>101124</v>
      </c>
      <c r="Y44" s="51">
        <v>1</v>
      </c>
      <c r="Z44" s="52">
        <v>0</v>
      </c>
    </row>
    <row r="45" spans="1:26" x14ac:dyDescent="0.25">
      <c r="A45" s="38">
        <f>IFERROR(VLOOKUP(InteliPar[[#This Row],[Nombre de Articulo]],Productos[],4,FALSE),"00 Falta Info")</f>
        <v>0</v>
      </c>
      <c r="B45" s="34" t="str">
        <f>IFERROR(VLOOKUP(InteliPar[[#This Row],[Nombre de Articulo]],Productos[],3,FALSE),"00 Falta Info")</f>
        <v>Postres</v>
      </c>
      <c r="C45" s="34" t="str">
        <f>IFERROR(VLOOKUP(InteliPar[[#This Row],[Nombre de Articulo]],Productos[],2,FALSE),"00 Falta Info")</f>
        <v>Tortas</v>
      </c>
      <c r="D45" s="53">
        <v>46024</v>
      </c>
      <c r="E45" s="39" t="s">
        <v>134</v>
      </c>
      <c r="F45" s="40">
        <v>30</v>
      </c>
      <c r="G45" s="41">
        <v>27600</v>
      </c>
      <c r="H45" s="42">
        <v>23</v>
      </c>
      <c r="I45" s="43">
        <v>1</v>
      </c>
      <c r="J45" s="41">
        <v>1200</v>
      </c>
      <c r="K45" s="44">
        <v>37.299999999999997</v>
      </c>
      <c r="L45" s="45" t="s">
        <v>440</v>
      </c>
      <c r="M45" s="46" t="s">
        <v>455</v>
      </c>
      <c r="N45" s="40">
        <v>40</v>
      </c>
      <c r="O45" s="47">
        <v>46010</v>
      </c>
      <c r="P45" s="48">
        <v>46017</v>
      </c>
      <c r="Q45" s="49">
        <v>7</v>
      </c>
      <c r="R45" s="49">
        <v>3</v>
      </c>
      <c r="S45" s="32">
        <v>0.25</v>
      </c>
      <c r="T45" s="50">
        <v>46018</v>
      </c>
      <c r="U45" s="49">
        <v>8</v>
      </c>
      <c r="V45" s="42">
        <v>59</v>
      </c>
      <c r="W45" s="40">
        <v>36</v>
      </c>
      <c r="X45" s="33">
        <v>43200</v>
      </c>
      <c r="Y45" s="51">
        <v>5</v>
      </c>
      <c r="Z45" s="52">
        <v>0</v>
      </c>
    </row>
    <row r="46" spans="1:26" x14ac:dyDescent="0.25">
      <c r="A46" s="38">
        <f>IFERROR(VLOOKUP(InteliPar[[#This Row],[Nombre de Articulo]],Productos[],4,FALSE),"00 Falta Info")</f>
        <v>0</v>
      </c>
      <c r="B46" s="34" t="str">
        <f>IFERROR(VLOOKUP(InteliPar[[#This Row],[Nombre de Articulo]],Productos[],3,FALSE),"00 Falta Info")</f>
        <v>Postres</v>
      </c>
      <c r="C46" s="34" t="str">
        <f>IFERROR(VLOOKUP(InteliPar[[#This Row],[Nombre de Articulo]],Productos[],2,FALSE),"00 Falta Info")</f>
        <v>Tortas</v>
      </c>
      <c r="D46" s="53">
        <v>46024</v>
      </c>
      <c r="E46" s="39" t="s">
        <v>135</v>
      </c>
      <c r="F46" s="40">
        <v>12</v>
      </c>
      <c r="G46" s="41">
        <v>19000</v>
      </c>
      <c r="H46" s="42">
        <v>19</v>
      </c>
      <c r="I46" s="43">
        <v>1</v>
      </c>
      <c r="J46" s="41">
        <v>1000</v>
      </c>
      <c r="K46" s="44">
        <v>25.7</v>
      </c>
      <c r="L46" s="45" t="s">
        <v>440</v>
      </c>
      <c r="M46" s="46" t="s">
        <v>455</v>
      </c>
      <c r="N46" s="40">
        <v>24</v>
      </c>
      <c r="O46" s="47">
        <v>46010</v>
      </c>
      <c r="P46" s="48">
        <v>46017</v>
      </c>
      <c r="Q46" s="49">
        <v>7</v>
      </c>
      <c r="R46" s="49">
        <v>3</v>
      </c>
      <c r="S46" s="32">
        <v>0.25</v>
      </c>
      <c r="T46" s="50">
        <v>46018</v>
      </c>
      <c r="U46" s="49">
        <v>8</v>
      </c>
      <c r="V46" s="42">
        <v>41</v>
      </c>
      <c r="W46" s="40">
        <v>22</v>
      </c>
      <c r="X46" s="33">
        <v>22000</v>
      </c>
      <c r="Y46" s="51">
        <v>6</v>
      </c>
      <c r="Z46" s="52">
        <v>0</v>
      </c>
    </row>
    <row r="47" spans="1:26" x14ac:dyDescent="0.25">
      <c r="A47" s="38">
        <f>IFERROR(VLOOKUP(InteliPar[[#This Row],[Nombre de Articulo]],Productos[],4,FALSE),"00 Falta Info")</f>
        <v>0</v>
      </c>
      <c r="B47" s="34" t="str">
        <f>IFERROR(VLOOKUP(InteliPar[[#This Row],[Nombre de Articulo]],Productos[],3,FALSE),"00 Falta Info")</f>
        <v>Postres</v>
      </c>
      <c r="C47" s="34" t="str">
        <f>IFERROR(VLOOKUP(InteliPar[[#This Row],[Nombre de Articulo]],Productos[],2,FALSE),"00 Falta Info")</f>
        <v>Tortas</v>
      </c>
      <c r="D47" s="53">
        <v>46024</v>
      </c>
      <c r="E47" s="39" t="s">
        <v>136</v>
      </c>
      <c r="F47" s="40">
        <v>17</v>
      </c>
      <c r="G47" s="41">
        <v>20800</v>
      </c>
      <c r="H47" s="42">
        <v>16</v>
      </c>
      <c r="I47" s="43">
        <v>1</v>
      </c>
      <c r="J47" s="41">
        <v>1300</v>
      </c>
      <c r="K47" s="44">
        <v>27</v>
      </c>
      <c r="L47" s="45" t="s">
        <v>440</v>
      </c>
      <c r="M47" s="46" t="s">
        <v>455</v>
      </c>
      <c r="N47" s="40">
        <v>21</v>
      </c>
      <c r="O47" s="47">
        <v>46010</v>
      </c>
      <c r="P47" s="48">
        <v>46017</v>
      </c>
      <c r="Q47" s="49">
        <v>7</v>
      </c>
      <c r="R47" s="49">
        <v>3</v>
      </c>
      <c r="S47" s="32">
        <v>0.25</v>
      </c>
      <c r="T47" s="50">
        <v>46018</v>
      </c>
      <c r="U47" s="49">
        <v>8</v>
      </c>
      <c r="V47" s="42">
        <v>43</v>
      </c>
      <c r="W47" s="40">
        <v>27</v>
      </c>
      <c r="X47" s="33">
        <v>35100</v>
      </c>
      <c r="Y47" s="51">
        <v>5</v>
      </c>
      <c r="Z47" s="52">
        <v>0</v>
      </c>
    </row>
    <row r="48" spans="1:26" x14ac:dyDescent="0.25">
      <c r="A48" s="38">
        <f>IFERROR(VLOOKUP(InteliPar[[#This Row],[Nombre de Articulo]],Productos[],4,FALSE),"00 Falta Info")</f>
        <v>0</v>
      </c>
      <c r="B48" s="34" t="str">
        <f>IFERROR(VLOOKUP(InteliPar[[#This Row],[Nombre de Articulo]],Productos[],3,FALSE),"00 Falta Info")</f>
        <v>Colación</v>
      </c>
      <c r="C48" s="34" t="str">
        <f>IFERROR(VLOOKUP(InteliPar[[#This Row],[Nombre de Articulo]],Productos[],2,FALSE),"00 Falta Info")</f>
        <v>Colacion</v>
      </c>
      <c r="D48" s="53">
        <v>46024</v>
      </c>
      <c r="E48" s="39" t="s">
        <v>425</v>
      </c>
      <c r="F48" s="40"/>
      <c r="G48" s="41"/>
      <c r="H48" s="42"/>
      <c r="I48" s="43" t="s">
        <v>73</v>
      </c>
      <c r="J48" s="41"/>
      <c r="K48" s="44">
        <v>13.1</v>
      </c>
      <c r="L48" s="45" t="s">
        <v>74</v>
      </c>
      <c r="M48" s="46" t="s">
        <v>456</v>
      </c>
      <c r="N48" s="40">
        <v>0</v>
      </c>
      <c r="O48" s="47">
        <v>46010</v>
      </c>
      <c r="P48" s="48">
        <v>46017</v>
      </c>
      <c r="Q48" s="49">
        <v>7</v>
      </c>
      <c r="R48" s="49">
        <v>3</v>
      </c>
      <c r="S48" s="32">
        <v>0.25</v>
      </c>
      <c r="T48" s="50">
        <v>46018</v>
      </c>
      <c r="U48" s="49">
        <v>8</v>
      </c>
      <c r="V48" s="42">
        <v>21</v>
      </c>
      <c r="W48" s="40">
        <v>21</v>
      </c>
      <c r="X48" s="33">
        <v>0</v>
      </c>
      <c r="Y48" s="51">
        <v>0</v>
      </c>
      <c r="Z48" s="52">
        <v>0</v>
      </c>
    </row>
    <row r="49" spans="1:26" x14ac:dyDescent="0.25">
      <c r="A49" s="38">
        <f>IFERROR(VLOOKUP(InteliPar[[#This Row],[Nombre de Articulo]],Productos[],4,FALSE),"00 Falta Info")</f>
        <v>0</v>
      </c>
      <c r="B49" s="34" t="str">
        <f>IFERROR(VLOOKUP(InteliPar[[#This Row],[Nombre de Articulo]],Productos[],3,FALSE),"00 Falta Info")</f>
        <v>Colación</v>
      </c>
      <c r="C49" s="34" t="str">
        <f>IFERROR(VLOOKUP(InteliPar[[#This Row],[Nombre de Articulo]],Productos[],2,FALSE),"00 Falta Info")</f>
        <v>Colacion</v>
      </c>
      <c r="D49" s="53">
        <v>46024</v>
      </c>
      <c r="E49" s="39" t="s">
        <v>137</v>
      </c>
      <c r="F49" s="40">
        <v>0.2</v>
      </c>
      <c r="G49" s="41">
        <v>53300</v>
      </c>
      <c r="H49" s="42">
        <v>10.25</v>
      </c>
      <c r="I49" s="43" t="s">
        <v>73</v>
      </c>
      <c r="J49" s="41">
        <v>5200</v>
      </c>
      <c r="K49" s="44">
        <v>5.2</v>
      </c>
      <c r="L49" s="45" t="s">
        <v>74</v>
      </c>
      <c r="M49" s="46" t="s">
        <v>437</v>
      </c>
      <c r="N49" s="40">
        <v>10.4</v>
      </c>
      <c r="O49" s="47">
        <v>46010</v>
      </c>
      <c r="P49" s="48">
        <v>46017</v>
      </c>
      <c r="Q49" s="49">
        <v>7</v>
      </c>
      <c r="R49" s="49">
        <v>3</v>
      </c>
      <c r="S49" s="32">
        <v>0.25</v>
      </c>
      <c r="T49" s="50">
        <v>46018</v>
      </c>
      <c r="U49" s="49">
        <v>8</v>
      </c>
      <c r="V49" s="42">
        <v>9</v>
      </c>
      <c r="W49" s="40">
        <v>0</v>
      </c>
      <c r="X49" s="33">
        <v>0</v>
      </c>
      <c r="Y49" s="51">
        <v>16</v>
      </c>
      <c r="Z49" s="52">
        <v>0</v>
      </c>
    </row>
    <row r="50" spans="1:26" x14ac:dyDescent="0.25">
      <c r="A50" s="38">
        <f>IFERROR(VLOOKUP(InteliPar[[#This Row],[Nombre de Articulo]],Productos[],4,FALSE),"00 Falta Info")</f>
        <v>0</v>
      </c>
      <c r="B50" s="34" t="str">
        <f>IFERROR(VLOOKUP(InteliPar[[#This Row],[Nombre de Articulo]],Productos[],3,FALSE),"00 Falta Info")</f>
        <v>Colación</v>
      </c>
      <c r="C50" s="34" t="str">
        <f>IFERROR(VLOOKUP(InteliPar[[#This Row],[Nombre de Articulo]],Productos[],2,FALSE),"00 Falta Info")</f>
        <v>Colacion</v>
      </c>
      <c r="D50" s="53">
        <v>46024</v>
      </c>
      <c r="E50" s="39" t="s">
        <v>138</v>
      </c>
      <c r="F50" s="40">
        <v>18.5</v>
      </c>
      <c r="G50" s="41">
        <v>163566</v>
      </c>
      <c r="H50" s="42">
        <v>23.4</v>
      </c>
      <c r="I50" s="43" t="s">
        <v>73</v>
      </c>
      <c r="J50" s="41">
        <v>6990</v>
      </c>
      <c r="K50" s="44">
        <v>9.1999999999999993</v>
      </c>
      <c r="L50" s="45" t="s">
        <v>74</v>
      </c>
      <c r="M50" s="46" t="s">
        <v>437</v>
      </c>
      <c r="N50" s="40">
        <v>23.4</v>
      </c>
      <c r="O50" s="47">
        <v>46010</v>
      </c>
      <c r="P50" s="48">
        <v>46017</v>
      </c>
      <c r="Q50" s="49">
        <v>7</v>
      </c>
      <c r="R50" s="49">
        <v>3</v>
      </c>
      <c r="S50" s="32">
        <v>0.25</v>
      </c>
      <c r="T50" s="50">
        <v>46018</v>
      </c>
      <c r="U50" s="49">
        <v>8</v>
      </c>
      <c r="V50" s="42">
        <v>15</v>
      </c>
      <c r="W50" s="40">
        <v>0</v>
      </c>
      <c r="X50" s="33">
        <v>0</v>
      </c>
      <c r="Y50" s="51">
        <v>20</v>
      </c>
      <c r="Z50" s="52">
        <v>20096.25</v>
      </c>
    </row>
    <row r="51" spans="1:26" x14ac:dyDescent="0.25">
      <c r="A51" s="38">
        <f>IFERROR(VLOOKUP(InteliPar[[#This Row],[Nombre de Articulo]],Productos[],4,FALSE),"00 Falta Info")</f>
        <v>0</v>
      </c>
      <c r="B51" s="34" t="str">
        <f>IFERROR(VLOOKUP(InteliPar[[#This Row],[Nombre de Articulo]],Productos[],3,FALSE),"00 Falta Info")</f>
        <v>Colación</v>
      </c>
      <c r="C51" s="34" t="str">
        <f>IFERROR(VLOOKUP(InteliPar[[#This Row],[Nombre de Articulo]],Productos[],2,FALSE),"00 Falta Info")</f>
        <v>Colacion</v>
      </c>
      <c r="D51" s="53">
        <v>46024</v>
      </c>
      <c r="E51" s="39" t="s">
        <v>139</v>
      </c>
      <c r="F51" s="40">
        <v>42.3</v>
      </c>
      <c r="G51" s="41">
        <v>29127</v>
      </c>
      <c r="H51" s="42">
        <v>7.3</v>
      </c>
      <c r="I51" s="43" t="s">
        <v>73</v>
      </c>
      <c r="J51" s="41">
        <v>3990</v>
      </c>
      <c r="K51" s="44">
        <v>22.4</v>
      </c>
      <c r="L51" s="45" t="s">
        <v>74</v>
      </c>
      <c r="M51" s="46" t="s">
        <v>437</v>
      </c>
      <c r="N51" s="40">
        <v>17.7</v>
      </c>
      <c r="O51" s="47">
        <v>46010</v>
      </c>
      <c r="P51" s="48">
        <v>46017</v>
      </c>
      <c r="Q51" s="49">
        <v>7</v>
      </c>
      <c r="R51" s="49">
        <v>3</v>
      </c>
      <c r="S51" s="32">
        <v>0.25</v>
      </c>
      <c r="T51" s="50">
        <v>46018</v>
      </c>
      <c r="U51" s="49">
        <v>8</v>
      </c>
      <c r="V51" s="42">
        <v>35</v>
      </c>
      <c r="W51" s="40">
        <v>28</v>
      </c>
      <c r="X51" s="33">
        <v>111720</v>
      </c>
      <c r="Y51" s="51">
        <v>3</v>
      </c>
      <c r="Z51" s="52">
        <v>0</v>
      </c>
    </row>
    <row r="52" spans="1:26" x14ac:dyDescent="0.25">
      <c r="A52" s="38">
        <f>IFERROR(VLOOKUP(InteliPar[[#This Row],[Nombre de Articulo]],Productos[],4,FALSE),"00 Falta Info")</f>
        <v>0</v>
      </c>
      <c r="B52" s="34" t="str">
        <f>IFERROR(VLOOKUP(InteliPar[[#This Row],[Nombre de Articulo]],Productos[],3,FALSE),"00 Falta Info")</f>
        <v>Colación</v>
      </c>
      <c r="C52" s="34" t="str">
        <f>IFERROR(VLOOKUP(InteliPar[[#This Row],[Nombre de Articulo]],Productos[],2,FALSE),"00 Falta Info")</f>
        <v>Colacion</v>
      </c>
      <c r="D52" s="53">
        <v>46024</v>
      </c>
      <c r="E52" s="39" t="s">
        <v>140</v>
      </c>
      <c r="F52" s="40">
        <v>21.9</v>
      </c>
      <c r="G52" s="41">
        <v>66267.7</v>
      </c>
      <c r="H52" s="42">
        <v>22.93</v>
      </c>
      <c r="I52" s="43" t="s">
        <v>73</v>
      </c>
      <c r="J52" s="41">
        <v>2890</v>
      </c>
      <c r="K52" s="44">
        <v>30.9</v>
      </c>
      <c r="L52" s="45" t="s">
        <v>74</v>
      </c>
      <c r="M52" s="46" t="s">
        <v>437</v>
      </c>
      <c r="N52" s="40">
        <v>22.9</v>
      </c>
      <c r="O52" s="47">
        <v>46010</v>
      </c>
      <c r="P52" s="48">
        <v>46017</v>
      </c>
      <c r="Q52" s="49">
        <v>7</v>
      </c>
      <c r="R52" s="49">
        <v>3</v>
      </c>
      <c r="S52" s="32">
        <v>0.25</v>
      </c>
      <c r="T52" s="50">
        <v>46018</v>
      </c>
      <c r="U52" s="49">
        <v>8</v>
      </c>
      <c r="V52" s="42">
        <v>49</v>
      </c>
      <c r="W52" s="40">
        <v>27</v>
      </c>
      <c r="X52" s="33">
        <v>78030</v>
      </c>
      <c r="Y52" s="51">
        <v>6</v>
      </c>
      <c r="Z52" s="52">
        <v>0</v>
      </c>
    </row>
    <row r="53" spans="1:26" x14ac:dyDescent="0.25">
      <c r="A53" s="38">
        <f>IFERROR(VLOOKUP(InteliPar[[#This Row],[Nombre de Articulo]],Productos[],4,FALSE),"00 Falta Info")</f>
        <v>0</v>
      </c>
      <c r="B53" s="34" t="str">
        <f>IFERROR(VLOOKUP(InteliPar[[#This Row],[Nombre de Articulo]],Productos[],3,FALSE),"00 Falta Info")</f>
        <v>Aves</v>
      </c>
      <c r="C53" s="34" t="str">
        <f>IFERROR(VLOOKUP(InteliPar[[#This Row],[Nombre de Articulo]],Productos[],2,FALSE),"00 Falta Info")</f>
        <v>Pollo</v>
      </c>
      <c r="D53" s="53">
        <v>46029</v>
      </c>
      <c r="E53" s="39" t="s">
        <v>71</v>
      </c>
      <c r="F53" s="40">
        <v>4.0999999999999996</v>
      </c>
      <c r="G53" s="41">
        <v>92749.9</v>
      </c>
      <c r="H53" s="42">
        <v>17.600000000000001</v>
      </c>
      <c r="I53" s="43" t="s">
        <v>73</v>
      </c>
      <c r="J53" s="41">
        <v>5269.88</v>
      </c>
      <c r="K53" s="44">
        <v>6.7</v>
      </c>
      <c r="L53" s="45" t="s">
        <v>74</v>
      </c>
      <c r="M53" s="46" t="s">
        <v>437</v>
      </c>
      <c r="N53" s="40">
        <v>0</v>
      </c>
      <c r="O53" s="47">
        <v>46018</v>
      </c>
      <c r="P53" s="48">
        <v>46024</v>
      </c>
      <c r="Q53" s="49">
        <v>7</v>
      </c>
      <c r="R53" s="49">
        <v>3</v>
      </c>
      <c r="S53" s="32">
        <v>0.25</v>
      </c>
      <c r="T53" s="50" t="e">
        <v>#REF!</v>
      </c>
      <c r="U53" s="49" t="e">
        <v>#REF!</v>
      </c>
      <c r="V53" s="42" t="e">
        <v>#REF!</v>
      </c>
      <c r="W53" s="40" t="e">
        <v>#REF!</v>
      </c>
      <c r="X53" s="33" t="e">
        <v>#REF!</v>
      </c>
      <c r="Y53" s="51">
        <v>0</v>
      </c>
      <c r="Z53" s="52" t="e">
        <v>#REF!</v>
      </c>
    </row>
    <row r="54" spans="1:26" x14ac:dyDescent="0.25">
      <c r="A54" s="38">
        <f>IFERROR(VLOOKUP(InteliPar[[#This Row],[Nombre de Articulo]],Productos[],4,FALSE),"00 Falta Info")</f>
        <v>0</v>
      </c>
      <c r="B54" s="34" t="str">
        <f>IFERROR(VLOOKUP(InteliPar[[#This Row],[Nombre de Articulo]],Productos[],3,FALSE),"00 Falta Info")</f>
        <v>Carnes</v>
      </c>
      <c r="C54" s="34" t="str">
        <f>IFERROR(VLOOKUP(InteliPar[[#This Row],[Nombre de Articulo]],Productos[],2,FALSE),"00 Falta Info")</f>
        <v>Vacuno</v>
      </c>
      <c r="D54" s="53">
        <v>46029</v>
      </c>
      <c r="E54" s="39" t="s">
        <v>102</v>
      </c>
      <c r="F54" s="40">
        <v>0.7</v>
      </c>
      <c r="G54" s="41">
        <v>249444</v>
      </c>
      <c r="H54" s="42">
        <v>15.6</v>
      </c>
      <c r="I54" s="43" t="s">
        <v>73</v>
      </c>
      <c r="J54" s="41">
        <v>15990</v>
      </c>
      <c r="K54" s="44">
        <v>0.7</v>
      </c>
      <c r="L54" s="45" t="s">
        <v>74</v>
      </c>
      <c r="M54" s="46" t="s">
        <v>438</v>
      </c>
      <c r="N54" s="40">
        <v>0</v>
      </c>
      <c r="O54" s="47">
        <v>46018</v>
      </c>
      <c r="P54" s="48">
        <v>46024</v>
      </c>
      <c r="Q54" s="49">
        <v>7</v>
      </c>
      <c r="R54" s="49">
        <v>3</v>
      </c>
      <c r="S54" s="32">
        <v>0.25</v>
      </c>
      <c r="T54" s="50" t="e">
        <v>#REF!</v>
      </c>
      <c r="U54" s="49" t="e">
        <v>#REF!</v>
      </c>
      <c r="V54" s="42" t="e">
        <v>#REF!</v>
      </c>
      <c r="W54" s="40" t="e">
        <v>#REF!</v>
      </c>
      <c r="X54" s="33" t="e">
        <v>#REF!</v>
      </c>
      <c r="Y54" s="51">
        <v>0</v>
      </c>
      <c r="Z54" s="52" t="e">
        <v>#REF!</v>
      </c>
    </row>
    <row r="55" spans="1:26" x14ac:dyDescent="0.25">
      <c r="A55" s="38">
        <f>IFERROR(VLOOKUP(InteliPar[[#This Row],[Nombre de Articulo]],Productos[],4,FALSE),"00 Falta Info")</f>
        <v>0</v>
      </c>
      <c r="B55" s="34" t="str">
        <f>IFERROR(VLOOKUP(InteliPar[[#This Row],[Nombre de Articulo]],Productos[],3,FALSE),"00 Falta Info")</f>
        <v>Carnes</v>
      </c>
      <c r="C55" s="34" t="str">
        <f>IFERROR(VLOOKUP(InteliPar[[#This Row],[Nombre de Articulo]],Productos[],2,FALSE),"00 Falta Info")</f>
        <v>Vacuno</v>
      </c>
      <c r="D55" s="53">
        <v>46029</v>
      </c>
      <c r="E55" s="39" t="s">
        <v>103</v>
      </c>
      <c r="F55" s="40">
        <v>41.8</v>
      </c>
      <c r="G55" s="41">
        <v>568378</v>
      </c>
      <c r="H55" s="42">
        <v>81.78</v>
      </c>
      <c r="I55" s="43" t="s">
        <v>439</v>
      </c>
      <c r="J55" s="41">
        <v>6950.51</v>
      </c>
      <c r="K55" s="44">
        <v>161.1</v>
      </c>
      <c r="L55" s="45" t="s">
        <v>440</v>
      </c>
      <c r="M55" s="46" t="s">
        <v>438</v>
      </c>
      <c r="N55" s="40">
        <v>0</v>
      </c>
      <c r="O55" s="47">
        <v>46018</v>
      </c>
      <c r="P55" s="48">
        <v>46024</v>
      </c>
      <c r="Q55" s="49">
        <v>7</v>
      </c>
      <c r="R55" s="49">
        <v>3</v>
      </c>
      <c r="S55" s="32">
        <v>0.25</v>
      </c>
      <c r="T55" s="50" t="e">
        <v>#REF!</v>
      </c>
      <c r="U55" s="49" t="e">
        <v>#REF!</v>
      </c>
      <c r="V55" s="42" t="e">
        <v>#REF!</v>
      </c>
      <c r="W55" s="40" t="e">
        <v>#REF!</v>
      </c>
      <c r="X55" s="33" t="e">
        <v>#REF!</v>
      </c>
      <c r="Y55" s="51">
        <v>0</v>
      </c>
      <c r="Z55" s="52" t="e">
        <v>#REF!</v>
      </c>
    </row>
    <row r="56" spans="1:26" x14ac:dyDescent="0.25">
      <c r="A56" s="38">
        <f>IFERROR(VLOOKUP(InteliPar[[#This Row],[Nombre de Articulo]],Productos[],4,FALSE),"00 Falta Info")</f>
        <v>0</v>
      </c>
      <c r="B56" s="34" t="str">
        <f>IFERROR(VLOOKUP(InteliPar[[#This Row],[Nombre de Articulo]],Productos[],3,FALSE),"00 Falta Info")</f>
        <v>Carnes</v>
      </c>
      <c r="C56" s="34" t="str">
        <f>IFERROR(VLOOKUP(InteliPar[[#This Row],[Nombre de Articulo]],Productos[],2,FALSE),"00 Falta Info")</f>
        <v>Vacuno</v>
      </c>
      <c r="D56" s="53">
        <v>46029</v>
      </c>
      <c r="E56" s="39" t="s">
        <v>84</v>
      </c>
      <c r="F56" s="40">
        <v>8.1</v>
      </c>
      <c r="G56" s="41">
        <v>708086</v>
      </c>
      <c r="H56" s="42">
        <v>50.88</v>
      </c>
      <c r="I56" s="43" t="s">
        <v>73</v>
      </c>
      <c r="J56" s="41">
        <v>13915.87</v>
      </c>
      <c r="K56" s="44">
        <v>20.3</v>
      </c>
      <c r="L56" s="45" t="s">
        <v>74</v>
      </c>
      <c r="M56" s="46" t="s">
        <v>438</v>
      </c>
      <c r="N56" s="40">
        <v>22.5</v>
      </c>
      <c r="O56" s="47">
        <v>46018</v>
      </c>
      <c r="P56" s="48">
        <v>46024</v>
      </c>
      <c r="Q56" s="49">
        <v>7</v>
      </c>
      <c r="R56" s="49">
        <v>3</v>
      </c>
      <c r="S56" s="32">
        <v>0.25</v>
      </c>
      <c r="T56" s="50" t="e">
        <v>#REF!</v>
      </c>
      <c r="U56" s="49" t="e">
        <v>#REF!</v>
      </c>
      <c r="V56" s="42" t="e">
        <v>#REF!</v>
      </c>
      <c r="W56" s="40" t="e">
        <v>#REF!</v>
      </c>
      <c r="X56" s="33" t="e">
        <v>#REF!</v>
      </c>
      <c r="Y56" s="51">
        <v>0</v>
      </c>
      <c r="Z56" s="52" t="e">
        <v>#REF!</v>
      </c>
    </row>
    <row r="57" spans="1:26" x14ac:dyDescent="0.25">
      <c r="A57" s="38">
        <f>IFERROR(VLOOKUP(InteliPar[[#This Row],[Nombre de Articulo]],Productos[],4,FALSE),"00 Falta Info")</f>
        <v>0</v>
      </c>
      <c r="B57" s="34" t="str">
        <f>IFERROR(VLOOKUP(InteliPar[[#This Row],[Nombre de Articulo]],Productos[],3,FALSE),"00 Falta Info")</f>
        <v>Carnes</v>
      </c>
      <c r="C57" s="34" t="str">
        <f>IFERROR(VLOOKUP(InteliPar[[#This Row],[Nombre de Articulo]],Productos[],2,FALSE),"00 Falta Info")</f>
        <v>Vacuno</v>
      </c>
      <c r="D57" s="53">
        <v>46029</v>
      </c>
      <c r="E57" s="39" t="s">
        <v>429</v>
      </c>
      <c r="F57" s="40"/>
      <c r="G57" s="41"/>
      <c r="H57" s="42"/>
      <c r="I57" s="43" t="s">
        <v>73</v>
      </c>
      <c r="J57" s="41"/>
      <c r="K57" s="44">
        <v>10</v>
      </c>
      <c r="L57" s="45" t="s">
        <v>74</v>
      </c>
      <c r="M57" s="46" t="s">
        <v>441</v>
      </c>
      <c r="N57" s="40">
        <v>0</v>
      </c>
      <c r="O57" s="47">
        <v>46018</v>
      </c>
      <c r="P57" s="48">
        <v>46024</v>
      </c>
      <c r="Q57" s="49">
        <v>7</v>
      </c>
      <c r="R57" s="49">
        <v>3</v>
      </c>
      <c r="S57" s="32">
        <v>0.25</v>
      </c>
      <c r="T57" s="50" t="e">
        <v>#REF!</v>
      </c>
      <c r="U57" s="49" t="e">
        <v>#REF!</v>
      </c>
      <c r="V57" s="42" t="e">
        <v>#REF!</v>
      </c>
      <c r="W57" s="40" t="e">
        <v>#REF!</v>
      </c>
      <c r="X57" s="33" t="e">
        <v>#REF!</v>
      </c>
      <c r="Y57" s="51">
        <v>0</v>
      </c>
      <c r="Z57" s="52" t="e">
        <v>#REF!</v>
      </c>
    </row>
    <row r="58" spans="1:26" x14ac:dyDescent="0.25">
      <c r="A58" s="38">
        <f>IFERROR(VLOOKUP(InteliPar[[#This Row],[Nombre de Articulo]],Productos[],4,FALSE),"00 Falta Info")</f>
        <v>0</v>
      </c>
      <c r="B58" s="34" t="str">
        <f>IFERROR(VLOOKUP(InteliPar[[#This Row],[Nombre de Articulo]],Productos[],3,FALSE),"00 Falta Info")</f>
        <v>Carnes</v>
      </c>
      <c r="C58" s="34" t="str">
        <f>IFERROR(VLOOKUP(InteliPar[[#This Row],[Nombre de Articulo]],Productos[],2,FALSE),"00 Falta Info")</f>
        <v>Vacuno</v>
      </c>
      <c r="D58" s="53">
        <v>46029</v>
      </c>
      <c r="E58" s="39" t="s">
        <v>104</v>
      </c>
      <c r="F58" s="40">
        <v>58.8</v>
      </c>
      <c r="G58" s="41">
        <v>748049</v>
      </c>
      <c r="H58" s="42">
        <v>191.71</v>
      </c>
      <c r="I58" s="43" t="s">
        <v>439</v>
      </c>
      <c r="J58" s="41">
        <v>3902.07</v>
      </c>
      <c r="K58" s="44">
        <v>58.8</v>
      </c>
      <c r="L58" s="45" t="s">
        <v>440</v>
      </c>
      <c r="M58" s="46" t="s">
        <v>442</v>
      </c>
      <c r="N58" s="40">
        <v>0</v>
      </c>
      <c r="O58" s="47">
        <v>46018</v>
      </c>
      <c r="P58" s="48">
        <v>46024</v>
      </c>
      <c r="Q58" s="49">
        <v>7</v>
      </c>
      <c r="R58" s="49">
        <v>3</v>
      </c>
      <c r="S58" s="32">
        <v>0.25</v>
      </c>
      <c r="T58" s="50" t="e">
        <v>#REF!</v>
      </c>
      <c r="U58" s="49" t="e">
        <v>#REF!</v>
      </c>
      <c r="V58" s="42" t="e">
        <v>#REF!</v>
      </c>
      <c r="W58" s="40" t="e">
        <v>#REF!</v>
      </c>
      <c r="X58" s="33" t="e">
        <v>#REF!</v>
      </c>
      <c r="Y58" s="51">
        <v>0</v>
      </c>
      <c r="Z58" s="52" t="e">
        <v>#REF!</v>
      </c>
    </row>
    <row r="59" spans="1:26" x14ac:dyDescent="0.25">
      <c r="A59" s="38">
        <f>IFERROR(VLOOKUP(InteliPar[[#This Row],[Nombre de Articulo]],Productos[],4,FALSE),"00 Falta Info")</f>
        <v>0</v>
      </c>
      <c r="B59" s="34" t="str">
        <f>IFERROR(VLOOKUP(InteliPar[[#This Row],[Nombre de Articulo]],Productos[],3,FALSE),"00 Falta Info")</f>
        <v>Carnes</v>
      </c>
      <c r="C59" s="34" t="str">
        <f>IFERROR(VLOOKUP(InteliPar[[#This Row],[Nombre de Articulo]],Productos[],2,FALSE),"00 Falta Info")</f>
        <v>Vacuno</v>
      </c>
      <c r="D59" s="53">
        <v>46029</v>
      </c>
      <c r="E59" s="39" t="s">
        <v>105</v>
      </c>
      <c r="F59" s="40">
        <v>-0.2</v>
      </c>
      <c r="G59" s="41">
        <v>166050</v>
      </c>
      <c r="H59" s="42">
        <v>20.25</v>
      </c>
      <c r="I59" s="43" t="s">
        <v>73</v>
      </c>
      <c r="J59" s="41">
        <v>8200</v>
      </c>
      <c r="K59" s="44">
        <v>-0.1</v>
      </c>
      <c r="L59" s="45" t="s">
        <v>74</v>
      </c>
      <c r="M59" s="46" t="s">
        <v>441</v>
      </c>
      <c r="N59" s="40">
        <v>0</v>
      </c>
      <c r="O59" s="47">
        <v>46018</v>
      </c>
      <c r="P59" s="48">
        <v>46024</v>
      </c>
      <c r="Q59" s="49">
        <v>7</v>
      </c>
      <c r="R59" s="49">
        <v>3</v>
      </c>
      <c r="S59" s="32">
        <v>0.25</v>
      </c>
      <c r="T59" s="50" t="e">
        <v>#REF!</v>
      </c>
      <c r="U59" s="49" t="e">
        <v>#REF!</v>
      </c>
      <c r="V59" s="42" t="e">
        <v>#REF!</v>
      </c>
      <c r="W59" s="40" t="e">
        <v>#REF!</v>
      </c>
      <c r="X59" s="33" t="e">
        <v>#REF!</v>
      </c>
      <c r="Y59" s="51">
        <v>0</v>
      </c>
      <c r="Z59" s="52" t="e">
        <v>#REF!</v>
      </c>
    </row>
    <row r="60" spans="1:26" x14ac:dyDescent="0.25">
      <c r="A60" s="38">
        <f>IFERROR(VLOOKUP(InteliPar[[#This Row],[Nombre de Articulo]],Productos[],4,FALSE),"00 Falta Info")</f>
        <v>0</v>
      </c>
      <c r="B60" s="34" t="str">
        <f>IFERROR(VLOOKUP(InteliPar[[#This Row],[Nombre de Articulo]],Productos[],3,FALSE),"00 Falta Info")</f>
        <v>Carnes</v>
      </c>
      <c r="C60" s="34" t="str">
        <f>IFERROR(VLOOKUP(InteliPar[[#This Row],[Nombre de Articulo]],Productos[],2,FALSE),"00 Falta Info")</f>
        <v>Vacuno</v>
      </c>
      <c r="D60" s="53">
        <v>46029</v>
      </c>
      <c r="E60" s="39" t="s">
        <v>85</v>
      </c>
      <c r="F60" s="40">
        <v>5.2</v>
      </c>
      <c r="G60" s="41">
        <v>112353</v>
      </c>
      <c r="H60" s="42">
        <v>9.41</v>
      </c>
      <c r="I60" s="43" t="s">
        <v>73</v>
      </c>
      <c r="J60" s="41">
        <v>11933.7</v>
      </c>
      <c r="K60" s="44">
        <v>45.7</v>
      </c>
      <c r="L60" s="45" t="s">
        <v>74</v>
      </c>
      <c r="M60" s="46" t="s">
        <v>438</v>
      </c>
      <c r="N60" s="40">
        <v>0</v>
      </c>
      <c r="O60" s="47">
        <v>46018</v>
      </c>
      <c r="P60" s="48">
        <v>46024</v>
      </c>
      <c r="Q60" s="49">
        <v>7</v>
      </c>
      <c r="R60" s="49">
        <v>3</v>
      </c>
      <c r="S60" s="32">
        <v>0.25</v>
      </c>
      <c r="T60" s="50" t="e">
        <v>#REF!</v>
      </c>
      <c r="U60" s="49" t="e">
        <v>#REF!</v>
      </c>
      <c r="V60" s="42" t="e">
        <v>#REF!</v>
      </c>
      <c r="W60" s="40" t="e">
        <v>#REF!</v>
      </c>
      <c r="X60" s="33" t="e">
        <v>#REF!</v>
      </c>
      <c r="Y60" s="51">
        <v>0</v>
      </c>
      <c r="Z60" s="52" t="e">
        <v>#REF!</v>
      </c>
    </row>
    <row r="61" spans="1:26" x14ac:dyDescent="0.25">
      <c r="A61" s="38">
        <f>IFERROR(VLOOKUP(InteliPar[[#This Row],[Nombre de Articulo]],Productos[],4,FALSE),"00 Falta Info")</f>
        <v>0</v>
      </c>
      <c r="B61" s="34" t="str">
        <f>IFERROR(VLOOKUP(InteliPar[[#This Row],[Nombre de Articulo]],Productos[],3,FALSE),"00 Falta Info")</f>
        <v>Carnes</v>
      </c>
      <c r="C61" s="34" t="str">
        <f>IFERROR(VLOOKUP(InteliPar[[#This Row],[Nombre de Articulo]],Productos[],2,FALSE),"00 Falta Info")</f>
        <v>Vacuno</v>
      </c>
      <c r="D61" s="53">
        <v>46029</v>
      </c>
      <c r="E61" s="39" t="s">
        <v>106</v>
      </c>
      <c r="F61" s="40">
        <v>122.2</v>
      </c>
      <c r="G61" s="41">
        <v>488190</v>
      </c>
      <c r="H61" s="42">
        <v>162.72999999999999</v>
      </c>
      <c r="I61" s="43" t="s">
        <v>439</v>
      </c>
      <c r="J61" s="41">
        <v>3000</v>
      </c>
      <c r="K61" s="44">
        <v>38.5</v>
      </c>
      <c r="L61" s="45" t="s">
        <v>443</v>
      </c>
      <c r="M61" s="46" t="s">
        <v>441</v>
      </c>
      <c r="N61" s="40">
        <v>120</v>
      </c>
      <c r="O61" s="47">
        <v>46018</v>
      </c>
      <c r="P61" s="48">
        <v>46024</v>
      </c>
      <c r="Q61" s="49">
        <v>7</v>
      </c>
      <c r="R61" s="49">
        <v>3</v>
      </c>
      <c r="S61" s="32">
        <v>0.25</v>
      </c>
      <c r="T61" s="50" t="e">
        <v>#REF!</v>
      </c>
      <c r="U61" s="49" t="e">
        <v>#REF!</v>
      </c>
      <c r="V61" s="42" t="e">
        <v>#REF!</v>
      </c>
      <c r="W61" s="40" t="e">
        <v>#REF!</v>
      </c>
      <c r="X61" s="33" t="e">
        <v>#REF!</v>
      </c>
      <c r="Y61" s="51">
        <v>0</v>
      </c>
      <c r="Z61" s="52" t="e">
        <v>#REF!</v>
      </c>
    </row>
    <row r="62" spans="1:26" x14ac:dyDescent="0.25">
      <c r="A62" s="38">
        <f>IFERROR(VLOOKUP(InteliPar[[#This Row],[Nombre de Articulo]],Productos[],4,FALSE),"00 Falta Info")</f>
        <v>0</v>
      </c>
      <c r="B62" s="34" t="str">
        <f>IFERROR(VLOOKUP(InteliPar[[#This Row],[Nombre de Articulo]],Productos[],3,FALSE),"00 Falta Info")</f>
        <v>Pescado</v>
      </c>
      <c r="C62" s="34" t="str">
        <f>IFERROR(VLOOKUP(InteliPar[[#This Row],[Nombre de Articulo]],Productos[],2,FALSE),"00 Falta Info")</f>
        <v>Pescado</v>
      </c>
      <c r="D62" s="53">
        <v>46029</v>
      </c>
      <c r="E62" s="39" t="s">
        <v>107</v>
      </c>
      <c r="F62" s="40">
        <v>9</v>
      </c>
      <c r="G62" s="41">
        <v>251105</v>
      </c>
      <c r="H62" s="42">
        <v>26.29</v>
      </c>
      <c r="I62" s="43" t="s">
        <v>73</v>
      </c>
      <c r="J62" s="41">
        <v>9550</v>
      </c>
      <c r="K62" s="44">
        <v>23.4</v>
      </c>
      <c r="L62" s="45" t="s">
        <v>74</v>
      </c>
      <c r="M62" s="46" t="s">
        <v>444</v>
      </c>
      <c r="N62" s="40">
        <v>15</v>
      </c>
      <c r="O62" s="47">
        <v>46018</v>
      </c>
      <c r="P62" s="48">
        <v>46024</v>
      </c>
      <c r="Q62" s="49">
        <v>7</v>
      </c>
      <c r="R62" s="49">
        <v>3</v>
      </c>
      <c r="S62" s="32">
        <v>0.25</v>
      </c>
      <c r="T62" s="50" t="e">
        <v>#REF!</v>
      </c>
      <c r="U62" s="49" t="e">
        <v>#REF!</v>
      </c>
      <c r="V62" s="42" t="e">
        <v>#REF!</v>
      </c>
      <c r="W62" s="40" t="e">
        <v>#REF!</v>
      </c>
      <c r="X62" s="33" t="e">
        <v>#REF!</v>
      </c>
      <c r="Y62" s="51">
        <v>0</v>
      </c>
      <c r="Z62" s="52" t="e">
        <v>#REF!</v>
      </c>
    </row>
    <row r="63" spans="1:26" x14ac:dyDescent="0.25">
      <c r="A63" s="38">
        <f>IFERROR(VLOOKUP(InteliPar[[#This Row],[Nombre de Articulo]],Productos[],4,FALSE),"00 Falta Info")</f>
        <v>0</v>
      </c>
      <c r="B63" s="34" t="str">
        <f>IFERROR(VLOOKUP(InteliPar[[#This Row],[Nombre de Articulo]],Productos[],3,FALSE),"00 Falta Info")</f>
        <v>Pescado</v>
      </c>
      <c r="C63" s="34" t="str">
        <f>IFERROR(VLOOKUP(InteliPar[[#This Row],[Nombre de Articulo]],Productos[],2,FALSE),"00 Falta Info")</f>
        <v>Pescado</v>
      </c>
      <c r="D63" s="53">
        <v>46029</v>
      </c>
      <c r="E63" s="39" t="s">
        <v>108</v>
      </c>
      <c r="F63" s="40">
        <v>37.5</v>
      </c>
      <c r="G63" s="41">
        <v>314934</v>
      </c>
      <c r="H63" s="42">
        <v>39.42</v>
      </c>
      <c r="I63" s="43" t="s">
        <v>73</v>
      </c>
      <c r="J63" s="41">
        <v>7990</v>
      </c>
      <c r="K63" s="44">
        <v>37.5</v>
      </c>
      <c r="L63" s="45" t="s">
        <v>74</v>
      </c>
      <c r="M63" s="46" t="s">
        <v>445</v>
      </c>
      <c r="N63" s="40">
        <v>55.2</v>
      </c>
      <c r="O63" s="47">
        <v>46018</v>
      </c>
      <c r="P63" s="48">
        <v>46024</v>
      </c>
      <c r="Q63" s="49">
        <v>7</v>
      </c>
      <c r="R63" s="49">
        <v>3</v>
      </c>
      <c r="S63" s="32">
        <v>0.25</v>
      </c>
      <c r="T63" s="50" t="e">
        <v>#REF!</v>
      </c>
      <c r="U63" s="49" t="e">
        <v>#REF!</v>
      </c>
      <c r="V63" s="42" t="e">
        <v>#REF!</v>
      </c>
      <c r="W63" s="40" t="e">
        <v>#REF!</v>
      </c>
      <c r="X63" s="33" t="e">
        <v>#REF!</v>
      </c>
      <c r="Y63" s="51">
        <v>0</v>
      </c>
      <c r="Z63" s="52" t="e">
        <v>#REF!</v>
      </c>
    </row>
    <row r="64" spans="1:26" x14ac:dyDescent="0.25">
      <c r="A64" s="38">
        <f>IFERROR(VLOOKUP(InteliPar[[#This Row],[Nombre de Articulo]],Productos[],4,FALSE),"00 Falta Info")</f>
        <v>0</v>
      </c>
      <c r="B64" s="34" t="str">
        <f>IFERROR(VLOOKUP(InteliPar[[#This Row],[Nombre de Articulo]],Productos[],3,FALSE),"00 Falta Info")</f>
        <v>Pescado</v>
      </c>
      <c r="C64" s="34" t="str">
        <f>IFERROR(VLOOKUP(InteliPar[[#This Row],[Nombre de Articulo]],Productos[],2,FALSE),"00 Falta Info")</f>
        <v>Pescado</v>
      </c>
      <c r="D64" s="53">
        <v>46029</v>
      </c>
      <c r="E64" s="39" t="s">
        <v>154</v>
      </c>
      <c r="F64" s="40"/>
      <c r="G64" s="41"/>
      <c r="H64" s="42"/>
      <c r="I64" s="43" t="s">
        <v>73</v>
      </c>
      <c r="J64" s="41"/>
      <c r="K64" s="44">
        <v>43.1</v>
      </c>
      <c r="L64" s="45" t="s">
        <v>74</v>
      </c>
      <c r="M64" s="46" t="s">
        <v>445</v>
      </c>
      <c r="N64" s="40">
        <v>0</v>
      </c>
      <c r="O64" s="47">
        <v>46018</v>
      </c>
      <c r="P64" s="48">
        <v>46024</v>
      </c>
      <c r="Q64" s="49">
        <v>7</v>
      </c>
      <c r="R64" s="49">
        <v>3</v>
      </c>
      <c r="S64" s="32">
        <v>0.25</v>
      </c>
      <c r="T64" s="50" t="e">
        <v>#REF!</v>
      </c>
      <c r="U64" s="49" t="e">
        <v>#REF!</v>
      </c>
      <c r="V64" s="42" t="e">
        <v>#REF!</v>
      </c>
      <c r="W64" s="40" t="e">
        <v>#REF!</v>
      </c>
      <c r="X64" s="33" t="e">
        <v>#REF!</v>
      </c>
      <c r="Y64" s="51">
        <v>0</v>
      </c>
      <c r="Z64" s="52" t="e">
        <v>#REF!</v>
      </c>
    </row>
    <row r="65" spans="1:26" x14ac:dyDescent="0.25">
      <c r="A65" s="38">
        <f>IFERROR(VLOOKUP(InteliPar[[#This Row],[Nombre de Articulo]],Productos[],4,FALSE),"00 Falta Info")</f>
        <v>0</v>
      </c>
      <c r="B65" s="34" t="str">
        <f>IFERROR(VLOOKUP(InteliPar[[#This Row],[Nombre de Articulo]],Productos[],3,FALSE),"00 Falta Info")</f>
        <v>Pescado</v>
      </c>
      <c r="C65" s="34" t="str">
        <f>IFERROR(VLOOKUP(InteliPar[[#This Row],[Nombre de Articulo]],Productos[],2,FALSE),"00 Falta Info")</f>
        <v>Pescado</v>
      </c>
      <c r="D65" s="53">
        <v>46029</v>
      </c>
      <c r="E65" s="39" t="s">
        <v>109</v>
      </c>
      <c r="F65" s="40">
        <v>14.8</v>
      </c>
      <c r="G65" s="41">
        <v>189892</v>
      </c>
      <c r="H65" s="42">
        <v>19.059999999999999</v>
      </c>
      <c r="I65" s="43" t="s">
        <v>73</v>
      </c>
      <c r="J65" s="41">
        <v>9961.7000000000007</v>
      </c>
      <c r="K65" s="44">
        <v>14.8</v>
      </c>
      <c r="L65" s="45" t="s">
        <v>74</v>
      </c>
      <c r="M65" s="46" t="s">
        <v>444</v>
      </c>
      <c r="N65" s="40">
        <v>0</v>
      </c>
      <c r="O65" s="47">
        <v>46018</v>
      </c>
      <c r="P65" s="48">
        <v>46024</v>
      </c>
      <c r="Q65" s="49">
        <v>7</v>
      </c>
      <c r="R65" s="49">
        <v>3</v>
      </c>
      <c r="S65" s="32">
        <v>0.25</v>
      </c>
      <c r="T65" s="50" t="e">
        <v>#REF!</v>
      </c>
      <c r="U65" s="49" t="e">
        <v>#REF!</v>
      </c>
      <c r="V65" s="42" t="e">
        <v>#REF!</v>
      </c>
      <c r="W65" s="40" t="e">
        <v>#REF!</v>
      </c>
      <c r="X65" s="33" t="e">
        <v>#REF!</v>
      </c>
      <c r="Y65" s="51">
        <v>0</v>
      </c>
      <c r="Z65" s="52" t="e">
        <v>#REF!</v>
      </c>
    </row>
    <row r="66" spans="1:26" x14ac:dyDescent="0.25">
      <c r="A66" s="38">
        <f>IFERROR(VLOOKUP(InteliPar[[#This Row],[Nombre de Articulo]],Productos[],4,FALSE),"00 Falta Info")</f>
        <v>0</v>
      </c>
      <c r="B66" s="34" t="str">
        <f>IFERROR(VLOOKUP(InteliPar[[#This Row],[Nombre de Articulo]],Productos[],3,FALSE),"00 Falta Info")</f>
        <v>Mariscos</v>
      </c>
      <c r="C66" s="34" t="str">
        <f>IFERROR(VLOOKUP(InteliPar[[#This Row],[Nombre de Articulo]],Productos[],2,FALSE),"00 Falta Info")</f>
        <v>Mariscos</v>
      </c>
      <c r="D66" s="53">
        <v>46029</v>
      </c>
      <c r="E66" s="39" t="s">
        <v>110</v>
      </c>
      <c r="F66" s="40">
        <v>18.600000000000001</v>
      </c>
      <c r="G66" s="41">
        <v>30164.400000000001</v>
      </c>
      <c r="H66" s="42">
        <v>9.91</v>
      </c>
      <c r="I66" s="43" t="s">
        <v>73</v>
      </c>
      <c r="J66" s="41">
        <v>3043.07</v>
      </c>
      <c r="K66" s="44">
        <v>5.8</v>
      </c>
      <c r="L66" s="45" t="s">
        <v>74</v>
      </c>
      <c r="M66" s="46" t="s">
        <v>446</v>
      </c>
      <c r="N66" s="40">
        <v>0</v>
      </c>
      <c r="O66" s="47">
        <v>46018</v>
      </c>
      <c r="P66" s="48">
        <v>46024</v>
      </c>
      <c r="Q66" s="49">
        <v>7</v>
      </c>
      <c r="R66" s="49">
        <v>3</v>
      </c>
      <c r="S66" s="32">
        <v>0.25</v>
      </c>
      <c r="T66" s="50" t="e">
        <v>#REF!</v>
      </c>
      <c r="U66" s="49" t="e">
        <v>#REF!</v>
      </c>
      <c r="V66" s="42" t="e">
        <v>#REF!</v>
      </c>
      <c r="W66" s="40" t="e">
        <v>#REF!</v>
      </c>
      <c r="X66" s="33" t="e">
        <v>#REF!</v>
      </c>
      <c r="Y66" s="51">
        <v>0</v>
      </c>
      <c r="Z66" s="52" t="e">
        <v>#REF!</v>
      </c>
    </row>
    <row r="67" spans="1:26" x14ac:dyDescent="0.25">
      <c r="A67" s="38">
        <f>IFERROR(VLOOKUP(InteliPar[[#This Row],[Nombre de Articulo]],Productos[],4,FALSE),"00 Falta Info")</f>
        <v>0</v>
      </c>
      <c r="B67" s="34" t="str">
        <f>IFERROR(VLOOKUP(InteliPar[[#This Row],[Nombre de Articulo]],Productos[],3,FALSE),"00 Falta Info")</f>
        <v>Mariscos</v>
      </c>
      <c r="C67" s="34" t="str">
        <f>IFERROR(VLOOKUP(InteliPar[[#This Row],[Nombre de Articulo]],Productos[],2,FALSE),"00 Falta Info")</f>
        <v>Mariscos</v>
      </c>
      <c r="D67" s="53">
        <v>46029</v>
      </c>
      <c r="E67" s="39" t="s">
        <v>111</v>
      </c>
      <c r="F67" s="40">
        <v>2.1</v>
      </c>
      <c r="G67" s="41">
        <v>125582</v>
      </c>
      <c r="H67" s="42">
        <v>16.579999999999998</v>
      </c>
      <c r="I67" s="43" t="s">
        <v>73</v>
      </c>
      <c r="J67" s="41">
        <v>7573.93</v>
      </c>
      <c r="K67" s="44">
        <v>13.7</v>
      </c>
      <c r="L67" s="45" t="s">
        <v>74</v>
      </c>
      <c r="M67" s="46" t="s">
        <v>444</v>
      </c>
      <c r="N67" s="40">
        <v>0</v>
      </c>
      <c r="O67" s="47">
        <v>46018</v>
      </c>
      <c r="P67" s="48">
        <v>46024</v>
      </c>
      <c r="Q67" s="49">
        <v>7</v>
      </c>
      <c r="R67" s="49">
        <v>3</v>
      </c>
      <c r="S67" s="32">
        <v>0.25</v>
      </c>
      <c r="T67" s="50" t="e">
        <v>#REF!</v>
      </c>
      <c r="U67" s="49" t="e">
        <v>#REF!</v>
      </c>
      <c r="V67" s="42" t="e">
        <v>#REF!</v>
      </c>
      <c r="W67" s="40" t="e">
        <v>#REF!</v>
      </c>
      <c r="X67" s="33" t="e">
        <v>#REF!</v>
      </c>
      <c r="Y67" s="51">
        <v>0</v>
      </c>
      <c r="Z67" s="52" t="e">
        <v>#REF!</v>
      </c>
    </row>
    <row r="68" spans="1:26" x14ac:dyDescent="0.25">
      <c r="A68" s="38">
        <f>IFERROR(VLOOKUP(InteliPar[[#This Row],[Nombre de Articulo]],Productos[],4,FALSE),"00 Falta Info")</f>
        <v>0</v>
      </c>
      <c r="B68" s="34" t="str">
        <f>IFERROR(VLOOKUP(InteliPar[[#This Row],[Nombre de Articulo]],Productos[],3,FALSE),"00 Falta Info")</f>
        <v>Mariscos</v>
      </c>
      <c r="C68" s="34" t="str">
        <f>IFERROR(VLOOKUP(InteliPar[[#This Row],[Nombre de Articulo]],Productos[],2,FALSE),"00 Falta Info")</f>
        <v>Mariscos</v>
      </c>
      <c r="D68" s="53">
        <v>46029</v>
      </c>
      <c r="E68" s="39" t="s">
        <v>112</v>
      </c>
      <c r="F68" s="40">
        <v>-0.6</v>
      </c>
      <c r="G68" s="41">
        <v>305976</v>
      </c>
      <c r="H68" s="42">
        <v>24.39</v>
      </c>
      <c r="I68" s="43" t="s">
        <v>73</v>
      </c>
      <c r="J68" s="41">
        <v>12546</v>
      </c>
      <c r="K68" s="44">
        <v>23.1</v>
      </c>
      <c r="L68" s="45" t="s">
        <v>74</v>
      </c>
      <c r="M68" s="46" t="s">
        <v>444</v>
      </c>
      <c r="N68" s="40">
        <v>0</v>
      </c>
      <c r="O68" s="47">
        <v>46018</v>
      </c>
      <c r="P68" s="48">
        <v>46024</v>
      </c>
      <c r="Q68" s="49">
        <v>7</v>
      </c>
      <c r="R68" s="49">
        <v>3</v>
      </c>
      <c r="S68" s="32">
        <v>0.25</v>
      </c>
      <c r="T68" s="50" t="e">
        <v>#REF!</v>
      </c>
      <c r="U68" s="49" t="e">
        <v>#REF!</v>
      </c>
      <c r="V68" s="42" t="e">
        <v>#REF!</v>
      </c>
      <c r="W68" s="40" t="e">
        <v>#REF!</v>
      </c>
      <c r="X68" s="33" t="e">
        <v>#REF!</v>
      </c>
      <c r="Y68" s="51">
        <v>0</v>
      </c>
      <c r="Z68" s="52" t="e">
        <v>#REF!</v>
      </c>
    </row>
    <row r="69" spans="1:26" x14ac:dyDescent="0.25">
      <c r="A69" s="38">
        <f>IFERROR(VLOOKUP(InteliPar[[#This Row],[Nombre de Articulo]],Productos[],4,FALSE),"00 Falta Info")</f>
        <v>0</v>
      </c>
      <c r="B69" s="34" t="str">
        <f>IFERROR(VLOOKUP(InteliPar[[#This Row],[Nombre de Articulo]],Productos[],3,FALSE),"00 Falta Info")</f>
        <v>Mariscos</v>
      </c>
      <c r="C69" s="34" t="str">
        <f>IFERROR(VLOOKUP(InteliPar[[#This Row],[Nombre de Articulo]],Productos[],2,FALSE),"00 Falta Info")</f>
        <v>Mariscos</v>
      </c>
      <c r="D69" s="53">
        <v>46029</v>
      </c>
      <c r="E69" s="39" t="s">
        <v>113</v>
      </c>
      <c r="F69" s="40">
        <v>3</v>
      </c>
      <c r="G69" s="41">
        <v>825416</v>
      </c>
      <c r="H69" s="42">
        <v>35.19</v>
      </c>
      <c r="I69" s="43" t="s">
        <v>73</v>
      </c>
      <c r="J69" s="41">
        <v>23458.77</v>
      </c>
      <c r="K69" s="44">
        <v>7.2</v>
      </c>
      <c r="L69" s="45" t="s">
        <v>74</v>
      </c>
      <c r="M69" s="46" t="s">
        <v>447</v>
      </c>
      <c r="N69" s="40">
        <v>6</v>
      </c>
      <c r="O69" s="47">
        <v>46018</v>
      </c>
      <c r="P69" s="48">
        <v>46024</v>
      </c>
      <c r="Q69" s="49">
        <v>7</v>
      </c>
      <c r="R69" s="49">
        <v>3</v>
      </c>
      <c r="S69" s="32">
        <v>0.25</v>
      </c>
      <c r="T69" s="50" t="e">
        <v>#REF!</v>
      </c>
      <c r="U69" s="49" t="e">
        <v>#REF!</v>
      </c>
      <c r="V69" s="42" t="e">
        <v>#REF!</v>
      </c>
      <c r="W69" s="40" t="e">
        <v>#REF!</v>
      </c>
      <c r="X69" s="33" t="e">
        <v>#REF!</v>
      </c>
      <c r="Y69" s="51">
        <v>0</v>
      </c>
      <c r="Z69" s="52" t="e">
        <v>#REF!</v>
      </c>
    </row>
    <row r="70" spans="1:26" x14ac:dyDescent="0.25">
      <c r="A70" s="38">
        <f>IFERROR(VLOOKUP(InteliPar[[#This Row],[Nombre de Articulo]],Productos[],4,FALSE),"00 Falta Info")</f>
        <v>0</v>
      </c>
      <c r="B70" s="34" t="str">
        <f>IFERROR(VLOOKUP(InteliPar[[#This Row],[Nombre de Articulo]],Productos[],3,FALSE),"00 Falta Info")</f>
        <v>Mariscos</v>
      </c>
      <c r="C70" s="34" t="str">
        <f>IFERROR(VLOOKUP(InteliPar[[#This Row],[Nombre de Articulo]],Productos[],2,FALSE),"00 Falta Info")</f>
        <v>Mariscos</v>
      </c>
      <c r="D70" s="53">
        <v>46029</v>
      </c>
      <c r="E70" s="39" t="s">
        <v>114</v>
      </c>
      <c r="F70" s="40">
        <v>-0.2</v>
      </c>
      <c r="G70" s="41">
        <v>331419</v>
      </c>
      <c r="H70" s="42">
        <v>21.66</v>
      </c>
      <c r="I70" s="43" t="s">
        <v>73</v>
      </c>
      <c r="J70" s="41">
        <v>15300</v>
      </c>
      <c r="K70" s="44">
        <v>4.8</v>
      </c>
      <c r="L70" s="45" t="s">
        <v>74</v>
      </c>
      <c r="M70" s="46" t="s">
        <v>444</v>
      </c>
      <c r="N70" s="40">
        <v>0</v>
      </c>
      <c r="O70" s="47">
        <v>46018</v>
      </c>
      <c r="P70" s="48">
        <v>46024</v>
      </c>
      <c r="Q70" s="49">
        <v>7</v>
      </c>
      <c r="R70" s="49">
        <v>3</v>
      </c>
      <c r="S70" s="32">
        <v>0.25</v>
      </c>
      <c r="T70" s="50" t="e">
        <v>#REF!</v>
      </c>
      <c r="U70" s="49" t="e">
        <v>#REF!</v>
      </c>
      <c r="V70" s="42" t="e">
        <v>#REF!</v>
      </c>
      <c r="W70" s="40" t="e">
        <v>#REF!</v>
      </c>
      <c r="X70" s="33" t="e">
        <v>#REF!</v>
      </c>
      <c r="Y70" s="51">
        <v>0</v>
      </c>
      <c r="Z70" s="52" t="e">
        <v>#REF!</v>
      </c>
    </row>
    <row r="71" spans="1:26" x14ac:dyDescent="0.25">
      <c r="A71" s="38">
        <f>IFERROR(VLOOKUP(InteliPar[[#This Row],[Nombre de Articulo]],Productos[],4,FALSE),"00 Falta Info")</f>
        <v>0</v>
      </c>
      <c r="B71" s="34" t="str">
        <f>IFERROR(VLOOKUP(InteliPar[[#This Row],[Nombre de Articulo]],Productos[],3,FALSE),"00 Falta Info")</f>
        <v>Mariscos</v>
      </c>
      <c r="C71" s="34" t="str">
        <f>IFERROR(VLOOKUP(InteliPar[[#This Row],[Nombre de Articulo]],Productos[],2,FALSE),"00 Falta Info")</f>
        <v>Mariscos</v>
      </c>
      <c r="D71" s="53">
        <v>46029</v>
      </c>
      <c r="E71" s="39" t="s">
        <v>115</v>
      </c>
      <c r="F71" s="40"/>
      <c r="G71" s="41">
        <v>44700</v>
      </c>
      <c r="H71" s="42">
        <v>3</v>
      </c>
      <c r="I71" s="43" t="s">
        <v>73</v>
      </c>
      <c r="J71" s="41">
        <v>14900</v>
      </c>
      <c r="K71" s="44">
        <v>1.2</v>
      </c>
      <c r="L71" s="45" t="s">
        <v>74</v>
      </c>
      <c r="M71" s="46" t="s">
        <v>444</v>
      </c>
      <c r="N71" s="40">
        <v>0</v>
      </c>
      <c r="O71" s="47">
        <v>46018</v>
      </c>
      <c r="P71" s="48">
        <v>46024</v>
      </c>
      <c r="Q71" s="49">
        <v>7</v>
      </c>
      <c r="R71" s="49">
        <v>3</v>
      </c>
      <c r="S71" s="32">
        <v>0.25</v>
      </c>
      <c r="T71" s="50" t="e">
        <v>#REF!</v>
      </c>
      <c r="U71" s="49" t="e">
        <v>#REF!</v>
      </c>
      <c r="V71" s="42" t="e">
        <v>#REF!</v>
      </c>
      <c r="W71" s="40" t="e">
        <v>#REF!</v>
      </c>
      <c r="X71" s="33" t="e">
        <v>#REF!</v>
      </c>
      <c r="Y71" s="51">
        <v>0</v>
      </c>
      <c r="Z71" s="52" t="e">
        <v>#REF!</v>
      </c>
    </row>
    <row r="72" spans="1:26" x14ac:dyDescent="0.25">
      <c r="A72" s="38">
        <f>IFERROR(VLOOKUP(InteliPar[[#This Row],[Nombre de Articulo]],Productos[],4,FALSE),"00 Falta Info")</f>
        <v>0</v>
      </c>
      <c r="B72" s="34" t="str">
        <f>IFERROR(VLOOKUP(InteliPar[[#This Row],[Nombre de Articulo]],Productos[],3,FALSE),"00 Falta Info")</f>
        <v>Mariscos</v>
      </c>
      <c r="C72" s="34" t="str">
        <f>IFERROR(VLOOKUP(InteliPar[[#This Row],[Nombre de Articulo]],Productos[],2,FALSE),"00 Falta Info")</f>
        <v>Mariscos</v>
      </c>
      <c r="D72" s="53">
        <v>46029</v>
      </c>
      <c r="E72" s="39" t="s">
        <v>116</v>
      </c>
      <c r="F72" s="40">
        <v>8.6</v>
      </c>
      <c r="G72" s="41">
        <v>84393.4</v>
      </c>
      <c r="H72" s="42">
        <v>5.82</v>
      </c>
      <c r="I72" s="43" t="s">
        <v>73</v>
      </c>
      <c r="J72" s="41">
        <v>14495.8</v>
      </c>
      <c r="K72" s="44">
        <v>3.7</v>
      </c>
      <c r="L72" s="45" t="s">
        <v>74</v>
      </c>
      <c r="M72" s="46" t="s">
        <v>446</v>
      </c>
      <c r="N72" s="40">
        <v>13.2</v>
      </c>
      <c r="O72" s="47">
        <v>46018</v>
      </c>
      <c r="P72" s="48">
        <v>46024</v>
      </c>
      <c r="Q72" s="49">
        <v>7</v>
      </c>
      <c r="R72" s="49">
        <v>3</v>
      </c>
      <c r="S72" s="32">
        <v>0.25</v>
      </c>
      <c r="T72" s="50" t="e">
        <v>#REF!</v>
      </c>
      <c r="U72" s="49" t="e">
        <v>#REF!</v>
      </c>
      <c r="V72" s="42" t="e">
        <v>#REF!</v>
      </c>
      <c r="W72" s="40" t="e">
        <v>#REF!</v>
      </c>
      <c r="X72" s="33" t="e">
        <v>#REF!</v>
      </c>
      <c r="Y72" s="51">
        <v>0</v>
      </c>
      <c r="Z72" s="52" t="e">
        <v>#REF!</v>
      </c>
    </row>
    <row r="73" spans="1:26" x14ac:dyDescent="0.25">
      <c r="A73" s="38">
        <f>IFERROR(VLOOKUP(InteliPar[[#This Row],[Nombre de Articulo]],Productos[],4,FALSE),"00 Falta Info")</f>
        <v>0</v>
      </c>
      <c r="B73" s="34" t="str">
        <f>IFERROR(VLOOKUP(InteliPar[[#This Row],[Nombre de Articulo]],Productos[],3,FALSE),"00 Falta Info")</f>
        <v>Mariscos</v>
      </c>
      <c r="C73" s="34" t="str">
        <f>IFERROR(VLOOKUP(InteliPar[[#This Row],[Nombre de Articulo]],Productos[],2,FALSE),"00 Falta Info")</f>
        <v>Mariscos</v>
      </c>
      <c r="D73" s="53">
        <v>46029</v>
      </c>
      <c r="E73" s="39" t="s">
        <v>117</v>
      </c>
      <c r="F73" s="40">
        <v>6.9</v>
      </c>
      <c r="G73" s="41">
        <v>53915.9</v>
      </c>
      <c r="H73" s="42">
        <v>5.83</v>
      </c>
      <c r="I73" s="43" t="s">
        <v>73</v>
      </c>
      <c r="J73" s="41">
        <v>9250.65</v>
      </c>
      <c r="K73" s="44">
        <v>13</v>
      </c>
      <c r="L73" s="45" t="s">
        <v>74</v>
      </c>
      <c r="M73" s="46" t="s">
        <v>447</v>
      </c>
      <c r="N73" s="40">
        <v>0</v>
      </c>
      <c r="O73" s="47">
        <v>46018</v>
      </c>
      <c r="P73" s="48">
        <v>46024</v>
      </c>
      <c r="Q73" s="49">
        <v>7</v>
      </c>
      <c r="R73" s="49">
        <v>3</v>
      </c>
      <c r="S73" s="32">
        <v>0.25</v>
      </c>
      <c r="T73" s="50" t="e">
        <v>#REF!</v>
      </c>
      <c r="U73" s="49" t="e">
        <v>#REF!</v>
      </c>
      <c r="V73" s="42" t="e">
        <v>#REF!</v>
      </c>
      <c r="W73" s="40" t="e">
        <v>#REF!</v>
      </c>
      <c r="X73" s="33" t="e">
        <v>#REF!</v>
      </c>
      <c r="Y73" s="51">
        <v>0</v>
      </c>
      <c r="Z73" s="52" t="e">
        <v>#REF!</v>
      </c>
    </row>
    <row r="74" spans="1:26" x14ac:dyDescent="0.25">
      <c r="A74" s="38">
        <f>IFERROR(VLOOKUP(InteliPar[[#This Row],[Nombre de Articulo]],Productos[],4,FALSE),"00 Falta Info")</f>
        <v>0</v>
      </c>
      <c r="B74" s="34" t="str">
        <f>IFERROR(VLOOKUP(InteliPar[[#This Row],[Nombre de Articulo]],Productos[],3,FALSE),"00 Falta Info")</f>
        <v>Embutidos</v>
      </c>
      <c r="C74" s="34" t="str">
        <f>IFERROR(VLOOKUP(InteliPar[[#This Row],[Nombre de Articulo]],Productos[],2,FALSE),"00 Falta Info")</f>
        <v>Embutidos</v>
      </c>
      <c r="D74" s="53">
        <v>46029</v>
      </c>
      <c r="E74" s="39" t="s">
        <v>93</v>
      </c>
      <c r="F74" s="40">
        <v>1.9</v>
      </c>
      <c r="G74" s="41">
        <v>150565</v>
      </c>
      <c r="H74" s="42">
        <v>6.55</v>
      </c>
      <c r="I74" s="43" t="s">
        <v>73</v>
      </c>
      <c r="J74" s="41">
        <v>22980</v>
      </c>
      <c r="K74" s="44">
        <v>6.1</v>
      </c>
      <c r="L74" s="45" t="s">
        <v>74</v>
      </c>
      <c r="M74" s="46" t="s">
        <v>448</v>
      </c>
      <c r="N74" s="40">
        <v>0</v>
      </c>
      <c r="O74" s="47">
        <v>46018</v>
      </c>
      <c r="P74" s="48">
        <v>46024</v>
      </c>
      <c r="Q74" s="49">
        <v>7</v>
      </c>
      <c r="R74" s="49">
        <v>3</v>
      </c>
      <c r="S74" s="32">
        <v>0.25</v>
      </c>
      <c r="T74" s="50" t="e">
        <v>#REF!</v>
      </c>
      <c r="U74" s="49" t="e">
        <v>#REF!</v>
      </c>
      <c r="V74" s="42" t="e">
        <v>#REF!</v>
      </c>
      <c r="W74" s="40" t="e">
        <v>#REF!</v>
      </c>
      <c r="X74" s="33" t="e">
        <v>#REF!</v>
      </c>
      <c r="Y74" s="51">
        <v>0</v>
      </c>
      <c r="Z74" s="52" t="e">
        <v>#REF!</v>
      </c>
    </row>
    <row r="75" spans="1:26" x14ac:dyDescent="0.25">
      <c r="A75" s="38">
        <f>IFERROR(VLOOKUP(InteliPar[[#This Row],[Nombre de Articulo]],Productos[],4,FALSE),"00 Falta Info")</f>
        <v>0</v>
      </c>
      <c r="B75" s="34" t="str">
        <f>IFERROR(VLOOKUP(InteliPar[[#This Row],[Nombre de Articulo]],Productos[],3,FALSE),"00 Falta Info")</f>
        <v>Embutidos</v>
      </c>
      <c r="C75" s="34" t="str">
        <f>IFERROR(VLOOKUP(InteliPar[[#This Row],[Nombre de Articulo]],Productos[],2,FALSE),"00 Falta Info")</f>
        <v>Embutidos</v>
      </c>
      <c r="D75" s="53">
        <v>46029</v>
      </c>
      <c r="E75" s="39" t="s">
        <v>94</v>
      </c>
      <c r="F75" s="40">
        <v>1</v>
      </c>
      <c r="G75" s="41">
        <v>59872.3</v>
      </c>
      <c r="H75" s="42">
        <v>5.76</v>
      </c>
      <c r="I75" s="43" t="s">
        <v>73</v>
      </c>
      <c r="J75" s="41">
        <v>10387.280000000001</v>
      </c>
      <c r="K75" s="44">
        <v>1.4</v>
      </c>
      <c r="L75" s="45" t="s">
        <v>74</v>
      </c>
      <c r="M75" s="46" t="s">
        <v>449</v>
      </c>
      <c r="N75" s="40">
        <v>0</v>
      </c>
      <c r="O75" s="47">
        <v>46018</v>
      </c>
      <c r="P75" s="48">
        <v>46024</v>
      </c>
      <c r="Q75" s="49">
        <v>7</v>
      </c>
      <c r="R75" s="49">
        <v>3</v>
      </c>
      <c r="S75" s="32">
        <v>0.25</v>
      </c>
      <c r="T75" s="50" t="e">
        <v>#REF!</v>
      </c>
      <c r="U75" s="49" t="e">
        <v>#REF!</v>
      </c>
      <c r="V75" s="42" t="e">
        <v>#REF!</v>
      </c>
      <c r="W75" s="40" t="e">
        <v>#REF!</v>
      </c>
      <c r="X75" s="33" t="e">
        <v>#REF!</v>
      </c>
      <c r="Y75" s="51">
        <v>0</v>
      </c>
      <c r="Z75" s="52" t="e">
        <v>#REF!</v>
      </c>
    </row>
    <row r="76" spans="1:26" x14ac:dyDescent="0.25">
      <c r="A76" s="38">
        <f>IFERROR(VLOOKUP(InteliPar[[#This Row],[Nombre de Articulo]],Productos[],4,FALSE),"00 Falta Info")</f>
        <v>0</v>
      </c>
      <c r="B76" s="34" t="str">
        <f>IFERROR(VLOOKUP(InteliPar[[#This Row],[Nombre de Articulo]],Productos[],3,FALSE),"00 Falta Info")</f>
        <v>Lacteos</v>
      </c>
      <c r="C76" s="34" t="str">
        <f>IFERROR(VLOOKUP(InteliPar[[#This Row],[Nombre de Articulo]],Productos[],2,FALSE),"00 Falta Info")</f>
        <v>Quesos</v>
      </c>
      <c r="D76" s="53">
        <v>46029</v>
      </c>
      <c r="E76" s="39" t="s">
        <v>118</v>
      </c>
      <c r="F76" s="40">
        <v>23</v>
      </c>
      <c r="G76" s="41">
        <v>637078</v>
      </c>
      <c r="H76" s="42">
        <v>152</v>
      </c>
      <c r="I76" s="43" t="s">
        <v>450</v>
      </c>
      <c r="J76" s="41">
        <v>4191.3</v>
      </c>
      <c r="K76" s="44">
        <v>42</v>
      </c>
      <c r="L76" s="45" t="s">
        <v>451</v>
      </c>
      <c r="M76" s="46" t="s">
        <v>452</v>
      </c>
      <c r="N76" s="40">
        <v>32</v>
      </c>
      <c r="O76" s="47">
        <v>46018</v>
      </c>
      <c r="P76" s="48">
        <v>46024</v>
      </c>
      <c r="Q76" s="49">
        <v>7</v>
      </c>
      <c r="R76" s="49">
        <v>3</v>
      </c>
      <c r="S76" s="32">
        <v>0.25</v>
      </c>
      <c r="T76" s="50" t="e">
        <v>#REF!</v>
      </c>
      <c r="U76" s="49" t="e">
        <v>#REF!</v>
      </c>
      <c r="V76" s="42" t="e">
        <v>#REF!</v>
      </c>
      <c r="W76" s="40" t="e">
        <v>#REF!</v>
      </c>
      <c r="X76" s="33" t="e">
        <v>#REF!</v>
      </c>
      <c r="Y76" s="51">
        <v>0</v>
      </c>
      <c r="Z76" s="52" t="e">
        <v>#REF!</v>
      </c>
    </row>
    <row r="77" spans="1:26" x14ac:dyDescent="0.25">
      <c r="A77" s="38">
        <f>IFERROR(VLOOKUP(InteliPar[[#This Row],[Nombre de Articulo]],Productos[],4,FALSE),"00 Falta Info")</f>
        <v>0</v>
      </c>
      <c r="B77" s="34" t="str">
        <f>IFERROR(VLOOKUP(InteliPar[[#This Row],[Nombre de Articulo]],Productos[],3,FALSE),"00 Falta Info")</f>
        <v>Lacteos</v>
      </c>
      <c r="C77" s="34" t="str">
        <f>IFERROR(VLOOKUP(InteliPar[[#This Row],[Nombre de Articulo]],Productos[],2,FALSE),"00 Falta Info")</f>
        <v>Quesos</v>
      </c>
      <c r="D77" s="53">
        <v>46029</v>
      </c>
      <c r="E77" s="39" t="s">
        <v>119</v>
      </c>
      <c r="F77" s="40">
        <v>0.1</v>
      </c>
      <c r="G77" s="41"/>
      <c r="H77" s="42">
        <v>8.9</v>
      </c>
      <c r="I77" s="43" t="s">
        <v>73</v>
      </c>
      <c r="J77" s="41"/>
      <c r="K77" s="44">
        <v>-3.5</v>
      </c>
      <c r="L77" s="45" t="s">
        <v>74</v>
      </c>
      <c r="M77" s="46" t="s">
        <v>452</v>
      </c>
      <c r="N77" s="40">
        <v>0</v>
      </c>
      <c r="O77" s="47">
        <v>46018</v>
      </c>
      <c r="P77" s="48">
        <v>46024</v>
      </c>
      <c r="Q77" s="49">
        <v>7</v>
      </c>
      <c r="R77" s="49">
        <v>3</v>
      </c>
      <c r="S77" s="32">
        <v>0.25</v>
      </c>
      <c r="T77" s="50" t="e">
        <v>#REF!</v>
      </c>
      <c r="U77" s="49" t="e">
        <v>#REF!</v>
      </c>
      <c r="V77" s="42" t="e">
        <v>#REF!</v>
      </c>
      <c r="W77" s="40" t="e">
        <v>#REF!</v>
      </c>
      <c r="X77" s="33" t="e">
        <v>#REF!</v>
      </c>
      <c r="Y77" s="51">
        <v>0</v>
      </c>
      <c r="Z77" s="52" t="e">
        <v>#REF!</v>
      </c>
    </row>
    <row r="78" spans="1:26" x14ac:dyDescent="0.25">
      <c r="A78" s="38">
        <f>IFERROR(VLOOKUP(InteliPar[[#This Row],[Nombre de Articulo]],Productos[],4,FALSE),"00 Falta Info")</f>
        <v>0</v>
      </c>
      <c r="B78" s="34" t="str">
        <f>IFERROR(VLOOKUP(InteliPar[[#This Row],[Nombre de Articulo]],Productos[],3,FALSE),"00 Falta Info")</f>
        <v>Lacteos</v>
      </c>
      <c r="C78" s="34" t="str">
        <f>IFERROR(VLOOKUP(InteliPar[[#This Row],[Nombre de Articulo]],Productos[],2,FALSE),"00 Falta Info")</f>
        <v>Quesos</v>
      </c>
      <c r="D78" s="53">
        <v>46029</v>
      </c>
      <c r="E78" s="39" t="s">
        <v>120</v>
      </c>
      <c r="F78" s="40">
        <v>12.5</v>
      </c>
      <c r="G78" s="41">
        <v>564735</v>
      </c>
      <c r="H78" s="42">
        <v>46.29</v>
      </c>
      <c r="I78" s="43" t="s">
        <v>73</v>
      </c>
      <c r="J78" s="41">
        <v>12199.28</v>
      </c>
      <c r="K78" s="44">
        <v>30.7</v>
      </c>
      <c r="L78" s="45" t="s">
        <v>74</v>
      </c>
      <c r="M78" s="46" t="s">
        <v>452</v>
      </c>
      <c r="N78" s="40">
        <v>14</v>
      </c>
      <c r="O78" s="47">
        <v>46018</v>
      </c>
      <c r="P78" s="48">
        <v>46024</v>
      </c>
      <c r="Q78" s="49">
        <v>7</v>
      </c>
      <c r="R78" s="49">
        <v>3</v>
      </c>
      <c r="S78" s="32">
        <v>0.25</v>
      </c>
      <c r="T78" s="50" t="e">
        <v>#REF!</v>
      </c>
      <c r="U78" s="49" t="e">
        <v>#REF!</v>
      </c>
      <c r="V78" s="42" t="e">
        <v>#REF!</v>
      </c>
      <c r="W78" s="40" t="e">
        <v>#REF!</v>
      </c>
      <c r="X78" s="33" t="e">
        <v>#REF!</v>
      </c>
      <c r="Y78" s="51">
        <v>0</v>
      </c>
      <c r="Z78" s="52" t="e">
        <v>#REF!</v>
      </c>
    </row>
    <row r="79" spans="1:26" x14ac:dyDescent="0.25">
      <c r="A79" s="38">
        <f>IFERROR(VLOOKUP(InteliPar[[#This Row],[Nombre de Articulo]],Productos[],4,FALSE),"00 Falta Info")</f>
        <v>0</v>
      </c>
      <c r="B79" s="34" t="str">
        <f>IFERROR(VLOOKUP(InteliPar[[#This Row],[Nombre de Articulo]],Productos[],3,FALSE),"00 Falta Info")</f>
        <v>Lacteos</v>
      </c>
      <c r="C79" s="34" t="str">
        <f>IFERROR(VLOOKUP(InteliPar[[#This Row],[Nombre de Articulo]],Productos[],2,FALSE),"00 Falta Info")</f>
        <v>Quesos</v>
      </c>
      <c r="D79" s="53">
        <v>46029</v>
      </c>
      <c r="E79" s="39" t="s">
        <v>88</v>
      </c>
      <c r="F79" s="40">
        <v>1</v>
      </c>
      <c r="G79" s="41">
        <v>138941</v>
      </c>
      <c r="H79" s="42">
        <v>10.7</v>
      </c>
      <c r="I79" s="43" t="s">
        <v>73</v>
      </c>
      <c r="J79" s="41">
        <v>12990</v>
      </c>
      <c r="K79" s="44">
        <v>2.5</v>
      </c>
      <c r="L79" s="45" t="s">
        <v>74</v>
      </c>
      <c r="M79" s="46" t="s">
        <v>448</v>
      </c>
      <c r="N79" s="40">
        <v>0</v>
      </c>
      <c r="O79" s="47">
        <v>46018</v>
      </c>
      <c r="P79" s="48">
        <v>46024</v>
      </c>
      <c r="Q79" s="49">
        <v>7</v>
      </c>
      <c r="R79" s="49">
        <v>3</v>
      </c>
      <c r="S79" s="32">
        <v>0.25</v>
      </c>
      <c r="T79" s="50" t="e">
        <v>#REF!</v>
      </c>
      <c r="U79" s="49" t="e">
        <v>#REF!</v>
      </c>
      <c r="V79" s="42" t="e">
        <v>#REF!</v>
      </c>
      <c r="W79" s="40" t="e">
        <v>#REF!</v>
      </c>
      <c r="X79" s="33" t="e">
        <v>#REF!</v>
      </c>
      <c r="Y79" s="51">
        <v>0</v>
      </c>
      <c r="Z79" s="52" t="e">
        <v>#REF!</v>
      </c>
    </row>
    <row r="80" spans="1:26" x14ac:dyDescent="0.25">
      <c r="A80" s="38">
        <f>IFERROR(VLOOKUP(InteliPar[[#This Row],[Nombre de Articulo]],Productos[],4,FALSE),"00 Falta Info")</f>
        <v>0</v>
      </c>
      <c r="B80" s="34" t="str">
        <f>IFERROR(VLOOKUP(InteliPar[[#This Row],[Nombre de Articulo]],Productos[],3,FALSE),"00 Falta Info")</f>
        <v>Lacteos</v>
      </c>
      <c r="C80" s="34" t="str">
        <f>IFERROR(VLOOKUP(InteliPar[[#This Row],[Nombre de Articulo]],Productos[],2,FALSE),"00 Falta Info")</f>
        <v>Quesos</v>
      </c>
      <c r="D80" s="53">
        <v>46029</v>
      </c>
      <c r="E80" s="39" t="s">
        <v>121</v>
      </c>
      <c r="F80" s="40">
        <v>2.1</v>
      </c>
      <c r="G80" s="41">
        <v>222358</v>
      </c>
      <c r="H80" s="42">
        <v>16.010000000000002</v>
      </c>
      <c r="I80" s="43" t="s">
        <v>73</v>
      </c>
      <c r="J80" s="41">
        <v>13886.72</v>
      </c>
      <c r="K80" s="44">
        <v>5.6</v>
      </c>
      <c r="L80" s="45" t="s">
        <v>74</v>
      </c>
      <c r="M80" s="46" t="s">
        <v>448</v>
      </c>
      <c r="N80" s="40">
        <v>10.5</v>
      </c>
      <c r="O80" s="47">
        <v>46018</v>
      </c>
      <c r="P80" s="48">
        <v>46024</v>
      </c>
      <c r="Q80" s="49">
        <v>7</v>
      </c>
      <c r="R80" s="49">
        <v>3</v>
      </c>
      <c r="S80" s="32">
        <v>0.25</v>
      </c>
      <c r="T80" s="50" t="e">
        <v>#REF!</v>
      </c>
      <c r="U80" s="49" t="e">
        <v>#REF!</v>
      </c>
      <c r="V80" s="42" t="e">
        <v>#REF!</v>
      </c>
      <c r="W80" s="40" t="e">
        <v>#REF!</v>
      </c>
      <c r="X80" s="33" t="e">
        <v>#REF!</v>
      </c>
      <c r="Y80" s="51">
        <v>0</v>
      </c>
      <c r="Z80" s="52" t="e">
        <v>#REF!</v>
      </c>
    </row>
    <row r="81" spans="1:26" x14ac:dyDescent="0.25">
      <c r="A81" s="38">
        <f>IFERROR(VLOOKUP(InteliPar[[#This Row],[Nombre de Articulo]],Productos[],4,FALSE),"00 Falta Info")</f>
        <v>0</v>
      </c>
      <c r="B81" s="34" t="str">
        <f>IFERROR(VLOOKUP(InteliPar[[#This Row],[Nombre de Articulo]],Productos[],3,FALSE),"00 Falta Info")</f>
        <v>Lacteos</v>
      </c>
      <c r="C81" s="34" t="str">
        <f>IFERROR(VLOOKUP(InteliPar[[#This Row],[Nombre de Articulo]],Productos[],2,FALSE),"00 Falta Info")</f>
        <v>Quesos</v>
      </c>
      <c r="D81" s="53">
        <v>46029</v>
      </c>
      <c r="E81" s="39" t="s">
        <v>89</v>
      </c>
      <c r="F81" s="40">
        <v>0.5</v>
      </c>
      <c r="G81" s="41">
        <v>78497.7</v>
      </c>
      <c r="H81" s="42">
        <v>5.61</v>
      </c>
      <c r="I81" s="43" t="s">
        <v>73</v>
      </c>
      <c r="J81" s="41">
        <v>13989.97</v>
      </c>
      <c r="K81" s="44">
        <v>1.3</v>
      </c>
      <c r="L81" s="45" t="s">
        <v>74</v>
      </c>
      <c r="M81" s="46" t="s">
        <v>448</v>
      </c>
      <c r="N81" s="40">
        <v>5</v>
      </c>
      <c r="O81" s="47">
        <v>46018</v>
      </c>
      <c r="P81" s="48">
        <v>46024</v>
      </c>
      <c r="Q81" s="49">
        <v>7</v>
      </c>
      <c r="R81" s="49">
        <v>3</v>
      </c>
      <c r="S81" s="32">
        <v>0.25</v>
      </c>
      <c r="T81" s="50" t="e">
        <v>#REF!</v>
      </c>
      <c r="U81" s="49" t="e">
        <v>#REF!</v>
      </c>
      <c r="V81" s="42" t="e">
        <v>#REF!</v>
      </c>
      <c r="W81" s="40" t="e">
        <v>#REF!</v>
      </c>
      <c r="X81" s="33" t="e">
        <v>#REF!</v>
      </c>
      <c r="Y81" s="51">
        <v>0</v>
      </c>
      <c r="Z81" s="52" t="e">
        <v>#REF!</v>
      </c>
    </row>
    <row r="82" spans="1:26" x14ac:dyDescent="0.25">
      <c r="A82" s="38">
        <f>IFERROR(VLOOKUP(InteliPar[[#This Row],[Nombre de Articulo]],Productos[],4,FALSE),"00 Falta Info")</f>
        <v>0</v>
      </c>
      <c r="B82" s="34" t="str">
        <f>IFERROR(VLOOKUP(InteliPar[[#This Row],[Nombre de Articulo]],Productos[],3,FALSE),"00 Falta Info")</f>
        <v>Lacteos</v>
      </c>
      <c r="C82" s="34" t="str">
        <f>IFERROR(VLOOKUP(InteliPar[[#This Row],[Nombre de Articulo]],Productos[],2,FALSE),"00 Falta Info")</f>
        <v>Quesos</v>
      </c>
      <c r="D82" s="53">
        <v>46029</v>
      </c>
      <c r="E82" s="39" t="s">
        <v>122</v>
      </c>
      <c r="F82" s="40">
        <v>0.8</v>
      </c>
      <c r="G82" s="41">
        <v>92550.6</v>
      </c>
      <c r="H82" s="42">
        <v>3.65</v>
      </c>
      <c r="I82" s="43" t="s">
        <v>73</v>
      </c>
      <c r="J82" s="41">
        <v>25356.34</v>
      </c>
      <c r="K82" s="44">
        <v>1</v>
      </c>
      <c r="L82" s="45" t="s">
        <v>74</v>
      </c>
      <c r="M82" s="46" t="s">
        <v>91</v>
      </c>
      <c r="N82" s="40">
        <v>0</v>
      </c>
      <c r="O82" s="47">
        <v>46018</v>
      </c>
      <c r="P82" s="48">
        <v>46024</v>
      </c>
      <c r="Q82" s="49">
        <v>7</v>
      </c>
      <c r="R82" s="49">
        <v>3</v>
      </c>
      <c r="S82" s="32">
        <v>0.25</v>
      </c>
      <c r="T82" s="50" t="e">
        <v>#REF!</v>
      </c>
      <c r="U82" s="49" t="e">
        <v>#REF!</v>
      </c>
      <c r="V82" s="42" t="e">
        <v>#REF!</v>
      </c>
      <c r="W82" s="40" t="e">
        <v>#REF!</v>
      </c>
      <c r="X82" s="33" t="e">
        <v>#REF!</v>
      </c>
      <c r="Y82" s="51">
        <v>0</v>
      </c>
      <c r="Z82" s="52" t="e">
        <v>#REF!</v>
      </c>
    </row>
    <row r="83" spans="1:26" x14ac:dyDescent="0.25">
      <c r="A83" s="38">
        <f>IFERROR(VLOOKUP(InteliPar[[#This Row],[Nombre de Articulo]],Productos[],4,FALSE),"00 Falta Info")</f>
        <v>0</v>
      </c>
      <c r="B83" s="34" t="str">
        <f>IFERROR(VLOOKUP(InteliPar[[#This Row],[Nombre de Articulo]],Productos[],3,FALSE),"00 Falta Info")</f>
        <v>Lacteos</v>
      </c>
      <c r="C83" s="34" t="str">
        <f>IFERROR(VLOOKUP(InteliPar[[#This Row],[Nombre de Articulo]],Productos[],2,FALSE),"00 Falta Info")</f>
        <v>Quesos</v>
      </c>
      <c r="D83" s="53">
        <v>46029</v>
      </c>
      <c r="E83" s="39" t="s">
        <v>123</v>
      </c>
      <c r="F83" s="40">
        <v>0.2</v>
      </c>
      <c r="G83" s="41">
        <v>87825.3</v>
      </c>
      <c r="H83" s="42">
        <v>8.6199999999999992</v>
      </c>
      <c r="I83" s="43" t="s">
        <v>73</v>
      </c>
      <c r="J83" s="41">
        <v>10188.08</v>
      </c>
      <c r="K83" s="44">
        <v>3</v>
      </c>
      <c r="L83" s="45" t="s">
        <v>74</v>
      </c>
      <c r="M83" s="46" t="s">
        <v>448</v>
      </c>
      <c r="N83" s="40">
        <v>0</v>
      </c>
      <c r="O83" s="47">
        <v>46018</v>
      </c>
      <c r="P83" s="48">
        <v>46024</v>
      </c>
      <c r="Q83" s="49">
        <v>7</v>
      </c>
      <c r="R83" s="49">
        <v>3</v>
      </c>
      <c r="S83" s="32">
        <v>0.25</v>
      </c>
      <c r="T83" s="50" t="e">
        <v>#REF!</v>
      </c>
      <c r="U83" s="49" t="e">
        <v>#REF!</v>
      </c>
      <c r="V83" s="42" t="e">
        <v>#REF!</v>
      </c>
      <c r="W83" s="40" t="e">
        <v>#REF!</v>
      </c>
      <c r="X83" s="33" t="e">
        <v>#REF!</v>
      </c>
      <c r="Y83" s="51">
        <v>0</v>
      </c>
      <c r="Z83" s="52" t="e">
        <v>#REF!</v>
      </c>
    </row>
    <row r="84" spans="1:26" x14ac:dyDescent="0.25">
      <c r="A84" s="38">
        <f>IFERROR(VLOOKUP(InteliPar[[#This Row],[Nombre de Articulo]],Productos[],4,FALSE),"00 Falta Info")</f>
        <v>0</v>
      </c>
      <c r="B84" s="34" t="str">
        <f>IFERROR(VLOOKUP(InteliPar[[#This Row],[Nombre de Articulo]],Productos[],3,FALSE),"00 Falta Info")</f>
        <v>Lacteos</v>
      </c>
      <c r="C84" s="34" t="str">
        <f>IFERROR(VLOOKUP(InteliPar[[#This Row],[Nombre de Articulo]],Productos[],2,FALSE),"00 Falta Info")</f>
        <v>Quesos</v>
      </c>
      <c r="D84" s="53">
        <v>46029</v>
      </c>
      <c r="E84" s="39" t="s">
        <v>90</v>
      </c>
      <c r="F84" s="40">
        <v>0.4</v>
      </c>
      <c r="G84" s="41">
        <v>132722</v>
      </c>
      <c r="H84" s="42">
        <v>7.31</v>
      </c>
      <c r="I84" s="43" t="s">
        <v>73</v>
      </c>
      <c r="J84" s="41">
        <v>18151.3</v>
      </c>
      <c r="K84" s="44">
        <v>4</v>
      </c>
      <c r="L84" s="45" t="s">
        <v>74</v>
      </c>
      <c r="M84" s="46" t="s">
        <v>91</v>
      </c>
      <c r="N84" s="40">
        <v>5.9</v>
      </c>
      <c r="O84" s="47">
        <v>46018</v>
      </c>
      <c r="P84" s="48">
        <v>46024</v>
      </c>
      <c r="Q84" s="49">
        <v>7</v>
      </c>
      <c r="R84" s="49">
        <v>3</v>
      </c>
      <c r="S84" s="32">
        <v>0.25</v>
      </c>
      <c r="T84" s="50" t="e">
        <v>#REF!</v>
      </c>
      <c r="U84" s="49" t="e">
        <v>#REF!</v>
      </c>
      <c r="V84" s="42" t="e">
        <v>#REF!</v>
      </c>
      <c r="W84" s="40" t="e">
        <v>#REF!</v>
      </c>
      <c r="X84" s="33" t="e">
        <v>#REF!</v>
      </c>
      <c r="Y84" s="51">
        <v>0</v>
      </c>
      <c r="Z84" s="52" t="e">
        <v>#REF!</v>
      </c>
    </row>
    <row r="85" spans="1:26" x14ac:dyDescent="0.25">
      <c r="A85" s="38">
        <f>IFERROR(VLOOKUP(InteliPar[[#This Row],[Nombre de Articulo]],Productos[],4,FALSE),"00 Falta Info")</f>
        <v>0</v>
      </c>
      <c r="B85" s="34" t="str">
        <f>IFERROR(VLOOKUP(InteliPar[[#This Row],[Nombre de Articulo]],Productos[],3,FALSE),"00 Falta Info")</f>
        <v>Abarrotes</v>
      </c>
      <c r="C85" s="34" t="str">
        <f>IFERROR(VLOOKUP(InteliPar[[#This Row],[Nombre de Articulo]],Productos[],2,FALSE),"00 Falta Info")</f>
        <v>Chocolate</v>
      </c>
      <c r="D85" s="53">
        <v>46029</v>
      </c>
      <c r="E85" s="39" t="s">
        <v>124</v>
      </c>
      <c r="F85" s="40">
        <v>-1.3</v>
      </c>
      <c r="G85" s="41"/>
      <c r="H85" s="42">
        <v>20.57</v>
      </c>
      <c r="I85" s="43" t="s">
        <v>73</v>
      </c>
      <c r="J85" s="41"/>
      <c r="K85" s="44">
        <v>0.6</v>
      </c>
      <c r="L85" s="45" t="s">
        <v>74</v>
      </c>
      <c r="M85" s="46" t="s">
        <v>91</v>
      </c>
      <c r="N85" s="40">
        <v>0</v>
      </c>
      <c r="O85" s="47">
        <v>46018</v>
      </c>
      <c r="P85" s="48">
        <v>46024</v>
      </c>
      <c r="Q85" s="49">
        <v>7</v>
      </c>
      <c r="R85" s="49">
        <v>3</v>
      </c>
      <c r="S85" s="32">
        <v>0.25</v>
      </c>
      <c r="T85" s="50" t="e">
        <v>#REF!</v>
      </c>
      <c r="U85" s="49" t="e">
        <v>#REF!</v>
      </c>
      <c r="V85" s="42" t="e">
        <v>#REF!</v>
      </c>
      <c r="W85" s="40" t="e">
        <v>#REF!</v>
      </c>
      <c r="X85" s="33" t="e">
        <v>#REF!</v>
      </c>
      <c r="Y85" s="51">
        <v>0</v>
      </c>
      <c r="Z85" s="52" t="e">
        <v>#REF!</v>
      </c>
    </row>
    <row r="86" spans="1:26" x14ac:dyDescent="0.25">
      <c r="A86" s="38">
        <f>IFERROR(VLOOKUP(InteliPar[[#This Row],[Nombre de Articulo]],Productos[],4,FALSE),"00 Falta Info")</f>
        <v>0</v>
      </c>
      <c r="B86" s="34" t="str">
        <f>IFERROR(VLOOKUP(InteliPar[[#This Row],[Nombre de Articulo]],Productos[],3,FALSE),"00 Falta Info")</f>
        <v>Abarrotes</v>
      </c>
      <c r="C86" s="34" t="str">
        <f>IFERROR(VLOOKUP(InteliPar[[#This Row],[Nombre de Articulo]],Productos[],2,FALSE),"00 Falta Info")</f>
        <v>Chocolate</v>
      </c>
      <c r="D86" s="53">
        <v>46029</v>
      </c>
      <c r="E86" s="39" t="s">
        <v>125</v>
      </c>
      <c r="F86" s="40">
        <v>0.3</v>
      </c>
      <c r="G86" s="41">
        <v>81653.399999999994</v>
      </c>
      <c r="H86" s="42">
        <v>8.27</v>
      </c>
      <c r="I86" s="43" t="s">
        <v>73</v>
      </c>
      <c r="J86" s="41">
        <v>9876.2900000000009</v>
      </c>
      <c r="K86" s="44">
        <v>0.5</v>
      </c>
      <c r="L86" s="45" t="s">
        <v>74</v>
      </c>
      <c r="M86" s="46" t="s">
        <v>91</v>
      </c>
      <c r="N86" s="40">
        <v>0</v>
      </c>
      <c r="O86" s="47">
        <v>46018</v>
      </c>
      <c r="P86" s="48">
        <v>46024</v>
      </c>
      <c r="Q86" s="49">
        <v>7</v>
      </c>
      <c r="R86" s="49">
        <v>3</v>
      </c>
      <c r="S86" s="32">
        <v>0.25</v>
      </c>
      <c r="T86" s="50" t="e">
        <v>#REF!</v>
      </c>
      <c r="U86" s="49" t="e">
        <v>#REF!</v>
      </c>
      <c r="V86" s="42" t="e">
        <v>#REF!</v>
      </c>
      <c r="W86" s="40" t="e">
        <v>#REF!</v>
      </c>
      <c r="X86" s="33" t="e">
        <v>#REF!</v>
      </c>
      <c r="Y86" s="51">
        <v>0</v>
      </c>
      <c r="Z86" s="52" t="e">
        <v>#REF!</v>
      </c>
    </row>
    <row r="87" spans="1:26" x14ac:dyDescent="0.25">
      <c r="A87" s="38">
        <f>IFERROR(VLOOKUP(InteliPar[[#This Row],[Nombre de Articulo]],Productos[],4,FALSE),"00 Falta Info")</f>
        <v>0</v>
      </c>
      <c r="B87" s="34" t="str">
        <f>IFERROR(VLOOKUP(InteliPar[[#This Row],[Nombre de Articulo]],Productos[],3,FALSE),"00 Falta Info")</f>
        <v>Abarrotes</v>
      </c>
      <c r="C87" s="34" t="str">
        <f>IFERROR(VLOOKUP(InteliPar[[#This Row],[Nombre de Articulo]],Productos[],2,FALSE),"00 Falta Info")</f>
        <v>Chocolate</v>
      </c>
      <c r="D87" s="53">
        <v>46029</v>
      </c>
      <c r="E87" s="39" t="s">
        <v>126</v>
      </c>
      <c r="F87" s="40">
        <v>0.6</v>
      </c>
      <c r="G87" s="41"/>
      <c r="H87" s="42">
        <v>9.66</v>
      </c>
      <c r="I87" s="43" t="s">
        <v>73</v>
      </c>
      <c r="J87" s="41"/>
      <c r="K87" s="44">
        <v>0.2</v>
      </c>
      <c r="L87" s="45" t="s">
        <v>74</v>
      </c>
      <c r="M87" s="46" t="s">
        <v>91</v>
      </c>
      <c r="N87" s="40">
        <v>0</v>
      </c>
      <c r="O87" s="47">
        <v>46018</v>
      </c>
      <c r="P87" s="48">
        <v>46024</v>
      </c>
      <c r="Q87" s="49">
        <v>7</v>
      </c>
      <c r="R87" s="49">
        <v>3</v>
      </c>
      <c r="S87" s="32">
        <v>0.25</v>
      </c>
      <c r="T87" s="50" t="e">
        <v>#REF!</v>
      </c>
      <c r="U87" s="49" t="e">
        <v>#REF!</v>
      </c>
      <c r="V87" s="42" t="e">
        <v>#REF!</v>
      </c>
      <c r="W87" s="40" t="e">
        <v>#REF!</v>
      </c>
      <c r="X87" s="33" t="e">
        <v>#REF!</v>
      </c>
      <c r="Y87" s="51">
        <v>0</v>
      </c>
      <c r="Z87" s="52" t="e">
        <v>#REF!</v>
      </c>
    </row>
    <row r="88" spans="1:26" x14ac:dyDescent="0.25">
      <c r="A88" s="38">
        <f>IFERROR(VLOOKUP(InteliPar[[#This Row],[Nombre de Articulo]],Productos[],4,FALSE),"00 Falta Info")</f>
        <v>0</v>
      </c>
      <c r="B88" s="34" t="str">
        <f>IFERROR(VLOOKUP(InteliPar[[#This Row],[Nombre de Articulo]],Productos[],3,FALSE),"00 Falta Info")</f>
        <v>Abarrotes</v>
      </c>
      <c r="C88" s="34" t="str">
        <f>IFERROR(VLOOKUP(InteliPar[[#This Row],[Nombre de Articulo]],Productos[],2,FALSE),"00 Falta Info")</f>
        <v>Aceite</v>
      </c>
      <c r="D88" s="53">
        <v>46029</v>
      </c>
      <c r="E88" s="39" t="s">
        <v>127</v>
      </c>
      <c r="F88" s="40">
        <v>19</v>
      </c>
      <c r="G88" s="41">
        <v>30335.7</v>
      </c>
      <c r="H88" s="42">
        <v>19</v>
      </c>
      <c r="I88" s="43">
        <v>1</v>
      </c>
      <c r="J88" s="41">
        <v>1596.61</v>
      </c>
      <c r="K88" s="44">
        <v>13.4</v>
      </c>
      <c r="L88" s="45" t="s">
        <v>453</v>
      </c>
      <c r="M88" s="46" t="s">
        <v>91</v>
      </c>
      <c r="N88" s="40">
        <v>12</v>
      </c>
      <c r="O88" s="47">
        <v>46018</v>
      </c>
      <c r="P88" s="48">
        <v>46024</v>
      </c>
      <c r="Q88" s="49">
        <v>7</v>
      </c>
      <c r="R88" s="49">
        <v>3</v>
      </c>
      <c r="S88" s="32">
        <v>0.25</v>
      </c>
      <c r="T88" s="50" t="e">
        <v>#REF!</v>
      </c>
      <c r="U88" s="49" t="e">
        <v>#REF!</v>
      </c>
      <c r="V88" s="42" t="e">
        <v>#REF!</v>
      </c>
      <c r="W88" s="40" t="e">
        <v>#REF!</v>
      </c>
      <c r="X88" s="33" t="e">
        <v>#REF!</v>
      </c>
      <c r="Y88" s="51">
        <v>0</v>
      </c>
      <c r="Z88" s="52" t="e">
        <v>#REF!</v>
      </c>
    </row>
    <row r="89" spans="1:26" x14ac:dyDescent="0.25">
      <c r="A89" s="38">
        <f>IFERROR(VLOOKUP(InteliPar[[#This Row],[Nombre de Articulo]],Productos[],4,FALSE),"00 Falta Info")</f>
        <v>0</v>
      </c>
      <c r="B89" s="34" t="str">
        <f>IFERROR(VLOOKUP(InteliPar[[#This Row],[Nombre de Articulo]],Productos[],3,FALSE),"00 Falta Info")</f>
        <v>Verduras</v>
      </c>
      <c r="C89" s="34" t="str">
        <f>IFERROR(VLOOKUP(InteliPar[[#This Row],[Nombre de Articulo]],Productos[],2,FALSE),"00 Falta Info")</f>
        <v>Champiñon</v>
      </c>
      <c r="D89" s="53">
        <v>46029</v>
      </c>
      <c r="E89" s="39" t="s">
        <v>128</v>
      </c>
      <c r="F89" s="40">
        <v>3.5</v>
      </c>
      <c r="G89" s="41">
        <v>13109.5</v>
      </c>
      <c r="H89" s="42">
        <v>0.78</v>
      </c>
      <c r="I89" s="43" t="s">
        <v>73</v>
      </c>
      <c r="J89" s="41">
        <v>16700</v>
      </c>
      <c r="K89" s="44">
        <v>3.5</v>
      </c>
      <c r="L89" s="45" t="s">
        <v>74</v>
      </c>
      <c r="M89" s="46" t="s">
        <v>454</v>
      </c>
      <c r="N89" s="40">
        <v>1.6</v>
      </c>
      <c r="O89" s="47">
        <v>46018</v>
      </c>
      <c r="P89" s="48">
        <v>46024</v>
      </c>
      <c r="Q89" s="49">
        <v>7</v>
      </c>
      <c r="R89" s="49">
        <v>3</v>
      </c>
      <c r="S89" s="32">
        <v>0.25</v>
      </c>
      <c r="T89" s="50" t="e">
        <v>#REF!</v>
      </c>
      <c r="U89" s="49" t="e">
        <v>#REF!</v>
      </c>
      <c r="V89" s="42" t="e">
        <v>#REF!</v>
      </c>
      <c r="W89" s="40" t="e">
        <v>#REF!</v>
      </c>
      <c r="X89" s="33" t="e">
        <v>#REF!</v>
      </c>
      <c r="Y89" s="51">
        <v>0</v>
      </c>
      <c r="Z89" s="52" t="e">
        <v>#REF!</v>
      </c>
    </row>
    <row r="90" spans="1:26" x14ac:dyDescent="0.25">
      <c r="A90" s="38">
        <f>IFERROR(VLOOKUP(InteliPar[[#This Row],[Nombre de Articulo]],Productos[],4,FALSE),"00 Falta Info")</f>
        <v>0</v>
      </c>
      <c r="B90" s="34" t="str">
        <f>IFERROR(VLOOKUP(InteliPar[[#This Row],[Nombre de Articulo]],Productos[],3,FALSE),"00 Falta Info")</f>
        <v>Verduras</v>
      </c>
      <c r="C90" s="34" t="str">
        <f>IFERROR(VLOOKUP(InteliPar[[#This Row],[Nombre de Articulo]],Productos[],2,FALSE),"00 Falta Info")</f>
        <v>Champiñon</v>
      </c>
      <c r="D90" s="53">
        <v>46029</v>
      </c>
      <c r="E90" s="39" t="s">
        <v>129</v>
      </c>
      <c r="F90" s="40">
        <v>3</v>
      </c>
      <c r="G90" s="41">
        <v>39936</v>
      </c>
      <c r="H90" s="42">
        <v>3.07</v>
      </c>
      <c r="I90" s="43" t="s">
        <v>73</v>
      </c>
      <c r="J90" s="41">
        <v>13000</v>
      </c>
      <c r="K90" s="44">
        <v>3</v>
      </c>
      <c r="L90" s="45" t="s">
        <v>74</v>
      </c>
      <c r="M90" s="46" t="s">
        <v>454</v>
      </c>
      <c r="N90" s="40">
        <v>5</v>
      </c>
      <c r="O90" s="47">
        <v>46018</v>
      </c>
      <c r="P90" s="48">
        <v>46024</v>
      </c>
      <c r="Q90" s="49">
        <v>7</v>
      </c>
      <c r="R90" s="49">
        <v>3</v>
      </c>
      <c r="S90" s="32">
        <v>0.25</v>
      </c>
      <c r="T90" s="50" t="e">
        <v>#REF!</v>
      </c>
      <c r="U90" s="49" t="e">
        <v>#REF!</v>
      </c>
      <c r="V90" s="42" t="e">
        <v>#REF!</v>
      </c>
      <c r="W90" s="40" t="e">
        <v>#REF!</v>
      </c>
      <c r="X90" s="33" t="e">
        <v>#REF!</v>
      </c>
      <c r="Y90" s="51">
        <v>0</v>
      </c>
      <c r="Z90" s="52" t="e">
        <v>#REF!</v>
      </c>
    </row>
    <row r="91" spans="1:26" x14ac:dyDescent="0.25">
      <c r="A91" s="38">
        <f>IFERROR(VLOOKUP(InteliPar[[#This Row],[Nombre de Articulo]],Productos[],4,FALSE),"00 Falta Info")</f>
        <v>0</v>
      </c>
      <c r="B91" s="34" t="str">
        <f>IFERROR(VLOOKUP(InteliPar[[#This Row],[Nombre de Articulo]],Productos[],3,FALSE),"00 Falta Info")</f>
        <v>Verduras</v>
      </c>
      <c r="C91" s="34" t="str">
        <f>IFERROR(VLOOKUP(InteliPar[[#This Row],[Nombre de Articulo]],Productos[],2,FALSE),"00 Falta Info")</f>
        <v>Palta</v>
      </c>
      <c r="D91" s="53">
        <v>46029</v>
      </c>
      <c r="E91" s="39" t="s">
        <v>92</v>
      </c>
      <c r="F91" s="40">
        <v>16.5</v>
      </c>
      <c r="G91" s="41">
        <v>49451.1</v>
      </c>
      <c r="H91" s="42">
        <v>10.99</v>
      </c>
      <c r="I91" s="43" t="s">
        <v>73</v>
      </c>
      <c r="J91" s="41">
        <v>4500</v>
      </c>
      <c r="K91" s="44">
        <v>19.7</v>
      </c>
      <c r="L91" s="45" t="s">
        <v>74</v>
      </c>
      <c r="M91" s="46" t="s">
        <v>454</v>
      </c>
      <c r="N91" s="40">
        <v>15</v>
      </c>
      <c r="O91" s="47">
        <v>46018</v>
      </c>
      <c r="P91" s="48">
        <v>46024</v>
      </c>
      <c r="Q91" s="49">
        <v>7</v>
      </c>
      <c r="R91" s="49">
        <v>3</v>
      </c>
      <c r="S91" s="32">
        <v>0.25</v>
      </c>
      <c r="T91" s="50" t="e">
        <v>#REF!</v>
      </c>
      <c r="U91" s="49" t="e">
        <v>#REF!</v>
      </c>
      <c r="V91" s="42" t="e">
        <v>#REF!</v>
      </c>
      <c r="W91" s="40" t="e">
        <v>#REF!</v>
      </c>
      <c r="X91" s="33" t="e">
        <v>#REF!</v>
      </c>
      <c r="Y91" s="51">
        <v>0</v>
      </c>
      <c r="Z91" s="52" t="e">
        <v>#REF!</v>
      </c>
    </row>
    <row r="92" spans="1:26" x14ac:dyDescent="0.25">
      <c r="A92" s="38">
        <f>IFERROR(VLOOKUP(InteliPar[[#This Row],[Nombre de Articulo]],Productos[],4,FALSE),"00 Falta Info")</f>
        <v>0</v>
      </c>
      <c r="B92" s="34" t="str">
        <f>IFERROR(VLOOKUP(InteliPar[[#This Row],[Nombre de Articulo]],Productos[],3,FALSE),"00 Falta Info")</f>
        <v>Postres</v>
      </c>
      <c r="C92" s="34" t="str">
        <f>IFERROR(VLOOKUP(InteliPar[[#This Row],[Nombre de Articulo]],Productos[],2,FALSE),"00 Falta Info")</f>
        <v>Tortas</v>
      </c>
      <c r="D92" s="53">
        <v>46029</v>
      </c>
      <c r="E92" s="39" t="s">
        <v>130</v>
      </c>
      <c r="F92" s="40">
        <v>7</v>
      </c>
      <c r="G92" s="41">
        <v>29700</v>
      </c>
      <c r="H92" s="42">
        <v>27</v>
      </c>
      <c r="I92" s="43">
        <v>1</v>
      </c>
      <c r="J92" s="41">
        <v>1100</v>
      </c>
      <c r="K92" s="44">
        <v>33.4</v>
      </c>
      <c r="L92" s="45" t="s">
        <v>440</v>
      </c>
      <c r="M92" s="46" t="s">
        <v>455</v>
      </c>
      <c r="N92" s="40">
        <v>16</v>
      </c>
      <c r="O92" s="47">
        <v>46018</v>
      </c>
      <c r="P92" s="48">
        <v>46024</v>
      </c>
      <c r="Q92" s="49">
        <v>7</v>
      </c>
      <c r="R92" s="49">
        <v>3</v>
      </c>
      <c r="S92" s="32">
        <v>0.25</v>
      </c>
      <c r="T92" s="50" t="e">
        <v>#REF!</v>
      </c>
      <c r="U92" s="49" t="e">
        <v>#REF!</v>
      </c>
      <c r="V92" s="42" t="e">
        <v>#REF!</v>
      </c>
      <c r="W92" s="40" t="e">
        <v>#REF!</v>
      </c>
      <c r="X92" s="33" t="e">
        <v>#REF!</v>
      </c>
      <c r="Y92" s="51">
        <v>0</v>
      </c>
      <c r="Z92" s="52" t="e">
        <v>#REF!</v>
      </c>
    </row>
    <row r="93" spans="1:26" x14ac:dyDescent="0.25">
      <c r="A93" s="38">
        <f>IFERROR(VLOOKUP(InteliPar[[#This Row],[Nombre de Articulo]],Productos[],4,FALSE),"00 Falta Info")</f>
        <v>0</v>
      </c>
      <c r="B93" s="34" t="str">
        <f>IFERROR(VLOOKUP(InteliPar[[#This Row],[Nombre de Articulo]],Productos[],3,FALSE),"00 Falta Info")</f>
        <v>Postres</v>
      </c>
      <c r="C93" s="34" t="str">
        <f>IFERROR(VLOOKUP(InteliPar[[#This Row],[Nombre de Articulo]],Productos[],2,FALSE),"00 Falta Info")</f>
        <v>Tortas</v>
      </c>
      <c r="D93" s="53">
        <v>46029</v>
      </c>
      <c r="E93" s="39" t="s">
        <v>131</v>
      </c>
      <c r="F93" s="40">
        <v>4</v>
      </c>
      <c r="G93" s="41">
        <v>46585</v>
      </c>
      <c r="H93" s="42">
        <v>55</v>
      </c>
      <c r="I93" s="43">
        <v>1</v>
      </c>
      <c r="J93" s="41">
        <v>847</v>
      </c>
      <c r="K93" s="44">
        <v>24</v>
      </c>
      <c r="L93" s="45" t="s">
        <v>440</v>
      </c>
      <c r="M93" s="46" t="s">
        <v>455</v>
      </c>
      <c r="N93" s="40">
        <v>0</v>
      </c>
      <c r="O93" s="47">
        <v>46018</v>
      </c>
      <c r="P93" s="48">
        <v>46024</v>
      </c>
      <c r="Q93" s="49">
        <v>7</v>
      </c>
      <c r="R93" s="49">
        <v>3</v>
      </c>
      <c r="S93" s="32">
        <v>0.25</v>
      </c>
      <c r="T93" s="50" t="e">
        <v>#REF!</v>
      </c>
      <c r="U93" s="49" t="e">
        <v>#REF!</v>
      </c>
      <c r="V93" s="42" t="e">
        <v>#REF!</v>
      </c>
      <c r="W93" s="40" t="e">
        <v>#REF!</v>
      </c>
      <c r="X93" s="33" t="e">
        <v>#REF!</v>
      </c>
      <c r="Y93" s="51">
        <v>0</v>
      </c>
      <c r="Z93" s="52" t="e">
        <v>#REF!</v>
      </c>
    </row>
    <row r="94" spans="1:26" x14ac:dyDescent="0.25">
      <c r="A94" s="38">
        <f>IFERROR(VLOOKUP(InteliPar[[#This Row],[Nombre de Articulo]],Productos[],4,FALSE),"00 Falta Info")</f>
        <v>0</v>
      </c>
      <c r="B94" s="34" t="str">
        <f>IFERROR(VLOOKUP(InteliPar[[#This Row],[Nombre de Articulo]],Productos[],3,FALSE),"00 Falta Info")</f>
        <v>Postres</v>
      </c>
      <c r="C94" s="34" t="str">
        <f>IFERROR(VLOOKUP(InteliPar[[#This Row],[Nombre de Articulo]],Productos[],2,FALSE),"00 Falta Info")</f>
        <v>Tortas</v>
      </c>
      <c r="D94" s="53">
        <v>46029</v>
      </c>
      <c r="E94" s="39" t="s">
        <v>132</v>
      </c>
      <c r="F94" s="40"/>
      <c r="G94" s="41"/>
      <c r="H94" s="42">
        <v>131</v>
      </c>
      <c r="I94" s="43">
        <v>1</v>
      </c>
      <c r="J94" s="41"/>
      <c r="K94" s="44">
        <v>0</v>
      </c>
      <c r="L94" s="45" t="s">
        <v>440</v>
      </c>
      <c r="M94" s="46" t="s">
        <v>455</v>
      </c>
      <c r="N94" s="40">
        <v>131</v>
      </c>
      <c r="O94" s="47">
        <v>46018</v>
      </c>
      <c r="P94" s="48">
        <v>46024</v>
      </c>
      <c r="Q94" s="49">
        <v>7</v>
      </c>
      <c r="R94" s="49">
        <v>3</v>
      </c>
      <c r="S94" s="32">
        <v>0.25</v>
      </c>
      <c r="T94" s="50" t="e">
        <v>#REF!</v>
      </c>
      <c r="U94" s="49" t="e">
        <v>#REF!</v>
      </c>
      <c r="V94" s="42" t="e">
        <v>#REF!</v>
      </c>
      <c r="W94" s="40" t="e">
        <v>#REF!</v>
      </c>
      <c r="X94" s="33" t="e">
        <v>#REF!</v>
      </c>
      <c r="Y94" s="51">
        <v>0</v>
      </c>
      <c r="Z94" s="52" t="e">
        <v>#REF!</v>
      </c>
    </row>
    <row r="95" spans="1:26" x14ac:dyDescent="0.25">
      <c r="A95" s="38">
        <f>IFERROR(VLOOKUP(InteliPar[[#This Row],[Nombre de Articulo]],Productos[],4,FALSE),"00 Falta Info")</f>
        <v>0</v>
      </c>
      <c r="B95" s="34" t="str">
        <f>IFERROR(VLOOKUP(InteliPar[[#This Row],[Nombre de Articulo]],Productos[],3,FALSE),"00 Falta Info")</f>
        <v>Postres</v>
      </c>
      <c r="C95" s="34" t="str">
        <f>IFERROR(VLOOKUP(InteliPar[[#This Row],[Nombre de Articulo]],Productos[],2,FALSE),"00 Falta Info")</f>
        <v>Tortas</v>
      </c>
      <c r="D95" s="53">
        <v>46029</v>
      </c>
      <c r="E95" s="39" t="s">
        <v>144</v>
      </c>
      <c r="F95" s="40"/>
      <c r="G95" s="41"/>
      <c r="H95" s="42"/>
      <c r="I95" s="43">
        <v>1</v>
      </c>
      <c r="J95" s="41"/>
      <c r="K95" s="44">
        <v>309</v>
      </c>
      <c r="L95" s="45" t="s">
        <v>440</v>
      </c>
      <c r="M95" s="46" t="s">
        <v>455</v>
      </c>
      <c r="N95" s="40">
        <v>0</v>
      </c>
      <c r="O95" s="47">
        <v>46018</v>
      </c>
      <c r="P95" s="48">
        <v>46024</v>
      </c>
      <c r="Q95" s="49">
        <v>7</v>
      </c>
      <c r="R95" s="49">
        <v>3</v>
      </c>
      <c r="S95" s="32">
        <v>0.25</v>
      </c>
      <c r="T95" s="50" t="e">
        <v>#REF!</v>
      </c>
      <c r="U95" s="49" t="e">
        <v>#REF!</v>
      </c>
      <c r="V95" s="42" t="e">
        <v>#REF!</v>
      </c>
      <c r="W95" s="40" t="e">
        <v>#REF!</v>
      </c>
      <c r="X95" s="33" t="e">
        <v>#REF!</v>
      </c>
      <c r="Y95" s="51">
        <v>0</v>
      </c>
      <c r="Z95" s="52" t="e">
        <v>#REF!</v>
      </c>
    </row>
    <row r="96" spans="1:26" x14ac:dyDescent="0.25">
      <c r="A96" s="38">
        <f>IFERROR(VLOOKUP(InteliPar[[#This Row],[Nombre de Articulo]],Productos[],4,FALSE),"00 Falta Info")</f>
        <v>0</v>
      </c>
      <c r="B96" s="34" t="str">
        <f>IFERROR(VLOOKUP(InteliPar[[#This Row],[Nombre de Articulo]],Productos[],3,FALSE),"00 Falta Info")</f>
        <v>Postres</v>
      </c>
      <c r="C96" s="34" t="str">
        <f>IFERROR(VLOOKUP(InteliPar[[#This Row],[Nombre de Articulo]],Productos[],2,FALSE),"00 Falta Info")</f>
        <v>Tortas</v>
      </c>
      <c r="D96" s="53">
        <v>46029</v>
      </c>
      <c r="E96" s="39" t="s">
        <v>133</v>
      </c>
      <c r="F96" s="40"/>
      <c r="G96" s="41">
        <v>4452</v>
      </c>
      <c r="H96" s="42">
        <v>14</v>
      </c>
      <c r="I96" s="43">
        <v>1</v>
      </c>
      <c r="J96" s="41">
        <v>318</v>
      </c>
      <c r="K96" s="44">
        <v>165</v>
      </c>
      <c r="L96" s="45" t="s">
        <v>440</v>
      </c>
      <c r="M96" s="46" t="s">
        <v>455</v>
      </c>
      <c r="N96" s="40">
        <v>0</v>
      </c>
      <c r="O96" s="47">
        <v>46018</v>
      </c>
      <c r="P96" s="48">
        <v>46024</v>
      </c>
      <c r="Q96" s="49">
        <v>7</v>
      </c>
      <c r="R96" s="49">
        <v>3</v>
      </c>
      <c r="S96" s="32">
        <v>0.25</v>
      </c>
      <c r="T96" s="50" t="e">
        <v>#REF!</v>
      </c>
      <c r="U96" s="49" t="e">
        <v>#REF!</v>
      </c>
      <c r="V96" s="42" t="e">
        <v>#REF!</v>
      </c>
      <c r="W96" s="40" t="e">
        <v>#REF!</v>
      </c>
      <c r="X96" s="33" t="e">
        <v>#REF!</v>
      </c>
      <c r="Y96" s="51">
        <v>0</v>
      </c>
      <c r="Z96" s="52" t="e">
        <v>#REF!</v>
      </c>
    </row>
    <row r="97" spans="1:26" x14ac:dyDescent="0.25">
      <c r="A97" s="38">
        <f>IFERROR(VLOOKUP(InteliPar[[#This Row],[Nombre de Articulo]],Productos[],4,FALSE),"00 Falta Info")</f>
        <v>0</v>
      </c>
      <c r="B97" s="34" t="str">
        <f>IFERROR(VLOOKUP(InteliPar[[#This Row],[Nombre de Articulo]],Productos[],3,FALSE),"00 Falta Info")</f>
        <v>Postres</v>
      </c>
      <c r="C97" s="34" t="str">
        <f>IFERROR(VLOOKUP(InteliPar[[#This Row],[Nombre de Articulo]],Productos[],2,FALSE),"00 Falta Info")</f>
        <v>Tortas</v>
      </c>
      <c r="D97" s="53">
        <v>46029</v>
      </c>
      <c r="E97" s="39" t="s">
        <v>134</v>
      </c>
      <c r="F97" s="40">
        <v>8</v>
      </c>
      <c r="G97" s="41">
        <v>18000</v>
      </c>
      <c r="H97" s="42">
        <v>15</v>
      </c>
      <c r="I97" s="43">
        <v>1</v>
      </c>
      <c r="J97" s="41">
        <v>1200</v>
      </c>
      <c r="K97" s="44">
        <v>29</v>
      </c>
      <c r="L97" s="45" t="s">
        <v>440</v>
      </c>
      <c r="M97" s="46" t="s">
        <v>455</v>
      </c>
      <c r="N97" s="40">
        <v>0</v>
      </c>
      <c r="O97" s="47">
        <v>46018</v>
      </c>
      <c r="P97" s="48">
        <v>46024</v>
      </c>
      <c r="Q97" s="49">
        <v>7</v>
      </c>
      <c r="R97" s="49">
        <v>3</v>
      </c>
      <c r="S97" s="32">
        <v>0.25</v>
      </c>
      <c r="T97" s="50" t="e">
        <v>#REF!</v>
      </c>
      <c r="U97" s="49" t="e">
        <v>#REF!</v>
      </c>
      <c r="V97" s="42" t="e">
        <v>#REF!</v>
      </c>
      <c r="W97" s="40" t="e">
        <v>#REF!</v>
      </c>
      <c r="X97" s="33" t="e">
        <v>#REF!</v>
      </c>
      <c r="Y97" s="51">
        <v>0</v>
      </c>
      <c r="Z97" s="52" t="e">
        <v>#REF!</v>
      </c>
    </row>
    <row r="98" spans="1:26" x14ac:dyDescent="0.25">
      <c r="A98" s="38">
        <f>IFERROR(VLOOKUP(InteliPar[[#This Row],[Nombre de Articulo]],Productos[],4,FALSE),"00 Falta Info")</f>
        <v>0</v>
      </c>
      <c r="B98" s="34" t="str">
        <f>IFERROR(VLOOKUP(InteliPar[[#This Row],[Nombre de Articulo]],Productos[],3,FALSE),"00 Falta Info")</f>
        <v>Postres</v>
      </c>
      <c r="C98" s="34" t="str">
        <f>IFERROR(VLOOKUP(InteliPar[[#This Row],[Nombre de Articulo]],Productos[],2,FALSE),"00 Falta Info")</f>
        <v>Tortas</v>
      </c>
      <c r="D98" s="53">
        <v>46029</v>
      </c>
      <c r="E98" s="39" t="s">
        <v>135</v>
      </c>
      <c r="F98" s="40">
        <v>2</v>
      </c>
      <c r="G98" s="41">
        <v>17000</v>
      </c>
      <c r="H98" s="42">
        <v>17</v>
      </c>
      <c r="I98" s="43">
        <v>1</v>
      </c>
      <c r="J98" s="41">
        <v>1000</v>
      </c>
      <c r="K98" s="44">
        <v>9.3000000000000007</v>
      </c>
      <c r="L98" s="45" t="s">
        <v>440</v>
      </c>
      <c r="M98" s="46" t="s">
        <v>455</v>
      </c>
      <c r="N98" s="40">
        <v>0</v>
      </c>
      <c r="O98" s="47">
        <v>46018</v>
      </c>
      <c r="P98" s="48">
        <v>46024</v>
      </c>
      <c r="Q98" s="49">
        <v>7</v>
      </c>
      <c r="R98" s="49">
        <v>3</v>
      </c>
      <c r="S98" s="32">
        <v>0.25</v>
      </c>
      <c r="T98" s="50" t="e">
        <v>#REF!</v>
      </c>
      <c r="U98" s="49" t="e">
        <v>#REF!</v>
      </c>
      <c r="V98" s="42" t="e">
        <v>#REF!</v>
      </c>
      <c r="W98" s="40" t="e">
        <v>#REF!</v>
      </c>
      <c r="X98" s="33" t="e">
        <v>#REF!</v>
      </c>
      <c r="Y98" s="51">
        <v>0</v>
      </c>
      <c r="Z98" s="52" t="e">
        <v>#REF!</v>
      </c>
    </row>
    <row r="99" spans="1:26" x14ac:dyDescent="0.25">
      <c r="A99" s="38">
        <f>IFERROR(VLOOKUP(InteliPar[[#This Row],[Nombre de Articulo]],Productos[],4,FALSE),"00 Falta Info")</f>
        <v>0</v>
      </c>
      <c r="B99" s="34" t="str">
        <f>IFERROR(VLOOKUP(InteliPar[[#This Row],[Nombre de Articulo]],Productos[],3,FALSE),"00 Falta Info")</f>
        <v>Postres</v>
      </c>
      <c r="C99" s="34" t="str">
        <f>IFERROR(VLOOKUP(InteliPar[[#This Row],[Nombre de Articulo]],Productos[],2,FALSE),"00 Falta Info")</f>
        <v>Tortas</v>
      </c>
      <c r="D99" s="53">
        <v>46029</v>
      </c>
      <c r="E99" s="39" t="s">
        <v>136</v>
      </c>
      <c r="F99" s="40">
        <v>11</v>
      </c>
      <c r="G99" s="41">
        <v>22100</v>
      </c>
      <c r="H99" s="42">
        <v>17</v>
      </c>
      <c r="I99" s="43">
        <v>1</v>
      </c>
      <c r="J99" s="41">
        <v>1300</v>
      </c>
      <c r="K99" s="44">
        <v>21</v>
      </c>
      <c r="L99" s="45" t="s">
        <v>440</v>
      </c>
      <c r="M99" s="46" t="s">
        <v>455</v>
      </c>
      <c r="N99" s="40">
        <v>12</v>
      </c>
      <c r="O99" s="47">
        <v>46018</v>
      </c>
      <c r="P99" s="48">
        <v>46024</v>
      </c>
      <c r="Q99" s="49">
        <v>7</v>
      </c>
      <c r="R99" s="49">
        <v>3</v>
      </c>
      <c r="S99" s="32">
        <v>0.25</v>
      </c>
      <c r="T99" s="50" t="e">
        <v>#REF!</v>
      </c>
      <c r="U99" s="49" t="e">
        <v>#REF!</v>
      </c>
      <c r="V99" s="42" t="e">
        <v>#REF!</v>
      </c>
      <c r="W99" s="40" t="e">
        <v>#REF!</v>
      </c>
      <c r="X99" s="33" t="e">
        <v>#REF!</v>
      </c>
      <c r="Y99" s="51">
        <v>0</v>
      </c>
      <c r="Z99" s="52" t="e">
        <v>#REF!</v>
      </c>
    </row>
    <row r="100" spans="1:26" x14ac:dyDescent="0.25">
      <c r="A100" s="38">
        <f>IFERROR(VLOOKUP(InteliPar[[#This Row],[Nombre de Articulo]],Productos[],4,FALSE),"00 Falta Info")</f>
        <v>0</v>
      </c>
      <c r="B100" s="34" t="str">
        <f>IFERROR(VLOOKUP(InteliPar[[#This Row],[Nombre de Articulo]],Productos[],3,FALSE),"00 Falta Info")</f>
        <v>Colación</v>
      </c>
      <c r="C100" s="34" t="str">
        <f>IFERROR(VLOOKUP(InteliPar[[#This Row],[Nombre de Articulo]],Productos[],2,FALSE),"00 Falta Info")</f>
        <v>Colacion</v>
      </c>
      <c r="D100" s="53">
        <v>46029</v>
      </c>
      <c r="E100" s="39" t="s">
        <v>425</v>
      </c>
      <c r="F100" s="40"/>
      <c r="G100" s="41"/>
      <c r="H100" s="42"/>
      <c r="I100" s="43" t="s">
        <v>73</v>
      </c>
      <c r="J100" s="41"/>
      <c r="K100" s="44">
        <v>20.7</v>
      </c>
      <c r="L100" s="45" t="s">
        <v>74</v>
      </c>
      <c r="M100" s="46" t="s">
        <v>456</v>
      </c>
      <c r="N100" s="40">
        <v>0</v>
      </c>
      <c r="O100" s="47">
        <v>46018</v>
      </c>
      <c r="P100" s="48">
        <v>46024</v>
      </c>
      <c r="Q100" s="49">
        <v>7</v>
      </c>
      <c r="R100" s="49">
        <v>3</v>
      </c>
      <c r="S100" s="32">
        <v>0.25</v>
      </c>
      <c r="T100" s="50" t="e">
        <v>#REF!</v>
      </c>
      <c r="U100" s="49" t="e">
        <v>#REF!</v>
      </c>
      <c r="V100" s="42" t="e">
        <v>#REF!</v>
      </c>
      <c r="W100" s="40" t="e">
        <v>#REF!</v>
      </c>
      <c r="X100" s="33" t="e">
        <v>#REF!</v>
      </c>
      <c r="Y100" s="51">
        <v>0</v>
      </c>
      <c r="Z100" s="52" t="e">
        <v>#REF!</v>
      </c>
    </row>
    <row r="101" spans="1:26" x14ac:dyDescent="0.25">
      <c r="A101" s="38">
        <f>IFERROR(VLOOKUP(InteliPar[[#This Row],[Nombre de Articulo]],Productos[],4,FALSE),"00 Falta Info")</f>
        <v>0</v>
      </c>
      <c r="B101" s="34" t="str">
        <f>IFERROR(VLOOKUP(InteliPar[[#This Row],[Nombre de Articulo]],Productos[],3,FALSE),"00 Falta Info")</f>
        <v>Colación</v>
      </c>
      <c r="C101" s="34" t="str">
        <f>IFERROR(VLOOKUP(InteliPar[[#This Row],[Nombre de Articulo]],Productos[],2,FALSE),"00 Falta Info")</f>
        <v>Colacion</v>
      </c>
      <c r="D101" s="53">
        <v>46029</v>
      </c>
      <c r="E101" s="39" t="s">
        <v>137</v>
      </c>
      <c r="F101" s="40">
        <v>6.2</v>
      </c>
      <c r="G101" s="41">
        <v>21169.200000000001</v>
      </c>
      <c r="H101" s="42">
        <v>4.07</v>
      </c>
      <c r="I101" s="43" t="s">
        <v>73</v>
      </c>
      <c r="J101" s="41">
        <v>5200</v>
      </c>
      <c r="K101" s="44">
        <v>5.6</v>
      </c>
      <c r="L101" s="45" t="s">
        <v>74</v>
      </c>
      <c r="M101" s="46" t="s">
        <v>437</v>
      </c>
      <c r="N101" s="40">
        <v>0</v>
      </c>
      <c r="O101" s="47">
        <v>46018</v>
      </c>
      <c r="P101" s="48">
        <v>46024</v>
      </c>
      <c r="Q101" s="49">
        <v>7</v>
      </c>
      <c r="R101" s="49">
        <v>3</v>
      </c>
      <c r="S101" s="32">
        <v>0.25</v>
      </c>
      <c r="T101" s="50" t="e">
        <v>#REF!</v>
      </c>
      <c r="U101" s="49" t="e">
        <v>#REF!</v>
      </c>
      <c r="V101" s="42" t="e">
        <v>#REF!</v>
      </c>
      <c r="W101" s="40" t="e">
        <v>#REF!</v>
      </c>
      <c r="X101" s="33" t="e">
        <v>#REF!</v>
      </c>
      <c r="Y101" s="51">
        <v>0</v>
      </c>
      <c r="Z101" s="52" t="e">
        <v>#REF!</v>
      </c>
    </row>
    <row r="102" spans="1:26" x14ac:dyDescent="0.25">
      <c r="A102" s="38">
        <f>IFERROR(VLOOKUP(InteliPar[[#This Row],[Nombre de Articulo]],Productos[],4,FALSE),"00 Falta Info")</f>
        <v>0</v>
      </c>
      <c r="B102" s="34" t="str">
        <f>IFERROR(VLOOKUP(InteliPar[[#This Row],[Nombre de Articulo]],Productos[],3,FALSE),"00 Falta Info")</f>
        <v>Colación</v>
      </c>
      <c r="C102" s="34" t="str">
        <f>IFERROR(VLOOKUP(InteliPar[[#This Row],[Nombre de Articulo]],Productos[],2,FALSE),"00 Falta Info")</f>
        <v>Colacion</v>
      </c>
      <c r="D102" s="53">
        <v>46029</v>
      </c>
      <c r="E102" s="39" t="s">
        <v>138</v>
      </c>
      <c r="F102" s="40">
        <v>23.4</v>
      </c>
      <c r="G102" s="41">
        <v>150634</v>
      </c>
      <c r="H102" s="42">
        <v>21.55</v>
      </c>
      <c r="I102" s="43" t="s">
        <v>73</v>
      </c>
      <c r="J102" s="41">
        <v>6990</v>
      </c>
      <c r="K102" s="44">
        <v>12.6</v>
      </c>
      <c r="L102" s="45" t="s">
        <v>74</v>
      </c>
      <c r="M102" s="46" t="s">
        <v>437</v>
      </c>
      <c r="N102" s="40">
        <v>21.6</v>
      </c>
      <c r="O102" s="47">
        <v>46018</v>
      </c>
      <c r="P102" s="48">
        <v>46024</v>
      </c>
      <c r="Q102" s="49">
        <v>7</v>
      </c>
      <c r="R102" s="49">
        <v>3</v>
      </c>
      <c r="S102" s="32">
        <v>0.25</v>
      </c>
      <c r="T102" s="50" t="e">
        <v>#REF!</v>
      </c>
      <c r="U102" s="49" t="e">
        <v>#REF!</v>
      </c>
      <c r="V102" s="42" t="e">
        <v>#REF!</v>
      </c>
      <c r="W102" s="40" t="e">
        <v>#REF!</v>
      </c>
      <c r="X102" s="33" t="e">
        <v>#REF!</v>
      </c>
      <c r="Y102" s="51">
        <v>0</v>
      </c>
      <c r="Z102" s="52" t="e">
        <v>#REF!</v>
      </c>
    </row>
    <row r="103" spans="1:26" x14ac:dyDescent="0.25">
      <c r="A103" s="38">
        <f>IFERROR(VLOOKUP(InteliPar[[#This Row],[Nombre de Articulo]],Productos[],4,FALSE),"00 Falta Info")</f>
        <v>0</v>
      </c>
      <c r="B103" s="34" t="str">
        <f>IFERROR(VLOOKUP(InteliPar[[#This Row],[Nombre de Articulo]],Productos[],3,FALSE),"00 Falta Info")</f>
        <v>Colación</v>
      </c>
      <c r="C103" s="34" t="str">
        <f>IFERROR(VLOOKUP(InteliPar[[#This Row],[Nombre de Articulo]],Productos[],2,FALSE),"00 Falta Info")</f>
        <v>Colacion</v>
      </c>
      <c r="D103" s="53">
        <v>46029</v>
      </c>
      <c r="E103" s="39" t="s">
        <v>139</v>
      </c>
      <c r="F103" s="40"/>
      <c r="G103" s="41">
        <v>100356</v>
      </c>
      <c r="H103" s="42">
        <v>25.15</v>
      </c>
      <c r="I103" s="43" t="s">
        <v>73</v>
      </c>
      <c r="J103" s="41">
        <v>3990</v>
      </c>
      <c r="K103" s="44">
        <v>11</v>
      </c>
      <c r="L103" s="45" t="s">
        <v>74</v>
      </c>
      <c r="M103" s="46" t="s">
        <v>437</v>
      </c>
      <c r="N103" s="40">
        <v>17.899999999999999</v>
      </c>
      <c r="O103" s="47">
        <v>46018</v>
      </c>
      <c r="P103" s="48">
        <v>46024</v>
      </c>
      <c r="Q103" s="49">
        <v>7</v>
      </c>
      <c r="R103" s="49">
        <v>3</v>
      </c>
      <c r="S103" s="32">
        <v>0.25</v>
      </c>
      <c r="T103" s="50" t="e">
        <v>#REF!</v>
      </c>
      <c r="U103" s="49" t="e">
        <v>#REF!</v>
      </c>
      <c r="V103" s="42" t="e">
        <v>#REF!</v>
      </c>
      <c r="W103" s="40" t="e">
        <v>#REF!</v>
      </c>
      <c r="X103" s="33" t="e">
        <v>#REF!</v>
      </c>
      <c r="Y103" s="51">
        <v>0</v>
      </c>
      <c r="Z103" s="52" t="e">
        <v>#REF!</v>
      </c>
    </row>
    <row r="104" spans="1:26" x14ac:dyDescent="0.25">
      <c r="A104" s="38">
        <f>IFERROR(VLOOKUP(InteliPar[[#This Row],[Nombre de Articulo]],Productos[],4,FALSE),"00 Falta Info")</f>
        <v>0</v>
      </c>
      <c r="B104" s="34" t="str">
        <f>IFERROR(VLOOKUP(InteliPar[[#This Row],[Nombre de Articulo]],Productos[],3,FALSE),"00 Falta Info")</f>
        <v>Colación</v>
      </c>
      <c r="C104" s="34" t="str">
        <f>IFERROR(VLOOKUP(InteliPar[[#This Row],[Nombre de Articulo]],Productos[],2,FALSE),"00 Falta Info")</f>
        <v>Colacion</v>
      </c>
      <c r="D104" s="53">
        <v>46029</v>
      </c>
      <c r="E104" s="39" t="s">
        <v>140</v>
      </c>
      <c r="F104" s="40">
        <v>43.8</v>
      </c>
      <c r="G104" s="41"/>
      <c r="H104" s="42"/>
      <c r="I104" s="43" t="s">
        <v>73</v>
      </c>
      <c r="J104" s="41">
        <v>2747.16</v>
      </c>
      <c r="K104" s="44">
        <v>27.1</v>
      </c>
      <c r="L104" s="45" t="s">
        <v>74</v>
      </c>
      <c r="M104" s="46" t="s">
        <v>437</v>
      </c>
      <c r="N104" s="40">
        <v>20.8</v>
      </c>
      <c r="O104" s="47">
        <v>46018</v>
      </c>
      <c r="P104" s="48">
        <v>46024</v>
      </c>
      <c r="Q104" s="49">
        <v>7</v>
      </c>
      <c r="R104" s="49">
        <v>3</v>
      </c>
      <c r="S104" s="32">
        <v>0.25</v>
      </c>
      <c r="T104" s="50" t="e">
        <v>#REF!</v>
      </c>
      <c r="U104" s="49" t="e">
        <v>#REF!</v>
      </c>
      <c r="V104" s="42" t="e">
        <v>#REF!</v>
      </c>
      <c r="W104" s="40" t="e">
        <v>#REF!</v>
      </c>
      <c r="X104" s="33" t="e">
        <v>#REF!</v>
      </c>
      <c r="Y104" s="51">
        <v>0</v>
      </c>
      <c r="Z104" s="52" t="e">
        <v>#REF!</v>
      </c>
    </row>
    <row r="105" spans="1:26" x14ac:dyDescent="0.25">
      <c r="A105" s="38">
        <f>IFERROR(VLOOKUP(InteliPar[[#This Row],[Nombre de Articulo]],Productos[],4,FALSE),"00 Falta Info")</f>
        <v>0</v>
      </c>
      <c r="B105" s="34" t="str">
        <f>IFERROR(VLOOKUP(InteliPar[[#This Row],[Nombre de Articulo]],Productos[],3,FALSE),"00 Falta Info")</f>
        <v>Aves</v>
      </c>
      <c r="C105" s="34" t="str">
        <f>IFERROR(VLOOKUP(InteliPar[[#This Row],[Nombre de Articulo]],Productos[],2,FALSE),"00 Falta Info")</f>
        <v>Pollo</v>
      </c>
      <c r="D105" s="53">
        <v>46036</v>
      </c>
      <c r="E105" s="39" t="s">
        <v>71</v>
      </c>
      <c r="F105" s="40">
        <v>0.4</v>
      </c>
      <c r="G105" s="41">
        <v>145965</v>
      </c>
      <c r="H105" s="42">
        <v>32.19</v>
      </c>
      <c r="I105" s="43" t="s">
        <v>73</v>
      </c>
      <c r="J105" s="41">
        <v>4533.79</v>
      </c>
      <c r="K105" s="44">
        <v>2.2000000000000002</v>
      </c>
      <c r="L105" s="45" t="s">
        <v>74</v>
      </c>
      <c r="M105" s="46" t="s">
        <v>437</v>
      </c>
      <c r="N105" s="40">
        <v>15</v>
      </c>
      <c r="O105" s="47">
        <v>46025</v>
      </c>
      <c r="P105" s="48">
        <v>46029</v>
      </c>
      <c r="Q105" s="49">
        <v>7</v>
      </c>
      <c r="R105" s="49">
        <v>3</v>
      </c>
      <c r="S105" s="32">
        <v>0.25</v>
      </c>
      <c r="T105" s="50" t="e">
        <v>#REF!</v>
      </c>
      <c r="U105" s="49" t="e">
        <v>#REF!</v>
      </c>
      <c r="V105" s="42" t="e">
        <v>#REF!</v>
      </c>
      <c r="W105" s="40" t="e">
        <v>#REF!</v>
      </c>
      <c r="X105" s="33" t="e">
        <v>#REF!</v>
      </c>
      <c r="Y105" s="51">
        <v>0</v>
      </c>
      <c r="Z105" s="52" t="e">
        <v>#REF!</v>
      </c>
    </row>
    <row r="106" spans="1:26" x14ac:dyDescent="0.25">
      <c r="A106" s="38">
        <f>IFERROR(VLOOKUP(InteliPar[[#This Row],[Nombre de Articulo]],Productos[],4,FALSE),"00 Falta Info")</f>
        <v>0</v>
      </c>
      <c r="B106" s="34" t="str">
        <f>IFERROR(VLOOKUP(InteliPar[[#This Row],[Nombre de Articulo]],Productos[],3,FALSE),"00 Falta Info")</f>
        <v>Carnes</v>
      </c>
      <c r="C106" s="34" t="str">
        <f>IFERROR(VLOOKUP(InteliPar[[#This Row],[Nombre de Articulo]],Productos[],2,FALSE),"00 Falta Info")</f>
        <v>Vacuno</v>
      </c>
      <c r="D106" s="53">
        <v>46036</v>
      </c>
      <c r="E106" s="39" t="s">
        <v>102</v>
      </c>
      <c r="F106" s="40">
        <v>-0.8</v>
      </c>
      <c r="G106" s="41">
        <v>262236</v>
      </c>
      <c r="H106" s="42">
        <v>16.399999999999999</v>
      </c>
      <c r="I106" s="43" t="s">
        <v>73</v>
      </c>
      <c r="J106" s="41">
        <v>15990</v>
      </c>
      <c r="K106" s="44">
        <v>0.5</v>
      </c>
      <c r="L106" s="45" t="s">
        <v>74</v>
      </c>
      <c r="M106" s="46" t="s">
        <v>438</v>
      </c>
      <c r="N106" s="40">
        <v>0</v>
      </c>
      <c r="O106" s="47">
        <v>46025</v>
      </c>
      <c r="P106" s="48">
        <v>46029</v>
      </c>
      <c r="Q106" s="49">
        <v>7</v>
      </c>
      <c r="R106" s="49">
        <v>3</v>
      </c>
      <c r="S106" s="32">
        <v>0.25</v>
      </c>
      <c r="T106" s="50" t="e">
        <v>#REF!</v>
      </c>
      <c r="U106" s="49" t="e">
        <v>#REF!</v>
      </c>
      <c r="V106" s="42" t="e">
        <v>#REF!</v>
      </c>
      <c r="W106" s="40" t="e">
        <v>#REF!</v>
      </c>
      <c r="X106" s="33" t="e">
        <v>#REF!</v>
      </c>
      <c r="Y106" s="51">
        <v>0</v>
      </c>
      <c r="Z106" s="52" t="e">
        <v>#REF!</v>
      </c>
    </row>
    <row r="107" spans="1:26" x14ac:dyDescent="0.25">
      <c r="A107" s="38">
        <f>IFERROR(VLOOKUP(InteliPar[[#This Row],[Nombre de Articulo]],Productos[],4,FALSE),"00 Falta Info")</f>
        <v>0</v>
      </c>
      <c r="B107" s="34" t="str">
        <f>IFERROR(VLOOKUP(InteliPar[[#This Row],[Nombre de Articulo]],Productos[],3,FALSE),"00 Falta Info")</f>
        <v>Carnes</v>
      </c>
      <c r="C107" s="34" t="str">
        <f>IFERROR(VLOOKUP(InteliPar[[#This Row],[Nombre de Articulo]],Productos[],2,FALSE),"00 Falta Info")</f>
        <v>Vacuno</v>
      </c>
      <c r="D107" s="53">
        <v>46036</v>
      </c>
      <c r="E107" s="39" t="s">
        <v>103</v>
      </c>
      <c r="F107" s="40">
        <v>73.599999999999994</v>
      </c>
      <c r="G107" s="41">
        <v>360247</v>
      </c>
      <c r="H107" s="42">
        <v>48.15</v>
      </c>
      <c r="I107" s="43" t="s">
        <v>439</v>
      </c>
      <c r="J107" s="41">
        <v>7481.76</v>
      </c>
      <c r="K107" s="44">
        <v>101.8</v>
      </c>
      <c r="L107" s="45" t="s">
        <v>440</v>
      </c>
      <c r="M107" s="46" t="s">
        <v>438</v>
      </c>
      <c r="N107" s="40">
        <v>40</v>
      </c>
      <c r="O107" s="47">
        <v>46025</v>
      </c>
      <c r="P107" s="48">
        <v>46029</v>
      </c>
      <c r="Q107" s="49">
        <v>7</v>
      </c>
      <c r="R107" s="49">
        <v>3</v>
      </c>
      <c r="S107" s="32">
        <v>0.25</v>
      </c>
      <c r="T107" s="50" t="e">
        <v>#REF!</v>
      </c>
      <c r="U107" s="49" t="e">
        <v>#REF!</v>
      </c>
      <c r="V107" s="42" t="e">
        <v>#REF!</v>
      </c>
      <c r="W107" s="40" t="e">
        <v>#REF!</v>
      </c>
      <c r="X107" s="33" t="e">
        <v>#REF!</v>
      </c>
      <c r="Y107" s="51">
        <v>0</v>
      </c>
      <c r="Z107" s="52" t="e">
        <v>#REF!</v>
      </c>
    </row>
    <row r="108" spans="1:26" x14ac:dyDescent="0.25">
      <c r="A108" s="38">
        <f>IFERROR(VLOOKUP(InteliPar[[#This Row],[Nombre de Articulo]],Productos[],4,FALSE),"00 Falta Info")</f>
        <v>0</v>
      </c>
      <c r="B108" s="34" t="str">
        <f>IFERROR(VLOOKUP(InteliPar[[#This Row],[Nombre de Articulo]],Productos[],3,FALSE),"00 Falta Info")</f>
        <v>Carnes</v>
      </c>
      <c r="C108" s="34" t="str">
        <f>IFERROR(VLOOKUP(InteliPar[[#This Row],[Nombre de Articulo]],Productos[],2,FALSE),"00 Falta Info")</f>
        <v>Vacuno</v>
      </c>
      <c r="D108" s="53">
        <v>46036</v>
      </c>
      <c r="E108" s="39" t="s">
        <v>84</v>
      </c>
      <c r="F108" s="40">
        <v>19.2</v>
      </c>
      <c r="G108" s="41">
        <v>756838</v>
      </c>
      <c r="H108" s="42">
        <v>54.27</v>
      </c>
      <c r="I108" s="43" t="s">
        <v>73</v>
      </c>
      <c r="J108" s="41">
        <v>13946.68</v>
      </c>
      <c r="K108" s="44">
        <v>19.2</v>
      </c>
      <c r="L108" s="45" t="s">
        <v>74</v>
      </c>
      <c r="M108" s="46" t="s">
        <v>438</v>
      </c>
      <c r="N108" s="40">
        <v>22.5</v>
      </c>
      <c r="O108" s="47">
        <v>46025</v>
      </c>
      <c r="P108" s="48">
        <v>46029</v>
      </c>
      <c r="Q108" s="49">
        <v>7</v>
      </c>
      <c r="R108" s="49">
        <v>3</v>
      </c>
      <c r="S108" s="32">
        <v>0.25</v>
      </c>
      <c r="T108" s="50" t="e">
        <v>#REF!</v>
      </c>
      <c r="U108" s="49" t="e">
        <v>#REF!</v>
      </c>
      <c r="V108" s="42" t="e">
        <v>#REF!</v>
      </c>
      <c r="W108" s="40" t="e">
        <v>#REF!</v>
      </c>
      <c r="X108" s="33" t="e">
        <v>#REF!</v>
      </c>
      <c r="Y108" s="51">
        <v>0</v>
      </c>
      <c r="Z108" s="52" t="e">
        <v>#REF!</v>
      </c>
    </row>
    <row r="109" spans="1:26" x14ac:dyDescent="0.25">
      <c r="A109" s="38">
        <f>IFERROR(VLOOKUP(InteliPar[[#This Row],[Nombre de Articulo]],Productos[],4,FALSE),"00 Falta Info")</f>
        <v>0</v>
      </c>
      <c r="B109" s="34" t="str">
        <f>IFERROR(VLOOKUP(InteliPar[[#This Row],[Nombre de Articulo]],Productos[],3,FALSE),"00 Falta Info")</f>
        <v>Carnes</v>
      </c>
      <c r="C109" s="34" t="str">
        <f>IFERROR(VLOOKUP(InteliPar[[#This Row],[Nombre de Articulo]],Productos[],2,FALSE),"00 Falta Info")</f>
        <v>Vacuno</v>
      </c>
      <c r="D109" s="53">
        <v>46036</v>
      </c>
      <c r="E109" s="39" t="s">
        <v>104</v>
      </c>
      <c r="F109" s="40">
        <v>24.4</v>
      </c>
      <c r="G109" s="41">
        <v>652914</v>
      </c>
      <c r="H109" s="42">
        <v>167.32</v>
      </c>
      <c r="I109" s="43" t="s">
        <v>439</v>
      </c>
      <c r="J109" s="41">
        <v>3902.07</v>
      </c>
      <c r="K109" s="44">
        <v>42</v>
      </c>
      <c r="L109" s="45" t="s">
        <v>440</v>
      </c>
      <c r="M109" s="46" t="s">
        <v>442</v>
      </c>
      <c r="N109" s="40">
        <v>0</v>
      </c>
      <c r="O109" s="47">
        <v>46025</v>
      </c>
      <c r="P109" s="48">
        <v>46029</v>
      </c>
      <c r="Q109" s="49">
        <v>7</v>
      </c>
      <c r="R109" s="49">
        <v>3</v>
      </c>
      <c r="S109" s="32">
        <v>0.25</v>
      </c>
      <c r="T109" s="50" t="e">
        <v>#REF!</v>
      </c>
      <c r="U109" s="49" t="e">
        <v>#REF!</v>
      </c>
      <c r="V109" s="42" t="e">
        <v>#REF!</v>
      </c>
      <c r="W109" s="40" t="e">
        <v>#REF!</v>
      </c>
      <c r="X109" s="33" t="e">
        <v>#REF!</v>
      </c>
      <c r="Y109" s="51">
        <v>0</v>
      </c>
      <c r="Z109" s="52" t="e">
        <v>#REF!</v>
      </c>
    </row>
    <row r="110" spans="1:26" x14ac:dyDescent="0.25">
      <c r="A110" s="38">
        <f>IFERROR(VLOOKUP(InteliPar[[#This Row],[Nombre de Articulo]],Productos[],4,FALSE),"00 Falta Info")</f>
        <v>0</v>
      </c>
      <c r="B110" s="34" t="str">
        <f>IFERROR(VLOOKUP(InteliPar[[#This Row],[Nombre de Articulo]],Productos[],3,FALSE),"00 Falta Info")</f>
        <v>Carnes</v>
      </c>
      <c r="C110" s="34" t="str">
        <f>IFERROR(VLOOKUP(InteliPar[[#This Row],[Nombre de Articulo]],Productos[],2,FALSE),"00 Falta Info")</f>
        <v>Vacuno</v>
      </c>
      <c r="D110" s="53">
        <v>46036</v>
      </c>
      <c r="E110" s="39" t="s">
        <v>105</v>
      </c>
      <c r="F110" s="40"/>
      <c r="G110" s="41">
        <v>165640</v>
      </c>
      <c r="H110" s="42">
        <v>20.2</v>
      </c>
      <c r="I110" s="43" t="s">
        <v>73</v>
      </c>
      <c r="J110" s="41">
        <v>8200</v>
      </c>
      <c r="K110" s="44">
        <v>0</v>
      </c>
      <c r="L110" s="45" t="s">
        <v>74</v>
      </c>
      <c r="M110" s="46" t="s">
        <v>441</v>
      </c>
      <c r="N110" s="40">
        <v>0</v>
      </c>
      <c r="O110" s="47">
        <v>46025</v>
      </c>
      <c r="P110" s="48">
        <v>46029</v>
      </c>
      <c r="Q110" s="49">
        <v>7</v>
      </c>
      <c r="R110" s="49">
        <v>3</v>
      </c>
      <c r="S110" s="32">
        <v>0.25</v>
      </c>
      <c r="T110" s="50" t="e">
        <v>#REF!</v>
      </c>
      <c r="U110" s="49" t="e">
        <v>#REF!</v>
      </c>
      <c r="V110" s="42" t="e">
        <v>#REF!</v>
      </c>
      <c r="W110" s="40" t="e">
        <v>#REF!</v>
      </c>
      <c r="X110" s="33" t="e">
        <v>#REF!</v>
      </c>
      <c r="Y110" s="51">
        <v>0</v>
      </c>
      <c r="Z110" s="52" t="e">
        <v>#REF!</v>
      </c>
    </row>
    <row r="111" spans="1:26" x14ac:dyDescent="0.25">
      <c r="A111" s="38">
        <f>IFERROR(VLOOKUP(InteliPar[[#This Row],[Nombre de Articulo]],Productos[],4,FALSE),"00 Falta Info")</f>
        <v>0</v>
      </c>
      <c r="B111" s="34" t="str">
        <f>IFERROR(VLOOKUP(InteliPar[[#This Row],[Nombre de Articulo]],Productos[],3,FALSE),"00 Falta Info")</f>
        <v>Carnes</v>
      </c>
      <c r="C111" s="34" t="str">
        <f>IFERROR(VLOOKUP(InteliPar[[#This Row],[Nombre de Articulo]],Productos[],2,FALSE),"00 Falta Info")</f>
        <v>Vacuno</v>
      </c>
      <c r="D111" s="53">
        <v>46036</v>
      </c>
      <c r="E111" s="39" t="s">
        <v>85</v>
      </c>
      <c r="F111" s="40">
        <v>3.6</v>
      </c>
      <c r="G111" s="41">
        <v>69743.600000000006</v>
      </c>
      <c r="H111" s="42">
        <v>5.84</v>
      </c>
      <c r="I111" s="43" t="s">
        <v>73</v>
      </c>
      <c r="J111" s="41">
        <v>11933.7</v>
      </c>
      <c r="K111" s="44">
        <v>5.3</v>
      </c>
      <c r="L111" s="45" t="s">
        <v>74</v>
      </c>
      <c r="M111" s="46" t="s">
        <v>438</v>
      </c>
      <c r="N111" s="40">
        <v>0</v>
      </c>
      <c r="O111" s="47">
        <v>46025</v>
      </c>
      <c r="P111" s="48">
        <v>46029</v>
      </c>
      <c r="Q111" s="49">
        <v>7</v>
      </c>
      <c r="R111" s="49">
        <v>3</v>
      </c>
      <c r="S111" s="32">
        <v>0.25</v>
      </c>
      <c r="T111" s="50" t="e">
        <v>#REF!</v>
      </c>
      <c r="U111" s="49" t="e">
        <v>#REF!</v>
      </c>
      <c r="V111" s="42" t="e">
        <v>#REF!</v>
      </c>
      <c r="W111" s="40" t="e">
        <v>#REF!</v>
      </c>
      <c r="X111" s="33" t="e">
        <v>#REF!</v>
      </c>
      <c r="Y111" s="51">
        <v>0</v>
      </c>
      <c r="Z111" s="52" t="e">
        <v>#REF!</v>
      </c>
    </row>
    <row r="112" spans="1:26" x14ac:dyDescent="0.25">
      <c r="A112" s="38">
        <f>IFERROR(VLOOKUP(InteliPar[[#This Row],[Nombre de Articulo]],Productos[],4,FALSE),"00 Falta Info")</f>
        <v>0</v>
      </c>
      <c r="B112" s="34" t="str">
        <f>IFERROR(VLOOKUP(InteliPar[[#This Row],[Nombre de Articulo]],Productos[],3,FALSE),"00 Falta Info")</f>
        <v>Carnes</v>
      </c>
      <c r="C112" s="34" t="str">
        <f>IFERROR(VLOOKUP(InteliPar[[#This Row],[Nombre de Articulo]],Productos[],2,FALSE),"00 Falta Info")</f>
        <v>Vacuno</v>
      </c>
      <c r="D112" s="53">
        <v>46036</v>
      </c>
      <c r="E112" s="39" t="s">
        <v>106</v>
      </c>
      <c r="F112" s="40">
        <v>1.7</v>
      </c>
      <c r="G112" s="41">
        <v>483075</v>
      </c>
      <c r="H112" s="42">
        <v>161.02000000000001</v>
      </c>
      <c r="I112" s="43" t="s">
        <v>439</v>
      </c>
      <c r="J112" s="41">
        <v>3000</v>
      </c>
      <c r="K112" s="44">
        <v>43.7</v>
      </c>
      <c r="L112" s="45" t="s">
        <v>443</v>
      </c>
      <c r="M112" s="46" t="s">
        <v>441</v>
      </c>
      <c r="N112" s="40">
        <v>0</v>
      </c>
      <c r="O112" s="47">
        <v>46025</v>
      </c>
      <c r="P112" s="48">
        <v>46029</v>
      </c>
      <c r="Q112" s="49">
        <v>7</v>
      </c>
      <c r="R112" s="49">
        <v>3</v>
      </c>
      <c r="S112" s="32">
        <v>0.25</v>
      </c>
      <c r="T112" s="50" t="e">
        <v>#REF!</v>
      </c>
      <c r="U112" s="49" t="e">
        <v>#REF!</v>
      </c>
      <c r="V112" s="42" t="e">
        <v>#REF!</v>
      </c>
      <c r="W112" s="40" t="e">
        <v>#REF!</v>
      </c>
      <c r="X112" s="33" t="e">
        <v>#REF!</v>
      </c>
      <c r="Y112" s="51">
        <v>0</v>
      </c>
      <c r="Z112" s="52" t="e">
        <v>#REF!</v>
      </c>
    </row>
    <row r="113" spans="1:26" x14ac:dyDescent="0.25">
      <c r="A113" s="38">
        <f>IFERROR(VLOOKUP(InteliPar[[#This Row],[Nombre de Articulo]],Productos[],4,FALSE),"00 Falta Info")</f>
        <v>0</v>
      </c>
      <c r="B113" s="34" t="str">
        <f>IFERROR(VLOOKUP(InteliPar[[#This Row],[Nombre de Articulo]],Productos[],3,FALSE),"00 Falta Info")</f>
        <v>Pescado</v>
      </c>
      <c r="C113" s="34" t="str">
        <f>IFERROR(VLOOKUP(InteliPar[[#This Row],[Nombre de Articulo]],Productos[],2,FALSE),"00 Falta Info")</f>
        <v>Pescado</v>
      </c>
      <c r="D113" s="53">
        <v>46036</v>
      </c>
      <c r="E113" s="39" t="s">
        <v>107</v>
      </c>
      <c r="F113" s="40">
        <v>23</v>
      </c>
      <c r="G113" s="41">
        <v>174701</v>
      </c>
      <c r="H113" s="42">
        <v>18.29</v>
      </c>
      <c r="I113" s="43" t="s">
        <v>73</v>
      </c>
      <c r="J113" s="41">
        <v>9550</v>
      </c>
      <c r="K113" s="44">
        <v>23</v>
      </c>
      <c r="L113" s="45" t="s">
        <v>74</v>
      </c>
      <c r="M113" s="46" t="s">
        <v>444</v>
      </c>
      <c r="N113" s="40">
        <v>15</v>
      </c>
      <c r="O113" s="47">
        <v>46025</v>
      </c>
      <c r="P113" s="48">
        <v>46029</v>
      </c>
      <c r="Q113" s="49">
        <v>7</v>
      </c>
      <c r="R113" s="49">
        <v>3</v>
      </c>
      <c r="S113" s="32">
        <v>0.25</v>
      </c>
      <c r="T113" s="50" t="e">
        <v>#REF!</v>
      </c>
      <c r="U113" s="49" t="e">
        <v>#REF!</v>
      </c>
      <c r="V113" s="42" t="e">
        <v>#REF!</v>
      </c>
      <c r="W113" s="40" t="e">
        <v>#REF!</v>
      </c>
      <c r="X113" s="33" t="e">
        <v>#REF!</v>
      </c>
      <c r="Y113" s="51">
        <v>0</v>
      </c>
      <c r="Z113" s="52" t="e">
        <v>#REF!</v>
      </c>
    </row>
    <row r="114" spans="1:26" x14ac:dyDescent="0.25">
      <c r="A114" s="38">
        <f>IFERROR(VLOOKUP(InteliPar[[#This Row],[Nombre de Articulo]],Productos[],4,FALSE),"00 Falta Info")</f>
        <v>0</v>
      </c>
      <c r="B114" s="34" t="str">
        <f>IFERROR(VLOOKUP(InteliPar[[#This Row],[Nombre de Articulo]],Productos[],3,FALSE),"00 Falta Info")</f>
        <v>Pescado</v>
      </c>
      <c r="C114" s="34" t="str">
        <f>IFERROR(VLOOKUP(InteliPar[[#This Row],[Nombre de Articulo]],Productos[],2,FALSE),"00 Falta Info")</f>
        <v>Pescado</v>
      </c>
      <c r="D114" s="53">
        <v>46036</v>
      </c>
      <c r="E114" s="39" t="s">
        <v>108</v>
      </c>
      <c r="F114" s="40">
        <v>40.299999999999997</v>
      </c>
      <c r="G114" s="41">
        <v>208699</v>
      </c>
      <c r="H114" s="42">
        <v>26.12</v>
      </c>
      <c r="I114" s="43" t="s">
        <v>73</v>
      </c>
      <c r="J114" s="41">
        <v>7990</v>
      </c>
      <c r="K114" s="44">
        <v>40.299999999999997</v>
      </c>
      <c r="L114" s="45" t="s">
        <v>74</v>
      </c>
      <c r="M114" s="46" t="s">
        <v>445</v>
      </c>
      <c r="N114" s="40">
        <v>27</v>
      </c>
      <c r="O114" s="47">
        <v>46025</v>
      </c>
      <c r="P114" s="48">
        <v>46029</v>
      </c>
      <c r="Q114" s="49">
        <v>7</v>
      </c>
      <c r="R114" s="49">
        <v>3</v>
      </c>
      <c r="S114" s="32">
        <v>0.25</v>
      </c>
      <c r="T114" s="50" t="e">
        <v>#REF!</v>
      </c>
      <c r="U114" s="49" t="e">
        <v>#REF!</v>
      </c>
      <c r="V114" s="42" t="e">
        <v>#REF!</v>
      </c>
      <c r="W114" s="40" t="e">
        <v>#REF!</v>
      </c>
      <c r="X114" s="33" t="e">
        <v>#REF!</v>
      </c>
      <c r="Y114" s="51">
        <v>0</v>
      </c>
      <c r="Z114" s="52" t="e">
        <v>#REF!</v>
      </c>
    </row>
    <row r="115" spans="1:26" x14ac:dyDescent="0.25">
      <c r="A115" s="38">
        <f>IFERROR(VLOOKUP(InteliPar[[#This Row],[Nombre de Articulo]],Productos[],4,FALSE),"00 Falta Info")</f>
        <v>0</v>
      </c>
      <c r="B115" s="34" t="str">
        <f>IFERROR(VLOOKUP(InteliPar[[#This Row],[Nombre de Articulo]],Productos[],3,FALSE),"00 Falta Info")</f>
        <v>Pescado</v>
      </c>
      <c r="C115" s="34" t="str">
        <f>IFERROR(VLOOKUP(InteliPar[[#This Row],[Nombre de Articulo]],Productos[],2,FALSE),"00 Falta Info")</f>
        <v>Pescado</v>
      </c>
      <c r="D115" s="53">
        <v>46036</v>
      </c>
      <c r="E115" s="39" t="s">
        <v>109</v>
      </c>
      <c r="F115" s="40">
        <v>4.7</v>
      </c>
      <c r="G115" s="41">
        <v>373049</v>
      </c>
      <c r="H115" s="42">
        <v>33.53</v>
      </c>
      <c r="I115" s="43" t="s">
        <v>73</v>
      </c>
      <c r="J115" s="41">
        <v>11124.48</v>
      </c>
      <c r="K115" s="44">
        <v>10.5</v>
      </c>
      <c r="L115" s="45" t="s">
        <v>74</v>
      </c>
      <c r="M115" s="46" t="s">
        <v>444</v>
      </c>
      <c r="N115" s="40">
        <v>19.100000000000001</v>
      </c>
      <c r="O115" s="47">
        <v>46025</v>
      </c>
      <c r="P115" s="48">
        <v>46029</v>
      </c>
      <c r="Q115" s="49">
        <v>7</v>
      </c>
      <c r="R115" s="49">
        <v>3</v>
      </c>
      <c r="S115" s="32">
        <v>0.25</v>
      </c>
      <c r="T115" s="50" t="e">
        <v>#REF!</v>
      </c>
      <c r="U115" s="49" t="e">
        <v>#REF!</v>
      </c>
      <c r="V115" s="42" t="e">
        <v>#REF!</v>
      </c>
      <c r="W115" s="40" t="e">
        <v>#REF!</v>
      </c>
      <c r="X115" s="33" t="e">
        <v>#REF!</v>
      </c>
      <c r="Y115" s="51">
        <v>0</v>
      </c>
      <c r="Z115" s="52" t="e">
        <v>#REF!</v>
      </c>
    </row>
    <row r="116" spans="1:26" x14ac:dyDescent="0.25">
      <c r="A116" s="38">
        <f>IFERROR(VLOOKUP(InteliPar[[#This Row],[Nombre de Articulo]],Productos[],4,FALSE),"00 Falta Info")</f>
        <v>0</v>
      </c>
      <c r="B116" s="34" t="str">
        <f>IFERROR(VLOOKUP(InteliPar[[#This Row],[Nombre de Articulo]],Productos[],3,FALSE),"00 Falta Info")</f>
        <v>Mariscos</v>
      </c>
      <c r="C116" s="34" t="str">
        <f>IFERROR(VLOOKUP(InteliPar[[#This Row],[Nombre de Articulo]],Productos[],2,FALSE),"00 Falta Info")</f>
        <v>Mariscos</v>
      </c>
      <c r="D116" s="53">
        <v>46036</v>
      </c>
      <c r="E116" s="39" t="s">
        <v>110</v>
      </c>
      <c r="F116" s="40">
        <v>-2.7</v>
      </c>
      <c r="G116" s="41">
        <v>84711.1</v>
      </c>
      <c r="H116" s="42">
        <v>27.65</v>
      </c>
      <c r="I116" s="43" t="s">
        <v>73</v>
      </c>
      <c r="J116" s="41">
        <v>3064.19</v>
      </c>
      <c r="K116" s="44">
        <v>5.8</v>
      </c>
      <c r="L116" s="45" t="s">
        <v>74</v>
      </c>
      <c r="M116" s="46" t="s">
        <v>446</v>
      </c>
      <c r="N116" s="40">
        <v>15</v>
      </c>
      <c r="O116" s="47">
        <v>46025</v>
      </c>
      <c r="P116" s="48">
        <v>46029</v>
      </c>
      <c r="Q116" s="49">
        <v>7</v>
      </c>
      <c r="R116" s="49">
        <v>3</v>
      </c>
      <c r="S116" s="32">
        <v>0.25</v>
      </c>
      <c r="T116" s="50" t="e">
        <v>#REF!</v>
      </c>
      <c r="U116" s="49" t="e">
        <v>#REF!</v>
      </c>
      <c r="V116" s="42" t="e">
        <v>#REF!</v>
      </c>
      <c r="W116" s="40" t="e">
        <v>#REF!</v>
      </c>
      <c r="X116" s="33" t="e">
        <v>#REF!</v>
      </c>
      <c r="Y116" s="51">
        <v>0</v>
      </c>
      <c r="Z116" s="52" t="e">
        <v>#REF!</v>
      </c>
    </row>
    <row r="117" spans="1:26" x14ac:dyDescent="0.25">
      <c r="A117" s="38">
        <f>IFERROR(VLOOKUP(InteliPar[[#This Row],[Nombre de Articulo]],Productos[],4,FALSE),"00 Falta Info")</f>
        <v>0</v>
      </c>
      <c r="B117" s="34" t="str">
        <f>IFERROR(VLOOKUP(InteliPar[[#This Row],[Nombre de Articulo]],Productos[],3,FALSE),"00 Falta Info")</f>
        <v>Mariscos</v>
      </c>
      <c r="C117" s="34" t="str">
        <f>IFERROR(VLOOKUP(InteliPar[[#This Row],[Nombre de Articulo]],Productos[],2,FALSE),"00 Falta Info")</f>
        <v>Mariscos</v>
      </c>
      <c r="D117" s="53">
        <v>46036</v>
      </c>
      <c r="E117" s="39" t="s">
        <v>111</v>
      </c>
      <c r="F117" s="40">
        <v>1.8</v>
      </c>
      <c r="G117" s="41">
        <v>112152</v>
      </c>
      <c r="H117" s="42">
        <v>14.81</v>
      </c>
      <c r="I117" s="43" t="s">
        <v>73</v>
      </c>
      <c r="J117" s="41">
        <v>7573.93</v>
      </c>
      <c r="K117" s="44">
        <v>4.8</v>
      </c>
      <c r="L117" s="45" t="s">
        <v>74</v>
      </c>
      <c r="M117" s="46" t="s">
        <v>444</v>
      </c>
      <c r="N117" s="40">
        <v>0</v>
      </c>
      <c r="O117" s="47">
        <v>46025</v>
      </c>
      <c r="P117" s="48">
        <v>46029</v>
      </c>
      <c r="Q117" s="49">
        <v>7</v>
      </c>
      <c r="R117" s="49">
        <v>3</v>
      </c>
      <c r="S117" s="32">
        <v>0.25</v>
      </c>
      <c r="T117" s="50" t="e">
        <v>#REF!</v>
      </c>
      <c r="U117" s="49" t="e">
        <v>#REF!</v>
      </c>
      <c r="V117" s="42" t="e">
        <v>#REF!</v>
      </c>
      <c r="W117" s="40" t="e">
        <v>#REF!</v>
      </c>
      <c r="X117" s="33" t="e">
        <v>#REF!</v>
      </c>
      <c r="Y117" s="51">
        <v>0</v>
      </c>
      <c r="Z117" s="52" t="e">
        <v>#REF!</v>
      </c>
    </row>
    <row r="118" spans="1:26" x14ac:dyDescent="0.25">
      <c r="A118" s="38">
        <f>IFERROR(VLOOKUP(InteliPar[[#This Row],[Nombre de Articulo]],Productos[],4,FALSE),"00 Falta Info")</f>
        <v>0</v>
      </c>
      <c r="B118" s="34" t="str">
        <f>IFERROR(VLOOKUP(InteliPar[[#This Row],[Nombre de Articulo]],Productos[],3,FALSE),"00 Falta Info")</f>
        <v>Mariscos</v>
      </c>
      <c r="C118" s="34" t="str">
        <f>IFERROR(VLOOKUP(InteliPar[[#This Row],[Nombre de Articulo]],Productos[],2,FALSE),"00 Falta Info")</f>
        <v>Mariscos</v>
      </c>
      <c r="D118" s="53">
        <v>46036</v>
      </c>
      <c r="E118" s="39" t="s">
        <v>112</v>
      </c>
      <c r="F118" s="40">
        <v>2.6</v>
      </c>
      <c r="G118" s="41">
        <v>273678</v>
      </c>
      <c r="H118" s="42">
        <v>21.81</v>
      </c>
      <c r="I118" s="43" t="s">
        <v>73</v>
      </c>
      <c r="J118" s="41">
        <v>12546</v>
      </c>
      <c r="K118" s="44">
        <v>4.3</v>
      </c>
      <c r="L118" s="45" t="s">
        <v>74</v>
      </c>
      <c r="M118" s="46" t="s">
        <v>444</v>
      </c>
      <c r="N118" s="40">
        <v>0</v>
      </c>
      <c r="O118" s="47">
        <v>46025</v>
      </c>
      <c r="P118" s="48">
        <v>46029</v>
      </c>
      <c r="Q118" s="49">
        <v>7</v>
      </c>
      <c r="R118" s="49">
        <v>3</v>
      </c>
      <c r="S118" s="32">
        <v>0.25</v>
      </c>
      <c r="T118" s="50" t="e">
        <v>#REF!</v>
      </c>
      <c r="U118" s="49" t="e">
        <v>#REF!</v>
      </c>
      <c r="V118" s="42" t="e">
        <v>#REF!</v>
      </c>
      <c r="W118" s="40" t="e">
        <v>#REF!</v>
      </c>
      <c r="X118" s="33" t="e">
        <v>#REF!</v>
      </c>
      <c r="Y118" s="51">
        <v>0</v>
      </c>
      <c r="Z118" s="52" t="e">
        <v>#REF!</v>
      </c>
    </row>
    <row r="119" spans="1:26" x14ac:dyDescent="0.25">
      <c r="A119" s="38">
        <f>IFERROR(VLOOKUP(InteliPar[[#This Row],[Nombre de Articulo]],Productos[],4,FALSE),"00 Falta Info")</f>
        <v>0</v>
      </c>
      <c r="B119" s="34" t="str">
        <f>IFERROR(VLOOKUP(InteliPar[[#This Row],[Nombre de Articulo]],Productos[],3,FALSE),"00 Falta Info")</f>
        <v>Mariscos</v>
      </c>
      <c r="C119" s="34" t="str">
        <f>IFERROR(VLOOKUP(InteliPar[[#This Row],[Nombre de Articulo]],Productos[],2,FALSE),"00 Falta Info")</f>
        <v>Mariscos</v>
      </c>
      <c r="D119" s="53">
        <v>46036</v>
      </c>
      <c r="E119" s="39" t="s">
        <v>113</v>
      </c>
      <c r="F119" s="40">
        <v>5.5</v>
      </c>
      <c r="G119" s="41">
        <v>697404</v>
      </c>
      <c r="H119" s="42">
        <v>29.73</v>
      </c>
      <c r="I119" s="43" t="s">
        <v>73</v>
      </c>
      <c r="J119" s="41">
        <v>23458.77</v>
      </c>
      <c r="K119" s="44">
        <v>5.5</v>
      </c>
      <c r="L119" s="45" t="s">
        <v>74</v>
      </c>
      <c r="M119" s="46" t="s">
        <v>447</v>
      </c>
      <c r="N119" s="40">
        <v>0</v>
      </c>
      <c r="O119" s="47">
        <v>46025</v>
      </c>
      <c r="P119" s="48">
        <v>46029</v>
      </c>
      <c r="Q119" s="49">
        <v>7</v>
      </c>
      <c r="R119" s="49">
        <v>3</v>
      </c>
      <c r="S119" s="32">
        <v>0.25</v>
      </c>
      <c r="T119" s="50" t="e">
        <v>#REF!</v>
      </c>
      <c r="U119" s="49" t="e">
        <v>#REF!</v>
      </c>
      <c r="V119" s="42" t="e">
        <v>#REF!</v>
      </c>
      <c r="W119" s="40" t="e">
        <v>#REF!</v>
      </c>
      <c r="X119" s="33" t="e">
        <v>#REF!</v>
      </c>
      <c r="Y119" s="51">
        <v>0</v>
      </c>
      <c r="Z119" s="52" t="e">
        <v>#REF!</v>
      </c>
    </row>
    <row r="120" spans="1:26" x14ac:dyDescent="0.25">
      <c r="A120" s="38">
        <f>IFERROR(VLOOKUP(InteliPar[[#This Row],[Nombre de Articulo]],Productos[],4,FALSE),"00 Falta Info")</f>
        <v>0</v>
      </c>
      <c r="B120" s="34" t="str">
        <f>IFERROR(VLOOKUP(InteliPar[[#This Row],[Nombre de Articulo]],Productos[],3,FALSE),"00 Falta Info")</f>
        <v>Mariscos</v>
      </c>
      <c r="C120" s="34" t="str">
        <f>IFERROR(VLOOKUP(InteliPar[[#This Row],[Nombre de Articulo]],Productos[],2,FALSE),"00 Falta Info")</f>
        <v>Mariscos</v>
      </c>
      <c r="D120" s="53">
        <v>46036</v>
      </c>
      <c r="E120" s="39" t="s">
        <v>114</v>
      </c>
      <c r="F120" s="40">
        <v>0.3</v>
      </c>
      <c r="G120" s="41">
        <v>326958</v>
      </c>
      <c r="H120" s="42">
        <v>21.37</v>
      </c>
      <c r="I120" s="43" t="s">
        <v>73</v>
      </c>
      <c r="J120" s="41">
        <v>15300</v>
      </c>
      <c r="K120" s="44">
        <v>2.2000000000000002</v>
      </c>
      <c r="L120" s="45" t="s">
        <v>74</v>
      </c>
      <c r="M120" s="46" t="s">
        <v>444</v>
      </c>
      <c r="N120" s="40">
        <v>0</v>
      </c>
      <c r="O120" s="47">
        <v>46025</v>
      </c>
      <c r="P120" s="48">
        <v>46029</v>
      </c>
      <c r="Q120" s="49">
        <v>7</v>
      </c>
      <c r="R120" s="49">
        <v>3</v>
      </c>
      <c r="S120" s="32">
        <v>0.25</v>
      </c>
      <c r="T120" s="50" t="e">
        <v>#REF!</v>
      </c>
      <c r="U120" s="49" t="e">
        <v>#REF!</v>
      </c>
      <c r="V120" s="42" t="e">
        <v>#REF!</v>
      </c>
      <c r="W120" s="40" t="e">
        <v>#REF!</v>
      </c>
      <c r="X120" s="33" t="e">
        <v>#REF!</v>
      </c>
      <c r="Y120" s="51">
        <v>0</v>
      </c>
      <c r="Z120" s="52" t="e">
        <v>#REF!</v>
      </c>
    </row>
    <row r="121" spans="1:26" x14ac:dyDescent="0.25">
      <c r="A121" s="38">
        <f>IFERROR(VLOOKUP(InteliPar[[#This Row],[Nombre de Articulo]],Productos[],4,FALSE),"00 Falta Info")</f>
        <v>0</v>
      </c>
      <c r="B121" s="34" t="str">
        <f>IFERROR(VLOOKUP(InteliPar[[#This Row],[Nombre de Articulo]],Productos[],3,FALSE),"00 Falta Info")</f>
        <v>Mariscos</v>
      </c>
      <c r="C121" s="34" t="str">
        <f>IFERROR(VLOOKUP(InteliPar[[#This Row],[Nombre de Articulo]],Productos[],2,FALSE),"00 Falta Info")</f>
        <v>Mariscos</v>
      </c>
      <c r="D121" s="53">
        <v>46036</v>
      </c>
      <c r="E121" s="39" t="s">
        <v>115</v>
      </c>
      <c r="F121" s="40">
        <v>1</v>
      </c>
      <c r="G121" s="41">
        <v>29800</v>
      </c>
      <c r="H121" s="42">
        <v>2</v>
      </c>
      <c r="I121" s="43" t="s">
        <v>73</v>
      </c>
      <c r="J121" s="41">
        <v>14900</v>
      </c>
      <c r="K121" s="44">
        <v>1</v>
      </c>
      <c r="L121" s="45" t="s">
        <v>74</v>
      </c>
      <c r="M121" s="46" t="s">
        <v>444</v>
      </c>
      <c r="N121" s="40">
        <v>0</v>
      </c>
      <c r="O121" s="47">
        <v>46025</v>
      </c>
      <c r="P121" s="48">
        <v>46029</v>
      </c>
      <c r="Q121" s="49">
        <v>7</v>
      </c>
      <c r="R121" s="49">
        <v>3</v>
      </c>
      <c r="S121" s="32">
        <v>0.25</v>
      </c>
      <c r="T121" s="50" t="e">
        <v>#REF!</v>
      </c>
      <c r="U121" s="49" t="e">
        <v>#REF!</v>
      </c>
      <c r="V121" s="42" t="e">
        <v>#REF!</v>
      </c>
      <c r="W121" s="40" t="e">
        <v>#REF!</v>
      </c>
      <c r="X121" s="33" t="e">
        <v>#REF!</v>
      </c>
      <c r="Y121" s="51">
        <v>0</v>
      </c>
      <c r="Z121" s="52" t="e">
        <v>#REF!</v>
      </c>
    </row>
    <row r="122" spans="1:26" x14ac:dyDescent="0.25">
      <c r="A122" s="38">
        <f>IFERROR(VLOOKUP(InteliPar[[#This Row],[Nombre de Articulo]],Productos[],4,FALSE),"00 Falta Info")</f>
        <v>0</v>
      </c>
      <c r="B122" s="34" t="str">
        <f>IFERROR(VLOOKUP(InteliPar[[#This Row],[Nombre de Articulo]],Productos[],3,FALSE),"00 Falta Info")</f>
        <v>Mariscos</v>
      </c>
      <c r="C122" s="34" t="str">
        <f>IFERROR(VLOOKUP(InteliPar[[#This Row],[Nombre de Articulo]],Productos[],2,FALSE),"00 Falta Info")</f>
        <v>Mariscos</v>
      </c>
      <c r="D122" s="53">
        <v>46036</v>
      </c>
      <c r="E122" s="39" t="s">
        <v>116</v>
      </c>
      <c r="F122" s="40">
        <v>5.3</v>
      </c>
      <c r="G122" s="41">
        <v>8117.65</v>
      </c>
      <c r="H122" s="42">
        <v>0.56000000000000005</v>
      </c>
      <c r="I122" s="43" t="s">
        <v>73</v>
      </c>
      <c r="J122" s="41">
        <v>14495.8</v>
      </c>
      <c r="K122" s="44">
        <v>5.7</v>
      </c>
      <c r="L122" s="45" t="s">
        <v>74</v>
      </c>
      <c r="M122" s="46" t="s">
        <v>446</v>
      </c>
      <c r="N122" s="40">
        <v>0</v>
      </c>
      <c r="O122" s="47">
        <v>46025</v>
      </c>
      <c r="P122" s="48">
        <v>46029</v>
      </c>
      <c r="Q122" s="49">
        <v>7</v>
      </c>
      <c r="R122" s="49">
        <v>3</v>
      </c>
      <c r="S122" s="32">
        <v>0.25</v>
      </c>
      <c r="T122" s="50" t="e">
        <v>#REF!</v>
      </c>
      <c r="U122" s="49" t="e">
        <v>#REF!</v>
      </c>
      <c r="V122" s="42" t="e">
        <v>#REF!</v>
      </c>
      <c r="W122" s="40" t="e">
        <v>#REF!</v>
      </c>
      <c r="X122" s="33" t="e">
        <v>#REF!</v>
      </c>
      <c r="Y122" s="51">
        <v>0</v>
      </c>
      <c r="Z122" s="52" t="e">
        <v>#REF!</v>
      </c>
    </row>
    <row r="123" spans="1:26" x14ac:dyDescent="0.25">
      <c r="A123" s="38">
        <f>IFERROR(VLOOKUP(InteliPar[[#This Row],[Nombre de Articulo]],Productos[],4,FALSE),"00 Falta Info")</f>
        <v>0</v>
      </c>
      <c r="B123" s="34" t="str">
        <f>IFERROR(VLOOKUP(InteliPar[[#This Row],[Nombre de Articulo]],Productos[],3,FALSE),"00 Falta Info")</f>
        <v>Mariscos</v>
      </c>
      <c r="C123" s="34" t="str">
        <f>IFERROR(VLOOKUP(InteliPar[[#This Row],[Nombre de Articulo]],Productos[],2,FALSE),"00 Falta Info")</f>
        <v>Mariscos</v>
      </c>
      <c r="D123" s="53">
        <v>46036</v>
      </c>
      <c r="E123" s="39" t="s">
        <v>117</v>
      </c>
      <c r="F123" s="40">
        <v>0.6</v>
      </c>
      <c r="G123" s="41">
        <v>48819.9</v>
      </c>
      <c r="H123" s="42">
        <v>5.28</v>
      </c>
      <c r="I123" s="43" t="s">
        <v>73</v>
      </c>
      <c r="J123" s="41">
        <v>9250.65</v>
      </c>
      <c r="K123" s="44">
        <v>9.3000000000000007</v>
      </c>
      <c r="L123" s="45" t="s">
        <v>74</v>
      </c>
      <c r="M123" s="46" t="s">
        <v>447</v>
      </c>
      <c r="N123" s="40">
        <v>0</v>
      </c>
      <c r="O123" s="47">
        <v>46025</v>
      </c>
      <c r="P123" s="48">
        <v>46029</v>
      </c>
      <c r="Q123" s="49">
        <v>7</v>
      </c>
      <c r="R123" s="49">
        <v>3</v>
      </c>
      <c r="S123" s="32">
        <v>0.25</v>
      </c>
      <c r="T123" s="50" t="e">
        <v>#REF!</v>
      </c>
      <c r="U123" s="49" t="e">
        <v>#REF!</v>
      </c>
      <c r="V123" s="42" t="e">
        <v>#REF!</v>
      </c>
      <c r="W123" s="40" t="e">
        <v>#REF!</v>
      </c>
      <c r="X123" s="33" t="e">
        <v>#REF!</v>
      </c>
      <c r="Y123" s="51">
        <v>0</v>
      </c>
      <c r="Z123" s="52" t="e">
        <v>#REF!</v>
      </c>
    </row>
    <row r="124" spans="1:26" x14ac:dyDescent="0.25">
      <c r="A124" s="38">
        <f>IFERROR(VLOOKUP(InteliPar[[#This Row],[Nombre de Articulo]],Productos[],4,FALSE),"00 Falta Info")</f>
        <v>0</v>
      </c>
      <c r="B124" s="34" t="str">
        <f>IFERROR(VLOOKUP(InteliPar[[#This Row],[Nombre de Articulo]],Productos[],3,FALSE),"00 Falta Info")</f>
        <v>Embutidos</v>
      </c>
      <c r="C124" s="34" t="str">
        <f>IFERROR(VLOOKUP(InteliPar[[#This Row],[Nombre de Articulo]],Productos[],2,FALSE),"00 Falta Info")</f>
        <v>Embutidos</v>
      </c>
      <c r="D124" s="53">
        <v>46036</v>
      </c>
      <c r="E124" s="39" t="s">
        <v>93</v>
      </c>
      <c r="F124" s="40">
        <v>1.4</v>
      </c>
      <c r="G124" s="41">
        <v>255767</v>
      </c>
      <c r="H124" s="42">
        <v>11.13</v>
      </c>
      <c r="I124" s="43" t="s">
        <v>73</v>
      </c>
      <c r="J124" s="41">
        <v>22980</v>
      </c>
      <c r="K124" s="44">
        <v>2.8</v>
      </c>
      <c r="L124" s="45" t="s">
        <v>74</v>
      </c>
      <c r="M124" s="46" t="s">
        <v>448</v>
      </c>
      <c r="N124" s="40">
        <v>6</v>
      </c>
      <c r="O124" s="47">
        <v>46025</v>
      </c>
      <c r="P124" s="48">
        <v>46029</v>
      </c>
      <c r="Q124" s="49">
        <v>7</v>
      </c>
      <c r="R124" s="49">
        <v>3</v>
      </c>
      <c r="S124" s="32">
        <v>0.25</v>
      </c>
      <c r="T124" s="50" t="e">
        <v>#REF!</v>
      </c>
      <c r="U124" s="49" t="e">
        <v>#REF!</v>
      </c>
      <c r="V124" s="42" t="e">
        <v>#REF!</v>
      </c>
      <c r="W124" s="40" t="e">
        <v>#REF!</v>
      </c>
      <c r="X124" s="33" t="e">
        <v>#REF!</v>
      </c>
      <c r="Y124" s="51">
        <v>0</v>
      </c>
      <c r="Z124" s="52" t="e">
        <v>#REF!</v>
      </c>
    </row>
    <row r="125" spans="1:26" x14ac:dyDescent="0.25">
      <c r="A125" s="38">
        <f>IFERROR(VLOOKUP(InteliPar[[#This Row],[Nombre de Articulo]],Productos[],4,FALSE),"00 Falta Info")</f>
        <v>0</v>
      </c>
      <c r="B125" s="34" t="str">
        <f>IFERROR(VLOOKUP(InteliPar[[#This Row],[Nombre de Articulo]],Productos[],3,FALSE),"00 Falta Info")</f>
        <v>Embutidos</v>
      </c>
      <c r="C125" s="34" t="str">
        <f>IFERROR(VLOOKUP(InteliPar[[#This Row],[Nombre de Articulo]],Productos[],2,FALSE),"00 Falta Info")</f>
        <v>Embutidos</v>
      </c>
      <c r="D125" s="53">
        <v>46036</v>
      </c>
      <c r="E125" s="39" t="s">
        <v>94</v>
      </c>
      <c r="F125" s="40">
        <v>0.4</v>
      </c>
      <c r="G125" s="41">
        <v>55831.6</v>
      </c>
      <c r="H125" s="42">
        <v>5.38</v>
      </c>
      <c r="I125" s="43" t="s">
        <v>73</v>
      </c>
      <c r="J125" s="41">
        <v>10387.280000000001</v>
      </c>
      <c r="K125" s="44">
        <v>1</v>
      </c>
      <c r="L125" s="45" t="s">
        <v>74</v>
      </c>
      <c r="M125" s="46" t="s">
        <v>449</v>
      </c>
      <c r="N125" s="40">
        <v>0</v>
      </c>
      <c r="O125" s="47">
        <v>46025</v>
      </c>
      <c r="P125" s="48">
        <v>46029</v>
      </c>
      <c r="Q125" s="49">
        <v>7</v>
      </c>
      <c r="R125" s="49">
        <v>3</v>
      </c>
      <c r="S125" s="32">
        <v>0.25</v>
      </c>
      <c r="T125" s="50" t="e">
        <v>#REF!</v>
      </c>
      <c r="U125" s="49" t="e">
        <v>#REF!</v>
      </c>
      <c r="V125" s="42" t="e">
        <v>#REF!</v>
      </c>
      <c r="W125" s="40" t="e">
        <v>#REF!</v>
      </c>
      <c r="X125" s="33" t="e">
        <v>#REF!</v>
      </c>
      <c r="Y125" s="51">
        <v>0</v>
      </c>
      <c r="Z125" s="52" t="e">
        <v>#REF!</v>
      </c>
    </row>
    <row r="126" spans="1:26" x14ac:dyDescent="0.25">
      <c r="A126" s="38">
        <f>IFERROR(VLOOKUP(InteliPar[[#This Row],[Nombre de Articulo]],Productos[],4,FALSE),"00 Falta Info")</f>
        <v>0</v>
      </c>
      <c r="B126" s="34" t="str">
        <f>IFERROR(VLOOKUP(InteliPar[[#This Row],[Nombre de Articulo]],Productos[],3,FALSE),"00 Falta Info")</f>
        <v>Lacteos</v>
      </c>
      <c r="C126" s="34" t="str">
        <f>IFERROR(VLOOKUP(InteliPar[[#This Row],[Nombre de Articulo]],Productos[],2,FALSE),"00 Falta Info")</f>
        <v>Quesos</v>
      </c>
      <c r="D126" s="53">
        <v>46036</v>
      </c>
      <c r="E126" s="39" t="s">
        <v>118</v>
      </c>
      <c r="F126" s="40">
        <v>26</v>
      </c>
      <c r="G126" s="41">
        <v>528104</v>
      </c>
      <c r="H126" s="42">
        <v>126</v>
      </c>
      <c r="I126" s="43" t="s">
        <v>450</v>
      </c>
      <c r="J126" s="41">
        <v>4191.3</v>
      </c>
      <c r="K126" s="44">
        <v>28.3</v>
      </c>
      <c r="L126" s="45" t="s">
        <v>451</v>
      </c>
      <c r="M126" s="46" t="s">
        <v>452</v>
      </c>
      <c r="N126" s="40">
        <v>0</v>
      </c>
      <c r="O126" s="47">
        <v>46025</v>
      </c>
      <c r="P126" s="48">
        <v>46029</v>
      </c>
      <c r="Q126" s="49">
        <v>7</v>
      </c>
      <c r="R126" s="49">
        <v>3</v>
      </c>
      <c r="S126" s="32">
        <v>0.25</v>
      </c>
      <c r="T126" s="50" t="e">
        <v>#REF!</v>
      </c>
      <c r="U126" s="49" t="e">
        <v>#REF!</v>
      </c>
      <c r="V126" s="42" t="e">
        <v>#REF!</v>
      </c>
      <c r="W126" s="40" t="e">
        <v>#REF!</v>
      </c>
      <c r="X126" s="33" t="e">
        <v>#REF!</v>
      </c>
      <c r="Y126" s="51">
        <v>0</v>
      </c>
      <c r="Z126" s="52" t="e">
        <v>#REF!</v>
      </c>
    </row>
    <row r="127" spans="1:26" x14ac:dyDescent="0.25">
      <c r="A127" s="38">
        <f>IFERROR(VLOOKUP(InteliPar[[#This Row],[Nombre de Articulo]],Productos[],4,FALSE),"00 Falta Info")</f>
        <v>0</v>
      </c>
      <c r="B127" s="34" t="str">
        <f>IFERROR(VLOOKUP(InteliPar[[#This Row],[Nombre de Articulo]],Productos[],3,FALSE),"00 Falta Info")</f>
        <v>Lacteos</v>
      </c>
      <c r="C127" s="34" t="str">
        <f>IFERROR(VLOOKUP(InteliPar[[#This Row],[Nombre de Articulo]],Productos[],2,FALSE),"00 Falta Info")</f>
        <v>Quesos</v>
      </c>
      <c r="D127" s="53">
        <v>46036</v>
      </c>
      <c r="E127" s="39" t="s">
        <v>119</v>
      </c>
      <c r="F127" s="40"/>
      <c r="G127" s="41"/>
      <c r="H127" s="42">
        <v>8.9499999999999993</v>
      </c>
      <c r="I127" s="43" t="s">
        <v>73</v>
      </c>
      <c r="J127" s="41"/>
      <c r="K127" s="44">
        <v>-1.7</v>
      </c>
      <c r="L127" s="45" t="s">
        <v>74</v>
      </c>
      <c r="M127" s="46" t="s">
        <v>452</v>
      </c>
      <c r="N127" s="40">
        <v>0</v>
      </c>
      <c r="O127" s="47">
        <v>46025</v>
      </c>
      <c r="P127" s="48">
        <v>46029</v>
      </c>
      <c r="Q127" s="49">
        <v>7</v>
      </c>
      <c r="R127" s="49">
        <v>3</v>
      </c>
      <c r="S127" s="32">
        <v>0.25</v>
      </c>
      <c r="T127" s="50" t="e">
        <v>#REF!</v>
      </c>
      <c r="U127" s="49" t="e">
        <v>#REF!</v>
      </c>
      <c r="V127" s="42" t="e">
        <v>#REF!</v>
      </c>
      <c r="W127" s="40" t="e">
        <v>#REF!</v>
      </c>
      <c r="X127" s="33" t="e">
        <v>#REF!</v>
      </c>
      <c r="Y127" s="51">
        <v>0</v>
      </c>
      <c r="Z127" s="52" t="e">
        <v>#REF!</v>
      </c>
    </row>
    <row r="128" spans="1:26" x14ac:dyDescent="0.25">
      <c r="A128" s="38">
        <f>IFERROR(VLOOKUP(InteliPar[[#This Row],[Nombre de Articulo]],Productos[],4,FALSE),"00 Falta Info")</f>
        <v>0</v>
      </c>
      <c r="B128" s="34" t="str">
        <f>IFERROR(VLOOKUP(InteliPar[[#This Row],[Nombre de Articulo]],Productos[],3,FALSE),"00 Falta Info")</f>
        <v>Lacteos</v>
      </c>
      <c r="C128" s="34" t="str">
        <f>IFERROR(VLOOKUP(InteliPar[[#This Row],[Nombre de Articulo]],Productos[],2,FALSE),"00 Falta Info")</f>
        <v>Quesos</v>
      </c>
      <c r="D128" s="53">
        <v>46036</v>
      </c>
      <c r="E128" s="39" t="s">
        <v>120</v>
      </c>
      <c r="F128" s="40">
        <v>12.7</v>
      </c>
      <c r="G128" s="41">
        <v>657694</v>
      </c>
      <c r="H128" s="42">
        <v>53.6</v>
      </c>
      <c r="I128" s="43" t="s">
        <v>73</v>
      </c>
      <c r="J128" s="41">
        <v>12270.46</v>
      </c>
      <c r="K128" s="44">
        <v>19.2</v>
      </c>
      <c r="L128" s="45" t="s">
        <v>74</v>
      </c>
      <c r="M128" s="46" t="s">
        <v>452</v>
      </c>
      <c r="N128" s="40">
        <v>20</v>
      </c>
      <c r="O128" s="47">
        <v>46025</v>
      </c>
      <c r="P128" s="48">
        <v>46029</v>
      </c>
      <c r="Q128" s="49">
        <v>7</v>
      </c>
      <c r="R128" s="49">
        <v>3</v>
      </c>
      <c r="S128" s="32">
        <v>0.25</v>
      </c>
      <c r="T128" s="50" t="e">
        <v>#REF!</v>
      </c>
      <c r="U128" s="49" t="e">
        <v>#REF!</v>
      </c>
      <c r="V128" s="42" t="e">
        <v>#REF!</v>
      </c>
      <c r="W128" s="40" t="e">
        <v>#REF!</v>
      </c>
      <c r="X128" s="33" t="e">
        <v>#REF!</v>
      </c>
      <c r="Y128" s="51">
        <v>0</v>
      </c>
      <c r="Z128" s="52" t="e">
        <v>#REF!</v>
      </c>
    </row>
    <row r="129" spans="1:26" x14ac:dyDescent="0.25">
      <c r="A129" s="38">
        <f>IFERROR(VLOOKUP(InteliPar[[#This Row],[Nombre de Articulo]],Productos[],4,FALSE),"00 Falta Info")</f>
        <v>0</v>
      </c>
      <c r="B129" s="34" t="str">
        <f>IFERROR(VLOOKUP(InteliPar[[#This Row],[Nombre de Articulo]],Productos[],3,FALSE),"00 Falta Info")</f>
        <v>Lacteos</v>
      </c>
      <c r="C129" s="34" t="str">
        <f>IFERROR(VLOOKUP(InteliPar[[#This Row],[Nombre de Articulo]],Productos[],2,FALSE),"00 Falta Info")</f>
        <v>Quesos</v>
      </c>
      <c r="D129" s="53">
        <v>46036</v>
      </c>
      <c r="E129" s="39" t="s">
        <v>88</v>
      </c>
      <c r="F129" s="40">
        <v>3.2</v>
      </c>
      <c r="G129" s="41">
        <v>97425</v>
      </c>
      <c r="H129" s="42">
        <v>7.5</v>
      </c>
      <c r="I129" s="43" t="s">
        <v>73</v>
      </c>
      <c r="J129" s="41">
        <v>12990</v>
      </c>
      <c r="K129" s="44">
        <v>3.2</v>
      </c>
      <c r="L129" s="45" t="s">
        <v>74</v>
      </c>
      <c r="M129" s="46" t="s">
        <v>448</v>
      </c>
      <c r="N129" s="40">
        <v>0</v>
      </c>
      <c r="O129" s="47">
        <v>46025</v>
      </c>
      <c r="P129" s="48">
        <v>46029</v>
      </c>
      <c r="Q129" s="49">
        <v>7</v>
      </c>
      <c r="R129" s="49">
        <v>3</v>
      </c>
      <c r="S129" s="32">
        <v>0.25</v>
      </c>
      <c r="T129" s="50" t="e">
        <v>#REF!</v>
      </c>
      <c r="U129" s="49" t="e">
        <v>#REF!</v>
      </c>
      <c r="V129" s="42" t="e">
        <v>#REF!</v>
      </c>
      <c r="W129" s="40" t="e">
        <v>#REF!</v>
      </c>
      <c r="X129" s="33" t="e">
        <v>#REF!</v>
      </c>
      <c r="Y129" s="51">
        <v>0</v>
      </c>
      <c r="Z129" s="52" t="e">
        <v>#REF!</v>
      </c>
    </row>
    <row r="130" spans="1:26" x14ac:dyDescent="0.25">
      <c r="A130" s="38">
        <f>IFERROR(VLOOKUP(InteliPar[[#This Row],[Nombre de Articulo]],Productos[],4,FALSE),"00 Falta Info")</f>
        <v>0</v>
      </c>
      <c r="B130" s="34" t="str">
        <f>IFERROR(VLOOKUP(InteliPar[[#This Row],[Nombre de Articulo]],Productos[],3,FALSE),"00 Falta Info")</f>
        <v>Lacteos</v>
      </c>
      <c r="C130" s="34" t="str">
        <f>IFERROR(VLOOKUP(InteliPar[[#This Row],[Nombre de Articulo]],Productos[],2,FALSE),"00 Falta Info")</f>
        <v>Quesos</v>
      </c>
      <c r="D130" s="53">
        <v>46036</v>
      </c>
      <c r="E130" s="39" t="s">
        <v>121</v>
      </c>
      <c r="F130" s="40">
        <v>3.1</v>
      </c>
      <c r="G130" s="41">
        <v>179776</v>
      </c>
      <c r="H130" s="42">
        <v>12.95</v>
      </c>
      <c r="I130" s="43" t="s">
        <v>73</v>
      </c>
      <c r="J130" s="41">
        <v>13886.72</v>
      </c>
      <c r="K130" s="44">
        <v>3.6</v>
      </c>
      <c r="L130" s="45" t="s">
        <v>74</v>
      </c>
      <c r="M130" s="46" t="s">
        <v>448</v>
      </c>
      <c r="N130" s="40">
        <v>0</v>
      </c>
      <c r="O130" s="47">
        <v>46025</v>
      </c>
      <c r="P130" s="48">
        <v>46029</v>
      </c>
      <c r="Q130" s="49">
        <v>7</v>
      </c>
      <c r="R130" s="49">
        <v>3</v>
      </c>
      <c r="S130" s="32">
        <v>0.25</v>
      </c>
      <c r="T130" s="50" t="e">
        <v>#REF!</v>
      </c>
      <c r="U130" s="49" t="e">
        <v>#REF!</v>
      </c>
      <c r="V130" s="42" t="e">
        <v>#REF!</v>
      </c>
      <c r="W130" s="40" t="e">
        <v>#REF!</v>
      </c>
      <c r="X130" s="33" t="e">
        <v>#REF!</v>
      </c>
      <c r="Y130" s="51">
        <v>0</v>
      </c>
      <c r="Z130" s="52" t="e">
        <v>#REF!</v>
      </c>
    </row>
    <row r="131" spans="1:26" x14ac:dyDescent="0.25">
      <c r="A131" s="38">
        <f>IFERROR(VLOOKUP(InteliPar[[#This Row],[Nombre de Articulo]],Productos[],4,FALSE),"00 Falta Info")</f>
        <v>0</v>
      </c>
      <c r="B131" s="34" t="str">
        <f>IFERROR(VLOOKUP(InteliPar[[#This Row],[Nombre de Articulo]],Productos[],3,FALSE),"00 Falta Info")</f>
        <v>Lacteos</v>
      </c>
      <c r="C131" s="34" t="str">
        <f>IFERROR(VLOOKUP(InteliPar[[#This Row],[Nombre de Articulo]],Productos[],2,FALSE),"00 Falta Info")</f>
        <v>Quesos</v>
      </c>
      <c r="D131" s="53">
        <v>46036</v>
      </c>
      <c r="E131" s="39" t="s">
        <v>89</v>
      </c>
      <c r="F131" s="40">
        <v>1</v>
      </c>
      <c r="G131" s="41">
        <v>64703.6</v>
      </c>
      <c r="H131" s="42">
        <v>4.62</v>
      </c>
      <c r="I131" s="43" t="s">
        <v>73</v>
      </c>
      <c r="J131" s="41">
        <v>13989.97</v>
      </c>
      <c r="K131" s="44">
        <v>1</v>
      </c>
      <c r="L131" s="45" t="s">
        <v>74</v>
      </c>
      <c r="M131" s="46" t="s">
        <v>448</v>
      </c>
      <c r="N131" s="40">
        <v>0</v>
      </c>
      <c r="O131" s="47">
        <v>46025</v>
      </c>
      <c r="P131" s="48">
        <v>46029</v>
      </c>
      <c r="Q131" s="49">
        <v>7</v>
      </c>
      <c r="R131" s="49">
        <v>3</v>
      </c>
      <c r="S131" s="32">
        <v>0.25</v>
      </c>
      <c r="T131" s="50" t="e">
        <v>#REF!</v>
      </c>
      <c r="U131" s="49" t="e">
        <v>#REF!</v>
      </c>
      <c r="V131" s="42" t="e">
        <v>#REF!</v>
      </c>
      <c r="W131" s="40" t="e">
        <v>#REF!</v>
      </c>
      <c r="X131" s="33" t="e">
        <v>#REF!</v>
      </c>
      <c r="Y131" s="51">
        <v>0</v>
      </c>
      <c r="Z131" s="52" t="e">
        <v>#REF!</v>
      </c>
    </row>
    <row r="132" spans="1:26" x14ac:dyDescent="0.25">
      <c r="A132" s="38">
        <f>IFERROR(VLOOKUP(InteliPar[[#This Row],[Nombre de Articulo]],Productos[],4,FALSE),"00 Falta Info")</f>
        <v>0</v>
      </c>
      <c r="B132" s="34" t="str">
        <f>IFERROR(VLOOKUP(InteliPar[[#This Row],[Nombre de Articulo]],Productos[],3,FALSE),"00 Falta Info")</f>
        <v>Lacteos</v>
      </c>
      <c r="C132" s="34" t="str">
        <f>IFERROR(VLOOKUP(InteliPar[[#This Row],[Nombre de Articulo]],Productos[],2,FALSE),"00 Falta Info")</f>
        <v>Quesos</v>
      </c>
      <c r="D132" s="53">
        <v>46036</v>
      </c>
      <c r="E132" s="39" t="s">
        <v>122</v>
      </c>
      <c r="F132" s="40">
        <v>0.4</v>
      </c>
      <c r="G132" s="41">
        <v>83675.899999999994</v>
      </c>
      <c r="H132" s="42">
        <v>3.3</v>
      </c>
      <c r="I132" s="43" t="s">
        <v>73</v>
      </c>
      <c r="J132" s="41">
        <v>25356.34</v>
      </c>
      <c r="K132" s="44">
        <v>0.7</v>
      </c>
      <c r="L132" s="45" t="s">
        <v>74</v>
      </c>
      <c r="M132" s="46" t="s">
        <v>91</v>
      </c>
      <c r="N132" s="40">
        <v>0</v>
      </c>
      <c r="O132" s="47">
        <v>46025</v>
      </c>
      <c r="P132" s="48">
        <v>46029</v>
      </c>
      <c r="Q132" s="49">
        <v>7</v>
      </c>
      <c r="R132" s="49">
        <v>3</v>
      </c>
      <c r="S132" s="32">
        <v>0.25</v>
      </c>
      <c r="T132" s="50" t="e">
        <v>#REF!</v>
      </c>
      <c r="U132" s="49" t="e">
        <v>#REF!</v>
      </c>
      <c r="V132" s="42" t="e">
        <v>#REF!</v>
      </c>
      <c r="W132" s="40" t="e">
        <v>#REF!</v>
      </c>
      <c r="X132" s="33" t="e">
        <v>#REF!</v>
      </c>
      <c r="Y132" s="51">
        <v>0</v>
      </c>
      <c r="Z132" s="52" t="e">
        <v>#REF!</v>
      </c>
    </row>
    <row r="133" spans="1:26" x14ac:dyDescent="0.25">
      <c r="A133" s="38">
        <f>IFERROR(VLOOKUP(InteliPar[[#This Row],[Nombre de Articulo]],Productos[],4,FALSE),"00 Falta Info")</f>
        <v>0</v>
      </c>
      <c r="B133" s="34" t="str">
        <f>IFERROR(VLOOKUP(InteliPar[[#This Row],[Nombre de Articulo]],Productos[],3,FALSE),"00 Falta Info")</f>
        <v>Lacteos</v>
      </c>
      <c r="C133" s="34" t="str">
        <f>IFERROR(VLOOKUP(InteliPar[[#This Row],[Nombre de Articulo]],Productos[],2,FALSE),"00 Falta Info")</f>
        <v>Quesos</v>
      </c>
      <c r="D133" s="53">
        <v>46036</v>
      </c>
      <c r="E133" s="39" t="s">
        <v>123</v>
      </c>
      <c r="F133" s="40">
        <v>-1</v>
      </c>
      <c r="G133" s="41">
        <v>97534.3</v>
      </c>
      <c r="H133" s="42">
        <v>9.57</v>
      </c>
      <c r="I133" s="43" t="s">
        <v>73</v>
      </c>
      <c r="J133" s="41">
        <v>10188.08</v>
      </c>
      <c r="K133" s="44">
        <v>0.5</v>
      </c>
      <c r="L133" s="45" t="s">
        <v>74</v>
      </c>
      <c r="M133" s="46" t="s">
        <v>448</v>
      </c>
      <c r="N133" s="40">
        <v>0</v>
      </c>
      <c r="O133" s="47">
        <v>46025</v>
      </c>
      <c r="P133" s="48">
        <v>46029</v>
      </c>
      <c r="Q133" s="49">
        <v>7</v>
      </c>
      <c r="R133" s="49">
        <v>3</v>
      </c>
      <c r="S133" s="32">
        <v>0.25</v>
      </c>
      <c r="T133" s="50" t="e">
        <v>#REF!</v>
      </c>
      <c r="U133" s="49" t="e">
        <v>#REF!</v>
      </c>
      <c r="V133" s="42" t="e">
        <v>#REF!</v>
      </c>
      <c r="W133" s="40" t="e">
        <v>#REF!</v>
      </c>
      <c r="X133" s="33" t="e">
        <v>#REF!</v>
      </c>
      <c r="Y133" s="51">
        <v>0</v>
      </c>
      <c r="Z133" s="52" t="e">
        <v>#REF!</v>
      </c>
    </row>
    <row r="134" spans="1:26" x14ac:dyDescent="0.25">
      <c r="A134" s="38">
        <f>IFERROR(VLOOKUP(InteliPar[[#This Row],[Nombre de Articulo]],Productos[],4,FALSE),"00 Falta Info")</f>
        <v>0</v>
      </c>
      <c r="B134" s="34" t="str">
        <f>IFERROR(VLOOKUP(InteliPar[[#This Row],[Nombre de Articulo]],Productos[],3,FALSE),"00 Falta Info")</f>
        <v>Lacteos</v>
      </c>
      <c r="C134" s="34" t="str">
        <f>IFERROR(VLOOKUP(InteliPar[[#This Row],[Nombre de Articulo]],Productos[],2,FALSE),"00 Falta Info")</f>
        <v>Quesos</v>
      </c>
      <c r="D134" s="53">
        <v>46036</v>
      </c>
      <c r="E134" s="39" t="s">
        <v>90</v>
      </c>
      <c r="F134" s="40">
        <v>1.5</v>
      </c>
      <c r="G134" s="41">
        <v>106004</v>
      </c>
      <c r="H134" s="42">
        <v>5.84</v>
      </c>
      <c r="I134" s="43" t="s">
        <v>73</v>
      </c>
      <c r="J134" s="41">
        <v>18151.3</v>
      </c>
      <c r="K134" s="44">
        <v>2.9</v>
      </c>
      <c r="L134" s="45" t="s">
        <v>74</v>
      </c>
      <c r="M134" s="46" t="s">
        <v>91</v>
      </c>
      <c r="N134" s="40">
        <v>0</v>
      </c>
      <c r="O134" s="47">
        <v>46025</v>
      </c>
      <c r="P134" s="48">
        <v>46029</v>
      </c>
      <c r="Q134" s="49">
        <v>7</v>
      </c>
      <c r="R134" s="49">
        <v>3</v>
      </c>
      <c r="S134" s="32">
        <v>0.25</v>
      </c>
      <c r="T134" s="50" t="e">
        <v>#REF!</v>
      </c>
      <c r="U134" s="49" t="e">
        <v>#REF!</v>
      </c>
      <c r="V134" s="42" t="e">
        <v>#REF!</v>
      </c>
      <c r="W134" s="40" t="e">
        <v>#REF!</v>
      </c>
      <c r="X134" s="33" t="e">
        <v>#REF!</v>
      </c>
      <c r="Y134" s="51">
        <v>0</v>
      </c>
      <c r="Z134" s="52" t="e">
        <v>#REF!</v>
      </c>
    </row>
    <row r="135" spans="1:26" x14ac:dyDescent="0.25">
      <c r="A135" s="38">
        <f>IFERROR(VLOOKUP(InteliPar[[#This Row],[Nombre de Articulo]],Productos[],4,FALSE),"00 Falta Info")</f>
        <v>0</v>
      </c>
      <c r="B135" s="34" t="str">
        <f>IFERROR(VLOOKUP(InteliPar[[#This Row],[Nombre de Articulo]],Productos[],3,FALSE),"00 Falta Info")</f>
        <v>Abarrotes</v>
      </c>
      <c r="C135" s="34" t="str">
        <f>IFERROR(VLOOKUP(InteliPar[[#This Row],[Nombre de Articulo]],Productos[],2,FALSE),"00 Falta Info")</f>
        <v>Chocolate</v>
      </c>
      <c r="D135" s="53">
        <v>46036</v>
      </c>
      <c r="E135" s="39" t="s">
        <v>124</v>
      </c>
      <c r="F135" s="40"/>
      <c r="G135" s="41"/>
      <c r="H135" s="42">
        <v>20.54</v>
      </c>
      <c r="I135" s="43" t="s">
        <v>73</v>
      </c>
      <c r="J135" s="41"/>
      <c r="K135" s="44">
        <v>-0.9</v>
      </c>
      <c r="L135" s="45" t="s">
        <v>74</v>
      </c>
      <c r="M135" s="46" t="s">
        <v>91</v>
      </c>
      <c r="N135" s="40">
        <v>0</v>
      </c>
      <c r="O135" s="47">
        <v>46025</v>
      </c>
      <c r="P135" s="48">
        <v>46029</v>
      </c>
      <c r="Q135" s="49">
        <v>7</v>
      </c>
      <c r="R135" s="49">
        <v>3</v>
      </c>
      <c r="S135" s="32">
        <v>0.25</v>
      </c>
      <c r="T135" s="50" t="e">
        <v>#REF!</v>
      </c>
      <c r="U135" s="49" t="e">
        <v>#REF!</v>
      </c>
      <c r="V135" s="42" t="e">
        <v>#REF!</v>
      </c>
      <c r="W135" s="40" t="e">
        <v>#REF!</v>
      </c>
      <c r="X135" s="33" t="e">
        <v>#REF!</v>
      </c>
      <c r="Y135" s="51">
        <v>0</v>
      </c>
      <c r="Z135" s="52" t="e">
        <v>#REF!</v>
      </c>
    </row>
    <row r="136" spans="1:26" x14ac:dyDescent="0.25">
      <c r="A136" s="38">
        <f>IFERROR(VLOOKUP(InteliPar[[#This Row],[Nombre de Articulo]],Productos[],4,FALSE),"00 Falta Info")</f>
        <v>0</v>
      </c>
      <c r="B136" s="34" t="str">
        <f>IFERROR(VLOOKUP(InteliPar[[#This Row],[Nombre de Articulo]],Productos[],3,FALSE),"00 Falta Info")</f>
        <v>Abarrotes</v>
      </c>
      <c r="C136" s="34" t="str">
        <f>IFERROR(VLOOKUP(InteliPar[[#This Row],[Nombre de Articulo]],Productos[],2,FALSE),"00 Falta Info")</f>
        <v>Chocolate</v>
      </c>
      <c r="D136" s="53">
        <v>46036</v>
      </c>
      <c r="E136" s="39" t="s">
        <v>125</v>
      </c>
      <c r="F136" s="40">
        <v>0.5</v>
      </c>
      <c r="G136" s="41">
        <v>77117.8</v>
      </c>
      <c r="H136" s="42">
        <v>7.81</v>
      </c>
      <c r="I136" s="43" t="s">
        <v>73</v>
      </c>
      <c r="J136" s="41">
        <v>9876.2900000000009</v>
      </c>
      <c r="K136" s="44">
        <v>0.2</v>
      </c>
      <c r="L136" s="45" t="s">
        <v>74</v>
      </c>
      <c r="M136" s="46" t="s">
        <v>91</v>
      </c>
      <c r="N136" s="40">
        <v>0</v>
      </c>
      <c r="O136" s="47">
        <v>46025</v>
      </c>
      <c r="P136" s="48">
        <v>46029</v>
      </c>
      <c r="Q136" s="49">
        <v>7</v>
      </c>
      <c r="R136" s="49">
        <v>3</v>
      </c>
      <c r="S136" s="32">
        <v>0.25</v>
      </c>
      <c r="T136" s="50" t="e">
        <v>#REF!</v>
      </c>
      <c r="U136" s="49" t="e">
        <v>#REF!</v>
      </c>
      <c r="V136" s="42" t="e">
        <v>#REF!</v>
      </c>
      <c r="W136" s="40" t="e">
        <v>#REF!</v>
      </c>
      <c r="X136" s="33" t="e">
        <v>#REF!</v>
      </c>
      <c r="Y136" s="51">
        <v>0</v>
      </c>
      <c r="Z136" s="52" t="e">
        <v>#REF!</v>
      </c>
    </row>
    <row r="137" spans="1:26" x14ac:dyDescent="0.25">
      <c r="A137" s="38">
        <f>IFERROR(VLOOKUP(InteliPar[[#This Row],[Nombre de Articulo]],Productos[],4,FALSE),"00 Falta Info")</f>
        <v>0</v>
      </c>
      <c r="B137" s="34" t="str">
        <f>IFERROR(VLOOKUP(InteliPar[[#This Row],[Nombre de Articulo]],Productos[],3,FALSE),"00 Falta Info")</f>
        <v>Abarrotes</v>
      </c>
      <c r="C137" s="34" t="str">
        <f>IFERROR(VLOOKUP(InteliPar[[#This Row],[Nombre de Articulo]],Productos[],2,FALSE),"00 Falta Info")</f>
        <v>Chocolate</v>
      </c>
      <c r="D137" s="53">
        <v>46036</v>
      </c>
      <c r="E137" s="39" t="s">
        <v>126</v>
      </c>
      <c r="F137" s="40">
        <v>-0.5</v>
      </c>
      <c r="G137" s="41"/>
      <c r="H137" s="42">
        <v>10.15</v>
      </c>
      <c r="I137" s="43" t="s">
        <v>73</v>
      </c>
      <c r="J137" s="41"/>
      <c r="K137" s="44">
        <v>-0.2</v>
      </c>
      <c r="L137" s="45" t="s">
        <v>74</v>
      </c>
      <c r="M137" s="46" t="s">
        <v>91</v>
      </c>
      <c r="N137" s="40">
        <v>0</v>
      </c>
      <c r="O137" s="47">
        <v>46025</v>
      </c>
      <c r="P137" s="48">
        <v>46029</v>
      </c>
      <c r="Q137" s="49">
        <v>7</v>
      </c>
      <c r="R137" s="49">
        <v>3</v>
      </c>
      <c r="S137" s="32">
        <v>0.25</v>
      </c>
      <c r="T137" s="50" t="e">
        <v>#REF!</v>
      </c>
      <c r="U137" s="49" t="e">
        <v>#REF!</v>
      </c>
      <c r="V137" s="42" t="e">
        <v>#REF!</v>
      </c>
      <c r="W137" s="40" t="e">
        <v>#REF!</v>
      </c>
      <c r="X137" s="33" t="e">
        <v>#REF!</v>
      </c>
      <c r="Y137" s="51">
        <v>0</v>
      </c>
      <c r="Z137" s="52" t="e">
        <v>#REF!</v>
      </c>
    </row>
    <row r="138" spans="1:26" x14ac:dyDescent="0.25">
      <c r="A138" s="38">
        <f>IFERROR(VLOOKUP(InteliPar[[#This Row],[Nombre de Articulo]],Productos[],4,FALSE),"00 Falta Info")</f>
        <v>0</v>
      </c>
      <c r="B138" s="34" t="str">
        <f>IFERROR(VLOOKUP(InteliPar[[#This Row],[Nombre de Articulo]],Productos[],3,FALSE),"00 Falta Info")</f>
        <v>Abarrotes</v>
      </c>
      <c r="C138" s="34" t="str">
        <f>IFERROR(VLOOKUP(InteliPar[[#This Row],[Nombre de Articulo]],Productos[],2,FALSE),"00 Falta Info")</f>
        <v>Aceite</v>
      </c>
      <c r="D138" s="53">
        <v>46036</v>
      </c>
      <c r="E138" s="39" t="s">
        <v>127</v>
      </c>
      <c r="F138" s="40">
        <v>21</v>
      </c>
      <c r="G138" s="41">
        <v>35134</v>
      </c>
      <c r="H138" s="42">
        <v>22</v>
      </c>
      <c r="I138" s="43">
        <v>1</v>
      </c>
      <c r="J138" s="41">
        <v>1597</v>
      </c>
      <c r="K138" s="44">
        <v>13.4</v>
      </c>
      <c r="L138" s="45" t="s">
        <v>453</v>
      </c>
      <c r="M138" s="46" t="s">
        <v>91</v>
      </c>
      <c r="N138" s="40">
        <v>24</v>
      </c>
      <c r="O138" s="47">
        <v>46025</v>
      </c>
      <c r="P138" s="48">
        <v>46029</v>
      </c>
      <c r="Q138" s="49">
        <v>7</v>
      </c>
      <c r="R138" s="49">
        <v>3</v>
      </c>
      <c r="S138" s="32">
        <v>0.25</v>
      </c>
      <c r="T138" s="50" t="e">
        <v>#REF!</v>
      </c>
      <c r="U138" s="49" t="e">
        <v>#REF!</v>
      </c>
      <c r="V138" s="42" t="e">
        <v>#REF!</v>
      </c>
      <c r="W138" s="40" t="e">
        <v>#REF!</v>
      </c>
      <c r="X138" s="33" t="e">
        <v>#REF!</v>
      </c>
      <c r="Y138" s="51">
        <v>0</v>
      </c>
      <c r="Z138" s="52" t="e">
        <v>#REF!</v>
      </c>
    </row>
    <row r="139" spans="1:26" x14ac:dyDescent="0.25">
      <c r="A139" s="38">
        <f>IFERROR(VLOOKUP(InteliPar[[#This Row],[Nombre de Articulo]],Productos[],4,FALSE),"00 Falta Info")</f>
        <v>0</v>
      </c>
      <c r="B139" s="34" t="str">
        <f>IFERROR(VLOOKUP(InteliPar[[#This Row],[Nombre de Articulo]],Productos[],3,FALSE),"00 Falta Info")</f>
        <v>Verduras</v>
      </c>
      <c r="C139" s="34" t="str">
        <f>IFERROR(VLOOKUP(InteliPar[[#This Row],[Nombre de Articulo]],Productos[],2,FALSE),"00 Falta Info")</f>
        <v>Champiñon</v>
      </c>
      <c r="D139" s="53">
        <v>46036</v>
      </c>
      <c r="E139" s="39" t="s">
        <v>128</v>
      </c>
      <c r="F139" s="40">
        <v>-0.4</v>
      </c>
      <c r="G139" s="41">
        <v>58123.5</v>
      </c>
      <c r="H139" s="42">
        <v>3.2</v>
      </c>
      <c r="I139" s="43" t="s">
        <v>73</v>
      </c>
      <c r="J139" s="41">
        <v>18135.259999999998</v>
      </c>
      <c r="K139" s="44">
        <v>2.5</v>
      </c>
      <c r="L139" s="45" t="s">
        <v>74</v>
      </c>
      <c r="M139" s="46" t="s">
        <v>454</v>
      </c>
      <c r="N139" s="40">
        <v>2</v>
      </c>
      <c r="O139" s="47">
        <v>46025</v>
      </c>
      <c r="P139" s="48">
        <v>46029</v>
      </c>
      <c r="Q139" s="49">
        <v>7</v>
      </c>
      <c r="R139" s="49">
        <v>3</v>
      </c>
      <c r="S139" s="32">
        <v>0.25</v>
      </c>
      <c r="T139" s="50" t="e">
        <v>#REF!</v>
      </c>
      <c r="U139" s="49" t="e">
        <v>#REF!</v>
      </c>
      <c r="V139" s="42" t="e">
        <v>#REF!</v>
      </c>
      <c r="W139" s="40" t="e">
        <v>#REF!</v>
      </c>
      <c r="X139" s="33" t="e">
        <v>#REF!</v>
      </c>
      <c r="Y139" s="51">
        <v>0</v>
      </c>
      <c r="Z139" s="52" t="e">
        <v>#REF!</v>
      </c>
    </row>
    <row r="140" spans="1:26" x14ac:dyDescent="0.25">
      <c r="A140" s="38">
        <f>IFERROR(VLOOKUP(InteliPar[[#This Row],[Nombre de Articulo]],Productos[],4,FALSE),"00 Falta Info")</f>
        <v>0</v>
      </c>
      <c r="B140" s="34" t="str">
        <f>IFERROR(VLOOKUP(InteliPar[[#This Row],[Nombre de Articulo]],Productos[],3,FALSE),"00 Falta Info")</f>
        <v>Verduras</v>
      </c>
      <c r="C140" s="34" t="str">
        <f>IFERROR(VLOOKUP(InteliPar[[#This Row],[Nombre de Articulo]],Productos[],2,FALSE),"00 Falta Info")</f>
        <v>Champiñon</v>
      </c>
      <c r="D140" s="53">
        <v>46036</v>
      </c>
      <c r="E140" s="39" t="s">
        <v>129</v>
      </c>
      <c r="F140" s="40"/>
      <c r="G140" s="41">
        <v>39715</v>
      </c>
      <c r="H140" s="42">
        <v>3.06</v>
      </c>
      <c r="I140" s="43" t="s">
        <v>73</v>
      </c>
      <c r="J140" s="41">
        <v>13000</v>
      </c>
      <c r="K140" s="44">
        <v>2.1</v>
      </c>
      <c r="L140" s="45" t="s">
        <v>74</v>
      </c>
      <c r="M140" s="46" t="s">
        <v>454</v>
      </c>
      <c r="N140" s="40">
        <v>0</v>
      </c>
      <c r="O140" s="47">
        <v>46025</v>
      </c>
      <c r="P140" s="48">
        <v>46029</v>
      </c>
      <c r="Q140" s="49">
        <v>7</v>
      </c>
      <c r="R140" s="49">
        <v>3</v>
      </c>
      <c r="S140" s="32">
        <v>0.25</v>
      </c>
      <c r="T140" s="50" t="e">
        <v>#REF!</v>
      </c>
      <c r="U140" s="49" t="e">
        <v>#REF!</v>
      </c>
      <c r="V140" s="42" t="e">
        <v>#REF!</v>
      </c>
      <c r="W140" s="40" t="e">
        <v>#REF!</v>
      </c>
      <c r="X140" s="33" t="e">
        <v>#REF!</v>
      </c>
      <c r="Y140" s="51">
        <v>0</v>
      </c>
      <c r="Z140" s="52" t="e">
        <v>#REF!</v>
      </c>
    </row>
    <row r="141" spans="1:26" x14ac:dyDescent="0.25">
      <c r="A141" s="38">
        <f>IFERROR(VLOOKUP(InteliPar[[#This Row],[Nombre de Articulo]],Productos[],4,FALSE),"00 Falta Info")</f>
        <v>0</v>
      </c>
      <c r="B141" s="34" t="str">
        <f>IFERROR(VLOOKUP(InteliPar[[#This Row],[Nombre de Articulo]],Productos[],3,FALSE),"00 Falta Info")</f>
        <v>Verduras</v>
      </c>
      <c r="C141" s="34" t="str">
        <f>IFERROR(VLOOKUP(InteliPar[[#This Row],[Nombre de Articulo]],Productos[],2,FALSE),"00 Falta Info")</f>
        <v>Palta</v>
      </c>
      <c r="D141" s="53">
        <v>46036</v>
      </c>
      <c r="E141" s="39" t="s">
        <v>92</v>
      </c>
      <c r="F141" s="40">
        <v>3</v>
      </c>
      <c r="G141" s="41">
        <v>35990</v>
      </c>
      <c r="H141" s="42">
        <v>8</v>
      </c>
      <c r="I141" s="43" t="s">
        <v>73</v>
      </c>
      <c r="J141" s="41">
        <v>4500</v>
      </c>
      <c r="K141" s="44">
        <v>11.9</v>
      </c>
      <c r="L141" s="45" t="s">
        <v>74</v>
      </c>
      <c r="M141" s="46" t="s">
        <v>454</v>
      </c>
      <c r="N141" s="40">
        <v>0</v>
      </c>
      <c r="O141" s="47">
        <v>46025</v>
      </c>
      <c r="P141" s="48">
        <v>46029</v>
      </c>
      <c r="Q141" s="49">
        <v>7</v>
      </c>
      <c r="R141" s="49">
        <v>3</v>
      </c>
      <c r="S141" s="32">
        <v>0.25</v>
      </c>
      <c r="T141" s="50" t="e">
        <v>#REF!</v>
      </c>
      <c r="U141" s="49" t="e">
        <v>#REF!</v>
      </c>
      <c r="V141" s="42" t="e">
        <v>#REF!</v>
      </c>
      <c r="W141" s="40" t="e">
        <v>#REF!</v>
      </c>
      <c r="X141" s="33" t="e">
        <v>#REF!</v>
      </c>
      <c r="Y141" s="51">
        <v>0</v>
      </c>
      <c r="Z141" s="52" t="e">
        <v>#REF!</v>
      </c>
    </row>
    <row r="142" spans="1:26" x14ac:dyDescent="0.25">
      <c r="A142" s="38">
        <f>IFERROR(VLOOKUP(InteliPar[[#This Row],[Nombre de Articulo]],Productos[],4,FALSE),"00 Falta Info")</f>
        <v>0</v>
      </c>
      <c r="B142" s="34" t="str">
        <f>IFERROR(VLOOKUP(InteliPar[[#This Row],[Nombre de Articulo]],Productos[],3,FALSE),"00 Falta Info")</f>
        <v>Postres</v>
      </c>
      <c r="C142" s="34" t="str">
        <f>IFERROR(VLOOKUP(InteliPar[[#This Row],[Nombre de Articulo]],Productos[],2,FALSE),"00 Falta Info")</f>
        <v>Tortas</v>
      </c>
      <c r="D142" s="53">
        <v>46036</v>
      </c>
      <c r="E142" s="39" t="s">
        <v>130</v>
      </c>
      <c r="F142" s="40">
        <v>15</v>
      </c>
      <c r="G142" s="41">
        <v>30800</v>
      </c>
      <c r="H142" s="42">
        <v>28</v>
      </c>
      <c r="I142" s="43">
        <v>1</v>
      </c>
      <c r="J142" s="41">
        <v>1100</v>
      </c>
      <c r="K142" s="44">
        <v>23.9</v>
      </c>
      <c r="L142" s="45" t="s">
        <v>440</v>
      </c>
      <c r="M142" s="46" t="s">
        <v>455</v>
      </c>
      <c r="N142" s="40">
        <v>16</v>
      </c>
      <c r="O142" s="47">
        <v>46025</v>
      </c>
      <c r="P142" s="48">
        <v>46029</v>
      </c>
      <c r="Q142" s="49">
        <v>7</v>
      </c>
      <c r="R142" s="49">
        <v>3</v>
      </c>
      <c r="S142" s="32">
        <v>0.25</v>
      </c>
      <c r="T142" s="50" t="e">
        <v>#REF!</v>
      </c>
      <c r="U142" s="49" t="e">
        <v>#REF!</v>
      </c>
      <c r="V142" s="42" t="e">
        <v>#REF!</v>
      </c>
      <c r="W142" s="40" t="e">
        <v>#REF!</v>
      </c>
      <c r="X142" s="33" t="e">
        <v>#REF!</v>
      </c>
      <c r="Y142" s="51">
        <v>0</v>
      </c>
      <c r="Z142" s="52" t="e">
        <v>#REF!</v>
      </c>
    </row>
    <row r="143" spans="1:26" x14ac:dyDescent="0.25">
      <c r="A143" s="38">
        <f>IFERROR(VLOOKUP(InteliPar[[#This Row],[Nombre de Articulo]],Productos[],4,FALSE),"00 Falta Info")</f>
        <v>0</v>
      </c>
      <c r="B143" s="34" t="str">
        <f>IFERROR(VLOOKUP(InteliPar[[#This Row],[Nombre de Articulo]],Productos[],3,FALSE),"00 Falta Info")</f>
        <v>Postres</v>
      </c>
      <c r="C143" s="34" t="str">
        <f>IFERROR(VLOOKUP(InteliPar[[#This Row],[Nombre de Articulo]],Productos[],2,FALSE),"00 Falta Info")</f>
        <v>Tortas</v>
      </c>
      <c r="D143" s="53">
        <v>46036</v>
      </c>
      <c r="E143" s="39" t="s">
        <v>131</v>
      </c>
      <c r="F143" s="40">
        <v>1</v>
      </c>
      <c r="G143" s="41">
        <v>71995</v>
      </c>
      <c r="H143" s="42">
        <v>85</v>
      </c>
      <c r="I143" s="43">
        <v>1</v>
      </c>
      <c r="J143" s="41">
        <v>847</v>
      </c>
      <c r="K143" s="44">
        <v>12.2</v>
      </c>
      <c r="L143" s="45" t="s">
        <v>440</v>
      </c>
      <c r="M143" s="46" t="s">
        <v>455</v>
      </c>
      <c r="N143" s="40">
        <v>31</v>
      </c>
      <c r="O143" s="47">
        <v>46025</v>
      </c>
      <c r="P143" s="48">
        <v>46029</v>
      </c>
      <c r="Q143" s="49">
        <v>7</v>
      </c>
      <c r="R143" s="49">
        <v>3</v>
      </c>
      <c r="S143" s="32">
        <v>0.25</v>
      </c>
      <c r="T143" s="50" t="e">
        <v>#REF!</v>
      </c>
      <c r="U143" s="49" t="e">
        <v>#REF!</v>
      </c>
      <c r="V143" s="42" t="e">
        <v>#REF!</v>
      </c>
      <c r="W143" s="40" t="e">
        <v>#REF!</v>
      </c>
      <c r="X143" s="33" t="e">
        <v>#REF!</v>
      </c>
      <c r="Y143" s="51">
        <v>0</v>
      </c>
      <c r="Z143" s="52" t="e">
        <v>#REF!</v>
      </c>
    </row>
    <row r="144" spans="1:26" x14ac:dyDescent="0.25">
      <c r="A144" s="38">
        <f>IFERROR(VLOOKUP(InteliPar[[#This Row],[Nombre de Articulo]],Productos[],4,FALSE),"00 Falta Info")</f>
        <v>0</v>
      </c>
      <c r="B144" s="34" t="str">
        <f>IFERROR(VLOOKUP(InteliPar[[#This Row],[Nombre de Articulo]],Productos[],3,FALSE),"00 Falta Info")</f>
        <v>Postres</v>
      </c>
      <c r="C144" s="34" t="str">
        <f>IFERROR(VLOOKUP(InteliPar[[#This Row],[Nombre de Articulo]],Productos[],2,FALSE),"00 Falta Info")</f>
        <v>Tortas</v>
      </c>
      <c r="D144" s="53">
        <v>46036</v>
      </c>
      <c r="E144" s="39" t="s">
        <v>132</v>
      </c>
      <c r="F144" s="40"/>
      <c r="G144" s="41"/>
      <c r="H144" s="42">
        <v>131</v>
      </c>
      <c r="I144" s="43">
        <v>1</v>
      </c>
      <c r="J144" s="41"/>
      <c r="K144" s="44">
        <v>0</v>
      </c>
      <c r="L144" s="45" t="s">
        <v>440</v>
      </c>
      <c r="M144" s="46" t="s">
        <v>455</v>
      </c>
      <c r="N144" s="40">
        <v>0</v>
      </c>
      <c r="O144" s="47">
        <v>46025</v>
      </c>
      <c r="P144" s="48">
        <v>46029</v>
      </c>
      <c r="Q144" s="49">
        <v>7</v>
      </c>
      <c r="R144" s="49">
        <v>3</v>
      </c>
      <c r="S144" s="32">
        <v>0.25</v>
      </c>
      <c r="T144" s="50" t="e">
        <v>#REF!</v>
      </c>
      <c r="U144" s="49" t="e">
        <v>#REF!</v>
      </c>
      <c r="V144" s="42" t="e">
        <v>#REF!</v>
      </c>
      <c r="W144" s="40" t="e">
        <v>#REF!</v>
      </c>
      <c r="X144" s="33" t="e">
        <v>#REF!</v>
      </c>
      <c r="Y144" s="51">
        <v>0</v>
      </c>
      <c r="Z144" s="52" t="e">
        <v>#REF!</v>
      </c>
    </row>
    <row r="145" spans="1:26" x14ac:dyDescent="0.25">
      <c r="A145" s="38">
        <f>IFERROR(VLOOKUP(InteliPar[[#This Row],[Nombre de Articulo]],Productos[],4,FALSE),"00 Falta Info")</f>
        <v>0</v>
      </c>
      <c r="B145" s="34" t="str">
        <f>IFERROR(VLOOKUP(InteliPar[[#This Row],[Nombre de Articulo]],Productos[],3,FALSE),"00 Falta Info")</f>
        <v>Postres</v>
      </c>
      <c r="C145" s="34" t="str">
        <f>IFERROR(VLOOKUP(InteliPar[[#This Row],[Nombre de Articulo]],Productos[],2,FALSE),"00 Falta Info")</f>
        <v>Tortas</v>
      </c>
      <c r="D145" s="53">
        <v>46036</v>
      </c>
      <c r="E145" s="39" t="s">
        <v>144</v>
      </c>
      <c r="F145" s="40"/>
      <c r="G145" s="41"/>
      <c r="H145" s="42"/>
      <c r="I145" s="43">
        <v>1</v>
      </c>
      <c r="J145" s="41"/>
      <c r="K145" s="44">
        <v>63.9</v>
      </c>
      <c r="L145" s="45" t="s">
        <v>440</v>
      </c>
      <c r="M145" s="46" t="s">
        <v>455</v>
      </c>
      <c r="N145" s="40">
        <v>0</v>
      </c>
      <c r="O145" s="47">
        <v>46025</v>
      </c>
      <c r="P145" s="48">
        <v>46029</v>
      </c>
      <c r="Q145" s="49">
        <v>7</v>
      </c>
      <c r="R145" s="49">
        <v>3</v>
      </c>
      <c r="S145" s="32">
        <v>0.25</v>
      </c>
      <c r="T145" s="50" t="e">
        <v>#REF!</v>
      </c>
      <c r="U145" s="49" t="e">
        <v>#REF!</v>
      </c>
      <c r="V145" s="42" t="e">
        <v>#REF!</v>
      </c>
      <c r="W145" s="40" t="e">
        <v>#REF!</v>
      </c>
      <c r="X145" s="33" t="e">
        <v>#REF!</v>
      </c>
      <c r="Y145" s="51">
        <v>0</v>
      </c>
      <c r="Z145" s="52" t="e">
        <v>#REF!</v>
      </c>
    </row>
    <row r="146" spans="1:26" x14ac:dyDescent="0.25">
      <c r="A146" s="38">
        <f>IFERROR(VLOOKUP(InteliPar[[#This Row],[Nombre de Articulo]],Productos[],4,FALSE),"00 Falta Info")</f>
        <v>0</v>
      </c>
      <c r="B146" s="34" t="str">
        <f>IFERROR(VLOOKUP(InteliPar[[#This Row],[Nombre de Articulo]],Productos[],3,FALSE),"00 Falta Info")</f>
        <v>Postres</v>
      </c>
      <c r="C146" s="34" t="str">
        <f>IFERROR(VLOOKUP(InteliPar[[#This Row],[Nombre de Articulo]],Productos[],2,FALSE),"00 Falta Info")</f>
        <v>Tortas</v>
      </c>
      <c r="D146" s="53">
        <v>46036</v>
      </c>
      <c r="E146" s="39" t="s">
        <v>133</v>
      </c>
      <c r="F146" s="40"/>
      <c r="G146" s="41">
        <v>4452</v>
      </c>
      <c r="H146" s="42">
        <v>14</v>
      </c>
      <c r="I146" s="43">
        <v>1</v>
      </c>
      <c r="J146" s="41">
        <v>318</v>
      </c>
      <c r="K146" s="44">
        <v>0</v>
      </c>
      <c r="L146" s="45" t="s">
        <v>440</v>
      </c>
      <c r="M146" s="46" t="s">
        <v>455</v>
      </c>
      <c r="N146" s="40">
        <v>0</v>
      </c>
      <c r="O146" s="47">
        <v>46025</v>
      </c>
      <c r="P146" s="48">
        <v>46029</v>
      </c>
      <c r="Q146" s="49">
        <v>7</v>
      </c>
      <c r="R146" s="49">
        <v>3</v>
      </c>
      <c r="S146" s="32">
        <v>0.25</v>
      </c>
      <c r="T146" s="50" t="e">
        <v>#REF!</v>
      </c>
      <c r="U146" s="49" t="e">
        <v>#REF!</v>
      </c>
      <c r="V146" s="42" t="e">
        <v>#REF!</v>
      </c>
      <c r="W146" s="40" t="e">
        <v>#REF!</v>
      </c>
      <c r="X146" s="33" t="e">
        <v>#REF!</v>
      </c>
      <c r="Y146" s="51">
        <v>0</v>
      </c>
      <c r="Z146" s="52" t="e">
        <v>#REF!</v>
      </c>
    </row>
    <row r="147" spans="1:26" x14ac:dyDescent="0.25">
      <c r="A147" s="38">
        <f>IFERROR(VLOOKUP(InteliPar[[#This Row],[Nombre de Articulo]],Productos[],4,FALSE),"00 Falta Info")</f>
        <v>0</v>
      </c>
      <c r="B147" s="34" t="str">
        <f>IFERROR(VLOOKUP(InteliPar[[#This Row],[Nombre de Articulo]],Productos[],3,FALSE),"00 Falta Info")</f>
        <v>Postres</v>
      </c>
      <c r="C147" s="34" t="str">
        <f>IFERROR(VLOOKUP(InteliPar[[#This Row],[Nombre de Articulo]],Productos[],2,FALSE),"00 Falta Info")</f>
        <v>Tortas</v>
      </c>
      <c r="D147" s="53">
        <v>46036</v>
      </c>
      <c r="E147" s="39" t="s">
        <v>134</v>
      </c>
      <c r="F147" s="40">
        <v>8</v>
      </c>
      <c r="G147" s="41">
        <v>33600</v>
      </c>
      <c r="H147" s="42">
        <v>28</v>
      </c>
      <c r="I147" s="43">
        <v>1</v>
      </c>
      <c r="J147" s="41">
        <v>1200</v>
      </c>
      <c r="K147" s="44">
        <v>16.7</v>
      </c>
      <c r="L147" s="45" t="s">
        <v>440</v>
      </c>
      <c r="M147" s="46" t="s">
        <v>455</v>
      </c>
      <c r="N147" s="40">
        <v>21</v>
      </c>
      <c r="O147" s="47">
        <v>46025</v>
      </c>
      <c r="P147" s="48">
        <v>46029</v>
      </c>
      <c r="Q147" s="49">
        <v>7</v>
      </c>
      <c r="R147" s="49">
        <v>3</v>
      </c>
      <c r="S147" s="32">
        <v>0.25</v>
      </c>
      <c r="T147" s="50" t="e">
        <v>#REF!</v>
      </c>
      <c r="U147" s="49" t="e">
        <v>#REF!</v>
      </c>
      <c r="V147" s="42" t="e">
        <v>#REF!</v>
      </c>
      <c r="W147" s="40" t="e">
        <v>#REF!</v>
      </c>
      <c r="X147" s="33" t="e">
        <v>#REF!</v>
      </c>
      <c r="Y147" s="51">
        <v>0</v>
      </c>
      <c r="Z147" s="52" t="e">
        <v>#REF!</v>
      </c>
    </row>
    <row r="148" spans="1:26" x14ac:dyDescent="0.25">
      <c r="A148" s="38">
        <f>IFERROR(VLOOKUP(InteliPar[[#This Row],[Nombre de Articulo]],Productos[],4,FALSE),"00 Falta Info")</f>
        <v>0</v>
      </c>
      <c r="B148" s="34" t="str">
        <f>IFERROR(VLOOKUP(InteliPar[[#This Row],[Nombre de Articulo]],Productos[],3,FALSE),"00 Falta Info")</f>
        <v>Postres</v>
      </c>
      <c r="C148" s="34" t="str">
        <f>IFERROR(VLOOKUP(InteliPar[[#This Row],[Nombre de Articulo]],Productos[],2,FALSE),"00 Falta Info")</f>
        <v>Tortas</v>
      </c>
      <c r="D148" s="53">
        <v>46036</v>
      </c>
      <c r="E148" s="39" t="s">
        <v>135</v>
      </c>
      <c r="F148" s="40">
        <v>3</v>
      </c>
      <c r="G148" s="41">
        <v>14000</v>
      </c>
      <c r="H148" s="42">
        <v>14</v>
      </c>
      <c r="I148" s="43">
        <v>1</v>
      </c>
      <c r="J148" s="41">
        <v>1000</v>
      </c>
      <c r="K148" s="44">
        <v>6.7</v>
      </c>
      <c r="L148" s="45" t="s">
        <v>440</v>
      </c>
      <c r="M148" s="46" t="s">
        <v>455</v>
      </c>
      <c r="N148" s="40">
        <v>0</v>
      </c>
      <c r="O148" s="47">
        <v>46025</v>
      </c>
      <c r="P148" s="48">
        <v>46029</v>
      </c>
      <c r="Q148" s="49">
        <v>7</v>
      </c>
      <c r="R148" s="49">
        <v>3</v>
      </c>
      <c r="S148" s="32">
        <v>0.25</v>
      </c>
      <c r="T148" s="50" t="e">
        <v>#REF!</v>
      </c>
      <c r="U148" s="49" t="e">
        <v>#REF!</v>
      </c>
      <c r="V148" s="42" t="e">
        <v>#REF!</v>
      </c>
      <c r="W148" s="40" t="e">
        <v>#REF!</v>
      </c>
      <c r="X148" s="33" t="e">
        <v>#REF!</v>
      </c>
      <c r="Y148" s="51">
        <v>0</v>
      </c>
      <c r="Z148" s="52" t="e">
        <v>#REF!</v>
      </c>
    </row>
    <row r="149" spans="1:26" x14ac:dyDescent="0.25">
      <c r="A149" s="38">
        <f>IFERROR(VLOOKUP(InteliPar[[#This Row],[Nombre de Articulo]],Productos[],4,FALSE),"00 Falta Info")</f>
        <v>0</v>
      </c>
      <c r="B149" s="34" t="str">
        <f>IFERROR(VLOOKUP(InteliPar[[#This Row],[Nombre de Articulo]],Productos[],3,FALSE),"00 Falta Info")</f>
        <v>Postres</v>
      </c>
      <c r="C149" s="34" t="str">
        <f>IFERROR(VLOOKUP(InteliPar[[#This Row],[Nombre de Articulo]],Productos[],2,FALSE),"00 Falta Info")</f>
        <v>Tortas</v>
      </c>
      <c r="D149" s="53">
        <v>46036</v>
      </c>
      <c r="E149" s="39" t="s">
        <v>136</v>
      </c>
      <c r="F149" s="40">
        <v>9</v>
      </c>
      <c r="G149" s="41">
        <v>24700</v>
      </c>
      <c r="H149" s="42">
        <v>19</v>
      </c>
      <c r="I149" s="43">
        <v>1</v>
      </c>
      <c r="J149" s="41">
        <v>1300</v>
      </c>
      <c r="K149" s="44">
        <v>9.4</v>
      </c>
      <c r="L149" s="45" t="s">
        <v>440</v>
      </c>
      <c r="M149" s="46" t="s">
        <v>455</v>
      </c>
      <c r="N149" s="40">
        <v>11</v>
      </c>
      <c r="O149" s="47">
        <v>46025</v>
      </c>
      <c r="P149" s="48">
        <v>46029</v>
      </c>
      <c r="Q149" s="49">
        <v>7</v>
      </c>
      <c r="R149" s="49">
        <v>3</v>
      </c>
      <c r="S149" s="32">
        <v>0.25</v>
      </c>
      <c r="T149" s="50" t="e">
        <v>#REF!</v>
      </c>
      <c r="U149" s="49" t="e">
        <v>#REF!</v>
      </c>
      <c r="V149" s="42" t="e">
        <v>#REF!</v>
      </c>
      <c r="W149" s="40" t="e">
        <v>#REF!</v>
      </c>
      <c r="X149" s="33" t="e">
        <v>#REF!</v>
      </c>
      <c r="Y149" s="51">
        <v>0</v>
      </c>
      <c r="Z149" s="52" t="e">
        <v>#REF!</v>
      </c>
    </row>
    <row r="150" spans="1:26" x14ac:dyDescent="0.25">
      <c r="A150" s="38">
        <f>IFERROR(VLOOKUP(InteliPar[[#This Row],[Nombre de Articulo]],Productos[],4,FALSE),"00 Falta Info")</f>
        <v>0</v>
      </c>
      <c r="B150" s="34" t="str">
        <f>IFERROR(VLOOKUP(InteliPar[[#This Row],[Nombre de Articulo]],Productos[],3,FALSE),"00 Falta Info")</f>
        <v>Colación</v>
      </c>
      <c r="C150" s="34" t="str">
        <f>IFERROR(VLOOKUP(InteliPar[[#This Row],[Nombre de Articulo]],Productos[],2,FALSE),"00 Falta Info")</f>
        <v>Colacion</v>
      </c>
      <c r="D150" s="53">
        <v>46036</v>
      </c>
      <c r="E150" s="39" t="s">
        <v>137</v>
      </c>
      <c r="F150" s="40"/>
      <c r="G150" s="41">
        <v>21164</v>
      </c>
      <c r="H150" s="42">
        <v>4.07</v>
      </c>
      <c r="I150" s="43" t="s">
        <v>73</v>
      </c>
      <c r="J150" s="41">
        <v>5200</v>
      </c>
      <c r="K150" s="44">
        <v>1.5</v>
      </c>
      <c r="L150" s="45" t="s">
        <v>74</v>
      </c>
      <c r="M150" s="46" t="s">
        <v>437</v>
      </c>
      <c r="N150" s="40">
        <v>0</v>
      </c>
      <c r="O150" s="47">
        <v>46025</v>
      </c>
      <c r="P150" s="48">
        <v>46029</v>
      </c>
      <c r="Q150" s="49">
        <v>7</v>
      </c>
      <c r="R150" s="49">
        <v>3</v>
      </c>
      <c r="S150" s="32">
        <v>0.25</v>
      </c>
      <c r="T150" s="50" t="e">
        <v>#REF!</v>
      </c>
      <c r="U150" s="49" t="e">
        <v>#REF!</v>
      </c>
      <c r="V150" s="42" t="e">
        <v>#REF!</v>
      </c>
      <c r="W150" s="40" t="e">
        <v>#REF!</v>
      </c>
      <c r="X150" s="33" t="e">
        <v>#REF!</v>
      </c>
      <c r="Y150" s="51">
        <v>0</v>
      </c>
      <c r="Z150" s="52" t="e">
        <v>#REF!</v>
      </c>
    </row>
    <row r="151" spans="1:26" x14ac:dyDescent="0.25">
      <c r="A151" s="38">
        <f>IFERROR(VLOOKUP(InteliPar[[#This Row],[Nombre de Articulo]],Productos[],4,FALSE),"00 Falta Info")</f>
        <v>0</v>
      </c>
      <c r="B151" s="34" t="str">
        <f>IFERROR(VLOOKUP(InteliPar[[#This Row],[Nombre de Articulo]],Productos[],3,FALSE),"00 Falta Info")</f>
        <v>Colación</v>
      </c>
      <c r="C151" s="34" t="str">
        <f>IFERROR(VLOOKUP(InteliPar[[#This Row],[Nombre de Articulo]],Productos[],2,FALSE),"00 Falta Info")</f>
        <v>Colacion</v>
      </c>
      <c r="D151" s="53">
        <v>46036</v>
      </c>
      <c r="E151" s="39" t="s">
        <v>138</v>
      </c>
      <c r="F151" s="40">
        <v>21.6</v>
      </c>
      <c r="G151" s="41">
        <v>137423</v>
      </c>
      <c r="H151" s="42">
        <v>19.66</v>
      </c>
      <c r="I151" s="43" t="s">
        <v>73</v>
      </c>
      <c r="J151" s="41">
        <v>6990</v>
      </c>
      <c r="K151" s="44">
        <v>16.2</v>
      </c>
      <c r="L151" s="45" t="s">
        <v>74</v>
      </c>
      <c r="M151" s="46" t="s">
        <v>437</v>
      </c>
      <c r="N151" s="40">
        <v>19.7</v>
      </c>
      <c r="O151" s="47">
        <v>46025</v>
      </c>
      <c r="P151" s="48">
        <v>46029</v>
      </c>
      <c r="Q151" s="49">
        <v>7</v>
      </c>
      <c r="R151" s="49">
        <v>3</v>
      </c>
      <c r="S151" s="32">
        <v>0.25</v>
      </c>
      <c r="T151" s="50" t="e">
        <v>#REF!</v>
      </c>
      <c r="U151" s="49" t="e">
        <v>#REF!</v>
      </c>
      <c r="V151" s="42" t="e">
        <v>#REF!</v>
      </c>
      <c r="W151" s="40" t="e">
        <v>#REF!</v>
      </c>
      <c r="X151" s="33" t="e">
        <v>#REF!</v>
      </c>
      <c r="Y151" s="51">
        <v>0</v>
      </c>
      <c r="Z151" s="52" t="e">
        <v>#REF!</v>
      </c>
    </row>
    <row r="152" spans="1:26" x14ac:dyDescent="0.25">
      <c r="A152" s="38">
        <f>IFERROR(VLOOKUP(InteliPar[[#This Row],[Nombre de Articulo]],Productos[],4,FALSE),"00 Falta Info")</f>
        <v>0</v>
      </c>
      <c r="B152" s="34" t="str">
        <f>IFERROR(VLOOKUP(InteliPar[[#This Row],[Nombre de Articulo]],Productos[],3,FALSE),"00 Falta Info")</f>
        <v>Colación</v>
      </c>
      <c r="C152" s="34" t="str">
        <f>IFERROR(VLOOKUP(InteliPar[[#This Row],[Nombre de Articulo]],Productos[],2,FALSE),"00 Falta Info")</f>
        <v>Colacion</v>
      </c>
      <c r="D152" s="53">
        <v>46036</v>
      </c>
      <c r="E152" s="39" t="s">
        <v>139</v>
      </c>
      <c r="F152" s="40">
        <v>16.8</v>
      </c>
      <c r="G152" s="41">
        <v>101146</v>
      </c>
      <c r="H152" s="42">
        <v>25.35</v>
      </c>
      <c r="I152" s="43" t="s">
        <v>73</v>
      </c>
      <c r="J152" s="41">
        <v>3990</v>
      </c>
      <c r="K152" s="44">
        <v>13.4</v>
      </c>
      <c r="L152" s="45" t="s">
        <v>74</v>
      </c>
      <c r="M152" s="46" t="s">
        <v>437</v>
      </c>
      <c r="N152" s="40">
        <v>17</v>
      </c>
      <c r="O152" s="47">
        <v>46025</v>
      </c>
      <c r="P152" s="48">
        <v>46029</v>
      </c>
      <c r="Q152" s="49">
        <v>7</v>
      </c>
      <c r="R152" s="49">
        <v>3</v>
      </c>
      <c r="S152" s="32">
        <v>0.25</v>
      </c>
      <c r="T152" s="50" t="e">
        <v>#REF!</v>
      </c>
      <c r="U152" s="49" t="e">
        <v>#REF!</v>
      </c>
      <c r="V152" s="42" t="e">
        <v>#REF!</v>
      </c>
      <c r="W152" s="40" t="e">
        <v>#REF!</v>
      </c>
      <c r="X152" s="33" t="e">
        <v>#REF!</v>
      </c>
      <c r="Y152" s="51">
        <v>0</v>
      </c>
      <c r="Z152" s="52" t="e">
        <v>#REF!</v>
      </c>
    </row>
    <row r="153" spans="1:26" x14ac:dyDescent="0.25">
      <c r="A153" s="38">
        <f>IFERROR(VLOOKUP(InteliPar[[#This Row],[Nombre de Articulo]],Productos[],4,FALSE),"00 Falta Info")</f>
        <v>0</v>
      </c>
      <c r="B153" s="34" t="str">
        <f>IFERROR(VLOOKUP(InteliPar[[#This Row],[Nombre de Articulo]],Productos[],3,FALSE),"00 Falta Info")</f>
        <v>Colación</v>
      </c>
      <c r="C153" s="34" t="str">
        <f>IFERROR(VLOOKUP(InteliPar[[#This Row],[Nombre de Articulo]],Productos[],2,FALSE),"00 Falta Info")</f>
        <v>Colacion</v>
      </c>
      <c r="D153" s="53">
        <v>46036</v>
      </c>
      <c r="E153" s="39" t="s">
        <v>140</v>
      </c>
      <c r="F153" s="40"/>
      <c r="G153" s="41">
        <v>53120.9</v>
      </c>
      <c r="H153" s="42">
        <v>20.51</v>
      </c>
      <c r="I153" s="43" t="s">
        <v>73</v>
      </c>
      <c r="J153" s="41">
        <v>2590</v>
      </c>
      <c r="K153" s="44">
        <v>14.5</v>
      </c>
      <c r="L153" s="45" t="s">
        <v>74</v>
      </c>
      <c r="M153" s="46" t="s">
        <v>437</v>
      </c>
      <c r="N153" s="40">
        <v>20.5</v>
      </c>
      <c r="O153" s="47">
        <v>46025</v>
      </c>
      <c r="P153" s="48">
        <v>46029</v>
      </c>
      <c r="Q153" s="49">
        <v>7</v>
      </c>
      <c r="R153" s="49">
        <v>3</v>
      </c>
      <c r="S153" s="32">
        <v>0.25</v>
      </c>
      <c r="T153" s="50" t="e">
        <v>#REF!</v>
      </c>
      <c r="U153" s="49" t="e">
        <v>#REF!</v>
      </c>
      <c r="V153" s="42" t="e">
        <v>#REF!</v>
      </c>
      <c r="W153" s="40" t="e">
        <v>#REF!</v>
      </c>
      <c r="X153" s="33" t="e">
        <v>#REF!</v>
      </c>
      <c r="Y153" s="51">
        <v>0</v>
      </c>
      <c r="Z153" s="52" t="e">
        <v>#REF!</v>
      </c>
    </row>
    <row r="154" spans="1:26" x14ac:dyDescent="0.25">
      <c r="A154" s="38">
        <f>IFERROR(VLOOKUP(InteliPar[[#This Row],[Nombre de Articulo]],Productos[],4,FALSE),"00 Falta Info")</f>
        <v>0</v>
      </c>
      <c r="B154" s="34" t="str">
        <f>IFERROR(VLOOKUP(InteliPar[[#This Row],[Nombre de Articulo]],Productos[],3,FALSE),"00 Falta Info")</f>
        <v>Aves</v>
      </c>
      <c r="C154" s="34" t="str">
        <f>IFERROR(VLOOKUP(InteliPar[[#This Row],[Nombre de Articulo]],Productos[],2,FALSE),"00 Falta Info")</f>
        <v>Pollo</v>
      </c>
      <c r="D154" s="53">
        <v>46043</v>
      </c>
      <c r="E154" s="39" t="s">
        <v>71</v>
      </c>
      <c r="F154" s="40">
        <v>8.1999999999999993</v>
      </c>
      <c r="G154" s="41">
        <v>108611</v>
      </c>
      <c r="H154" s="42">
        <v>23.96</v>
      </c>
      <c r="I154" s="43" t="s">
        <v>73</v>
      </c>
      <c r="J154" s="41">
        <v>4533.79</v>
      </c>
      <c r="K154" s="44">
        <v>4.3</v>
      </c>
      <c r="L154" s="45" t="s">
        <v>74</v>
      </c>
      <c r="M154" s="46" t="s">
        <v>437</v>
      </c>
      <c r="N154" s="40">
        <v>0</v>
      </c>
      <c r="O154" s="47">
        <v>46030</v>
      </c>
      <c r="P154" s="48">
        <v>46036</v>
      </c>
      <c r="Q154" s="49">
        <v>7</v>
      </c>
      <c r="R154" s="49">
        <v>3</v>
      </c>
      <c r="S154" s="32">
        <v>0.25</v>
      </c>
      <c r="T154" s="50">
        <v>46037</v>
      </c>
      <c r="U154" s="49">
        <v>7</v>
      </c>
      <c r="V154" s="42">
        <v>8</v>
      </c>
      <c r="W154" s="40">
        <v>0</v>
      </c>
      <c r="X154" s="33">
        <v>0</v>
      </c>
      <c r="Y154" s="51">
        <v>39</v>
      </c>
      <c r="Z154" s="52">
        <v>59878.412214285709</v>
      </c>
    </row>
    <row r="155" spans="1:26" x14ac:dyDescent="0.25">
      <c r="A155" s="38">
        <f>IFERROR(VLOOKUP(InteliPar[[#This Row],[Nombre de Articulo]],Productos[],4,FALSE),"00 Falta Info")</f>
        <v>0</v>
      </c>
      <c r="B155" s="34" t="str">
        <f>IFERROR(VLOOKUP(InteliPar[[#This Row],[Nombre de Articulo]],Productos[],3,FALSE),"00 Falta Info")</f>
        <v>Carnes</v>
      </c>
      <c r="C155" s="34" t="str">
        <f>IFERROR(VLOOKUP(InteliPar[[#This Row],[Nombre de Articulo]],Productos[],2,FALSE),"00 Falta Info")</f>
        <v>Vacuno</v>
      </c>
      <c r="D155" s="53">
        <v>46043</v>
      </c>
      <c r="E155" s="39" t="s">
        <v>102</v>
      </c>
      <c r="F155" s="40">
        <v>-0.8</v>
      </c>
      <c r="G155" s="41">
        <v>262236</v>
      </c>
      <c r="H155" s="42">
        <v>16.399999999999999</v>
      </c>
      <c r="I155" s="43" t="s">
        <v>73</v>
      </c>
      <c r="J155" s="41">
        <v>15990</v>
      </c>
      <c r="K155" s="44">
        <v>0.7</v>
      </c>
      <c r="L155" s="45" t="s">
        <v>74</v>
      </c>
      <c r="M155" s="46" t="s">
        <v>438</v>
      </c>
      <c r="N155" s="40">
        <v>0</v>
      </c>
      <c r="O155" s="47">
        <v>46030</v>
      </c>
      <c r="P155" s="48">
        <v>46036</v>
      </c>
      <c r="Q155" s="49">
        <v>7</v>
      </c>
      <c r="R155" s="49">
        <v>3</v>
      </c>
      <c r="S155" s="32">
        <v>0.25</v>
      </c>
      <c r="T155" s="50">
        <v>46037</v>
      </c>
      <c r="U155" s="49">
        <v>7</v>
      </c>
      <c r="V155" s="42">
        <v>2</v>
      </c>
      <c r="W155" s="40">
        <v>0</v>
      </c>
      <c r="X155" s="33">
        <v>0</v>
      </c>
      <c r="Y155" s="51">
        <v>164</v>
      </c>
      <c r="Z155" s="52">
        <v>234253.49999999997</v>
      </c>
    </row>
    <row r="156" spans="1:26" x14ac:dyDescent="0.25">
      <c r="A156" s="38">
        <f>IFERROR(VLOOKUP(InteliPar[[#This Row],[Nombre de Articulo]],Productos[],4,FALSE),"00 Falta Info")</f>
        <v>0</v>
      </c>
      <c r="B156" s="34" t="str">
        <f>IFERROR(VLOOKUP(InteliPar[[#This Row],[Nombre de Articulo]],Productos[],3,FALSE),"00 Falta Info")</f>
        <v>Carnes</v>
      </c>
      <c r="C156" s="34" t="str">
        <f>IFERROR(VLOOKUP(InteliPar[[#This Row],[Nombre de Articulo]],Productos[],2,FALSE),"00 Falta Info")</f>
        <v>Vacuno</v>
      </c>
      <c r="D156" s="53">
        <v>46043</v>
      </c>
      <c r="E156" s="39" t="s">
        <v>103</v>
      </c>
      <c r="F156" s="40">
        <v>138.5</v>
      </c>
      <c r="G156" s="41">
        <v>680102</v>
      </c>
      <c r="H156" s="42">
        <v>89.6</v>
      </c>
      <c r="I156" s="43" t="s">
        <v>439</v>
      </c>
      <c r="J156" s="41">
        <v>7590</v>
      </c>
      <c r="K156" s="44">
        <v>138.5</v>
      </c>
      <c r="L156" s="45" t="s">
        <v>440</v>
      </c>
      <c r="M156" s="46" t="s">
        <v>438</v>
      </c>
      <c r="N156" s="40">
        <v>180</v>
      </c>
      <c r="O156" s="47">
        <v>46030</v>
      </c>
      <c r="P156" s="48">
        <v>46036</v>
      </c>
      <c r="Q156" s="49">
        <v>7</v>
      </c>
      <c r="R156" s="49">
        <v>3</v>
      </c>
      <c r="S156" s="32">
        <v>0.25</v>
      </c>
      <c r="T156" s="50">
        <v>46037</v>
      </c>
      <c r="U156" s="49">
        <v>7</v>
      </c>
      <c r="V156" s="42">
        <v>248</v>
      </c>
      <c r="W156" s="40">
        <v>159</v>
      </c>
      <c r="X156" s="33">
        <v>1206810</v>
      </c>
      <c r="Y156" s="51">
        <v>5</v>
      </c>
      <c r="Z156" s="52">
        <v>0</v>
      </c>
    </row>
    <row r="157" spans="1:26" x14ac:dyDescent="0.25">
      <c r="A157" s="38">
        <f>IFERROR(VLOOKUP(InteliPar[[#This Row],[Nombre de Articulo]],Productos[],4,FALSE),"00 Falta Info")</f>
        <v>0</v>
      </c>
      <c r="B157" s="34" t="str">
        <f>IFERROR(VLOOKUP(InteliPar[[#This Row],[Nombre de Articulo]],Productos[],3,FALSE),"00 Falta Info")</f>
        <v>Carnes</v>
      </c>
      <c r="C157" s="34" t="str">
        <f>IFERROR(VLOOKUP(InteliPar[[#This Row],[Nombre de Articulo]],Productos[],2,FALSE),"00 Falta Info")</f>
        <v>Vacuno</v>
      </c>
      <c r="D157" s="53">
        <v>46043</v>
      </c>
      <c r="E157" s="39" t="s">
        <v>84</v>
      </c>
      <c r="F157" s="40">
        <v>20</v>
      </c>
      <c r="G157" s="41">
        <v>701816</v>
      </c>
      <c r="H157" s="42">
        <v>50.27</v>
      </c>
      <c r="I157" s="43" t="s">
        <v>73</v>
      </c>
      <c r="J157" s="41">
        <v>13960.48</v>
      </c>
      <c r="K157" s="44">
        <v>26.8</v>
      </c>
      <c r="L157" s="45" t="s">
        <v>74</v>
      </c>
      <c r="M157" s="46" t="s">
        <v>438</v>
      </c>
      <c r="N157" s="40">
        <v>16</v>
      </c>
      <c r="O157" s="47">
        <v>46030</v>
      </c>
      <c r="P157" s="48">
        <v>46036</v>
      </c>
      <c r="Q157" s="49">
        <v>7</v>
      </c>
      <c r="R157" s="49">
        <v>3</v>
      </c>
      <c r="S157" s="32">
        <v>0.25</v>
      </c>
      <c r="T157" s="50">
        <v>46037</v>
      </c>
      <c r="U157" s="49">
        <v>7</v>
      </c>
      <c r="V157" s="42">
        <v>48</v>
      </c>
      <c r="W157" s="40">
        <v>0</v>
      </c>
      <c r="X157" s="33">
        <v>0</v>
      </c>
      <c r="Y157" s="51">
        <v>13</v>
      </c>
      <c r="Z157" s="52">
        <v>0</v>
      </c>
    </row>
    <row r="158" spans="1:26" x14ac:dyDescent="0.25">
      <c r="A158" s="38">
        <f>IFERROR(VLOOKUP(InteliPar[[#This Row],[Nombre de Articulo]],Productos[],4,FALSE),"00 Falta Info")</f>
        <v>0</v>
      </c>
      <c r="B158" s="34" t="str">
        <f>IFERROR(VLOOKUP(InteliPar[[#This Row],[Nombre de Articulo]],Productos[],3,FALSE),"00 Falta Info")</f>
        <v>Carnes</v>
      </c>
      <c r="C158" s="34" t="str">
        <f>IFERROR(VLOOKUP(InteliPar[[#This Row],[Nombre de Articulo]],Productos[],2,FALSE),"00 Falta Info")</f>
        <v>Vacuno</v>
      </c>
      <c r="D158" s="53">
        <v>46043</v>
      </c>
      <c r="E158" s="39" t="s">
        <v>104</v>
      </c>
      <c r="F158" s="40">
        <v>89.6</v>
      </c>
      <c r="G158" s="41">
        <v>303308</v>
      </c>
      <c r="H158" s="42">
        <v>77.73</v>
      </c>
      <c r="I158" s="43" t="s">
        <v>439</v>
      </c>
      <c r="J158" s="41">
        <v>3902.07</v>
      </c>
      <c r="K158" s="44">
        <v>89.6</v>
      </c>
      <c r="L158" s="45" t="s">
        <v>440</v>
      </c>
      <c r="M158" s="46" t="s">
        <v>442</v>
      </c>
      <c r="N158" s="40">
        <v>0</v>
      </c>
      <c r="O158" s="47">
        <v>46030</v>
      </c>
      <c r="P158" s="48">
        <v>46036</v>
      </c>
      <c r="Q158" s="49">
        <v>7</v>
      </c>
      <c r="R158" s="49">
        <v>3</v>
      </c>
      <c r="S158" s="32">
        <v>0.25</v>
      </c>
      <c r="T158" s="50">
        <v>46037</v>
      </c>
      <c r="U158" s="49">
        <v>7</v>
      </c>
      <c r="V158" s="42">
        <v>160</v>
      </c>
      <c r="W158" s="40">
        <v>83</v>
      </c>
      <c r="X158" s="33">
        <v>323871.81</v>
      </c>
      <c r="Y158" s="51">
        <v>6</v>
      </c>
      <c r="Z158" s="52">
        <v>0</v>
      </c>
    </row>
    <row r="159" spans="1:26" x14ac:dyDescent="0.25">
      <c r="A159" s="38">
        <f>IFERROR(VLOOKUP(InteliPar[[#This Row],[Nombre de Articulo]],Productos[],4,FALSE),"00 Falta Info")</f>
        <v>0</v>
      </c>
      <c r="B159" s="34" t="str">
        <f>IFERROR(VLOOKUP(InteliPar[[#This Row],[Nombre de Articulo]],Productos[],3,FALSE),"00 Falta Info")</f>
        <v>Carnes</v>
      </c>
      <c r="C159" s="34" t="str">
        <f>IFERROR(VLOOKUP(InteliPar[[#This Row],[Nombre de Articulo]],Productos[],2,FALSE),"00 Falta Info")</f>
        <v>Vacuno</v>
      </c>
      <c r="D159" s="53">
        <v>46043</v>
      </c>
      <c r="E159" s="39" t="s">
        <v>105</v>
      </c>
      <c r="F159" s="40">
        <v>3.3</v>
      </c>
      <c r="G159" s="41">
        <v>138367</v>
      </c>
      <c r="H159" s="42">
        <v>16.87</v>
      </c>
      <c r="I159" s="43" t="s">
        <v>73</v>
      </c>
      <c r="J159" s="41">
        <v>8200</v>
      </c>
      <c r="K159" s="44">
        <v>0.8</v>
      </c>
      <c r="L159" s="45" t="s">
        <v>74</v>
      </c>
      <c r="M159" s="46" t="s">
        <v>441</v>
      </c>
      <c r="N159" s="40">
        <v>0</v>
      </c>
      <c r="O159" s="47">
        <v>46030</v>
      </c>
      <c r="P159" s="48">
        <v>46036</v>
      </c>
      <c r="Q159" s="49">
        <v>7</v>
      </c>
      <c r="R159" s="49">
        <v>3</v>
      </c>
      <c r="S159" s="32">
        <v>0.25</v>
      </c>
      <c r="T159" s="50">
        <v>46037</v>
      </c>
      <c r="U159" s="49">
        <v>7</v>
      </c>
      <c r="V159" s="42">
        <v>2</v>
      </c>
      <c r="W159" s="40">
        <v>0</v>
      </c>
      <c r="X159" s="33">
        <v>0</v>
      </c>
      <c r="Y159" s="51">
        <v>148</v>
      </c>
      <c r="Z159" s="52">
        <v>122297.14285714287</v>
      </c>
    </row>
    <row r="160" spans="1:26" x14ac:dyDescent="0.25">
      <c r="A160" s="38">
        <f>IFERROR(VLOOKUP(InteliPar[[#This Row],[Nombre de Articulo]],Productos[],4,FALSE),"00 Falta Info")</f>
        <v>0</v>
      </c>
      <c r="B160" s="34" t="str">
        <f>IFERROR(VLOOKUP(InteliPar[[#This Row],[Nombre de Articulo]],Productos[],3,FALSE),"00 Falta Info")</f>
        <v>Carnes</v>
      </c>
      <c r="C160" s="34" t="str">
        <f>IFERROR(VLOOKUP(InteliPar[[#This Row],[Nombre de Articulo]],Productos[],2,FALSE),"00 Falta Info")</f>
        <v>Vacuno</v>
      </c>
      <c r="D160" s="53">
        <v>46043</v>
      </c>
      <c r="E160" s="39" t="s">
        <v>85</v>
      </c>
      <c r="F160" s="40">
        <v>5.8</v>
      </c>
      <c r="G160" s="41"/>
      <c r="H160" s="42"/>
      <c r="I160" s="43" t="s">
        <v>73</v>
      </c>
      <c r="J160" s="41">
        <v>11933.7</v>
      </c>
      <c r="K160" s="44">
        <v>5.8</v>
      </c>
      <c r="L160" s="45" t="s">
        <v>74</v>
      </c>
      <c r="M160" s="46" t="s">
        <v>438</v>
      </c>
      <c r="N160" s="40">
        <v>0</v>
      </c>
      <c r="O160" s="47">
        <v>46030</v>
      </c>
      <c r="P160" s="48">
        <v>46036</v>
      </c>
      <c r="Q160" s="49">
        <v>7</v>
      </c>
      <c r="R160" s="49">
        <v>3</v>
      </c>
      <c r="S160" s="32">
        <v>0.25</v>
      </c>
      <c r="T160" s="50">
        <v>46037</v>
      </c>
      <c r="U160" s="49">
        <v>7</v>
      </c>
      <c r="V160" s="42">
        <v>11</v>
      </c>
      <c r="W160" s="40">
        <v>11</v>
      </c>
      <c r="X160" s="33">
        <v>131270.70000000001</v>
      </c>
      <c r="Y160" s="51">
        <v>0</v>
      </c>
      <c r="Z160" s="52">
        <v>0</v>
      </c>
    </row>
    <row r="161" spans="1:26" x14ac:dyDescent="0.25">
      <c r="A161" s="38">
        <f>IFERROR(VLOOKUP(InteliPar[[#This Row],[Nombre de Articulo]],Productos[],4,FALSE),"00 Falta Info")</f>
        <v>0</v>
      </c>
      <c r="B161" s="34" t="str">
        <f>IFERROR(VLOOKUP(InteliPar[[#This Row],[Nombre de Articulo]],Productos[],3,FALSE),"00 Falta Info")</f>
        <v>Carnes</v>
      </c>
      <c r="C161" s="34" t="str">
        <f>IFERROR(VLOOKUP(InteliPar[[#This Row],[Nombre de Articulo]],Productos[],2,FALSE),"00 Falta Info")</f>
        <v>Vacuno</v>
      </c>
      <c r="D161" s="53">
        <v>46043</v>
      </c>
      <c r="E161" s="39" t="s">
        <v>106</v>
      </c>
      <c r="F161" s="40">
        <v>33.200000000000003</v>
      </c>
      <c r="G161" s="41">
        <v>383490</v>
      </c>
      <c r="H161" s="42">
        <v>127.83</v>
      </c>
      <c r="I161" s="43" t="s">
        <v>439</v>
      </c>
      <c r="J161" s="41">
        <v>3000</v>
      </c>
      <c r="K161" s="44">
        <v>52.6</v>
      </c>
      <c r="L161" s="45" t="s">
        <v>443</v>
      </c>
      <c r="M161" s="46" t="s">
        <v>441</v>
      </c>
      <c r="N161" s="40">
        <v>0</v>
      </c>
      <c r="O161" s="47">
        <v>46030</v>
      </c>
      <c r="P161" s="48">
        <v>46036</v>
      </c>
      <c r="Q161" s="49">
        <v>7</v>
      </c>
      <c r="R161" s="49">
        <v>3</v>
      </c>
      <c r="S161" s="32">
        <v>0.25</v>
      </c>
      <c r="T161" s="50">
        <v>46037</v>
      </c>
      <c r="U161" s="49">
        <v>7</v>
      </c>
      <c r="V161" s="42">
        <v>94</v>
      </c>
      <c r="W161" s="40">
        <v>0</v>
      </c>
      <c r="X161" s="33">
        <v>0</v>
      </c>
      <c r="Y161" s="51">
        <v>17</v>
      </c>
      <c r="Z161" s="52">
        <v>0</v>
      </c>
    </row>
    <row r="162" spans="1:26" x14ac:dyDescent="0.25">
      <c r="A162" s="38">
        <f>IFERROR(VLOOKUP(InteliPar[[#This Row],[Nombre de Articulo]],Productos[],4,FALSE),"00 Falta Info")</f>
        <v>0</v>
      </c>
      <c r="B162" s="34" t="str">
        <f>IFERROR(VLOOKUP(InteliPar[[#This Row],[Nombre de Articulo]],Productos[],3,FALSE),"00 Falta Info")</f>
        <v>Pescado</v>
      </c>
      <c r="C162" s="34" t="str">
        <f>IFERROR(VLOOKUP(InteliPar[[#This Row],[Nombre de Articulo]],Productos[],2,FALSE),"00 Falta Info")</f>
        <v>Pescado</v>
      </c>
      <c r="D162" s="53">
        <v>46043</v>
      </c>
      <c r="E162" s="39" t="s">
        <v>107</v>
      </c>
      <c r="F162" s="40">
        <v>25.3</v>
      </c>
      <c r="G162" s="41">
        <v>363314</v>
      </c>
      <c r="H162" s="42">
        <v>38.04</v>
      </c>
      <c r="I162" s="43" t="s">
        <v>73</v>
      </c>
      <c r="J162" s="41">
        <v>9550</v>
      </c>
      <c r="K162" s="44">
        <v>32.200000000000003</v>
      </c>
      <c r="L162" s="45" t="s">
        <v>74</v>
      </c>
      <c r="M162" s="46" t="s">
        <v>444</v>
      </c>
      <c r="N162" s="40">
        <v>45</v>
      </c>
      <c r="O162" s="47">
        <v>46030</v>
      </c>
      <c r="P162" s="48">
        <v>46036</v>
      </c>
      <c r="Q162" s="49">
        <v>7</v>
      </c>
      <c r="R162" s="49">
        <v>3</v>
      </c>
      <c r="S162" s="32">
        <v>0.25</v>
      </c>
      <c r="T162" s="50">
        <v>46037</v>
      </c>
      <c r="U162" s="49">
        <v>7</v>
      </c>
      <c r="V162" s="42">
        <v>58</v>
      </c>
      <c r="W162" s="40">
        <v>20</v>
      </c>
      <c r="X162" s="33">
        <v>191000</v>
      </c>
      <c r="Y162" s="51">
        <v>8</v>
      </c>
      <c r="Z162" s="52">
        <v>0</v>
      </c>
    </row>
    <row r="163" spans="1:26" x14ac:dyDescent="0.25">
      <c r="A163" s="38">
        <f>IFERROR(VLOOKUP(InteliPar[[#This Row],[Nombre de Articulo]],Productos[],4,FALSE),"00 Falta Info")</f>
        <v>0</v>
      </c>
      <c r="B163" s="34" t="str">
        <f>IFERROR(VLOOKUP(InteliPar[[#This Row],[Nombre de Articulo]],Productos[],3,FALSE),"00 Falta Info")</f>
        <v>Pescado</v>
      </c>
      <c r="C163" s="34" t="str">
        <f>IFERROR(VLOOKUP(InteliPar[[#This Row],[Nombre de Articulo]],Productos[],2,FALSE),"00 Falta Info")</f>
        <v>Pescado</v>
      </c>
      <c r="D163" s="53">
        <v>46043</v>
      </c>
      <c r="E163" s="39" t="s">
        <v>108</v>
      </c>
      <c r="F163" s="40">
        <v>52.3</v>
      </c>
      <c r="G163" s="41">
        <v>105588</v>
      </c>
      <c r="H163" s="42">
        <v>13.22</v>
      </c>
      <c r="I163" s="43" t="s">
        <v>73</v>
      </c>
      <c r="J163" s="41">
        <v>7990</v>
      </c>
      <c r="K163" s="44">
        <v>56.5</v>
      </c>
      <c r="L163" s="45" t="s">
        <v>74</v>
      </c>
      <c r="M163" s="46" t="s">
        <v>445</v>
      </c>
      <c r="N163" s="40">
        <v>39.4</v>
      </c>
      <c r="O163" s="47">
        <v>46030</v>
      </c>
      <c r="P163" s="48">
        <v>46036</v>
      </c>
      <c r="Q163" s="49">
        <v>7</v>
      </c>
      <c r="R163" s="49">
        <v>3</v>
      </c>
      <c r="S163" s="32">
        <v>0.25</v>
      </c>
      <c r="T163" s="50">
        <v>46037</v>
      </c>
      <c r="U163" s="49">
        <v>7</v>
      </c>
      <c r="V163" s="42">
        <v>101</v>
      </c>
      <c r="W163" s="40">
        <v>88</v>
      </c>
      <c r="X163" s="33">
        <v>703120</v>
      </c>
      <c r="Y163" s="51">
        <v>2</v>
      </c>
      <c r="Z163" s="52">
        <v>0</v>
      </c>
    </row>
    <row r="164" spans="1:26" x14ac:dyDescent="0.25">
      <c r="A164" s="38">
        <f>IFERROR(VLOOKUP(InteliPar[[#This Row],[Nombre de Articulo]],Productos[],4,FALSE),"00 Falta Info")</f>
        <v>0</v>
      </c>
      <c r="B164" s="34" t="str">
        <f>IFERROR(VLOOKUP(InteliPar[[#This Row],[Nombre de Articulo]],Productos[],3,FALSE),"00 Falta Info")</f>
        <v>Pescado</v>
      </c>
      <c r="C164" s="34" t="str">
        <f>IFERROR(VLOOKUP(InteliPar[[#This Row],[Nombre de Articulo]],Productos[],2,FALSE),"00 Falta Info")</f>
        <v>Pescado</v>
      </c>
      <c r="D164" s="53">
        <v>46043</v>
      </c>
      <c r="E164" s="39" t="s">
        <v>109</v>
      </c>
      <c r="F164" s="40">
        <v>9.1</v>
      </c>
      <c r="G164" s="41">
        <v>504397</v>
      </c>
      <c r="H164" s="42">
        <v>42.75</v>
      </c>
      <c r="I164" s="43" t="s">
        <v>73</v>
      </c>
      <c r="J164" s="41">
        <v>11797.76</v>
      </c>
      <c r="K164" s="44">
        <v>14.8</v>
      </c>
      <c r="L164" s="45" t="s">
        <v>74</v>
      </c>
      <c r="M164" s="46" t="s">
        <v>444</v>
      </c>
      <c r="N164" s="40">
        <v>18.3</v>
      </c>
      <c r="O164" s="47">
        <v>46030</v>
      </c>
      <c r="P164" s="48">
        <v>46036</v>
      </c>
      <c r="Q164" s="49">
        <v>7</v>
      </c>
      <c r="R164" s="49">
        <v>3</v>
      </c>
      <c r="S164" s="32">
        <v>0.25</v>
      </c>
      <c r="T164" s="50">
        <v>46037</v>
      </c>
      <c r="U164" s="49">
        <v>7</v>
      </c>
      <c r="V164" s="42">
        <v>27</v>
      </c>
      <c r="W164" s="40">
        <v>0</v>
      </c>
      <c r="X164" s="33">
        <v>0</v>
      </c>
      <c r="Y164" s="51">
        <v>20</v>
      </c>
      <c r="Z164" s="52">
        <v>62359.588571428569</v>
      </c>
    </row>
    <row r="165" spans="1:26" x14ac:dyDescent="0.25">
      <c r="A165" s="38">
        <f>IFERROR(VLOOKUP(InteliPar[[#This Row],[Nombre de Articulo]],Productos[],4,FALSE),"00 Falta Info")</f>
        <v>0</v>
      </c>
      <c r="B165" s="34" t="str">
        <f>IFERROR(VLOOKUP(InteliPar[[#This Row],[Nombre de Articulo]],Productos[],3,FALSE),"00 Falta Info")</f>
        <v>Mariscos</v>
      </c>
      <c r="C165" s="34" t="str">
        <f>IFERROR(VLOOKUP(InteliPar[[#This Row],[Nombre de Articulo]],Productos[],2,FALSE),"00 Falta Info")</f>
        <v>Mariscos</v>
      </c>
      <c r="D165" s="53">
        <v>46043</v>
      </c>
      <c r="E165" s="39" t="s">
        <v>110</v>
      </c>
      <c r="F165" s="40">
        <v>26.9</v>
      </c>
      <c r="G165" s="41">
        <v>46070.400000000001</v>
      </c>
      <c r="H165" s="42">
        <v>20.75</v>
      </c>
      <c r="I165" s="43" t="s">
        <v>73</v>
      </c>
      <c r="J165" s="41">
        <v>2219.83</v>
      </c>
      <c r="K165" s="44">
        <v>13.9</v>
      </c>
      <c r="L165" s="45" t="s">
        <v>74</v>
      </c>
      <c r="M165" s="46" t="s">
        <v>446</v>
      </c>
      <c r="N165" s="40">
        <v>20</v>
      </c>
      <c r="O165" s="47">
        <v>46030</v>
      </c>
      <c r="P165" s="48">
        <v>46036</v>
      </c>
      <c r="Q165" s="49">
        <v>7</v>
      </c>
      <c r="R165" s="49">
        <v>3</v>
      </c>
      <c r="S165" s="32">
        <v>0.25</v>
      </c>
      <c r="T165" s="50">
        <v>46037</v>
      </c>
      <c r="U165" s="49">
        <v>7</v>
      </c>
      <c r="V165" s="42">
        <v>25</v>
      </c>
      <c r="W165" s="40">
        <v>5</v>
      </c>
      <c r="X165" s="33">
        <v>11099.15</v>
      </c>
      <c r="Y165" s="51">
        <v>10</v>
      </c>
      <c r="Z165" s="52">
        <v>0</v>
      </c>
    </row>
    <row r="166" spans="1:26" x14ac:dyDescent="0.25">
      <c r="A166" s="38">
        <f>IFERROR(VLOOKUP(InteliPar[[#This Row],[Nombre de Articulo]],Productos[],4,FALSE),"00 Falta Info")</f>
        <v>0</v>
      </c>
      <c r="B166" s="34" t="str">
        <f>IFERROR(VLOOKUP(InteliPar[[#This Row],[Nombre de Articulo]],Productos[],3,FALSE),"00 Falta Info")</f>
        <v>Mariscos</v>
      </c>
      <c r="C166" s="34" t="str">
        <f>IFERROR(VLOOKUP(InteliPar[[#This Row],[Nombre de Articulo]],Productos[],2,FALSE),"00 Falta Info")</f>
        <v>Mariscos</v>
      </c>
      <c r="D166" s="53">
        <v>46043</v>
      </c>
      <c r="E166" s="39" t="s">
        <v>111</v>
      </c>
      <c r="F166" s="40">
        <v>9</v>
      </c>
      <c r="G166" s="41">
        <v>113523</v>
      </c>
      <c r="H166" s="42">
        <v>15.76</v>
      </c>
      <c r="I166" s="43" t="s">
        <v>73</v>
      </c>
      <c r="J166" s="41">
        <v>7203.41</v>
      </c>
      <c r="K166" s="44">
        <v>9</v>
      </c>
      <c r="L166" s="45" t="s">
        <v>74</v>
      </c>
      <c r="M166" s="46" t="s">
        <v>444</v>
      </c>
      <c r="N166" s="40">
        <v>10</v>
      </c>
      <c r="O166" s="47">
        <v>46030</v>
      </c>
      <c r="P166" s="48">
        <v>46036</v>
      </c>
      <c r="Q166" s="49">
        <v>7</v>
      </c>
      <c r="R166" s="49">
        <v>3</v>
      </c>
      <c r="S166" s="32">
        <v>0.25</v>
      </c>
      <c r="T166" s="50">
        <v>46037</v>
      </c>
      <c r="U166" s="49">
        <v>7</v>
      </c>
      <c r="V166" s="42">
        <v>17</v>
      </c>
      <c r="W166" s="40">
        <v>2</v>
      </c>
      <c r="X166" s="33">
        <v>14406.82</v>
      </c>
      <c r="Y166" s="51">
        <v>12</v>
      </c>
      <c r="Z166" s="52">
        <v>0</v>
      </c>
    </row>
    <row r="167" spans="1:26" x14ac:dyDescent="0.25">
      <c r="A167" s="38">
        <f>IFERROR(VLOOKUP(InteliPar[[#This Row],[Nombre de Articulo]],Productos[],4,FALSE),"00 Falta Info")</f>
        <v>0</v>
      </c>
      <c r="B167" s="34" t="str">
        <f>IFERROR(VLOOKUP(InteliPar[[#This Row],[Nombre de Articulo]],Productos[],3,FALSE),"00 Falta Info")</f>
        <v>Mariscos</v>
      </c>
      <c r="C167" s="34" t="str">
        <f>IFERROR(VLOOKUP(InteliPar[[#This Row],[Nombre de Articulo]],Productos[],2,FALSE),"00 Falta Info")</f>
        <v>Mariscos</v>
      </c>
      <c r="D167" s="53">
        <v>46043</v>
      </c>
      <c r="E167" s="39" t="s">
        <v>112</v>
      </c>
      <c r="F167" s="40">
        <v>7</v>
      </c>
      <c r="G167" s="41">
        <v>186134</v>
      </c>
      <c r="H167" s="42">
        <v>14.84</v>
      </c>
      <c r="I167" s="43" t="s">
        <v>73</v>
      </c>
      <c r="J167" s="41">
        <v>12546</v>
      </c>
      <c r="K167" s="44">
        <v>7</v>
      </c>
      <c r="L167" s="45" t="s">
        <v>74</v>
      </c>
      <c r="M167" s="46" t="s">
        <v>444</v>
      </c>
      <c r="N167" s="40">
        <v>0</v>
      </c>
      <c r="O167" s="47">
        <v>46030</v>
      </c>
      <c r="P167" s="48">
        <v>46036</v>
      </c>
      <c r="Q167" s="49">
        <v>7</v>
      </c>
      <c r="R167" s="49">
        <v>3</v>
      </c>
      <c r="S167" s="32">
        <v>0.25</v>
      </c>
      <c r="T167" s="50">
        <v>46037</v>
      </c>
      <c r="U167" s="49">
        <v>7</v>
      </c>
      <c r="V167" s="42">
        <v>13</v>
      </c>
      <c r="W167" s="40">
        <v>0</v>
      </c>
      <c r="X167" s="33">
        <v>0</v>
      </c>
      <c r="Y167" s="51">
        <v>15</v>
      </c>
      <c r="Z167" s="52">
        <v>0</v>
      </c>
    </row>
    <row r="168" spans="1:26" x14ac:dyDescent="0.25">
      <c r="A168" s="38">
        <f>IFERROR(VLOOKUP(InteliPar[[#This Row],[Nombre de Articulo]],Productos[],4,FALSE),"00 Falta Info")</f>
        <v>0</v>
      </c>
      <c r="B168" s="34" t="str">
        <f>IFERROR(VLOOKUP(InteliPar[[#This Row],[Nombre de Articulo]],Productos[],3,FALSE),"00 Falta Info")</f>
        <v>Mariscos</v>
      </c>
      <c r="C168" s="34" t="str">
        <f>IFERROR(VLOOKUP(InteliPar[[#This Row],[Nombre de Articulo]],Productos[],2,FALSE),"00 Falta Info")</f>
        <v>Mariscos</v>
      </c>
      <c r="D168" s="53">
        <v>46043</v>
      </c>
      <c r="E168" s="39" t="s">
        <v>113</v>
      </c>
      <c r="F168" s="40">
        <v>7.9</v>
      </c>
      <c r="G168" s="41">
        <v>786811</v>
      </c>
      <c r="H168" s="42">
        <v>32.82</v>
      </c>
      <c r="I168" s="43" t="s">
        <v>73</v>
      </c>
      <c r="J168" s="41">
        <v>23975.39</v>
      </c>
      <c r="K168" s="44">
        <v>7.9</v>
      </c>
      <c r="L168" s="45" t="s">
        <v>74</v>
      </c>
      <c r="M168" s="46" t="s">
        <v>447</v>
      </c>
      <c r="N168" s="40">
        <v>11</v>
      </c>
      <c r="O168" s="47">
        <v>46030</v>
      </c>
      <c r="P168" s="48">
        <v>46036</v>
      </c>
      <c r="Q168" s="49">
        <v>7</v>
      </c>
      <c r="R168" s="49">
        <v>3</v>
      </c>
      <c r="S168" s="32">
        <v>0.25</v>
      </c>
      <c r="T168" s="50">
        <v>46037</v>
      </c>
      <c r="U168" s="49">
        <v>7</v>
      </c>
      <c r="V168" s="42">
        <v>15</v>
      </c>
      <c r="W168" s="40">
        <v>0</v>
      </c>
      <c r="X168" s="33">
        <v>0</v>
      </c>
      <c r="Y168" s="51">
        <v>29</v>
      </c>
      <c r="Z168" s="52">
        <v>311166.31164285709</v>
      </c>
    </row>
    <row r="169" spans="1:26" x14ac:dyDescent="0.25">
      <c r="A169" s="38">
        <f>IFERROR(VLOOKUP(InteliPar[[#This Row],[Nombre de Articulo]],Productos[],4,FALSE),"00 Falta Info")</f>
        <v>0</v>
      </c>
      <c r="B169" s="34" t="str">
        <f>IFERROR(VLOOKUP(InteliPar[[#This Row],[Nombre de Articulo]],Productos[],3,FALSE),"00 Falta Info")</f>
        <v>Mariscos</v>
      </c>
      <c r="C169" s="34" t="str">
        <f>IFERROR(VLOOKUP(InteliPar[[#This Row],[Nombre de Articulo]],Productos[],2,FALSE),"00 Falta Info")</f>
        <v>Mariscos</v>
      </c>
      <c r="D169" s="53">
        <v>46043</v>
      </c>
      <c r="E169" s="39" t="s">
        <v>114</v>
      </c>
      <c r="F169" s="40">
        <v>0.5</v>
      </c>
      <c r="G169" s="41">
        <v>319440</v>
      </c>
      <c r="H169" s="42">
        <v>20.88</v>
      </c>
      <c r="I169" s="43" t="s">
        <v>73</v>
      </c>
      <c r="J169" s="41">
        <v>15300</v>
      </c>
      <c r="K169" s="44">
        <v>0.5</v>
      </c>
      <c r="L169" s="45" t="s">
        <v>74</v>
      </c>
      <c r="M169" s="46" t="s">
        <v>444</v>
      </c>
      <c r="N169" s="40">
        <v>0</v>
      </c>
      <c r="O169" s="47">
        <v>46030</v>
      </c>
      <c r="P169" s="48">
        <v>46036</v>
      </c>
      <c r="Q169" s="49">
        <v>7</v>
      </c>
      <c r="R169" s="49">
        <v>3</v>
      </c>
      <c r="S169" s="32">
        <v>0.25</v>
      </c>
      <c r="T169" s="50">
        <v>46037</v>
      </c>
      <c r="U169" s="49">
        <v>7</v>
      </c>
      <c r="V169" s="42">
        <v>1</v>
      </c>
      <c r="W169" s="40">
        <v>0</v>
      </c>
      <c r="X169" s="33">
        <v>0</v>
      </c>
      <c r="Y169" s="51">
        <v>292</v>
      </c>
      <c r="Z169" s="52">
        <v>299989.28571428574</v>
      </c>
    </row>
    <row r="170" spans="1:26" x14ac:dyDescent="0.25">
      <c r="A170" s="38">
        <f>IFERROR(VLOOKUP(InteliPar[[#This Row],[Nombre de Articulo]],Productos[],4,FALSE),"00 Falta Info")</f>
        <v>0</v>
      </c>
      <c r="B170" s="34" t="str">
        <f>IFERROR(VLOOKUP(InteliPar[[#This Row],[Nombre de Articulo]],Productos[],3,FALSE),"00 Falta Info")</f>
        <v>Mariscos</v>
      </c>
      <c r="C170" s="34" t="str">
        <f>IFERROR(VLOOKUP(InteliPar[[#This Row],[Nombre de Articulo]],Productos[],2,FALSE),"00 Falta Info")</f>
        <v>Mariscos</v>
      </c>
      <c r="D170" s="53">
        <v>46043</v>
      </c>
      <c r="E170" s="39" t="s">
        <v>115</v>
      </c>
      <c r="F170" s="40">
        <v>0.4</v>
      </c>
      <c r="G170" s="41">
        <v>23219.200000000001</v>
      </c>
      <c r="H170" s="42">
        <v>1.56</v>
      </c>
      <c r="I170" s="43" t="s">
        <v>73</v>
      </c>
      <c r="J170" s="41">
        <v>14900</v>
      </c>
      <c r="K170" s="44">
        <v>1.4</v>
      </c>
      <c r="L170" s="45" t="s">
        <v>74</v>
      </c>
      <c r="M170" s="46" t="s">
        <v>444</v>
      </c>
      <c r="N170" s="40">
        <v>0</v>
      </c>
      <c r="O170" s="47">
        <v>46030</v>
      </c>
      <c r="P170" s="48">
        <v>46036</v>
      </c>
      <c r="Q170" s="49">
        <v>7</v>
      </c>
      <c r="R170" s="49">
        <v>3</v>
      </c>
      <c r="S170" s="32">
        <v>0.25</v>
      </c>
      <c r="T170" s="50">
        <v>46037</v>
      </c>
      <c r="U170" s="49">
        <v>7</v>
      </c>
      <c r="V170" s="42">
        <v>3</v>
      </c>
      <c r="W170" s="40">
        <v>2</v>
      </c>
      <c r="X170" s="33">
        <v>29800</v>
      </c>
      <c r="Y170" s="51">
        <v>8</v>
      </c>
      <c r="Z170" s="52">
        <v>0</v>
      </c>
    </row>
    <row r="171" spans="1:26" x14ac:dyDescent="0.25">
      <c r="A171" s="38">
        <f>IFERROR(VLOOKUP(InteliPar[[#This Row],[Nombre de Articulo]],Productos[],4,FALSE),"00 Falta Info")</f>
        <v>0</v>
      </c>
      <c r="B171" s="34" t="str">
        <f>IFERROR(VLOOKUP(InteliPar[[#This Row],[Nombre de Articulo]],Productos[],3,FALSE),"00 Falta Info")</f>
        <v>Mariscos</v>
      </c>
      <c r="C171" s="34" t="str">
        <f>IFERROR(VLOOKUP(InteliPar[[#This Row],[Nombre de Articulo]],Productos[],2,FALSE),"00 Falta Info")</f>
        <v>Mariscos</v>
      </c>
      <c r="D171" s="53">
        <v>46043</v>
      </c>
      <c r="E171" s="39" t="s">
        <v>116</v>
      </c>
      <c r="F171" s="40">
        <v>4.7</v>
      </c>
      <c r="G171" s="41">
        <v>47225.2</v>
      </c>
      <c r="H171" s="42">
        <v>6.21</v>
      </c>
      <c r="I171" s="43" t="s">
        <v>73</v>
      </c>
      <c r="J171" s="41">
        <v>7600</v>
      </c>
      <c r="K171" s="44">
        <v>5.2</v>
      </c>
      <c r="L171" s="45" t="s">
        <v>74</v>
      </c>
      <c r="M171" s="46" t="s">
        <v>446</v>
      </c>
      <c r="N171" s="40">
        <v>10.4</v>
      </c>
      <c r="O171" s="47">
        <v>46030</v>
      </c>
      <c r="P171" s="48">
        <v>46036</v>
      </c>
      <c r="Q171" s="49">
        <v>7</v>
      </c>
      <c r="R171" s="49">
        <v>3</v>
      </c>
      <c r="S171" s="32">
        <v>0.25</v>
      </c>
      <c r="T171" s="50">
        <v>46037</v>
      </c>
      <c r="U171" s="49">
        <v>7</v>
      </c>
      <c r="V171" s="42">
        <v>10</v>
      </c>
      <c r="W171" s="40">
        <v>4</v>
      </c>
      <c r="X171" s="33">
        <v>30400</v>
      </c>
      <c r="Y171" s="51">
        <v>8</v>
      </c>
      <c r="Z171" s="52">
        <v>0</v>
      </c>
    </row>
    <row r="172" spans="1:26" x14ac:dyDescent="0.25">
      <c r="A172" s="38">
        <f>IFERROR(VLOOKUP(InteliPar[[#This Row],[Nombre de Articulo]],Productos[],4,FALSE),"00 Falta Info")</f>
        <v>0</v>
      </c>
      <c r="B172" s="34" t="str">
        <f>IFERROR(VLOOKUP(InteliPar[[#This Row],[Nombre de Articulo]],Productos[],3,FALSE),"00 Falta Info")</f>
        <v>Mariscos</v>
      </c>
      <c r="C172" s="34" t="str">
        <f>IFERROR(VLOOKUP(InteliPar[[#This Row],[Nombre de Articulo]],Productos[],2,FALSE),"00 Falta Info")</f>
        <v>Mariscos</v>
      </c>
      <c r="D172" s="53">
        <v>46043</v>
      </c>
      <c r="E172" s="39" t="s">
        <v>117</v>
      </c>
      <c r="F172" s="40">
        <v>1.6</v>
      </c>
      <c r="G172" s="41">
        <v>34129.800000000003</v>
      </c>
      <c r="H172" s="42">
        <v>3.69</v>
      </c>
      <c r="I172" s="43" t="s">
        <v>73</v>
      </c>
      <c r="J172" s="41">
        <v>9250.65</v>
      </c>
      <c r="K172" s="44">
        <v>6.9</v>
      </c>
      <c r="L172" s="45" t="s">
        <v>74</v>
      </c>
      <c r="M172" s="46" t="s">
        <v>447</v>
      </c>
      <c r="N172" s="40">
        <v>0</v>
      </c>
      <c r="O172" s="47">
        <v>46030</v>
      </c>
      <c r="P172" s="48">
        <v>46036</v>
      </c>
      <c r="Q172" s="49">
        <v>7</v>
      </c>
      <c r="R172" s="49">
        <v>3</v>
      </c>
      <c r="S172" s="32">
        <v>0.25</v>
      </c>
      <c r="T172" s="50">
        <v>46037</v>
      </c>
      <c r="U172" s="49">
        <v>7</v>
      </c>
      <c r="V172" s="42">
        <v>13</v>
      </c>
      <c r="W172" s="40">
        <v>10</v>
      </c>
      <c r="X172" s="33">
        <v>92506.5</v>
      </c>
      <c r="Y172" s="51">
        <v>4</v>
      </c>
      <c r="Z172" s="52">
        <v>0</v>
      </c>
    </row>
    <row r="173" spans="1:26" x14ac:dyDescent="0.25">
      <c r="A173" s="38">
        <f>IFERROR(VLOOKUP(InteliPar[[#This Row],[Nombre de Articulo]],Productos[],4,FALSE),"00 Falta Info")</f>
        <v>0</v>
      </c>
      <c r="B173" s="34" t="str">
        <f>IFERROR(VLOOKUP(InteliPar[[#This Row],[Nombre de Articulo]],Productos[],3,FALSE),"00 Falta Info")</f>
        <v>Embutidos</v>
      </c>
      <c r="C173" s="34" t="str">
        <f>IFERROR(VLOOKUP(InteliPar[[#This Row],[Nombre de Articulo]],Productos[],2,FALSE),"00 Falta Info")</f>
        <v>Embutidos</v>
      </c>
      <c r="D173" s="53">
        <v>46043</v>
      </c>
      <c r="E173" s="39" t="s">
        <v>93</v>
      </c>
      <c r="F173" s="40">
        <v>3.9</v>
      </c>
      <c r="G173" s="41">
        <v>251240</v>
      </c>
      <c r="H173" s="42">
        <v>10.93</v>
      </c>
      <c r="I173" s="43" t="s">
        <v>73</v>
      </c>
      <c r="J173" s="41">
        <v>22980</v>
      </c>
      <c r="K173" s="44">
        <v>3.9</v>
      </c>
      <c r="L173" s="45" t="s">
        <v>74</v>
      </c>
      <c r="M173" s="46" t="s">
        <v>448</v>
      </c>
      <c r="N173" s="40">
        <v>4</v>
      </c>
      <c r="O173" s="47">
        <v>46030</v>
      </c>
      <c r="P173" s="48">
        <v>46036</v>
      </c>
      <c r="Q173" s="49">
        <v>7</v>
      </c>
      <c r="R173" s="49">
        <v>3</v>
      </c>
      <c r="S173" s="32">
        <v>0.25</v>
      </c>
      <c r="T173" s="50">
        <v>46037</v>
      </c>
      <c r="U173" s="49">
        <v>7</v>
      </c>
      <c r="V173" s="42">
        <v>7</v>
      </c>
      <c r="W173" s="40">
        <v>0</v>
      </c>
      <c r="X173" s="33">
        <v>0</v>
      </c>
      <c r="Y173" s="51">
        <v>20</v>
      </c>
      <c r="Z173" s="52">
        <v>32007.857142857141</v>
      </c>
    </row>
    <row r="174" spans="1:26" x14ac:dyDescent="0.25">
      <c r="A174" s="38">
        <f>IFERROR(VLOOKUP(InteliPar[[#This Row],[Nombre de Articulo]],Productos[],4,FALSE),"00 Falta Info")</f>
        <v>0</v>
      </c>
      <c r="B174" s="34" t="str">
        <f>IFERROR(VLOOKUP(InteliPar[[#This Row],[Nombre de Articulo]],Productos[],3,FALSE),"00 Falta Info")</f>
        <v>Embutidos</v>
      </c>
      <c r="C174" s="34" t="str">
        <f>IFERROR(VLOOKUP(InteliPar[[#This Row],[Nombre de Articulo]],Productos[],2,FALSE),"00 Falta Info")</f>
        <v>Embutidos</v>
      </c>
      <c r="D174" s="53">
        <v>46043</v>
      </c>
      <c r="E174" s="39" t="s">
        <v>94</v>
      </c>
      <c r="F174" s="40">
        <v>0.8</v>
      </c>
      <c r="G174" s="41">
        <v>47833.4</v>
      </c>
      <c r="H174" s="42">
        <v>4.6100000000000003</v>
      </c>
      <c r="I174" s="43" t="s">
        <v>73</v>
      </c>
      <c r="J174" s="41">
        <v>10387.280000000001</v>
      </c>
      <c r="K174" s="44">
        <v>1</v>
      </c>
      <c r="L174" s="45" t="s">
        <v>74</v>
      </c>
      <c r="M174" s="46" t="s">
        <v>449</v>
      </c>
      <c r="N174" s="40">
        <v>0</v>
      </c>
      <c r="O174" s="47">
        <v>46030</v>
      </c>
      <c r="P174" s="48">
        <v>46036</v>
      </c>
      <c r="Q174" s="49">
        <v>7</v>
      </c>
      <c r="R174" s="49">
        <v>3</v>
      </c>
      <c r="S174" s="32">
        <v>0.25</v>
      </c>
      <c r="T174" s="50">
        <v>46037</v>
      </c>
      <c r="U174" s="49">
        <v>7</v>
      </c>
      <c r="V174" s="42">
        <v>2</v>
      </c>
      <c r="W174" s="40">
        <v>0</v>
      </c>
      <c r="X174" s="33">
        <v>0</v>
      </c>
      <c r="Y174" s="51">
        <v>32</v>
      </c>
      <c r="Z174" s="52">
        <v>21516.508571428571</v>
      </c>
    </row>
    <row r="175" spans="1:26" x14ac:dyDescent="0.25">
      <c r="A175" s="38">
        <f>IFERROR(VLOOKUP(InteliPar[[#This Row],[Nombre de Articulo]],Productos[],4,FALSE),"00 Falta Info")</f>
        <v>0</v>
      </c>
      <c r="B175" s="34" t="str">
        <f>IFERROR(VLOOKUP(InteliPar[[#This Row],[Nombre de Articulo]],Productos[],3,FALSE),"00 Falta Info")</f>
        <v>Lacteos</v>
      </c>
      <c r="C175" s="34" t="str">
        <f>IFERROR(VLOOKUP(InteliPar[[#This Row],[Nombre de Articulo]],Productos[],2,FALSE),"00 Falta Info")</f>
        <v>Quesos</v>
      </c>
      <c r="D175" s="53">
        <v>46043</v>
      </c>
      <c r="E175" s="39" t="s">
        <v>118</v>
      </c>
      <c r="F175" s="40">
        <v>61</v>
      </c>
      <c r="G175" s="41">
        <v>559066</v>
      </c>
      <c r="H175" s="42">
        <v>137</v>
      </c>
      <c r="I175" s="43" t="s">
        <v>450</v>
      </c>
      <c r="J175" s="41">
        <v>4080.78</v>
      </c>
      <c r="K175" s="44">
        <v>61</v>
      </c>
      <c r="L175" s="45" t="s">
        <v>451</v>
      </c>
      <c r="M175" s="46" t="s">
        <v>452</v>
      </c>
      <c r="N175" s="40">
        <v>72</v>
      </c>
      <c r="O175" s="47">
        <v>46030</v>
      </c>
      <c r="P175" s="48">
        <v>46036</v>
      </c>
      <c r="Q175" s="49">
        <v>7</v>
      </c>
      <c r="R175" s="49">
        <v>3</v>
      </c>
      <c r="S175" s="32">
        <v>0.25</v>
      </c>
      <c r="T175" s="50">
        <v>46037</v>
      </c>
      <c r="U175" s="49">
        <v>7</v>
      </c>
      <c r="V175" s="42">
        <v>109</v>
      </c>
      <c r="W175" s="40">
        <v>0</v>
      </c>
      <c r="X175" s="33">
        <v>0</v>
      </c>
      <c r="Y175" s="51">
        <v>16</v>
      </c>
      <c r="Z175" s="52">
        <v>0</v>
      </c>
    </row>
    <row r="176" spans="1:26" x14ac:dyDescent="0.25">
      <c r="A176" s="38">
        <f>IFERROR(VLOOKUP(InteliPar[[#This Row],[Nombre de Articulo]],Productos[],4,FALSE),"00 Falta Info")</f>
        <v>0</v>
      </c>
      <c r="B176" s="34" t="str">
        <f>IFERROR(VLOOKUP(InteliPar[[#This Row],[Nombre de Articulo]],Productos[],3,FALSE),"00 Falta Info")</f>
        <v>Lacteos</v>
      </c>
      <c r="C176" s="34" t="str">
        <f>IFERROR(VLOOKUP(InteliPar[[#This Row],[Nombre de Articulo]],Productos[],2,FALSE),"00 Falta Info")</f>
        <v>Quesos</v>
      </c>
      <c r="D176" s="53">
        <v>46043</v>
      </c>
      <c r="E176" s="39" t="s">
        <v>119</v>
      </c>
      <c r="F176" s="40"/>
      <c r="G176" s="41"/>
      <c r="H176" s="42">
        <v>8.9</v>
      </c>
      <c r="I176" s="43" t="s">
        <v>73</v>
      </c>
      <c r="J176" s="41"/>
      <c r="K176" s="44">
        <v>0</v>
      </c>
      <c r="L176" s="45" t="s">
        <v>74</v>
      </c>
      <c r="M176" s="46" t="s">
        <v>452</v>
      </c>
      <c r="N176" s="40">
        <v>0</v>
      </c>
      <c r="O176" s="47">
        <v>46030</v>
      </c>
      <c r="P176" s="48">
        <v>46036</v>
      </c>
      <c r="Q176" s="49">
        <v>7</v>
      </c>
      <c r="R176" s="49">
        <v>3</v>
      </c>
      <c r="S176" s="32">
        <v>0.25</v>
      </c>
      <c r="T176" s="50">
        <v>46037</v>
      </c>
      <c r="U176" s="49">
        <v>7</v>
      </c>
      <c r="V176" s="42">
        <v>0</v>
      </c>
      <c r="W176" s="40">
        <v>0</v>
      </c>
      <c r="X176" s="33">
        <v>0</v>
      </c>
      <c r="Y176" s="51">
        <v>0</v>
      </c>
      <c r="Z176" s="52">
        <v>0</v>
      </c>
    </row>
    <row r="177" spans="1:26" x14ac:dyDescent="0.25">
      <c r="A177" s="38">
        <f>IFERROR(VLOOKUP(InteliPar[[#This Row],[Nombre de Articulo]],Productos[],4,FALSE),"00 Falta Info")</f>
        <v>0</v>
      </c>
      <c r="B177" s="34" t="str">
        <f>IFERROR(VLOOKUP(InteliPar[[#This Row],[Nombre de Articulo]],Productos[],3,FALSE),"00 Falta Info")</f>
        <v>Lacteos</v>
      </c>
      <c r="C177" s="34" t="str">
        <f>IFERROR(VLOOKUP(InteliPar[[#This Row],[Nombre de Articulo]],Productos[],2,FALSE),"00 Falta Info")</f>
        <v>Quesos</v>
      </c>
      <c r="D177" s="53">
        <v>46043</v>
      </c>
      <c r="E177" s="39" t="s">
        <v>120</v>
      </c>
      <c r="F177" s="40">
        <v>33.299999999999997</v>
      </c>
      <c r="G177" s="41">
        <v>620310</v>
      </c>
      <c r="H177" s="42">
        <v>50.26</v>
      </c>
      <c r="I177" s="43" t="s">
        <v>73</v>
      </c>
      <c r="J177" s="41">
        <v>12341.83</v>
      </c>
      <c r="K177" s="44">
        <v>33.299999999999997</v>
      </c>
      <c r="L177" s="45" t="s">
        <v>74</v>
      </c>
      <c r="M177" s="46" t="s">
        <v>452</v>
      </c>
      <c r="N177" s="40">
        <v>30</v>
      </c>
      <c r="O177" s="47">
        <v>46030</v>
      </c>
      <c r="P177" s="48">
        <v>46036</v>
      </c>
      <c r="Q177" s="49">
        <v>7</v>
      </c>
      <c r="R177" s="49">
        <v>3</v>
      </c>
      <c r="S177" s="32">
        <v>0.25</v>
      </c>
      <c r="T177" s="50">
        <v>46037</v>
      </c>
      <c r="U177" s="49">
        <v>7</v>
      </c>
      <c r="V177" s="42">
        <v>60</v>
      </c>
      <c r="W177" s="40">
        <v>10</v>
      </c>
      <c r="X177" s="33">
        <v>123418.3</v>
      </c>
      <c r="Y177" s="51">
        <v>11</v>
      </c>
      <c r="Z177" s="52">
        <v>0</v>
      </c>
    </row>
    <row r="178" spans="1:26" x14ac:dyDescent="0.25">
      <c r="A178" s="38">
        <f>IFERROR(VLOOKUP(InteliPar[[#This Row],[Nombre de Articulo]],Productos[],4,FALSE),"00 Falta Info")</f>
        <v>0</v>
      </c>
      <c r="B178" s="34" t="str">
        <f>IFERROR(VLOOKUP(InteliPar[[#This Row],[Nombre de Articulo]],Productos[],3,FALSE),"00 Falta Info")</f>
        <v>Lacteos</v>
      </c>
      <c r="C178" s="34" t="str">
        <f>IFERROR(VLOOKUP(InteliPar[[#This Row],[Nombre de Articulo]],Productos[],2,FALSE),"00 Falta Info")</f>
        <v>Quesos</v>
      </c>
      <c r="D178" s="53">
        <v>46043</v>
      </c>
      <c r="E178" s="39" t="s">
        <v>88</v>
      </c>
      <c r="F178" s="40">
        <v>2.8</v>
      </c>
      <c r="G178" s="41">
        <v>324412</v>
      </c>
      <c r="H178" s="42">
        <v>24.97</v>
      </c>
      <c r="I178" s="43" t="s">
        <v>73</v>
      </c>
      <c r="J178" s="41">
        <v>12990</v>
      </c>
      <c r="K178" s="44">
        <v>4.5</v>
      </c>
      <c r="L178" s="45" t="s">
        <v>74</v>
      </c>
      <c r="M178" s="46" t="s">
        <v>448</v>
      </c>
      <c r="N178" s="40">
        <v>20.3</v>
      </c>
      <c r="O178" s="47">
        <v>46030</v>
      </c>
      <c r="P178" s="48">
        <v>46036</v>
      </c>
      <c r="Q178" s="49">
        <v>7</v>
      </c>
      <c r="R178" s="49">
        <v>3</v>
      </c>
      <c r="S178" s="32">
        <v>0.25</v>
      </c>
      <c r="T178" s="50">
        <v>46037</v>
      </c>
      <c r="U178" s="49">
        <v>7</v>
      </c>
      <c r="V178" s="42">
        <v>9</v>
      </c>
      <c r="W178" s="40">
        <v>0</v>
      </c>
      <c r="X178" s="33">
        <v>0</v>
      </c>
      <c r="Y178" s="51">
        <v>39</v>
      </c>
      <c r="Z178" s="52">
        <v>179540.35714285716</v>
      </c>
    </row>
    <row r="179" spans="1:26" x14ac:dyDescent="0.25">
      <c r="A179" s="38">
        <f>IFERROR(VLOOKUP(InteliPar[[#This Row],[Nombre de Articulo]],Productos[],4,FALSE),"00 Falta Info")</f>
        <v>0</v>
      </c>
      <c r="B179" s="34" t="str">
        <f>IFERROR(VLOOKUP(InteliPar[[#This Row],[Nombre de Articulo]],Productos[],3,FALSE),"00 Falta Info")</f>
        <v>Lacteos</v>
      </c>
      <c r="C179" s="34" t="str">
        <f>IFERROR(VLOOKUP(InteliPar[[#This Row],[Nombre de Articulo]],Productos[],2,FALSE),"00 Falta Info")</f>
        <v>Quesos</v>
      </c>
      <c r="D179" s="53">
        <v>46043</v>
      </c>
      <c r="E179" s="39" t="s">
        <v>121</v>
      </c>
      <c r="F179" s="40">
        <v>7.1</v>
      </c>
      <c r="G179" s="41">
        <v>224982</v>
      </c>
      <c r="H179" s="42">
        <v>16.350000000000001</v>
      </c>
      <c r="I179" s="43" t="s">
        <v>73</v>
      </c>
      <c r="J179" s="41">
        <v>13760.38</v>
      </c>
      <c r="K179" s="44">
        <v>7.1</v>
      </c>
      <c r="L179" s="45" t="s">
        <v>74</v>
      </c>
      <c r="M179" s="46" t="s">
        <v>448</v>
      </c>
      <c r="N179" s="40">
        <v>10.5</v>
      </c>
      <c r="O179" s="47">
        <v>46030</v>
      </c>
      <c r="P179" s="48">
        <v>46036</v>
      </c>
      <c r="Q179" s="49">
        <v>7</v>
      </c>
      <c r="R179" s="49">
        <v>3</v>
      </c>
      <c r="S179" s="32">
        <v>0.25</v>
      </c>
      <c r="T179" s="50">
        <v>46037</v>
      </c>
      <c r="U179" s="49">
        <v>7</v>
      </c>
      <c r="V179" s="42">
        <v>13</v>
      </c>
      <c r="W179" s="40">
        <v>0</v>
      </c>
      <c r="X179" s="33">
        <v>0</v>
      </c>
      <c r="Y179" s="51">
        <v>16</v>
      </c>
      <c r="Z179" s="52">
        <v>0</v>
      </c>
    </row>
    <row r="180" spans="1:26" x14ac:dyDescent="0.25">
      <c r="A180" s="38">
        <f>IFERROR(VLOOKUP(InteliPar[[#This Row],[Nombre de Articulo]],Productos[],4,FALSE),"00 Falta Info")</f>
        <v>0</v>
      </c>
      <c r="B180" s="34" t="str">
        <f>IFERROR(VLOOKUP(InteliPar[[#This Row],[Nombre de Articulo]],Productos[],3,FALSE),"00 Falta Info")</f>
        <v>Lacteos</v>
      </c>
      <c r="C180" s="34" t="str">
        <f>IFERROR(VLOOKUP(InteliPar[[#This Row],[Nombre de Articulo]],Productos[],2,FALSE),"00 Falta Info")</f>
        <v>Quesos</v>
      </c>
      <c r="D180" s="53">
        <v>46043</v>
      </c>
      <c r="E180" s="39" t="s">
        <v>89</v>
      </c>
      <c r="F180" s="40">
        <v>1.2</v>
      </c>
      <c r="G180" s="41">
        <v>117208</v>
      </c>
      <c r="H180" s="42">
        <v>8.3800000000000008</v>
      </c>
      <c r="I180" s="43" t="s">
        <v>73</v>
      </c>
      <c r="J180" s="41">
        <v>13990</v>
      </c>
      <c r="K180" s="44">
        <v>1.4</v>
      </c>
      <c r="L180" s="45" t="s">
        <v>74</v>
      </c>
      <c r="M180" s="46" t="s">
        <v>448</v>
      </c>
      <c r="N180" s="40">
        <v>5</v>
      </c>
      <c r="O180" s="47">
        <v>46030</v>
      </c>
      <c r="P180" s="48">
        <v>46036</v>
      </c>
      <c r="Q180" s="49">
        <v>7</v>
      </c>
      <c r="R180" s="49">
        <v>3</v>
      </c>
      <c r="S180" s="32">
        <v>0.25</v>
      </c>
      <c r="T180" s="50">
        <v>46037</v>
      </c>
      <c r="U180" s="49">
        <v>7</v>
      </c>
      <c r="V180" s="42">
        <v>3</v>
      </c>
      <c r="W180" s="40">
        <v>0</v>
      </c>
      <c r="X180" s="33">
        <v>0</v>
      </c>
      <c r="Y180" s="51">
        <v>42</v>
      </c>
      <c r="Z180" s="52">
        <v>68550.999999999985</v>
      </c>
    </row>
    <row r="181" spans="1:26" x14ac:dyDescent="0.25">
      <c r="A181" s="38">
        <f>IFERROR(VLOOKUP(InteliPar[[#This Row],[Nombre de Articulo]],Productos[],4,FALSE),"00 Falta Info")</f>
        <v>0</v>
      </c>
      <c r="B181" s="34" t="str">
        <f>IFERROR(VLOOKUP(InteliPar[[#This Row],[Nombre de Articulo]],Productos[],3,FALSE),"00 Falta Info")</f>
        <v>Lacteos</v>
      </c>
      <c r="C181" s="34" t="str">
        <f>IFERROR(VLOOKUP(InteliPar[[#This Row],[Nombre de Articulo]],Productos[],2,FALSE),"00 Falta Info")</f>
        <v>Quesos</v>
      </c>
      <c r="D181" s="53">
        <v>46043</v>
      </c>
      <c r="E181" s="39" t="s">
        <v>122</v>
      </c>
      <c r="F181" s="40">
        <v>0.5</v>
      </c>
      <c r="G181" s="41">
        <v>71631.7</v>
      </c>
      <c r="H181" s="42">
        <v>2.82</v>
      </c>
      <c r="I181" s="43" t="s">
        <v>73</v>
      </c>
      <c r="J181" s="41">
        <v>25356.34</v>
      </c>
      <c r="K181" s="44">
        <v>0.8</v>
      </c>
      <c r="L181" s="45" t="s">
        <v>74</v>
      </c>
      <c r="M181" s="46" t="s">
        <v>91</v>
      </c>
      <c r="N181" s="40">
        <v>0</v>
      </c>
      <c r="O181" s="47">
        <v>46030</v>
      </c>
      <c r="P181" s="48">
        <v>46036</v>
      </c>
      <c r="Q181" s="49">
        <v>7</v>
      </c>
      <c r="R181" s="49">
        <v>3</v>
      </c>
      <c r="S181" s="32">
        <v>0.25</v>
      </c>
      <c r="T181" s="50">
        <v>46037</v>
      </c>
      <c r="U181" s="49">
        <v>7</v>
      </c>
      <c r="V181" s="42">
        <v>2</v>
      </c>
      <c r="W181" s="40">
        <v>0</v>
      </c>
      <c r="X181" s="33">
        <v>0</v>
      </c>
      <c r="Y181" s="51">
        <v>25</v>
      </c>
      <c r="Z181" s="52">
        <v>21734.005714285715</v>
      </c>
    </row>
    <row r="182" spans="1:26" x14ac:dyDescent="0.25">
      <c r="A182" s="38">
        <f>IFERROR(VLOOKUP(InteliPar[[#This Row],[Nombre de Articulo]],Productos[],4,FALSE),"00 Falta Info")</f>
        <v>0</v>
      </c>
      <c r="B182" s="34" t="str">
        <f>IFERROR(VLOOKUP(InteliPar[[#This Row],[Nombre de Articulo]],Productos[],3,FALSE),"00 Falta Info")</f>
        <v>Lacteos</v>
      </c>
      <c r="C182" s="34" t="str">
        <f>IFERROR(VLOOKUP(InteliPar[[#This Row],[Nombre de Articulo]],Productos[],2,FALSE),"00 Falta Info")</f>
        <v>Quesos</v>
      </c>
      <c r="D182" s="53">
        <v>46043</v>
      </c>
      <c r="E182" s="39" t="s">
        <v>123</v>
      </c>
      <c r="F182" s="40">
        <v>1.2</v>
      </c>
      <c r="G182" s="41">
        <v>139769</v>
      </c>
      <c r="H182" s="42">
        <v>13.82</v>
      </c>
      <c r="I182" s="43" t="s">
        <v>73</v>
      </c>
      <c r="J182" s="41">
        <v>10110.15</v>
      </c>
      <c r="K182" s="44">
        <v>0</v>
      </c>
      <c r="L182" s="45" t="s">
        <v>74</v>
      </c>
      <c r="M182" s="46" t="s">
        <v>448</v>
      </c>
      <c r="N182" s="40">
        <v>5.4</v>
      </c>
      <c r="O182" s="47">
        <v>46030</v>
      </c>
      <c r="P182" s="48">
        <v>46036</v>
      </c>
      <c r="Q182" s="49">
        <v>7</v>
      </c>
      <c r="R182" s="49">
        <v>3</v>
      </c>
      <c r="S182" s="32">
        <v>0.25</v>
      </c>
      <c r="T182" s="50">
        <v>46037</v>
      </c>
      <c r="U182" s="49">
        <v>7</v>
      </c>
      <c r="V182" s="42">
        <v>0</v>
      </c>
      <c r="W182" s="40">
        <v>0</v>
      </c>
      <c r="X182" s="33">
        <v>0</v>
      </c>
      <c r="Y182" s="51">
        <v>0</v>
      </c>
      <c r="Z182" s="52">
        <v>0</v>
      </c>
    </row>
    <row r="183" spans="1:26" x14ac:dyDescent="0.25">
      <c r="A183" s="38">
        <f>IFERROR(VLOOKUP(InteliPar[[#This Row],[Nombre de Articulo]],Productos[],4,FALSE),"00 Falta Info")</f>
        <v>0</v>
      </c>
      <c r="B183" s="34" t="str">
        <f>IFERROR(VLOOKUP(InteliPar[[#This Row],[Nombre de Articulo]],Productos[],3,FALSE),"00 Falta Info")</f>
        <v>Lacteos</v>
      </c>
      <c r="C183" s="34" t="str">
        <f>IFERROR(VLOOKUP(InteliPar[[#This Row],[Nombre de Articulo]],Productos[],2,FALSE),"00 Falta Info")</f>
        <v>Quesos</v>
      </c>
      <c r="D183" s="53">
        <v>46043</v>
      </c>
      <c r="E183" s="39" t="s">
        <v>90</v>
      </c>
      <c r="F183" s="40">
        <v>0.5</v>
      </c>
      <c r="G183" s="41">
        <v>97363.6</v>
      </c>
      <c r="H183" s="42">
        <v>5.36</v>
      </c>
      <c r="I183" s="43" t="s">
        <v>73</v>
      </c>
      <c r="J183" s="41">
        <v>18151.3</v>
      </c>
      <c r="K183" s="44">
        <v>2.1</v>
      </c>
      <c r="L183" s="45" t="s">
        <v>74</v>
      </c>
      <c r="M183" s="46" t="s">
        <v>91</v>
      </c>
      <c r="N183" s="40">
        <v>0</v>
      </c>
      <c r="O183" s="47">
        <v>46030</v>
      </c>
      <c r="P183" s="48">
        <v>46036</v>
      </c>
      <c r="Q183" s="49">
        <v>7</v>
      </c>
      <c r="R183" s="49">
        <v>3</v>
      </c>
      <c r="S183" s="32">
        <v>0.25</v>
      </c>
      <c r="T183" s="50">
        <v>46037</v>
      </c>
      <c r="U183" s="49">
        <v>7</v>
      </c>
      <c r="V183" s="42">
        <v>4</v>
      </c>
      <c r="W183" s="40">
        <v>0</v>
      </c>
      <c r="X183" s="33">
        <v>0</v>
      </c>
      <c r="Y183" s="51">
        <v>18</v>
      </c>
      <c r="Z183" s="52">
        <v>2722.6949999999997</v>
      </c>
    </row>
    <row r="184" spans="1:26" x14ac:dyDescent="0.25">
      <c r="A184" s="38">
        <f>IFERROR(VLOOKUP(InteliPar[[#This Row],[Nombre de Articulo]],Productos[],4,FALSE),"00 Falta Info")</f>
        <v>0</v>
      </c>
      <c r="B184" s="34" t="str">
        <f>IFERROR(VLOOKUP(InteliPar[[#This Row],[Nombre de Articulo]],Productos[],3,FALSE),"00 Falta Info")</f>
        <v>Abarrotes</v>
      </c>
      <c r="C184" s="34" t="str">
        <f>IFERROR(VLOOKUP(InteliPar[[#This Row],[Nombre de Articulo]],Productos[],2,FALSE),"00 Falta Info")</f>
        <v>Chocolate</v>
      </c>
      <c r="D184" s="53">
        <v>46043</v>
      </c>
      <c r="E184" s="39" t="s">
        <v>124</v>
      </c>
      <c r="F184" s="40">
        <v>0.4</v>
      </c>
      <c r="G184" s="41"/>
      <c r="H184" s="42">
        <v>20.16</v>
      </c>
      <c r="I184" s="43" t="s">
        <v>73</v>
      </c>
      <c r="J184" s="41"/>
      <c r="K184" s="44">
        <v>-0.3</v>
      </c>
      <c r="L184" s="45" t="s">
        <v>74</v>
      </c>
      <c r="M184" s="46" t="s">
        <v>91</v>
      </c>
      <c r="N184" s="40">
        <v>0</v>
      </c>
      <c r="O184" s="47">
        <v>46030</v>
      </c>
      <c r="P184" s="48">
        <v>46036</v>
      </c>
      <c r="Q184" s="49">
        <v>7</v>
      </c>
      <c r="R184" s="49">
        <v>3</v>
      </c>
      <c r="S184" s="32">
        <v>0.25</v>
      </c>
      <c r="T184" s="50">
        <v>46037</v>
      </c>
      <c r="U184" s="49">
        <v>7</v>
      </c>
      <c r="V184" s="42">
        <v>-1</v>
      </c>
      <c r="W184" s="40">
        <v>0</v>
      </c>
      <c r="X184" s="33">
        <v>0</v>
      </c>
      <c r="Y184" s="51">
        <v>-470</v>
      </c>
      <c r="Z184" s="52">
        <v>0</v>
      </c>
    </row>
    <row r="185" spans="1:26" x14ac:dyDescent="0.25">
      <c r="A185" s="38">
        <f>IFERROR(VLOOKUP(InteliPar[[#This Row],[Nombre de Articulo]],Productos[],4,FALSE),"00 Falta Info")</f>
        <v>0</v>
      </c>
      <c r="B185" s="34" t="str">
        <f>IFERROR(VLOOKUP(InteliPar[[#This Row],[Nombre de Articulo]],Productos[],3,FALSE),"00 Falta Info")</f>
        <v>Abarrotes</v>
      </c>
      <c r="C185" s="34" t="str">
        <f>IFERROR(VLOOKUP(InteliPar[[#This Row],[Nombre de Articulo]],Productos[],2,FALSE),"00 Falta Info")</f>
        <v>Chocolate</v>
      </c>
      <c r="D185" s="53">
        <v>46043</v>
      </c>
      <c r="E185" s="39" t="s">
        <v>125</v>
      </c>
      <c r="F185" s="40">
        <v>-0.7</v>
      </c>
      <c r="G185" s="41">
        <v>84480.4</v>
      </c>
      <c r="H185" s="42">
        <v>8.5500000000000007</v>
      </c>
      <c r="I185" s="43" t="s">
        <v>73</v>
      </c>
      <c r="J185" s="41">
        <v>9876.2900000000009</v>
      </c>
      <c r="K185" s="44">
        <v>0.1</v>
      </c>
      <c r="L185" s="45" t="s">
        <v>74</v>
      </c>
      <c r="M185" s="46" t="s">
        <v>91</v>
      </c>
      <c r="N185" s="40">
        <v>0</v>
      </c>
      <c r="O185" s="47">
        <v>46030</v>
      </c>
      <c r="P185" s="48">
        <v>46036</v>
      </c>
      <c r="Q185" s="49">
        <v>7</v>
      </c>
      <c r="R185" s="49">
        <v>3</v>
      </c>
      <c r="S185" s="32">
        <v>0.25</v>
      </c>
      <c r="T185" s="50">
        <v>46037</v>
      </c>
      <c r="U185" s="49">
        <v>7</v>
      </c>
      <c r="V185" s="42">
        <v>1</v>
      </c>
      <c r="W185" s="40">
        <v>0</v>
      </c>
      <c r="X185" s="33">
        <v>0</v>
      </c>
      <c r="Y185" s="51">
        <v>599</v>
      </c>
      <c r="Z185" s="52">
        <v>82043.751928571452</v>
      </c>
    </row>
    <row r="186" spans="1:26" x14ac:dyDescent="0.25">
      <c r="A186" s="38">
        <f>IFERROR(VLOOKUP(InteliPar[[#This Row],[Nombre de Articulo]],Productos[],4,FALSE),"00 Falta Info")</f>
        <v>0</v>
      </c>
      <c r="B186" s="34" t="str">
        <f>IFERROR(VLOOKUP(InteliPar[[#This Row],[Nombre de Articulo]],Productos[],3,FALSE),"00 Falta Info")</f>
        <v>Abarrotes</v>
      </c>
      <c r="C186" s="34" t="str">
        <f>IFERROR(VLOOKUP(InteliPar[[#This Row],[Nombre de Articulo]],Productos[],2,FALSE),"00 Falta Info")</f>
        <v>Chocolate</v>
      </c>
      <c r="D186" s="53">
        <v>46043</v>
      </c>
      <c r="E186" s="39" t="s">
        <v>126</v>
      </c>
      <c r="F186" s="40">
        <v>0.7</v>
      </c>
      <c r="G186" s="41"/>
      <c r="H186" s="42">
        <v>9.49</v>
      </c>
      <c r="I186" s="43" t="s">
        <v>73</v>
      </c>
      <c r="J186" s="41"/>
      <c r="K186" s="44">
        <v>0.2</v>
      </c>
      <c r="L186" s="45" t="s">
        <v>74</v>
      </c>
      <c r="M186" s="46" t="s">
        <v>91</v>
      </c>
      <c r="N186" s="40">
        <v>0</v>
      </c>
      <c r="O186" s="47">
        <v>46030</v>
      </c>
      <c r="P186" s="48">
        <v>46036</v>
      </c>
      <c r="Q186" s="49">
        <v>7</v>
      </c>
      <c r="R186" s="49">
        <v>3</v>
      </c>
      <c r="S186" s="32">
        <v>0.25</v>
      </c>
      <c r="T186" s="50">
        <v>46037</v>
      </c>
      <c r="U186" s="49">
        <v>7</v>
      </c>
      <c r="V186" s="42">
        <v>1</v>
      </c>
      <c r="W186" s="40">
        <v>0</v>
      </c>
      <c r="X186" s="33">
        <v>0</v>
      </c>
      <c r="Y186" s="51">
        <v>332</v>
      </c>
      <c r="Z186" s="52">
        <v>0</v>
      </c>
    </row>
    <row r="187" spans="1:26" x14ac:dyDescent="0.25">
      <c r="A187" s="38">
        <f>IFERROR(VLOOKUP(InteliPar[[#This Row],[Nombre de Articulo]],Productos[],4,FALSE),"00 Falta Info")</f>
        <v>0</v>
      </c>
      <c r="B187" s="34" t="str">
        <f>IFERROR(VLOOKUP(InteliPar[[#This Row],[Nombre de Articulo]],Productos[],3,FALSE),"00 Falta Info")</f>
        <v>Abarrotes</v>
      </c>
      <c r="C187" s="34" t="str">
        <f>IFERROR(VLOOKUP(InteliPar[[#This Row],[Nombre de Articulo]],Productos[],2,FALSE),"00 Falta Info")</f>
        <v>Aceite</v>
      </c>
      <c r="D187" s="53">
        <v>46043</v>
      </c>
      <c r="E187" s="39" t="s">
        <v>127</v>
      </c>
      <c r="F187" s="40">
        <v>7</v>
      </c>
      <c r="G187" s="41">
        <v>23955</v>
      </c>
      <c r="H187" s="42">
        <v>15</v>
      </c>
      <c r="I187" s="43">
        <v>1</v>
      </c>
      <c r="J187" s="41">
        <v>1597</v>
      </c>
      <c r="K187" s="44">
        <v>18.5</v>
      </c>
      <c r="L187" s="45" t="s">
        <v>453</v>
      </c>
      <c r="M187" s="46" t="s">
        <v>91</v>
      </c>
      <c r="N187" s="40">
        <v>0</v>
      </c>
      <c r="O187" s="47">
        <v>46030</v>
      </c>
      <c r="P187" s="48">
        <v>46036</v>
      </c>
      <c r="Q187" s="49">
        <v>7</v>
      </c>
      <c r="R187" s="49">
        <v>3</v>
      </c>
      <c r="S187" s="32">
        <v>0.25</v>
      </c>
      <c r="T187" s="50">
        <v>46037</v>
      </c>
      <c r="U187" s="49">
        <v>7</v>
      </c>
      <c r="V187" s="42">
        <v>34</v>
      </c>
      <c r="W187" s="40">
        <v>19</v>
      </c>
      <c r="X187" s="33">
        <v>30343</v>
      </c>
      <c r="Y187" s="51">
        <v>6</v>
      </c>
      <c r="Z187" s="52">
        <v>0</v>
      </c>
    </row>
    <row r="188" spans="1:26" x14ac:dyDescent="0.25">
      <c r="A188" s="38">
        <f>IFERROR(VLOOKUP(InteliPar[[#This Row],[Nombre de Articulo]],Productos[],4,FALSE),"00 Falta Info")</f>
        <v>0</v>
      </c>
      <c r="B188" s="34" t="str">
        <f>IFERROR(VLOOKUP(InteliPar[[#This Row],[Nombre de Articulo]],Productos[],3,FALSE),"00 Falta Info")</f>
        <v>Verduras</v>
      </c>
      <c r="C188" s="34" t="str">
        <f>IFERROR(VLOOKUP(InteliPar[[#This Row],[Nombre de Articulo]],Productos[],2,FALSE),"00 Falta Info")</f>
        <v>Champiñon</v>
      </c>
      <c r="D188" s="53">
        <v>46043</v>
      </c>
      <c r="E188" s="39" t="s">
        <v>128</v>
      </c>
      <c r="F188" s="40"/>
      <c r="G188" s="41">
        <v>58159.8</v>
      </c>
      <c r="H188" s="42">
        <v>3.21</v>
      </c>
      <c r="I188" s="43" t="s">
        <v>73</v>
      </c>
      <c r="J188" s="41">
        <v>18135.259999999998</v>
      </c>
      <c r="K188" s="44">
        <v>3.5</v>
      </c>
      <c r="L188" s="45" t="s">
        <v>74</v>
      </c>
      <c r="M188" s="46" t="s">
        <v>454</v>
      </c>
      <c r="N188" s="40">
        <v>0</v>
      </c>
      <c r="O188" s="47">
        <v>46030</v>
      </c>
      <c r="P188" s="48">
        <v>46036</v>
      </c>
      <c r="Q188" s="49">
        <v>7</v>
      </c>
      <c r="R188" s="49">
        <v>3</v>
      </c>
      <c r="S188" s="32">
        <v>0.25</v>
      </c>
      <c r="T188" s="50">
        <v>46037</v>
      </c>
      <c r="U188" s="49">
        <v>7</v>
      </c>
      <c r="V188" s="42">
        <v>7</v>
      </c>
      <c r="W188" s="40">
        <v>4</v>
      </c>
      <c r="X188" s="33">
        <v>72541.039999999994</v>
      </c>
      <c r="Y188" s="51">
        <v>6</v>
      </c>
      <c r="Z188" s="52">
        <v>0</v>
      </c>
    </row>
    <row r="189" spans="1:26" x14ac:dyDescent="0.25">
      <c r="A189" s="38">
        <f>IFERROR(VLOOKUP(InteliPar[[#This Row],[Nombre de Articulo]],Productos[],4,FALSE),"00 Falta Info")</f>
        <v>0</v>
      </c>
      <c r="B189" s="34" t="str">
        <f>IFERROR(VLOOKUP(InteliPar[[#This Row],[Nombre de Articulo]],Productos[],3,FALSE),"00 Falta Info")</f>
        <v>Verduras</v>
      </c>
      <c r="C189" s="34" t="str">
        <f>IFERROR(VLOOKUP(InteliPar[[#This Row],[Nombre de Articulo]],Productos[],2,FALSE),"00 Falta Info")</f>
        <v>Champiñon</v>
      </c>
      <c r="D189" s="53">
        <v>46043</v>
      </c>
      <c r="E189" s="39" t="s">
        <v>129</v>
      </c>
      <c r="F189" s="40">
        <v>2</v>
      </c>
      <c r="G189" s="41">
        <v>13494</v>
      </c>
      <c r="H189" s="42">
        <v>1.04</v>
      </c>
      <c r="I189" s="43" t="s">
        <v>73</v>
      </c>
      <c r="J189" s="41">
        <v>13000</v>
      </c>
      <c r="K189" s="44">
        <v>3</v>
      </c>
      <c r="L189" s="45" t="s">
        <v>74</v>
      </c>
      <c r="M189" s="46" t="s">
        <v>454</v>
      </c>
      <c r="N189" s="40">
        <v>0</v>
      </c>
      <c r="O189" s="47">
        <v>46030</v>
      </c>
      <c r="P189" s="48">
        <v>46036</v>
      </c>
      <c r="Q189" s="49">
        <v>7</v>
      </c>
      <c r="R189" s="49">
        <v>3</v>
      </c>
      <c r="S189" s="32">
        <v>0.25</v>
      </c>
      <c r="T189" s="50">
        <v>46037</v>
      </c>
      <c r="U189" s="49">
        <v>7</v>
      </c>
      <c r="V189" s="42">
        <v>6</v>
      </c>
      <c r="W189" s="40">
        <v>5</v>
      </c>
      <c r="X189" s="33">
        <v>65000</v>
      </c>
      <c r="Y189" s="51">
        <v>2</v>
      </c>
      <c r="Z189" s="52">
        <v>0</v>
      </c>
    </row>
    <row r="190" spans="1:26" x14ac:dyDescent="0.25">
      <c r="A190" s="38">
        <f>IFERROR(VLOOKUP(InteliPar[[#This Row],[Nombre de Articulo]],Productos[],4,FALSE),"00 Falta Info")</f>
        <v>0</v>
      </c>
      <c r="B190" s="34" t="str">
        <f>IFERROR(VLOOKUP(InteliPar[[#This Row],[Nombre de Articulo]],Productos[],3,FALSE),"00 Falta Info")</f>
        <v>Verduras</v>
      </c>
      <c r="C190" s="34" t="str">
        <f>IFERROR(VLOOKUP(InteliPar[[#This Row],[Nombre de Articulo]],Productos[],2,FALSE),"00 Falta Info")</f>
        <v>Palta</v>
      </c>
      <c r="D190" s="53">
        <v>46043</v>
      </c>
      <c r="E190" s="39" t="s">
        <v>92</v>
      </c>
      <c r="F190" s="40">
        <v>17.3</v>
      </c>
      <c r="G190" s="41">
        <v>7412.85</v>
      </c>
      <c r="H190" s="42">
        <v>5.21</v>
      </c>
      <c r="I190" s="43" t="s">
        <v>73</v>
      </c>
      <c r="J190" s="41">
        <v>1421.73</v>
      </c>
      <c r="K190" s="44">
        <v>17.3</v>
      </c>
      <c r="L190" s="45" t="s">
        <v>74</v>
      </c>
      <c r="M190" s="46" t="s">
        <v>454</v>
      </c>
      <c r="N190" s="40">
        <v>14.5</v>
      </c>
      <c r="O190" s="47">
        <v>46030</v>
      </c>
      <c r="P190" s="48">
        <v>46036</v>
      </c>
      <c r="Q190" s="49">
        <v>7</v>
      </c>
      <c r="R190" s="49">
        <v>3</v>
      </c>
      <c r="S190" s="32">
        <v>0.25</v>
      </c>
      <c r="T190" s="50">
        <v>46037</v>
      </c>
      <c r="U190" s="49">
        <v>7</v>
      </c>
      <c r="V190" s="42">
        <v>31</v>
      </c>
      <c r="W190" s="40">
        <v>26</v>
      </c>
      <c r="X190" s="33">
        <v>36964.980000000003</v>
      </c>
      <c r="Y190" s="51">
        <v>2</v>
      </c>
      <c r="Z190" s="52">
        <v>0</v>
      </c>
    </row>
    <row r="191" spans="1:26" x14ac:dyDescent="0.25">
      <c r="A191" s="38">
        <f>IFERROR(VLOOKUP(InteliPar[[#This Row],[Nombre de Articulo]],Productos[],4,FALSE),"00 Falta Info")</f>
        <v>0</v>
      </c>
      <c r="B191" s="34" t="str">
        <f>IFERROR(VLOOKUP(InteliPar[[#This Row],[Nombre de Articulo]],Productos[],3,FALSE),"00 Falta Info")</f>
        <v>Postres</v>
      </c>
      <c r="C191" s="34" t="str">
        <f>IFERROR(VLOOKUP(InteliPar[[#This Row],[Nombre de Articulo]],Productos[],2,FALSE),"00 Falta Info")</f>
        <v>Tortas</v>
      </c>
      <c r="D191" s="53">
        <v>46043</v>
      </c>
      <c r="E191" s="39" t="s">
        <v>130</v>
      </c>
      <c r="F191" s="40">
        <v>34</v>
      </c>
      <c r="G191" s="41">
        <v>46200</v>
      </c>
      <c r="H191" s="42">
        <v>42</v>
      </c>
      <c r="I191" s="43">
        <v>1</v>
      </c>
      <c r="J191" s="41">
        <v>1100</v>
      </c>
      <c r="K191" s="44">
        <v>34</v>
      </c>
      <c r="L191" s="45" t="s">
        <v>440</v>
      </c>
      <c r="M191" s="46" t="s">
        <v>455</v>
      </c>
      <c r="N191" s="40">
        <v>48</v>
      </c>
      <c r="O191" s="47">
        <v>46030</v>
      </c>
      <c r="P191" s="48">
        <v>46036</v>
      </c>
      <c r="Q191" s="49">
        <v>7</v>
      </c>
      <c r="R191" s="49">
        <v>3</v>
      </c>
      <c r="S191" s="32">
        <v>0.25</v>
      </c>
      <c r="T191" s="50">
        <v>46037</v>
      </c>
      <c r="U191" s="49">
        <v>7</v>
      </c>
      <c r="V191" s="42">
        <v>61</v>
      </c>
      <c r="W191" s="40">
        <v>19</v>
      </c>
      <c r="X191" s="33">
        <v>20900</v>
      </c>
      <c r="Y191" s="51">
        <v>9</v>
      </c>
      <c r="Z191" s="52">
        <v>0</v>
      </c>
    </row>
    <row r="192" spans="1:26" x14ac:dyDescent="0.25">
      <c r="A192" s="38">
        <f>IFERROR(VLOOKUP(InteliPar[[#This Row],[Nombre de Articulo]],Productos[],4,FALSE),"00 Falta Info")</f>
        <v>0</v>
      </c>
      <c r="B192" s="34" t="str">
        <f>IFERROR(VLOOKUP(InteliPar[[#This Row],[Nombre de Articulo]],Productos[],3,FALSE),"00 Falta Info")</f>
        <v>Postres</v>
      </c>
      <c r="C192" s="34" t="str">
        <f>IFERROR(VLOOKUP(InteliPar[[#This Row],[Nombre de Articulo]],Productos[],2,FALSE),"00 Falta Info")</f>
        <v>Tortas</v>
      </c>
      <c r="D192" s="53">
        <v>46043</v>
      </c>
      <c r="E192" s="39" t="s">
        <v>131</v>
      </c>
      <c r="F192" s="40">
        <v>13</v>
      </c>
      <c r="G192" s="41">
        <v>64372</v>
      </c>
      <c r="H192" s="42">
        <v>76</v>
      </c>
      <c r="I192" s="43">
        <v>1</v>
      </c>
      <c r="J192" s="41">
        <v>847</v>
      </c>
      <c r="K192" s="44">
        <v>13</v>
      </c>
      <c r="L192" s="45" t="s">
        <v>440</v>
      </c>
      <c r="M192" s="46" t="s">
        <v>455</v>
      </c>
      <c r="N192" s="40">
        <v>4</v>
      </c>
      <c r="O192" s="47">
        <v>46030</v>
      </c>
      <c r="P192" s="48">
        <v>46036</v>
      </c>
      <c r="Q192" s="49">
        <v>7</v>
      </c>
      <c r="R192" s="49">
        <v>3</v>
      </c>
      <c r="S192" s="32">
        <v>0.25</v>
      </c>
      <c r="T192" s="50">
        <v>46037</v>
      </c>
      <c r="U192" s="49">
        <v>7</v>
      </c>
      <c r="V192" s="42">
        <v>24</v>
      </c>
      <c r="W192" s="40">
        <v>0</v>
      </c>
      <c r="X192" s="33">
        <v>0</v>
      </c>
      <c r="Y192" s="51">
        <v>41</v>
      </c>
      <c r="Z192" s="52">
        <v>36965.5</v>
      </c>
    </row>
    <row r="193" spans="1:26" x14ac:dyDescent="0.25">
      <c r="A193" s="38">
        <f>IFERROR(VLOOKUP(InteliPar[[#This Row],[Nombre de Articulo]],Productos[],4,FALSE),"00 Falta Info")</f>
        <v>0</v>
      </c>
      <c r="B193" s="34" t="str">
        <f>IFERROR(VLOOKUP(InteliPar[[#This Row],[Nombre de Articulo]],Productos[],3,FALSE),"00 Falta Info")</f>
        <v>Postres</v>
      </c>
      <c r="C193" s="34" t="str">
        <f>IFERROR(VLOOKUP(InteliPar[[#This Row],[Nombre de Articulo]],Productos[],2,FALSE),"00 Falta Info")</f>
        <v>Tortas</v>
      </c>
      <c r="D193" s="53">
        <v>46043</v>
      </c>
      <c r="E193" s="39" t="s">
        <v>132</v>
      </c>
      <c r="F193" s="40"/>
      <c r="G193" s="41"/>
      <c r="H193" s="42">
        <v>131</v>
      </c>
      <c r="I193" s="43">
        <v>1</v>
      </c>
      <c r="J193" s="41"/>
      <c r="K193" s="44">
        <v>0</v>
      </c>
      <c r="L193" s="45" t="s">
        <v>440</v>
      </c>
      <c r="M193" s="46" t="s">
        <v>455</v>
      </c>
      <c r="N193" s="40">
        <v>0</v>
      </c>
      <c r="O193" s="47">
        <v>46030</v>
      </c>
      <c r="P193" s="48">
        <v>46036</v>
      </c>
      <c r="Q193" s="49">
        <v>7</v>
      </c>
      <c r="R193" s="49">
        <v>3</v>
      </c>
      <c r="S193" s="32">
        <v>0.25</v>
      </c>
      <c r="T193" s="50">
        <v>46037</v>
      </c>
      <c r="U193" s="49">
        <v>7</v>
      </c>
      <c r="V193" s="42">
        <v>0</v>
      </c>
      <c r="W193" s="40">
        <v>0</v>
      </c>
      <c r="X193" s="33">
        <v>0</v>
      </c>
      <c r="Y193" s="51">
        <v>0</v>
      </c>
      <c r="Z193" s="52">
        <v>0</v>
      </c>
    </row>
    <row r="194" spans="1:26" x14ac:dyDescent="0.25">
      <c r="A194" s="38">
        <f>IFERROR(VLOOKUP(InteliPar[[#This Row],[Nombre de Articulo]],Productos[],4,FALSE),"00 Falta Info")</f>
        <v>0</v>
      </c>
      <c r="B194" s="34" t="str">
        <f>IFERROR(VLOOKUP(InteliPar[[#This Row],[Nombre de Articulo]],Productos[],3,FALSE),"00 Falta Info")</f>
        <v>Postres</v>
      </c>
      <c r="C194" s="34" t="str">
        <f>IFERROR(VLOOKUP(InteliPar[[#This Row],[Nombre de Articulo]],Productos[],2,FALSE),"00 Falta Info")</f>
        <v>Tortas</v>
      </c>
      <c r="D194" s="53">
        <v>46043</v>
      </c>
      <c r="E194" s="39" t="s">
        <v>133</v>
      </c>
      <c r="F194" s="40"/>
      <c r="G194" s="41">
        <v>4452</v>
      </c>
      <c r="H194" s="42">
        <v>14</v>
      </c>
      <c r="I194" s="43">
        <v>1</v>
      </c>
      <c r="J194" s="41">
        <v>318</v>
      </c>
      <c r="K194" s="44">
        <v>0</v>
      </c>
      <c r="L194" s="45" t="s">
        <v>440</v>
      </c>
      <c r="M194" s="46" t="s">
        <v>455</v>
      </c>
      <c r="N194" s="40">
        <v>0</v>
      </c>
      <c r="O194" s="47">
        <v>46030</v>
      </c>
      <c r="P194" s="48">
        <v>46036</v>
      </c>
      <c r="Q194" s="49">
        <v>7</v>
      </c>
      <c r="R194" s="49">
        <v>3</v>
      </c>
      <c r="S194" s="32">
        <v>0.25</v>
      </c>
      <c r="T194" s="50">
        <v>46037</v>
      </c>
      <c r="U194" s="49">
        <v>7</v>
      </c>
      <c r="V194" s="42">
        <v>0</v>
      </c>
      <c r="W194" s="40">
        <v>0</v>
      </c>
      <c r="X194" s="33">
        <v>0</v>
      </c>
      <c r="Y194" s="51">
        <v>0</v>
      </c>
      <c r="Z194" s="52">
        <v>0</v>
      </c>
    </row>
    <row r="195" spans="1:26" x14ac:dyDescent="0.25">
      <c r="A195" s="38">
        <f>IFERROR(VLOOKUP(InteliPar[[#This Row],[Nombre de Articulo]],Productos[],4,FALSE),"00 Falta Info")</f>
        <v>0</v>
      </c>
      <c r="B195" s="34" t="str">
        <f>IFERROR(VLOOKUP(InteliPar[[#This Row],[Nombre de Articulo]],Productos[],3,FALSE),"00 Falta Info")</f>
        <v>Postres</v>
      </c>
      <c r="C195" s="34" t="str">
        <f>IFERROR(VLOOKUP(InteliPar[[#This Row],[Nombre de Articulo]],Productos[],2,FALSE),"00 Falta Info")</f>
        <v>Tortas</v>
      </c>
      <c r="D195" s="53">
        <v>46043</v>
      </c>
      <c r="E195" s="39" t="s">
        <v>134</v>
      </c>
      <c r="F195" s="40">
        <v>12</v>
      </c>
      <c r="G195" s="41">
        <v>19200</v>
      </c>
      <c r="H195" s="42">
        <v>16</v>
      </c>
      <c r="I195" s="43">
        <v>1</v>
      </c>
      <c r="J195" s="41">
        <v>1200</v>
      </c>
      <c r="K195" s="44">
        <v>12</v>
      </c>
      <c r="L195" s="45" t="s">
        <v>440</v>
      </c>
      <c r="M195" s="46" t="s">
        <v>455</v>
      </c>
      <c r="N195" s="40">
        <v>0</v>
      </c>
      <c r="O195" s="47">
        <v>46030</v>
      </c>
      <c r="P195" s="48">
        <v>46036</v>
      </c>
      <c r="Q195" s="49">
        <v>7</v>
      </c>
      <c r="R195" s="49">
        <v>3</v>
      </c>
      <c r="S195" s="32">
        <v>0.25</v>
      </c>
      <c r="T195" s="50">
        <v>46037</v>
      </c>
      <c r="U195" s="49">
        <v>7</v>
      </c>
      <c r="V195" s="42">
        <v>22</v>
      </c>
      <c r="W195" s="40">
        <v>6</v>
      </c>
      <c r="X195" s="33">
        <v>7200</v>
      </c>
      <c r="Y195" s="51">
        <v>9</v>
      </c>
      <c r="Z195" s="52">
        <v>0</v>
      </c>
    </row>
    <row r="196" spans="1:26" x14ac:dyDescent="0.25">
      <c r="A196" s="38">
        <f>IFERROR(VLOOKUP(InteliPar[[#This Row],[Nombre de Articulo]],Productos[],4,FALSE),"00 Falta Info")</f>
        <v>0</v>
      </c>
      <c r="B196" s="34" t="str">
        <f>IFERROR(VLOOKUP(InteliPar[[#This Row],[Nombre de Articulo]],Productos[],3,FALSE),"00 Falta Info")</f>
        <v>Postres</v>
      </c>
      <c r="C196" s="34" t="str">
        <f>IFERROR(VLOOKUP(InteliPar[[#This Row],[Nombre de Articulo]],Productos[],2,FALSE),"00 Falta Info")</f>
        <v>Tortas</v>
      </c>
      <c r="D196" s="53">
        <v>46043</v>
      </c>
      <c r="E196" s="39" t="s">
        <v>135</v>
      </c>
      <c r="F196" s="40">
        <v>11</v>
      </c>
      <c r="G196" s="41">
        <v>7000</v>
      </c>
      <c r="H196" s="42">
        <v>7</v>
      </c>
      <c r="I196" s="43">
        <v>1</v>
      </c>
      <c r="J196" s="41">
        <v>1000</v>
      </c>
      <c r="K196" s="44">
        <v>11</v>
      </c>
      <c r="L196" s="45" t="s">
        <v>440</v>
      </c>
      <c r="M196" s="46" t="s">
        <v>455</v>
      </c>
      <c r="N196" s="40">
        <v>4</v>
      </c>
      <c r="O196" s="47">
        <v>46030</v>
      </c>
      <c r="P196" s="48">
        <v>46036</v>
      </c>
      <c r="Q196" s="49">
        <v>7</v>
      </c>
      <c r="R196" s="49">
        <v>3</v>
      </c>
      <c r="S196" s="32">
        <v>0.25</v>
      </c>
      <c r="T196" s="50">
        <v>46037</v>
      </c>
      <c r="U196" s="49">
        <v>7</v>
      </c>
      <c r="V196" s="42">
        <v>20</v>
      </c>
      <c r="W196" s="40">
        <v>13</v>
      </c>
      <c r="X196" s="33">
        <v>13000</v>
      </c>
      <c r="Y196" s="51">
        <v>4</v>
      </c>
      <c r="Z196" s="52">
        <v>0</v>
      </c>
    </row>
    <row r="197" spans="1:26" x14ac:dyDescent="0.25">
      <c r="A197" s="38">
        <f>IFERROR(VLOOKUP(InteliPar[[#This Row],[Nombre de Articulo]],Productos[],4,FALSE),"00 Falta Info")</f>
        <v>0</v>
      </c>
      <c r="B197" s="34" t="str">
        <f>IFERROR(VLOOKUP(InteliPar[[#This Row],[Nombre de Articulo]],Productos[],3,FALSE),"00 Falta Info")</f>
        <v>Postres</v>
      </c>
      <c r="C197" s="34" t="str">
        <f>IFERROR(VLOOKUP(InteliPar[[#This Row],[Nombre de Articulo]],Productos[],2,FALSE),"00 Falta Info")</f>
        <v>Tortas</v>
      </c>
      <c r="D197" s="53">
        <v>46043</v>
      </c>
      <c r="E197" s="39" t="s">
        <v>136</v>
      </c>
      <c r="F197" s="40">
        <v>12</v>
      </c>
      <c r="G197" s="41">
        <v>22100</v>
      </c>
      <c r="H197" s="42">
        <v>17</v>
      </c>
      <c r="I197" s="43">
        <v>1</v>
      </c>
      <c r="J197" s="41">
        <v>1300</v>
      </c>
      <c r="K197" s="44">
        <v>12.6</v>
      </c>
      <c r="L197" s="45" t="s">
        <v>440</v>
      </c>
      <c r="M197" s="46" t="s">
        <v>455</v>
      </c>
      <c r="N197" s="40">
        <v>10</v>
      </c>
      <c r="O197" s="47">
        <v>46030</v>
      </c>
      <c r="P197" s="48">
        <v>46036</v>
      </c>
      <c r="Q197" s="49">
        <v>7</v>
      </c>
      <c r="R197" s="49">
        <v>3</v>
      </c>
      <c r="S197" s="32">
        <v>0.25</v>
      </c>
      <c r="T197" s="50">
        <v>46037</v>
      </c>
      <c r="U197" s="49">
        <v>7</v>
      </c>
      <c r="V197" s="42">
        <v>23</v>
      </c>
      <c r="W197" s="40">
        <v>6</v>
      </c>
      <c r="X197" s="33">
        <v>7800</v>
      </c>
      <c r="Y197" s="51">
        <v>9</v>
      </c>
      <c r="Z197" s="52">
        <v>0</v>
      </c>
    </row>
    <row r="198" spans="1:26" x14ac:dyDescent="0.25">
      <c r="A198" s="38">
        <f>IFERROR(VLOOKUP(InteliPar[[#This Row],[Nombre de Articulo]],Productos[],4,FALSE),"00 Falta Info")</f>
        <v>0</v>
      </c>
      <c r="B198" s="34" t="str">
        <f>IFERROR(VLOOKUP(InteliPar[[#This Row],[Nombre de Articulo]],Productos[],3,FALSE),"00 Falta Info")</f>
        <v>Colación</v>
      </c>
      <c r="C198" s="34" t="str">
        <f>IFERROR(VLOOKUP(InteliPar[[#This Row],[Nombre de Articulo]],Productos[],2,FALSE),"00 Falta Info")</f>
        <v>Colacion</v>
      </c>
      <c r="D198" s="53">
        <v>46043</v>
      </c>
      <c r="E198" s="39" t="s">
        <v>137</v>
      </c>
      <c r="F198" s="40">
        <v>4.0999999999999996</v>
      </c>
      <c r="G198" s="41">
        <v>53560</v>
      </c>
      <c r="H198" s="42">
        <v>10.3</v>
      </c>
      <c r="I198" s="43" t="s">
        <v>73</v>
      </c>
      <c r="J198" s="41">
        <v>5200</v>
      </c>
      <c r="K198" s="44">
        <v>3.4</v>
      </c>
      <c r="L198" s="45" t="s">
        <v>74</v>
      </c>
      <c r="M198" s="46" t="s">
        <v>437</v>
      </c>
      <c r="N198" s="40">
        <v>10.3</v>
      </c>
      <c r="O198" s="47">
        <v>46030</v>
      </c>
      <c r="P198" s="48">
        <v>46036</v>
      </c>
      <c r="Q198" s="49">
        <v>7</v>
      </c>
      <c r="R198" s="49">
        <v>3</v>
      </c>
      <c r="S198" s="32">
        <v>0.25</v>
      </c>
      <c r="T198" s="50">
        <v>46037</v>
      </c>
      <c r="U198" s="49">
        <v>7</v>
      </c>
      <c r="V198" s="42">
        <v>7</v>
      </c>
      <c r="W198" s="40">
        <v>0</v>
      </c>
      <c r="X198" s="33">
        <v>0</v>
      </c>
      <c r="Y198" s="51">
        <v>21</v>
      </c>
      <c r="Z198" s="52">
        <v>8840</v>
      </c>
    </row>
    <row r="199" spans="1:26" x14ac:dyDescent="0.25">
      <c r="A199" s="38">
        <f>IFERROR(VLOOKUP(InteliPar[[#This Row],[Nombre de Articulo]],Productos[],4,FALSE),"00 Falta Info")</f>
        <v>0</v>
      </c>
      <c r="B199" s="34" t="str">
        <f>IFERROR(VLOOKUP(InteliPar[[#This Row],[Nombre de Articulo]],Productos[],3,FALSE),"00 Falta Info")</f>
        <v>Colación</v>
      </c>
      <c r="C199" s="34" t="str">
        <f>IFERROR(VLOOKUP(InteliPar[[#This Row],[Nombre de Articulo]],Productos[],2,FALSE),"00 Falta Info")</f>
        <v>Colacion</v>
      </c>
      <c r="D199" s="53">
        <v>46043</v>
      </c>
      <c r="E199" s="39" t="s">
        <v>138</v>
      </c>
      <c r="F199" s="40">
        <v>19.7</v>
      </c>
      <c r="G199" s="41"/>
      <c r="H199" s="42"/>
      <c r="I199" s="43" t="s">
        <v>73</v>
      </c>
      <c r="J199" s="41">
        <v>6990</v>
      </c>
      <c r="K199" s="44">
        <v>24.4</v>
      </c>
      <c r="L199" s="45" t="s">
        <v>74</v>
      </c>
      <c r="M199" s="46" t="s">
        <v>437</v>
      </c>
      <c r="N199" s="40">
        <v>0</v>
      </c>
      <c r="O199" s="47">
        <v>46030</v>
      </c>
      <c r="P199" s="48">
        <v>46036</v>
      </c>
      <c r="Q199" s="49">
        <v>7</v>
      </c>
      <c r="R199" s="49">
        <v>3</v>
      </c>
      <c r="S199" s="32">
        <v>0.25</v>
      </c>
      <c r="T199" s="50">
        <v>46037</v>
      </c>
      <c r="U199" s="49">
        <v>7</v>
      </c>
      <c r="V199" s="42">
        <v>44</v>
      </c>
      <c r="W199" s="40">
        <v>44</v>
      </c>
      <c r="X199" s="33">
        <v>307560</v>
      </c>
      <c r="Y199" s="51">
        <v>0</v>
      </c>
      <c r="Z199" s="52">
        <v>0</v>
      </c>
    </row>
    <row r="200" spans="1:26" x14ac:dyDescent="0.25">
      <c r="A200" s="38">
        <f>IFERROR(VLOOKUP(InteliPar[[#This Row],[Nombre de Articulo]],Productos[],4,FALSE),"00 Falta Info")</f>
        <v>0</v>
      </c>
      <c r="B200" s="34" t="str">
        <f>IFERROR(VLOOKUP(InteliPar[[#This Row],[Nombre de Articulo]],Productos[],3,FALSE),"00 Falta Info")</f>
        <v>Colación</v>
      </c>
      <c r="C200" s="34" t="str">
        <f>IFERROR(VLOOKUP(InteliPar[[#This Row],[Nombre de Articulo]],Productos[],2,FALSE),"00 Falta Info")</f>
        <v>Colacion</v>
      </c>
      <c r="D200" s="53">
        <v>46043</v>
      </c>
      <c r="E200" s="39" t="s">
        <v>139</v>
      </c>
      <c r="F200" s="40">
        <v>25.4</v>
      </c>
      <c r="G200" s="41">
        <v>70111.199999999997</v>
      </c>
      <c r="H200" s="42">
        <v>17.84</v>
      </c>
      <c r="I200" s="43" t="s">
        <v>73</v>
      </c>
      <c r="J200" s="41">
        <v>3930</v>
      </c>
      <c r="K200" s="44">
        <v>16.3</v>
      </c>
      <c r="L200" s="45" t="s">
        <v>74</v>
      </c>
      <c r="M200" s="46" t="s">
        <v>437</v>
      </c>
      <c r="N200" s="40">
        <v>17.8</v>
      </c>
      <c r="O200" s="47">
        <v>46030</v>
      </c>
      <c r="P200" s="48">
        <v>46036</v>
      </c>
      <c r="Q200" s="49">
        <v>7</v>
      </c>
      <c r="R200" s="49">
        <v>3</v>
      </c>
      <c r="S200" s="32">
        <v>0.25</v>
      </c>
      <c r="T200" s="50">
        <v>46037</v>
      </c>
      <c r="U200" s="49">
        <v>7</v>
      </c>
      <c r="V200" s="42">
        <v>30</v>
      </c>
      <c r="W200" s="40">
        <v>13</v>
      </c>
      <c r="X200" s="33">
        <v>51090</v>
      </c>
      <c r="Y200" s="51">
        <v>8</v>
      </c>
      <c r="Z200" s="52">
        <v>0</v>
      </c>
    </row>
    <row r="201" spans="1:26" x14ac:dyDescent="0.25">
      <c r="A201" s="38">
        <f>IFERROR(VLOOKUP(InteliPar[[#This Row],[Nombre de Articulo]],Productos[],4,FALSE),"00 Falta Info")</f>
        <v>0</v>
      </c>
      <c r="B201" s="34" t="str">
        <f>IFERROR(VLOOKUP(InteliPar[[#This Row],[Nombre de Articulo]],Productos[],3,FALSE),"00 Falta Info")</f>
        <v>Colación</v>
      </c>
      <c r="C201" s="34" t="str">
        <f>IFERROR(VLOOKUP(InteliPar[[#This Row],[Nombre de Articulo]],Productos[],2,FALSE),"00 Falta Info")</f>
        <v>Colacion</v>
      </c>
      <c r="D201" s="53">
        <v>46043</v>
      </c>
      <c r="E201" s="39" t="s">
        <v>142</v>
      </c>
      <c r="F201" s="40">
        <v>-7</v>
      </c>
      <c r="G201" s="41"/>
      <c r="H201" s="42">
        <v>7.04</v>
      </c>
      <c r="I201" s="43" t="s">
        <v>73</v>
      </c>
      <c r="J201" s="41"/>
      <c r="K201" s="44">
        <v>-7</v>
      </c>
      <c r="L201" s="45" t="s">
        <v>74</v>
      </c>
      <c r="M201" s="46" t="s">
        <v>457</v>
      </c>
      <c r="N201" s="40">
        <v>0</v>
      </c>
      <c r="O201" s="47">
        <v>46030</v>
      </c>
      <c r="P201" s="48">
        <v>46036</v>
      </c>
      <c r="Q201" s="49">
        <v>7</v>
      </c>
      <c r="R201" s="49">
        <v>3</v>
      </c>
      <c r="S201" s="32">
        <v>0.25</v>
      </c>
      <c r="T201" s="50">
        <v>46037</v>
      </c>
      <c r="U201" s="49">
        <v>7</v>
      </c>
      <c r="V201" s="42">
        <v>-13</v>
      </c>
      <c r="W201" s="40">
        <v>0</v>
      </c>
      <c r="X201" s="33">
        <v>0</v>
      </c>
      <c r="Y201" s="51">
        <v>-7</v>
      </c>
      <c r="Z201" s="52">
        <v>0</v>
      </c>
    </row>
    <row r="202" spans="1:26" x14ac:dyDescent="0.25">
      <c r="A202" s="38">
        <f>IFERROR(VLOOKUP(InteliPar[[#This Row],[Nombre de Articulo]],Productos[],4,FALSE),"00 Falta Info")</f>
        <v>0</v>
      </c>
      <c r="B202" s="34" t="str">
        <f>IFERROR(VLOOKUP(InteliPar[[#This Row],[Nombre de Articulo]],Productos[],3,FALSE),"00 Falta Info")</f>
        <v>Colación</v>
      </c>
      <c r="C202" s="34" t="str">
        <f>IFERROR(VLOOKUP(InteliPar[[#This Row],[Nombre de Articulo]],Productos[],2,FALSE),"00 Falta Info")</f>
        <v>Colacion</v>
      </c>
      <c r="D202" s="53">
        <v>46043</v>
      </c>
      <c r="E202" s="39" t="s">
        <v>140</v>
      </c>
      <c r="F202" s="40">
        <v>20.5</v>
      </c>
      <c r="G202" s="41"/>
      <c r="H202" s="42"/>
      <c r="I202" s="43" t="s">
        <v>73</v>
      </c>
      <c r="J202" s="41">
        <v>2590</v>
      </c>
      <c r="K202" s="44">
        <v>21.4</v>
      </c>
      <c r="L202" s="45" t="s">
        <v>74</v>
      </c>
      <c r="M202" s="46" t="s">
        <v>437</v>
      </c>
      <c r="N202" s="40">
        <v>0</v>
      </c>
      <c r="O202" s="47">
        <v>46030</v>
      </c>
      <c r="P202" s="48">
        <v>46036</v>
      </c>
      <c r="Q202" s="49">
        <v>7</v>
      </c>
      <c r="R202" s="49">
        <v>3</v>
      </c>
      <c r="S202" s="32">
        <v>0.25</v>
      </c>
      <c r="T202" s="50">
        <v>46037</v>
      </c>
      <c r="U202" s="49">
        <v>7</v>
      </c>
      <c r="V202" s="42">
        <v>39</v>
      </c>
      <c r="W202" s="40">
        <v>39</v>
      </c>
      <c r="X202" s="33">
        <v>101010</v>
      </c>
      <c r="Y202" s="51">
        <v>0</v>
      </c>
      <c r="Z202" s="52">
        <v>0</v>
      </c>
    </row>
    <row r="203" spans="1:26" x14ac:dyDescent="0.25">
      <c r="A203" s="38">
        <f>IFERROR(VLOOKUP(InteliPar[[#This Row],[Nombre de Articulo]],Productos[],4,FALSE),"00 Falta Info")</f>
        <v>0</v>
      </c>
      <c r="B203" s="34" t="str">
        <f>IFERROR(VLOOKUP(InteliPar[[#This Row],[Nombre de Articulo]],Productos[],3,FALSE),"00 Falta Info")</f>
        <v>Aves</v>
      </c>
      <c r="C203" s="34" t="str">
        <f>IFERROR(VLOOKUP(InteliPar[[#This Row],[Nombre de Articulo]],Productos[],2,FALSE),"00 Falta Info")</f>
        <v>Pollo</v>
      </c>
      <c r="D203" s="53">
        <v>46050</v>
      </c>
      <c r="E203" s="39" t="s">
        <v>71</v>
      </c>
      <c r="F203" s="40">
        <v>-0.5</v>
      </c>
      <c r="G203" s="41">
        <v>112607</v>
      </c>
      <c r="H203" s="42">
        <v>24.84</v>
      </c>
      <c r="I203" s="43" t="s">
        <v>73</v>
      </c>
      <c r="J203" s="41">
        <v>4533.79</v>
      </c>
      <c r="K203" s="44">
        <v>2.6</v>
      </c>
      <c r="L203" s="45" t="s">
        <v>74</v>
      </c>
      <c r="M203" s="46" t="s">
        <v>437</v>
      </c>
      <c r="N203" s="40">
        <v>0</v>
      </c>
      <c r="O203" s="47">
        <v>46037</v>
      </c>
      <c r="P203" s="48">
        <v>46043</v>
      </c>
      <c r="Q203" s="49">
        <v>7</v>
      </c>
      <c r="R203" s="49">
        <v>3</v>
      </c>
      <c r="S203" s="32">
        <v>0.25</v>
      </c>
      <c r="T203" s="50">
        <v>46044</v>
      </c>
      <c r="U203" s="49">
        <v>7</v>
      </c>
      <c r="V203" s="42">
        <v>5</v>
      </c>
      <c r="W203" s="40">
        <v>0</v>
      </c>
      <c r="X203" s="33">
        <v>0</v>
      </c>
      <c r="Y203" s="51">
        <v>67</v>
      </c>
      <c r="Z203" s="52">
        <v>83356.967571428569</v>
      </c>
    </row>
    <row r="204" spans="1:26" x14ac:dyDescent="0.25">
      <c r="A204" s="38">
        <f>IFERROR(VLOOKUP(InteliPar[[#This Row],[Nombre de Articulo]],Productos[],4,FALSE),"00 Falta Info")</f>
        <v>0</v>
      </c>
      <c r="B204" s="34" t="str">
        <f>IFERROR(VLOOKUP(InteliPar[[#This Row],[Nombre de Articulo]],Productos[],3,FALSE),"00 Falta Info")</f>
        <v>Carnes</v>
      </c>
      <c r="C204" s="34" t="str">
        <f>IFERROR(VLOOKUP(InteliPar[[#This Row],[Nombre de Articulo]],Productos[],2,FALSE),"00 Falta Info")</f>
        <v>Vacuno</v>
      </c>
      <c r="D204" s="53">
        <v>46050</v>
      </c>
      <c r="E204" s="39" t="s">
        <v>102</v>
      </c>
      <c r="F204" s="40"/>
      <c r="G204" s="41">
        <v>262236</v>
      </c>
      <c r="H204" s="42">
        <v>16.399999999999999</v>
      </c>
      <c r="I204" s="43" t="s">
        <v>73</v>
      </c>
      <c r="J204" s="41">
        <v>15990</v>
      </c>
      <c r="K204" s="44">
        <v>0</v>
      </c>
      <c r="L204" s="45" t="s">
        <v>74</v>
      </c>
      <c r="M204" s="46" t="s">
        <v>438</v>
      </c>
      <c r="N204" s="40">
        <v>0</v>
      </c>
      <c r="O204" s="47">
        <v>46037</v>
      </c>
      <c r="P204" s="48">
        <v>46043</v>
      </c>
      <c r="Q204" s="49">
        <v>7</v>
      </c>
      <c r="R204" s="49">
        <v>3</v>
      </c>
      <c r="S204" s="32">
        <v>0.25</v>
      </c>
      <c r="T204" s="50">
        <v>46044</v>
      </c>
      <c r="U204" s="49">
        <v>7</v>
      </c>
      <c r="V204" s="42">
        <v>0</v>
      </c>
      <c r="W204" s="40">
        <v>0</v>
      </c>
      <c r="X204" s="33">
        <v>0</v>
      </c>
      <c r="Y204" s="51">
        <v>0</v>
      </c>
      <c r="Z204" s="52">
        <v>0</v>
      </c>
    </row>
    <row r="205" spans="1:26" x14ac:dyDescent="0.25">
      <c r="A205" s="38">
        <f>IFERROR(VLOOKUP(InteliPar[[#This Row],[Nombre de Articulo]],Productos[],4,FALSE),"00 Falta Info")</f>
        <v>0</v>
      </c>
      <c r="B205" s="34" t="str">
        <f>IFERROR(VLOOKUP(InteliPar[[#This Row],[Nombre de Articulo]],Productos[],3,FALSE),"00 Falta Info")</f>
        <v>Carnes</v>
      </c>
      <c r="C205" s="34" t="str">
        <f>IFERROR(VLOOKUP(InteliPar[[#This Row],[Nombre de Articulo]],Productos[],2,FALSE),"00 Falta Info")</f>
        <v>Vacuno</v>
      </c>
      <c r="D205" s="53">
        <v>46050</v>
      </c>
      <c r="E205" s="39" t="s">
        <v>103</v>
      </c>
      <c r="F205" s="40">
        <v>159.80000000000001</v>
      </c>
      <c r="G205" s="41">
        <v>1246230</v>
      </c>
      <c r="H205" s="42">
        <v>179.83</v>
      </c>
      <c r="I205" s="43" t="s">
        <v>439</v>
      </c>
      <c r="J205" s="41">
        <v>6930.05</v>
      </c>
      <c r="K205" s="44">
        <v>159.80000000000001</v>
      </c>
      <c r="L205" s="45" t="s">
        <v>440</v>
      </c>
      <c r="M205" s="46" t="s">
        <v>438</v>
      </c>
      <c r="N205" s="40">
        <v>250</v>
      </c>
      <c r="O205" s="47">
        <v>46037</v>
      </c>
      <c r="P205" s="48">
        <v>46043</v>
      </c>
      <c r="Q205" s="49">
        <v>7</v>
      </c>
      <c r="R205" s="49">
        <v>3</v>
      </c>
      <c r="S205" s="32">
        <v>0.25</v>
      </c>
      <c r="T205" s="50">
        <v>46044</v>
      </c>
      <c r="U205" s="49">
        <v>7</v>
      </c>
      <c r="V205" s="42">
        <v>286</v>
      </c>
      <c r="W205" s="40">
        <v>107</v>
      </c>
      <c r="X205" s="33">
        <v>741515.35</v>
      </c>
      <c r="Y205" s="51">
        <v>8</v>
      </c>
      <c r="Z205" s="52">
        <v>0</v>
      </c>
    </row>
    <row r="206" spans="1:26" x14ac:dyDescent="0.25">
      <c r="A206" s="38">
        <f>IFERROR(VLOOKUP(InteliPar[[#This Row],[Nombre de Articulo]],Productos[],4,FALSE),"00 Falta Info")</f>
        <v>0</v>
      </c>
      <c r="B206" s="34" t="str">
        <f>IFERROR(VLOOKUP(InteliPar[[#This Row],[Nombre de Articulo]],Productos[],3,FALSE),"00 Falta Info")</f>
        <v>Carnes</v>
      </c>
      <c r="C206" s="34" t="str">
        <f>IFERROR(VLOOKUP(InteliPar[[#This Row],[Nombre de Articulo]],Productos[],2,FALSE),"00 Falta Info")</f>
        <v>Vacuno</v>
      </c>
      <c r="D206" s="53">
        <v>46050</v>
      </c>
      <c r="E206" s="39" t="s">
        <v>84</v>
      </c>
      <c r="F206" s="40">
        <v>16.899999999999999</v>
      </c>
      <c r="G206" s="41">
        <v>466225</v>
      </c>
      <c r="H206" s="42">
        <v>33.4</v>
      </c>
      <c r="I206" s="43" t="s">
        <v>73</v>
      </c>
      <c r="J206" s="41">
        <v>13960.48</v>
      </c>
      <c r="K206" s="44">
        <v>26.8</v>
      </c>
      <c r="L206" s="45" t="s">
        <v>74</v>
      </c>
      <c r="M206" s="46" t="s">
        <v>438</v>
      </c>
      <c r="N206" s="40">
        <v>0</v>
      </c>
      <c r="O206" s="47">
        <v>46037</v>
      </c>
      <c r="P206" s="48">
        <v>46043</v>
      </c>
      <c r="Q206" s="49">
        <v>7</v>
      </c>
      <c r="R206" s="49">
        <v>3</v>
      </c>
      <c r="S206" s="32">
        <v>0.25</v>
      </c>
      <c r="T206" s="50">
        <v>46044</v>
      </c>
      <c r="U206" s="49">
        <v>7</v>
      </c>
      <c r="V206" s="42">
        <v>48</v>
      </c>
      <c r="W206" s="40">
        <v>15</v>
      </c>
      <c r="X206" s="33">
        <v>209407.19999999998</v>
      </c>
      <c r="Y206" s="51">
        <v>9</v>
      </c>
      <c r="Z206" s="52">
        <v>0</v>
      </c>
    </row>
    <row r="207" spans="1:26" x14ac:dyDescent="0.25">
      <c r="A207" s="38">
        <f>IFERROR(VLOOKUP(InteliPar[[#This Row],[Nombre de Articulo]],Productos[],4,FALSE),"00 Falta Info")</f>
        <v>0</v>
      </c>
      <c r="B207" s="34" t="str">
        <f>IFERROR(VLOOKUP(InteliPar[[#This Row],[Nombre de Articulo]],Productos[],3,FALSE),"00 Falta Info")</f>
        <v>Carnes</v>
      </c>
      <c r="C207" s="34" t="str">
        <f>IFERROR(VLOOKUP(InteliPar[[#This Row],[Nombre de Articulo]],Productos[],2,FALSE),"00 Falta Info")</f>
        <v>Vacuno</v>
      </c>
      <c r="D207" s="53">
        <v>46050</v>
      </c>
      <c r="E207" s="39" t="s">
        <v>104</v>
      </c>
      <c r="F207" s="40">
        <v>139.6</v>
      </c>
      <c r="G207" s="41">
        <v>228630</v>
      </c>
      <c r="H207" s="42">
        <v>38.1</v>
      </c>
      <c r="I207" s="43" t="s">
        <v>439</v>
      </c>
      <c r="J207" s="41">
        <v>6000</v>
      </c>
      <c r="K207" s="44">
        <v>139.6</v>
      </c>
      <c r="L207" s="45" t="s">
        <v>440</v>
      </c>
      <c r="M207" s="46" t="s">
        <v>442</v>
      </c>
      <c r="N207" s="40">
        <v>100</v>
      </c>
      <c r="O207" s="47">
        <v>46037</v>
      </c>
      <c r="P207" s="48">
        <v>46043</v>
      </c>
      <c r="Q207" s="49">
        <v>7</v>
      </c>
      <c r="R207" s="49">
        <v>3</v>
      </c>
      <c r="S207" s="32">
        <v>0.25</v>
      </c>
      <c r="T207" s="50">
        <v>46044</v>
      </c>
      <c r="U207" s="49">
        <v>7</v>
      </c>
      <c r="V207" s="42">
        <v>250</v>
      </c>
      <c r="W207" s="40">
        <v>212</v>
      </c>
      <c r="X207" s="33">
        <v>1272000</v>
      </c>
      <c r="Y207" s="51">
        <v>2</v>
      </c>
      <c r="Z207" s="52">
        <v>0</v>
      </c>
    </row>
    <row r="208" spans="1:26" x14ac:dyDescent="0.25">
      <c r="A208" s="38">
        <f>IFERROR(VLOOKUP(InteliPar[[#This Row],[Nombre de Articulo]],Productos[],4,FALSE),"00 Falta Info")</f>
        <v>0</v>
      </c>
      <c r="B208" s="34" t="str">
        <f>IFERROR(VLOOKUP(InteliPar[[#This Row],[Nombre de Articulo]],Productos[],3,FALSE),"00 Falta Info")</f>
        <v>Carnes</v>
      </c>
      <c r="C208" s="34" t="str">
        <f>IFERROR(VLOOKUP(InteliPar[[#This Row],[Nombre de Articulo]],Productos[],2,FALSE),"00 Falta Info")</f>
        <v>Vacuno</v>
      </c>
      <c r="D208" s="53">
        <v>46050</v>
      </c>
      <c r="E208" s="39" t="s">
        <v>105</v>
      </c>
      <c r="F208" s="40">
        <v>6.3</v>
      </c>
      <c r="G208" s="41">
        <v>86329.600000000006</v>
      </c>
      <c r="H208" s="42">
        <v>10.53</v>
      </c>
      <c r="I208" s="43" t="s">
        <v>73</v>
      </c>
      <c r="J208" s="41">
        <v>8200</v>
      </c>
      <c r="K208" s="44">
        <v>2.4</v>
      </c>
      <c r="L208" s="45" t="s">
        <v>74</v>
      </c>
      <c r="M208" s="46" t="s">
        <v>441</v>
      </c>
      <c r="N208" s="40">
        <v>0</v>
      </c>
      <c r="O208" s="47">
        <v>46037</v>
      </c>
      <c r="P208" s="48">
        <v>46043</v>
      </c>
      <c r="Q208" s="49">
        <v>7</v>
      </c>
      <c r="R208" s="49">
        <v>3</v>
      </c>
      <c r="S208" s="32">
        <v>0.25</v>
      </c>
      <c r="T208" s="50">
        <v>46044</v>
      </c>
      <c r="U208" s="49">
        <v>7</v>
      </c>
      <c r="V208" s="42">
        <v>5</v>
      </c>
      <c r="W208" s="40">
        <v>0</v>
      </c>
      <c r="X208" s="33">
        <v>0</v>
      </c>
      <c r="Y208" s="51">
        <v>31</v>
      </c>
      <c r="Z208" s="52">
        <v>37954.285714285717</v>
      </c>
    </row>
    <row r="209" spans="1:26" x14ac:dyDescent="0.25">
      <c r="A209" s="38">
        <f>IFERROR(VLOOKUP(InteliPar[[#This Row],[Nombre de Articulo]],Productos[],4,FALSE),"00 Falta Info")</f>
        <v>0</v>
      </c>
      <c r="B209" s="34" t="str">
        <f>IFERROR(VLOOKUP(InteliPar[[#This Row],[Nombre de Articulo]],Productos[],3,FALSE),"00 Falta Info")</f>
        <v>Carnes</v>
      </c>
      <c r="C209" s="34" t="str">
        <f>IFERROR(VLOOKUP(InteliPar[[#This Row],[Nombre de Articulo]],Productos[],2,FALSE),"00 Falta Info")</f>
        <v>Vacuno</v>
      </c>
      <c r="D209" s="53">
        <v>46050</v>
      </c>
      <c r="E209" s="39" t="s">
        <v>85</v>
      </c>
      <c r="F209" s="40"/>
      <c r="G209" s="41"/>
      <c r="H209" s="42"/>
      <c r="I209" s="43" t="s">
        <v>73</v>
      </c>
      <c r="J209" s="41"/>
      <c r="K209" s="44">
        <v>5.8</v>
      </c>
      <c r="L209" s="45" t="s">
        <v>74</v>
      </c>
      <c r="M209" s="46" t="s">
        <v>438</v>
      </c>
      <c r="N209" s="40">
        <v>0</v>
      </c>
      <c r="O209" s="47">
        <v>46037</v>
      </c>
      <c r="P209" s="48">
        <v>46043</v>
      </c>
      <c r="Q209" s="49">
        <v>7</v>
      </c>
      <c r="R209" s="49">
        <v>3</v>
      </c>
      <c r="S209" s="32">
        <v>0.25</v>
      </c>
      <c r="T209" s="50">
        <v>46044</v>
      </c>
      <c r="U209" s="49">
        <v>7</v>
      </c>
      <c r="V209" s="42">
        <v>11</v>
      </c>
      <c r="W209" s="40">
        <v>11</v>
      </c>
      <c r="X209" s="33">
        <v>0</v>
      </c>
      <c r="Y209" s="51">
        <v>0</v>
      </c>
      <c r="Z209" s="52">
        <v>0</v>
      </c>
    </row>
    <row r="210" spans="1:26" x14ac:dyDescent="0.25">
      <c r="A210" s="38">
        <f>IFERROR(VLOOKUP(InteliPar[[#This Row],[Nombre de Articulo]],Productos[],4,FALSE),"00 Falta Info")</f>
        <v>0</v>
      </c>
      <c r="B210" s="34" t="str">
        <f>IFERROR(VLOOKUP(InteliPar[[#This Row],[Nombre de Articulo]],Productos[],3,FALSE),"00 Falta Info")</f>
        <v>Carnes</v>
      </c>
      <c r="C210" s="34" t="str">
        <f>IFERROR(VLOOKUP(InteliPar[[#This Row],[Nombre de Articulo]],Productos[],2,FALSE),"00 Falta Info")</f>
        <v>Vacuno</v>
      </c>
      <c r="D210" s="53">
        <v>46050</v>
      </c>
      <c r="E210" s="39" t="s">
        <v>106</v>
      </c>
      <c r="F210" s="40">
        <v>75.8</v>
      </c>
      <c r="G210" s="41">
        <v>156000</v>
      </c>
      <c r="H210" s="42">
        <v>52</v>
      </c>
      <c r="I210" s="43" t="s">
        <v>439</v>
      </c>
      <c r="J210" s="41">
        <v>3000</v>
      </c>
      <c r="K210" s="44">
        <v>37.1</v>
      </c>
      <c r="L210" s="45" t="s">
        <v>443</v>
      </c>
      <c r="M210" s="46" t="s">
        <v>441</v>
      </c>
      <c r="N210" s="40">
        <v>0</v>
      </c>
      <c r="O210" s="47">
        <v>46037</v>
      </c>
      <c r="P210" s="48">
        <v>46043</v>
      </c>
      <c r="Q210" s="49">
        <v>7</v>
      </c>
      <c r="R210" s="49">
        <v>3</v>
      </c>
      <c r="S210" s="32">
        <v>0.25</v>
      </c>
      <c r="T210" s="50">
        <v>46044</v>
      </c>
      <c r="U210" s="49">
        <v>7</v>
      </c>
      <c r="V210" s="42">
        <v>67</v>
      </c>
      <c r="W210" s="40">
        <v>15</v>
      </c>
      <c r="X210" s="33">
        <v>45000</v>
      </c>
      <c r="Y210" s="51">
        <v>10</v>
      </c>
      <c r="Z210" s="52">
        <v>0</v>
      </c>
    </row>
    <row r="211" spans="1:26" x14ac:dyDescent="0.25">
      <c r="A211" s="38">
        <f>IFERROR(VLOOKUP(InteliPar[[#This Row],[Nombre de Articulo]],Productos[],4,FALSE),"00 Falta Info")</f>
        <v>0</v>
      </c>
      <c r="B211" s="34" t="str">
        <f>IFERROR(VLOOKUP(InteliPar[[#This Row],[Nombre de Articulo]],Productos[],3,FALSE),"00 Falta Info")</f>
        <v>Pescado</v>
      </c>
      <c r="C211" s="34" t="str">
        <f>IFERROR(VLOOKUP(InteliPar[[#This Row],[Nombre de Articulo]],Productos[],2,FALSE),"00 Falta Info")</f>
        <v>Pescado</v>
      </c>
      <c r="D211" s="53">
        <v>46050</v>
      </c>
      <c r="E211" s="39" t="s">
        <v>107</v>
      </c>
      <c r="F211" s="40">
        <v>17.399999999999999</v>
      </c>
      <c r="G211" s="41">
        <v>197224</v>
      </c>
      <c r="H211" s="42">
        <v>20.65</v>
      </c>
      <c r="I211" s="43" t="s">
        <v>73</v>
      </c>
      <c r="J211" s="41">
        <v>9550</v>
      </c>
      <c r="K211" s="44">
        <v>32.200000000000003</v>
      </c>
      <c r="L211" s="45" t="s">
        <v>74</v>
      </c>
      <c r="M211" s="46" t="s">
        <v>444</v>
      </c>
      <c r="N211" s="40">
        <v>0</v>
      </c>
      <c r="O211" s="47">
        <v>46037</v>
      </c>
      <c r="P211" s="48">
        <v>46043</v>
      </c>
      <c r="Q211" s="49">
        <v>7</v>
      </c>
      <c r="R211" s="49">
        <v>3</v>
      </c>
      <c r="S211" s="32">
        <v>0.25</v>
      </c>
      <c r="T211" s="50">
        <v>46044</v>
      </c>
      <c r="U211" s="49">
        <v>7</v>
      </c>
      <c r="V211" s="42">
        <v>58</v>
      </c>
      <c r="W211" s="40">
        <v>38</v>
      </c>
      <c r="X211" s="33">
        <v>362900</v>
      </c>
      <c r="Y211" s="51">
        <v>4</v>
      </c>
      <c r="Z211" s="52">
        <v>0</v>
      </c>
    </row>
    <row r="212" spans="1:26" x14ac:dyDescent="0.25">
      <c r="A212" s="38">
        <f>IFERROR(VLOOKUP(InteliPar[[#This Row],[Nombre de Articulo]],Productos[],4,FALSE),"00 Falta Info")</f>
        <v>0</v>
      </c>
      <c r="B212" s="34" t="str">
        <f>IFERROR(VLOOKUP(InteliPar[[#This Row],[Nombre de Articulo]],Productos[],3,FALSE),"00 Falta Info")</f>
        <v>Pescado</v>
      </c>
      <c r="C212" s="34" t="str">
        <f>IFERROR(VLOOKUP(InteliPar[[#This Row],[Nombre de Articulo]],Productos[],2,FALSE),"00 Falta Info")</f>
        <v>Pescado</v>
      </c>
      <c r="D212" s="53">
        <v>46050</v>
      </c>
      <c r="E212" s="39" t="s">
        <v>108</v>
      </c>
      <c r="F212" s="40">
        <v>43</v>
      </c>
      <c r="G212" s="41">
        <v>89962.9</v>
      </c>
      <c r="H212" s="42">
        <v>11.39</v>
      </c>
      <c r="I212" s="43" t="s">
        <v>73</v>
      </c>
      <c r="J212" s="41">
        <v>7897.91</v>
      </c>
      <c r="K212" s="44">
        <v>56.5</v>
      </c>
      <c r="L212" s="45" t="s">
        <v>74</v>
      </c>
      <c r="M212" s="46" t="s">
        <v>445</v>
      </c>
      <c r="N212" s="40">
        <v>41.2</v>
      </c>
      <c r="O212" s="47">
        <v>46037</v>
      </c>
      <c r="P212" s="48">
        <v>46043</v>
      </c>
      <c r="Q212" s="49">
        <v>7</v>
      </c>
      <c r="R212" s="49">
        <v>3</v>
      </c>
      <c r="S212" s="32">
        <v>0.25</v>
      </c>
      <c r="T212" s="50">
        <v>46044</v>
      </c>
      <c r="U212" s="49">
        <v>7</v>
      </c>
      <c r="V212" s="42">
        <v>101</v>
      </c>
      <c r="W212" s="40">
        <v>90</v>
      </c>
      <c r="X212" s="33">
        <v>710811.9</v>
      </c>
      <c r="Y212" s="51">
        <v>1</v>
      </c>
      <c r="Z212" s="52">
        <v>0</v>
      </c>
    </row>
    <row r="213" spans="1:26" x14ac:dyDescent="0.25">
      <c r="A213" s="38">
        <f>IFERROR(VLOOKUP(InteliPar[[#This Row],[Nombre de Articulo]],Productos[],4,FALSE),"00 Falta Info")</f>
        <v>0</v>
      </c>
      <c r="B213" s="34" t="str">
        <f>IFERROR(VLOOKUP(InteliPar[[#This Row],[Nombre de Articulo]],Productos[],3,FALSE),"00 Falta Info")</f>
        <v>Pescado</v>
      </c>
      <c r="C213" s="34" t="str">
        <f>IFERROR(VLOOKUP(InteliPar[[#This Row],[Nombre de Articulo]],Productos[],2,FALSE),"00 Falta Info")</f>
        <v>Pescado</v>
      </c>
      <c r="D213" s="53">
        <v>46050</v>
      </c>
      <c r="E213" s="39" t="s">
        <v>109</v>
      </c>
      <c r="F213" s="40">
        <v>9.8000000000000007</v>
      </c>
      <c r="G213" s="41">
        <v>388577</v>
      </c>
      <c r="H213" s="42">
        <v>32.94</v>
      </c>
      <c r="I213" s="43" t="s">
        <v>73</v>
      </c>
      <c r="J213" s="41">
        <v>11797.76</v>
      </c>
      <c r="K213" s="44">
        <v>9.8000000000000007</v>
      </c>
      <c r="L213" s="45" t="s">
        <v>74</v>
      </c>
      <c r="M213" s="46" t="s">
        <v>444</v>
      </c>
      <c r="N213" s="40">
        <v>0</v>
      </c>
      <c r="O213" s="47">
        <v>46037</v>
      </c>
      <c r="P213" s="48">
        <v>46043</v>
      </c>
      <c r="Q213" s="49">
        <v>7</v>
      </c>
      <c r="R213" s="49">
        <v>3</v>
      </c>
      <c r="S213" s="32">
        <v>0.25</v>
      </c>
      <c r="T213" s="50">
        <v>46044</v>
      </c>
      <c r="U213" s="49">
        <v>7</v>
      </c>
      <c r="V213" s="42">
        <v>18</v>
      </c>
      <c r="W213" s="40">
        <v>0</v>
      </c>
      <c r="X213" s="33">
        <v>0</v>
      </c>
      <c r="Y213" s="51">
        <v>24</v>
      </c>
      <c r="Z213" s="52">
        <v>107359.61600000002</v>
      </c>
    </row>
    <row r="214" spans="1:26" x14ac:dyDescent="0.25">
      <c r="A214" s="38">
        <f>IFERROR(VLOOKUP(InteliPar[[#This Row],[Nombre de Articulo]],Productos[],4,FALSE),"00 Falta Info")</f>
        <v>0</v>
      </c>
      <c r="B214" s="34" t="str">
        <f>IFERROR(VLOOKUP(InteliPar[[#This Row],[Nombre de Articulo]],Productos[],3,FALSE),"00 Falta Info")</f>
        <v>Mariscos</v>
      </c>
      <c r="C214" s="34" t="str">
        <f>IFERROR(VLOOKUP(InteliPar[[#This Row],[Nombre de Articulo]],Productos[],2,FALSE),"00 Falta Info")</f>
        <v>Mariscos</v>
      </c>
      <c r="D214" s="53">
        <v>46050</v>
      </c>
      <c r="E214" s="39" t="s">
        <v>110</v>
      </c>
      <c r="F214" s="40">
        <v>14</v>
      </c>
      <c r="G214" s="41">
        <v>14911.7</v>
      </c>
      <c r="H214" s="42">
        <v>6.72</v>
      </c>
      <c r="I214" s="43" t="s">
        <v>73</v>
      </c>
      <c r="J214" s="41">
        <v>2219.83</v>
      </c>
      <c r="K214" s="44">
        <v>12.4</v>
      </c>
      <c r="L214" s="45" t="s">
        <v>74</v>
      </c>
      <c r="M214" s="46" t="s">
        <v>446</v>
      </c>
      <c r="N214" s="40">
        <v>0</v>
      </c>
      <c r="O214" s="47">
        <v>46037</v>
      </c>
      <c r="P214" s="48">
        <v>46043</v>
      </c>
      <c r="Q214" s="49">
        <v>7</v>
      </c>
      <c r="R214" s="49">
        <v>3</v>
      </c>
      <c r="S214" s="32">
        <v>0.25</v>
      </c>
      <c r="T214" s="50">
        <v>46044</v>
      </c>
      <c r="U214" s="49">
        <v>7</v>
      </c>
      <c r="V214" s="42">
        <v>23</v>
      </c>
      <c r="W214" s="40">
        <v>17</v>
      </c>
      <c r="X214" s="33">
        <v>37737.11</v>
      </c>
      <c r="Y214" s="51">
        <v>4</v>
      </c>
      <c r="Z214" s="52">
        <v>0</v>
      </c>
    </row>
    <row r="215" spans="1:26" x14ac:dyDescent="0.25">
      <c r="A215" s="38">
        <f>IFERROR(VLOOKUP(InteliPar[[#This Row],[Nombre de Articulo]],Productos[],4,FALSE),"00 Falta Info")</f>
        <v>0</v>
      </c>
      <c r="B215" s="34" t="str">
        <f>IFERROR(VLOOKUP(InteliPar[[#This Row],[Nombre de Articulo]],Productos[],3,FALSE),"00 Falta Info")</f>
        <v>Mariscos</v>
      </c>
      <c r="C215" s="34" t="str">
        <f>IFERROR(VLOOKUP(InteliPar[[#This Row],[Nombre de Articulo]],Productos[],2,FALSE),"00 Falta Info")</f>
        <v>Mariscos</v>
      </c>
      <c r="D215" s="53">
        <v>46050</v>
      </c>
      <c r="E215" s="39" t="s">
        <v>111</v>
      </c>
      <c r="F215" s="40">
        <v>5.6</v>
      </c>
      <c r="G215" s="41">
        <v>142073</v>
      </c>
      <c r="H215" s="42">
        <v>20.14</v>
      </c>
      <c r="I215" s="43" t="s">
        <v>73</v>
      </c>
      <c r="J215" s="41">
        <v>7052.79</v>
      </c>
      <c r="K215" s="44">
        <v>9</v>
      </c>
      <c r="L215" s="45" t="s">
        <v>74</v>
      </c>
      <c r="M215" s="46" t="s">
        <v>444</v>
      </c>
      <c r="N215" s="40">
        <v>10</v>
      </c>
      <c r="O215" s="47">
        <v>46037</v>
      </c>
      <c r="P215" s="48">
        <v>46043</v>
      </c>
      <c r="Q215" s="49">
        <v>7</v>
      </c>
      <c r="R215" s="49">
        <v>3</v>
      </c>
      <c r="S215" s="32">
        <v>0.25</v>
      </c>
      <c r="T215" s="50">
        <v>46044</v>
      </c>
      <c r="U215" s="49">
        <v>7</v>
      </c>
      <c r="V215" s="42">
        <v>17</v>
      </c>
      <c r="W215" s="40">
        <v>0</v>
      </c>
      <c r="X215" s="33">
        <v>0</v>
      </c>
      <c r="Y215" s="51">
        <v>16</v>
      </c>
      <c r="Z215" s="52">
        <v>0</v>
      </c>
    </row>
    <row r="216" spans="1:26" x14ac:dyDescent="0.25">
      <c r="A216" s="38">
        <f>IFERROR(VLOOKUP(InteliPar[[#This Row],[Nombre de Articulo]],Productos[],4,FALSE),"00 Falta Info")</f>
        <v>0</v>
      </c>
      <c r="B216" s="34" t="str">
        <f>IFERROR(VLOOKUP(InteliPar[[#This Row],[Nombre de Articulo]],Productos[],3,FALSE),"00 Falta Info")</f>
        <v>Mariscos</v>
      </c>
      <c r="C216" s="34" t="str">
        <f>IFERROR(VLOOKUP(InteliPar[[#This Row],[Nombre de Articulo]],Productos[],2,FALSE),"00 Falta Info")</f>
        <v>Mariscos</v>
      </c>
      <c r="D216" s="53">
        <v>46050</v>
      </c>
      <c r="E216" s="39" t="s">
        <v>112</v>
      </c>
      <c r="F216" s="40">
        <v>1.6</v>
      </c>
      <c r="G216" s="41">
        <v>331241</v>
      </c>
      <c r="H216" s="42">
        <v>25.2</v>
      </c>
      <c r="I216" s="43" t="s">
        <v>73</v>
      </c>
      <c r="J216" s="41">
        <v>13143.08</v>
      </c>
      <c r="K216" s="44">
        <v>7</v>
      </c>
      <c r="L216" s="45" t="s">
        <v>74</v>
      </c>
      <c r="M216" s="46" t="s">
        <v>444</v>
      </c>
      <c r="N216" s="40">
        <v>12</v>
      </c>
      <c r="O216" s="47">
        <v>46037</v>
      </c>
      <c r="P216" s="48">
        <v>46043</v>
      </c>
      <c r="Q216" s="49">
        <v>7</v>
      </c>
      <c r="R216" s="49">
        <v>3</v>
      </c>
      <c r="S216" s="32">
        <v>0.25</v>
      </c>
      <c r="T216" s="50">
        <v>46044</v>
      </c>
      <c r="U216" s="49">
        <v>7</v>
      </c>
      <c r="V216" s="42">
        <v>13</v>
      </c>
      <c r="W216" s="40">
        <v>0</v>
      </c>
      <c r="X216" s="33">
        <v>0</v>
      </c>
      <c r="Y216" s="51">
        <v>25</v>
      </c>
      <c r="Z216" s="52">
        <v>98573.1</v>
      </c>
    </row>
    <row r="217" spans="1:26" x14ac:dyDescent="0.25">
      <c r="A217" s="38">
        <f>IFERROR(VLOOKUP(InteliPar[[#This Row],[Nombre de Articulo]],Productos[],4,FALSE),"00 Falta Info")</f>
        <v>0</v>
      </c>
      <c r="B217" s="34" t="str">
        <f>IFERROR(VLOOKUP(InteliPar[[#This Row],[Nombre de Articulo]],Productos[],3,FALSE),"00 Falta Info")</f>
        <v>Mariscos</v>
      </c>
      <c r="C217" s="34" t="str">
        <f>IFERROR(VLOOKUP(InteliPar[[#This Row],[Nombre de Articulo]],Productos[],2,FALSE),"00 Falta Info")</f>
        <v>Mariscos</v>
      </c>
      <c r="D217" s="53">
        <v>46050</v>
      </c>
      <c r="E217" s="39" t="s">
        <v>113</v>
      </c>
      <c r="F217" s="40">
        <v>9.8000000000000007</v>
      </c>
      <c r="G217" s="41">
        <v>852388</v>
      </c>
      <c r="H217" s="42">
        <v>35.04</v>
      </c>
      <c r="I217" s="43" t="s">
        <v>73</v>
      </c>
      <c r="J217" s="41">
        <v>24326.29</v>
      </c>
      <c r="K217" s="44">
        <v>9.8000000000000007</v>
      </c>
      <c r="L217" s="45" t="s">
        <v>74</v>
      </c>
      <c r="M217" s="46" t="s">
        <v>447</v>
      </c>
      <c r="N217" s="40">
        <v>12</v>
      </c>
      <c r="O217" s="47">
        <v>46037</v>
      </c>
      <c r="P217" s="48">
        <v>46043</v>
      </c>
      <c r="Q217" s="49">
        <v>7</v>
      </c>
      <c r="R217" s="49">
        <v>3</v>
      </c>
      <c r="S217" s="32">
        <v>0.25</v>
      </c>
      <c r="T217" s="50">
        <v>46044</v>
      </c>
      <c r="U217" s="49">
        <v>7</v>
      </c>
      <c r="V217" s="42">
        <v>18</v>
      </c>
      <c r="W217" s="40">
        <v>0</v>
      </c>
      <c r="X217" s="33">
        <v>0</v>
      </c>
      <c r="Y217" s="51">
        <v>25</v>
      </c>
      <c r="Z217" s="52">
        <v>255426.04500000004</v>
      </c>
    </row>
    <row r="218" spans="1:26" x14ac:dyDescent="0.25">
      <c r="A218" s="38">
        <f>IFERROR(VLOOKUP(InteliPar[[#This Row],[Nombre de Articulo]],Productos[],4,FALSE),"00 Falta Info")</f>
        <v>0</v>
      </c>
      <c r="B218" s="34" t="str">
        <f>IFERROR(VLOOKUP(InteliPar[[#This Row],[Nombre de Articulo]],Productos[],3,FALSE),"00 Falta Info")</f>
        <v>Mariscos</v>
      </c>
      <c r="C218" s="34" t="str">
        <f>IFERROR(VLOOKUP(InteliPar[[#This Row],[Nombre de Articulo]],Productos[],2,FALSE),"00 Falta Info")</f>
        <v>Mariscos</v>
      </c>
      <c r="D218" s="53">
        <v>46050</v>
      </c>
      <c r="E218" s="39" t="s">
        <v>114</v>
      </c>
      <c r="F218" s="40">
        <v>0.1</v>
      </c>
      <c r="G218" s="41">
        <v>318421</v>
      </c>
      <c r="H218" s="42">
        <v>20.81</v>
      </c>
      <c r="I218" s="43" t="s">
        <v>73</v>
      </c>
      <c r="J218" s="41">
        <v>15300</v>
      </c>
      <c r="K218" s="44">
        <v>0.5</v>
      </c>
      <c r="L218" s="45" t="s">
        <v>74</v>
      </c>
      <c r="M218" s="46" t="s">
        <v>444</v>
      </c>
      <c r="N218" s="40">
        <v>0</v>
      </c>
      <c r="O218" s="47">
        <v>46037</v>
      </c>
      <c r="P218" s="48">
        <v>46043</v>
      </c>
      <c r="Q218" s="49">
        <v>7</v>
      </c>
      <c r="R218" s="49">
        <v>3</v>
      </c>
      <c r="S218" s="32">
        <v>0.25</v>
      </c>
      <c r="T218" s="50">
        <v>46044</v>
      </c>
      <c r="U218" s="49">
        <v>7</v>
      </c>
      <c r="V218" s="42">
        <v>1</v>
      </c>
      <c r="W218" s="40">
        <v>0</v>
      </c>
      <c r="X218" s="33">
        <v>0</v>
      </c>
      <c r="Y218" s="51">
        <v>291</v>
      </c>
      <c r="Z218" s="52">
        <v>298896.42857142858</v>
      </c>
    </row>
    <row r="219" spans="1:26" x14ac:dyDescent="0.25">
      <c r="A219" s="38">
        <f>IFERROR(VLOOKUP(InteliPar[[#This Row],[Nombre de Articulo]],Productos[],4,FALSE),"00 Falta Info")</f>
        <v>0</v>
      </c>
      <c r="B219" s="34" t="str">
        <f>IFERROR(VLOOKUP(InteliPar[[#This Row],[Nombre de Articulo]],Productos[],3,FALSE),"00 Falta Info")</f>
        <v>Mariscos</v>
      </c>
      <c r="C219" s="34" t="str">
        <f>IFERROR(VLOOKUP(InteliPar[[#This Row],[Nombre de Articulo]],Productos[],2,FALSE),"00 Falta Info")</f>
        <v>Mariscos</v>
      </c>
      <c r="D219" s="53">
        <v>46050</v>
      </c>
      <c r="E219" s="39" t="s">
        <v>115</v>
      </c>
      <c r="F219" s="40"/>
      <c r="G219" s="41">
        <v>23219.200000000001</v>
      </c>
      <c r="H219" s="42">
        <v>1.56</v>
      </c>
      <c r="I219" s="43" t="s">
        <v>73</v>
      </c>
      <c r="J219" s="41">
        <v>14900</v>
      </c>
      <c r="K219" s="44">
        <v>1.4</v>
      </c>
      <c r="L219" s="45" t="s">
        <v>74</v>
      </c>
      <c r="M219" s="46" t="s">
        <v>444</v>
      </c>
      <c r="N219" s="40">
        <v>0</v>
      </c>
      <c r="O219" s="47">
        <v>46037</v>
      </c>
      <c r="P219" s="48">
        <v>46043</v>
      </c>
      <c r="Q219" s="49">
        <v>7</v>
      </c>
      <c r="R219" s="49">
        <v>3</v>
      </c>
      <c r="S219" s="32">
        <v>0.25</v>
      </c>
      <c r="T219" s="50">
        <v>46044</v>
      </c>
      <c r="U219" s="49">
        <v>7</v>
      </c>
      <c r="V219" s="42">
        <v>3</v>
      </c>
      <c r="W219" s="40">
        <v>2</v>
      </c>
      <c r="X219" s="33">
        <v>29800</v>
      </c>
      <c r="Y219" s="51">
        <v>8</v>
      </c>
      <c r="Z219" s="52">
        <v>0</v>
      </c>
    </row>
    <row r="220" spans="1:26" x14ac:dyDescent="0.25">
      <c r="A220" s="38">
        <f>IFERROR(VLOOKUP(InteliPar[[#This Row],[Nombre de Articulo]],Productos[],4,FALSE),"00 Falta Info")</f>
        <v>0</v>
      </c>
      <c r="B220" s="34" t="str">
        <f>IFERROR(VLOOKUP(InteliPar[[#This Row],[Nombre de Articulo]],Productos[],3,FALSE),"00 Falta Info")</f>
        <v>Mariscos</v>
      </c>
      <c r="C220" s="34" t="str">
        <f>IFERROR(VLOOKUP(InteliPar[[#This Row],[Nombre de Articulo]],Productos[],2,FALSE),"00 Falta Info")</f>
        <v>Mariscos</v>
      </c>
      <c r="D220" s="53">
        <v>46050</v>
      </c>
      <c r="E220" s="39" t="s">
        <v>116</v>
      </c>
      <c r="F220" s="40">
        <v>8.1</v>
      </c>
      <c r="G220" s="41">
        <v>9163.85</v>
      </c>
      <c r="H220" s="42">
        <v>1.21</v>
      </c>
      <c r="I220" s="43" t="s">
        <v>73</v>
      </c>
      <c r="J220" s="41">
        <v>7600</v>
      </c>
      <c r="K220" s="44">
        <v>5.0999999999999996</v>
      </c>
      <c r="L220" s="45" t="s">
        <v>74</v>
      </c>
      <c r="M220" s="46" t="s">
        <v>446</v>
      </c>
      <c r="N220" s="40">
        <v>3.1</v>
      </c>
      <c r="O220" s="47">
        <v>46037</v>
      </c>
      <c r="P220" s="48">
        <v>46043</v>
      </c>
      <c r="Q220" s="49">
        <v>7</v>
      </c>
      <c r="R220" s="49">
        <v>3</v>
      </c>
      <c r="S220" s="32">
        <v>0.25</v>
      </c>
      <c r="T220" s="50">
        <v>46044</v>
      </c>
      <c r="U220" s="49">
        <v>7</v>
      </c>
      <c r="V220" s="42">
        <v>10</v>
      </c>
      <c r="W220" s="40">
        <v>9</v>
      </c>
      <c r="X220" s="33">
        <v>68400</v>
      </c>
      <c r="Y220" s="51">
        <v>2</v>
      </c>
      <c r="Z220" s="52">
        <v>0</v>
      </c>
    </row>
    <row r="221" spans="1:26" x14ac:dyDescent="0.25">
      <c r="A221" s="38">
        <f>IFERROR(VLOOKUP(InteliPar[[#This Row],[Nombre de Articulo]],Productos[],4,FALSE),"00 Falta Info")</f>
        <v>0</v>
      </c>
      <c r="B221" s="34" t="str">
        <f>IFERROR(VLOOKUP(InteliPar[[#This Row],[Nombre de Articulo]],Productos[],3,FALSE),"00 Falta Info")</f>
        <v>Mariscos</v>
      </c>
      <c r="C221" s="34" t="str">
        <f>IFERROR(VLOOKUP(InteliPar[[#This Row],[Nombre de Articulo]],Productos[],2,FALSE),"00 Falta Info")</f>
        <v>Mariscos</v>
      </c>
      <c r="D221" s="53">
        <v>46050</v>
      </c>
      <c r="E221" s="39" t="s">
        <v>117</v>
      </c>
      <c r="F221" s="40">
        <v>1.4</v>
      </c>
      <c r="G221" s="41">
        <v>20734.8</v>
      </c>
      <c r="H221" s="42">
        <v>2.2400000000000002</v>
      </c>
      <c r="I221" s="43" t="s">
        <v>73</v>
      </c>
      <c r="J221" s="41">
        <v>9250.65</v>
      </c>
      <c r="K221" s="44">
        <v>1.6</v>
      </c>
      <c r="L221" s="45" t="s">
        <v>74</v>
      </c>
      <c r="M221" s="46" t="s">
        <v>447</v>
      </c>
      <c r="N221" s="40">
        <v>0</v>
      </c>
      <c r="O221" s="47">
        <v>46037</v>
      </c>
      <c r="P221" s="48">
        <v>46043</v>
      </c>
      <c r="Q221" s="49">
        <v>7</v>
      </c>
      <c r="R221" s="49">
        <v>3</v>
      </c>
      <c r="S221" s="32">
        <v>0.25</v>
      </c>
      <c r="T221" s="50">
        <v>46044</v>
      </c>
      <c r="U221" s="49">
        <v>7</v>
      </c>
      <c r="V221" s="42">
        <v>3</v>
      </c>
      <c r="W221" s="40">
        <v>1</v>
      </c>
      <c r="X221" s="33">
        <v>9250.65</v>
      </c>
      <c r="Y221" s="51">
        <v>10</v>
      </c>
      <c r="Z221" s="52">
        <v>0</v>
      </c>
    </row>
    <row r="222" spans="1:26" x14ac:dyDescent="0.25">
      <c r="A222" s="38">
        <f>IFERROR(VLOOKUP(InteliPar[[#This Row],[Nombre de Articulo]],Productos[],4,FALSE),"00 Falta Info")</f>
        <v>0</v>
      </c>
      <c r="B222" s="34" t="str">
        <f>IFERROR(VLOOKUP(InteliPar[[#This Row],[Nombre de Articulo]],Productos[],3,FALSE),"00 Falta Info")</f>
        <v>Embutidos</v>
      </c>
      <c r="C222" s="34" t="str">
        <f>IFERROR(VLOOKUP(InteliPar[[#This Row],[Nombre de Articulo]],Productos[],2,FALSE),"00 Falta Info")</f>
        <v>Embutidos</v>
      </c>
      <c r="D222" s="53">
        <v>46050</v>
      </c>
      <c r="E222" s="39" t="s">
        <v>93</v>
      </c>
      <c r="F222" s="40">
        <v>5.0999999999999996</v>
      </c>
      <c r="G222" s="41">
        <v>272563</v>
      </c>
      <c r="H222" s="42">
        <v>11.86</v>
      </c>
      <c r="I222" s="43" t="s">
        <v>73</v>
      </c>
      <c r="J222" s="41">
        <v>22980</v>
      </c>
      <c r="K222" s="44">
        <v>5.0999999999999996</v>
      </c>
      <c r="L222" s="45" t="s">
        <v>74</v>
      </c>
      <c r="M222" s="46" t="s">
        <v>448</v>
      </c>
      <c r="N222" s="40">
        <v>6</v>
      </c>
      <c r="O222" s="47">
        <v>46037</v>
      </c>
      <c r="P222" s="48">
        <v>46043</v>
      </c>
      <c r="Q222" s="49">
        <v>7</v>
      </c>
      <c r="R222" s="49">
        <v>3</v>
      </c>
      <c r="S222" s="32">
        <v>0.25</v>
      </c>
      <c r="T222" s="50">
        <v>46044</v>
      </c>
      <c r="U222" s="49">
        <v>7</v>
      </c>
      <c r="V222" s="42">
        <v>10</v>
      </c>
      <c r="W222" s="40">
        <v>0</v>
      </c>
      <c r="X222" s="33">
        <v>0</v>
      </c>
      <c r="Y222" s="51">
        <v>16</v>
      </c>
      <c r="Z222" s="52">
        <v>0</v>
      </c>
    </row>
    <row r="223" spans="1:26" x14ac:dyDescent="0.25">
      <c r="A223" s="38">
        <f>IFERROR(VLOOKUP(InteliPar[[#This Row],[Nombre de Articulo]],Productos[],4,FALSE),"00 Falta Info")</f>
        <v>0</v>
      </c>
      <c r="B223" s="34" t="str">
        <f>IFERROR(VLOOKUP(InteliPar[[#This Row],[Nombre de Articulo]],Productos[],3,FALSE),"00 Falta Info")</f>
        <v>Embutidos</v>
      </c>
      <c r="C223" s="34" t="str">
        <f>IFERROR(VLOOKUP(InteliPar[[#This Row],[Nombre de Articulo]],Productos[],2,FALSE),"00 Falta Info")</f>
        <v>Embutidos</v>
      </c>
      <c r="D223" s="53">
        <v>46050</v>
      </c>
      <c r="E223" s="39" t="s">
        <v>94</v>
      </c>
      <c r="F223" s="40">
        <v>1.3</v>
      </c>
      <c r="G223" s="41">
        <v>96493.6</v>
      </c>
      <c r="H223" s="42">
        <v>9.34</v>
      </c>
      <c r="I223" s="43" t="s">
        <v>73</v>
      </c>
      <c r="J223" s="41">
        <v>10331.219999999999</v>
      </c>
      <c r="K223" s="44">
        <v>1.3</v>
      </c>
      <c r="L223" s="45" t="s">
        <v>74</v>
      </c>
      <c r="M223" s="46" t="s">
        <v>449</v>
      </c>
      <c r="N223" s="40">
        <v>6</v>
      </c>
      <c r="O223" s="47">
        <v>46037</v>
      </c>
      <c r="P223" s="48">
        <v>46043</v>
      </c>
      <c r="Q223" s="49">
        <v>7</v>
      </c>
      <c r="R223" s="49">
        <v>3</v>
      </c>
      <c r="S223" s="32">
        <v>0.25</v>
      </c>
      <c r="T223" s="50">
        <v>46044</v>
      </c>
      <c r="U223" s="49">
        <v>7</v>
      </c>
      <c r="V223" s="42">
        <v>3</v>
      </c>
      <c r="W223" s="40">
        <v>0</v>
      </c>
      <c r="X223" s="33">
        <v>0</v>
      </c>
      <c r="Y223" s="51">
        <v>50</v>
      </c>
      <c r="Z223" s="52">
        <v>62356.292142857135</v>
      </c>
    </row>
    <row r="224" spans="1:26" x14ac:dyDescent="0.25">
      <c r="A224" s="38">
        <f>IFERROR(VLOOKUP(InteliPar[[#This Row],[Nombre de Articulo]],Productos[],4,FALSE),"00 Falta Info")</f>
        <v>0</v>
      </c>
      <c r="B224" s="34" t="str">
        <f>IFERROR(VLOOKUP(InteliPar[[#This Row],[Nombre de Articulo]],Productos[],3,FALSE),"00 Falta Info")</f>
        <v>Lacteos</v>
      </c>
      <c r="C224" s="34" t="str">
        <f>IFERROR(VLOOKUP(InteliPar[[#This Row],[Nombre de Articulo]],Productos[],2,FALSE),"00 Falta Info")</f>
        <v>Quesos</v>
      </c>
      <c r="D224" s="53">
        <v>46050</v>
      </c>
      <c r="E224" s="39" t="s">
        <v>118</v>
      </c>
      <c r="F224" s="40">
        <v>77</v>
      </c>
      <c r="G224" s="41">
        <v>580046</v>
      </c>
      <c r="H224" s="42">
        <v>140</v>
      </c>
      <c r="I224" s="43" t="s">
        <v>450</v>
      </c>
      <c r="J224" s="41">
        <v>4143.1899999999996</v>
      </c>
      <c r="K224" s="44">
        <v>77</v>
      </c>
      <c r="L224" s="45" t="s">
        <v>451</v>
      </c>
      <c r="M224" s="46" t="s">
        <v>452</v>
      </c>
      <c r="N224" s="40">
        <v>80</v>
      </c>
      <c r="O224" s="47">
        <v>46037</v>
      </c>
      <c r="P224" s="48">
        <v>46043</v>
      </c>
      <c r="Q224" s="49">
        <v>7</v>
      </c>
      <c r="R224" s="49">
        <v>3</v>
      </c>
      <c r="S224" s="32">
        <v>0.25</v>
      </c>
      <c r="T224" s="50">
        <v>46044</v>
      </c>
      <c r="U224" s="49">
        <v>7</v>
      </c>
      <c r="V224" s="42">
        <v>138</v>
      </c>
      <c r="W224" s="40">
        <v>0</v>
      </c>
      <c r="X224" s="33">
        <v>0</v>
      </c>
      <c r="Y224" s="51">
        <v>13</v>
      </c>
      <c r="Z224" s="52">
        <v>0</v>
      </c>
    </row>
    <row r="225" spans="1:26" x14ac:dyDescent="0.25">
      <c r="A225" s="38">
        <f>IFERROR(VLOOKUP(InteliPar[[#This Row],[Nombre de Articulo]],Productos[],4,FALSE),"00 Falta Info")</f>
        <v>0</v>
      </c>
      <c r="B225" s="34" t="str">
        <f>IFERROR(VLOOKUP(InteliPar[[#This Row],[Nombre de Articulo]],Productos[],3,FALSE),"00 Falta Info")</f>
        <v>Lacteos</v>
      </c>
      <c r="C225" s="34" t="str">
        <f>IFERROR(VLOOKUP(InteliPar[[#This Row],[Nombre de Articulo]],Productos[],2,FALSE),"00 Falta Info")</f>
        <v>Quesos</v>
      </c>
      <c r="D225" s="53">
        <v>46050</v>
      </c>
      <c r="E225" s="39" t="s">
        <v>119</v>
      </c>
      <c r="F225" s="40"/>
      <c r="G225" s="41"/>
      <c r="H225" s="42">
        <v>8.9</v>
      </c>
      <c r="I225" s="43" t="s">
        <v>73</v>
      </c>
      <c r="J225" s="41"/>
      <c r="K225" s="44">
        <v>0</v>
      </c>
      <c r="L225" s="45" t="s">
        <v>74</v>
      </c>
      <c r="M225" s="46" t="s">
        <v>452</v>
      </c>
      <c r="N225" s="40">
        <v>0</v>
      </c>
      <c r="O225" s="47">
        <v>46037</v>
      </c>
      <c r="P225" s="48">
        <v>46043</v>
      </c>
      <c r="Q225" s="49">
        <v>7</v>
      </c>
      <c r="R225" s="49">
        <v>3</v>
      </c>
      <c r="S225" s="32">
        <v>0.25</v>
      </c>
      <c r="T225" s="50">
        <v>46044</v>
      </c>
      <c r="U225" s="49">
        <v>7</v>
      </c>
      <c r="V225" s="42">
        <v>0</v>
      </c>
      <c r="W225" s="40">
        <v>0</v>
      </c>
      <c r="X225" s="33">
        <v>0</v>
      </c>
      <c r="Y225" s="51">
        <v>0</v>
      </c>
      <c r="Z225" s="52">
        <v>0</v>
      </c>
    </row>
    <row r="226" spans="1:26" x14ac:dyDescent="0.25">
      <c r="A226" s="38">
        <f>IFERROR(VLOOKUP(InteliPar[[#This Row],[Nombre de Articulo]],Productos[],4,FALSE),"00 Falta Info")</f>
        <v>0</v>
      </c>
      <c r="B226" s="34" t="str">
        <f>IFERROR(VLOOKUP(InteliPar[[#This Row],[Nombre de Articulo]],Productos[],3,FALSE),"00 Falta Info")</f>
        <v>Lacteos</v>
      </c>
      <c r="C226" s="34" t="str">
        <f>IFERROR(VLOOKUP(InteliPar[[#This Row],[Nombre de Articulo]],Productos[],2,FALSE),"00 Falta Info")</f>
        <v>Quesos</v>
      </c>
      <c r="D226" s="53">
        <v>46050</v>
      </c>
      <c r="E226" s="39" t="s">
        <v>120</v>
      </c>
      <c r="F226" s="40">
        <v>31.8</v>
      </c>
      <c r="G226" s="41">
        <v>599723</v>
      </c>
      <c r="H226" s="42">
        <v>48.48</v>
      </c>
      <c r="I226" s="43" t="s">
        <v>73</v>
      </c>
      <c r="J226" s="41">
        <v>12371.63</v>
      </c>
      <c r="K226" s="44">
        <v>33.299999999999997</v>
      </c>
      <c r="L226" s="45" t="s">
        <v>74</v>
      </c>
      <c r="M226" s="46" t="s">
        <v>452</v>
      </c>
      <c r="N226" s="40">
        <v>30</v>
      </c>
      <c r="O226" s="47">
        <v>46037</v>
      </c>
      <c r="P226" s="48">
        <v>46043</v>
      </c>
      <c r="Q226" s="49">
        <v>7</v>
      </c>
      <c r="R226" s="49">
        <v>3</v>
      </c>
      <c r="S226" s="32">
        <v>0.25</v>
      </c>
      <c r="T226" s="50">
        <v>46044</v>
      </c>
      <c r="U226" s="49">
        <v>7</v>
      </c>
      <c r="V226" s="42">
        <v>60</v>
      </c>
      <c r="W226" s="40">
        <v>12</v>
      </c>
      <c r="X226" s="33">
        <v>148459.56</v>
      </c>
      <c r="Y226" s="51">
        <v>10</v>
      </c>
      <c r="Z226" s="52">
        <v>0</v>
      </c>
    </row>
    <row r="227" spans="1:26" x14ac:dyDescent="0.25">
      <c r="A227" s="38">
        <f>IFERROR(VLOOKUP(InteliPar[[#This Row],[Nombre de Articulo]],Productos[],4,FALSE),"00 Falta Info")</f>
        <v>0</v>
      </c>
      <c r="B227" s="34" t="str">
        <f>IFERROR(VLOOKUP(InteliPar[[#This Row],[Nombre de Articulo]],Productos[],3,FALSE),"00 Falta Info")</f>
        <v>Lacteos</v>
      </c>
      <c r="C227" s="34" t="str">
        <f>IFERROR(VLOOKUP(InteliPar[[#This Row],[Nombre de Articulo]],Productos[],2,FALSE),"00 Falta Info")</f>
        <v>Quesos</v>
      </c>
      <c r="D227" s="53">
        <v>46050</v>
      </c>
      <c r="E227" s="39" t="s">
        <v>88</v>
      </c>
      <c r="F227" s="40">
        <v>1.9</v>
      </c>
      <c r="G227" s="41">
        <v>299640</v>
      </c>
      <c r="H227" s="42">
        <v>23.07</v>
      </c>
      <c r="I227" s="43" t="s">
        <v>73</v>
      </c>
      <c r="J227" s="41">
        <v>12990</v>
      </c>
      <c r="K227" s="44">
        <v>4.5</v>
      </c>
      <c r="L227" s="45" t="s">
        <v>74</v>
      </c>
      <c r="M227" s="46" t="s">
        <v>448</v>
      </c>
      <c r="N227" s="40">
        <v>0</v>
      </c>
      <c r="O227" s="47">
        <v>46037</v>
      </c>
      <c r="P227" s="48">
        <v>46043</v>
      </c>
      <c r="Q227" s="49">
        <v>7</v>
      </c>
      <c r="R227" s="49">
        <v>3</v>
      </c>
      <c r="S227" s="32">
        <v>0.25</v>
      </c>
      <c r="T227" s="50">
        <v>46044</v>
      </c>
      <c r="U227" s="49">
        <v>7</v>
      </c>
      <c r="V227" s="42">
        <v>9</v>
      </c>
      <c r="W227" s="40">
        <v>0</v>
      </c>
      <c r="X227" s="33">
        <v>0</v>
      </c>
      <c r="Y227" s="51">
        <v>36</v>
      </c>
      <c r="Z227" s="52">
        <v>154488.21428571429</v>
      </c>
    </row>
    <row r="228" spans="1:26" x14ac:dyDescent="0.25">
      <c r="A228" s="38">
        <f>IFERROR(VLOOKUP(InteliPar[[#This Row],[Nombre de Articulo]],Productos[],4,FALSE),"00 Falta Info")</f>
        <v>0</v>
      </c>
      <c r="B228" s="34" t="str">
        <f>IFERROR(VLOOKUP(InteliPar[[#This Row],[Nombre de Articulo]],Productos[],3,FALSE),"00 Falta Info")</f>
        <v>Lacteos</v>
      </c>
      <c r="C228" s="34" t="str">
        <f>IFERROR(VLOOKUP(InteliPar[[#This Row],[Nombre de Articulo]],Productos[],2,FALSE),"00 Falta Info")</f>
        <v>Quesos</v>
      </c>
      <c r="D228" s="53">
        <v>46050</v>
      </c>
      <c r="E228" s="39" t="s">
        <v>121</v>
      </c>
      <c r="F228" s="40">
        <v>8.1</v>
      </c>
      <c r="G228" s="41">
        <v>209339</v>
      </c>
      <c r="H228" s="42">
        <v>15.25</v>
      </c>
      <c r="I228" s="43" t="s">
        <v>73</v>
      </c>
      <c r="J228" s="41">
        <v>13728.08</v>
      </c>
      <c r="K228" s="44">
        <v>8.1</v>
      </c>
      <c r="L228" s="45" t="s">
        <v>74</v>
      </c>
      <c r="M228" s="46" t="s">
        <v>448</v>
      </c>
      <c r="N228" s="40">
        <v>7</v>
      </c>
      <c r="O228" s="47">
        <v>46037</v>
      </c>
      <c r="P228" s="48">
        <v>46043</v>
      </c>
      <c r="Q228" s="49">
        <v>7</v>
      </c>
      <c r="R228" s="49">
        <v>3</v>
      </c>
      <c r="S228" s="32">
        <v>0.25</v>
      </c>
      <c r="T228" s="50">
        <v>46044</v>
      </c>
      <c r="U228" s="49">
        <v>7</v>
      </c>
      <c r="V228" s="42">
        <v>15</v>
      </c>
      <c r="W228" s="40">
        <v>0</v>
      </c>
      <c r="X228" s="33">
        <v>0</v>
      </c>
      <c r="Y228" s="51">
        <v>13</v>
      </c>
      <c r="Z228" s="52">
        <v>0</v>
      </c>
    </row>
    <row r="229" spans="1:26" x14ac:dyDescent="0.25">
      <c r="A229" s="38">
        <f>IFERROR(VLOOKUP(InteliPar[[#This Row],[Nombre de Articulo]],Productos[],4,FALSE),"00 Falta Info")</f>
        <v>0</v>
      </c>
      <c r="B229" s="34" t="str">
        <f>IFERROR(VLOOKUP(InteliPar[[#This Row],[Nombre de Articulo]],Productos[],3,FALSE),"00 Falta Info")</f>
        <v>Lacteos</v>
      </c>
      <c r="C229" s="34" t="str">
        <f>IFERROR(VLOOKUP(InteliPar[[#This Row],[Nombre de Articulo]],Productos[],2,FALSE),"00 Falta Info")</f>
        <v>Quesos</v>
      </c>
      <c r="D229" s="53">
        <v>46050</v>
      </c>
      <c r="E229" s="39" t="s">
        <v>89</v>
      </c>
      <c r="F229" s="40">
        <v>1.5</v>
      </c>
      <c r="G229" s="41">
        <v>104905</v>
      </c>
      <c r="H229" s="42">
        <v>7.34</v>
      </c>
      <c r="I229" s="43" t="s">
        <v>73</v>
      </c>
      <c r="J229" s="41">
        <v>14298.12</v>
      </c>
      <c r="K229" s="44">
        <v>1.5</v>
      </c>
      <c r="L229" s="45" t="s">
        <v>74</v>
      </c>
      <c r="M229" s="46" t="s">
        <v>448</v>
      </c>
      <c r="N229" s="40">
        <v>0.5</v>
      </c>
      <c r="O229" s="47">
        <v>46037</v>
      </c>
      <c r="P229" s="48">
        <v>46043</v>
      </c>
      <c r="Q229" s="49">
        <v>7</v>
      </c>
      <c r="R229" s="49">
        <v>3</v>
      </c>
      <c r="S229" s="32">
        <v>0.25</v>
      </c>
      <c r="T229" s="50">
        <v>46044</v>
      </c>
      <c r="U229" s="49">
        <v>7</v>
      </c>
      <c r="V229" s="42">
        <v>3</v>
      </c>
      <c r="W229" s="40">
        <v>0</v>
      </c>
      <c r="X229" s="33">
        <v>0</v>
      </c>
      <c r="Y229" s="51">
        <v>34</v>
      </c>
      <c r="Z229" s="52">
        <v>50554.067142857144</v>
      </c>
    </row>
    <row r="230" spans="1:26" x14ac:dyDescent="0.25">
      <c r="A230" s="38">
        <f>IFERROR(VLOOKUP(InteliPar[[#This Row],[Nombre de Articulo]],Productos[],4,FALSE),"00 Falta Info")</f>
        <v>0</v>
      </c>
      <c r="B230" s="34" t="str">
        <f>IFERROR(VLOOKUP(InteliPar[[#This Row],[Nombre de Articulo]],Productos[],3,FALSE),"00 Falta Info")</f>
        <v>Lacteos</v>
      </c>
      <c r="C230" s="34" t="str">
        <f>IFERROR(VLOOKUP(InteliPar[[#This Row],[Nombre de Articulo]],Productos[],2,FALSE),"00 Falta Info")</f>
        <v>Quesos</v>
      </c>
      <c r="D230" s="53">
        <v>46050</v>
      </c>
      <c r="E230" s="39" t="s">
        <v>122</v>
      </c>
      <c r="F230" s="40">
        <v>0.7</v>
      </c>
      <c r="G230" s="41">
        <v>53882.2</v>
      </c>
      <c r="H230" s="42">
        <v>2.12</v>
      </c>
      <c r="I230" s="43" t="s">
        <v>73</v>
      </c>
      <c r="J230" s="41">
        <v>25356.34</v>
      </c>
      <c r="K230" s="44">
        <v>0.7</v>
      </c>
      <c r="L230" s="45" t="s">
        <v>74</v>
      </c>
      <c r="M230" s="46" t="s">
        <v>91</v>
      </c>
      <c r="N230" s="40">
        <v>0</v>
      </c>
      <c r="O230" s="47">
        <v>46037</v>
      </c>
      <c r="P230" s="48">
        <v>46043</v>
      </c>
      <c r="Q230" s="49">
        <v>7</v>
      </c>
      <c r="R230" s="49">
        <v>3</v>
      </c>
      <c r="S230" s="32">
        <v>0.25</v>
      </c>
      <c r="T230" s="50">
        <v>46044</v>
      </c>
      <c r="U230" s="49">
        <v>7</v>
      </c>
      <c r="V230" s="42">
        <v>2</v>
      </c>
      <c r="W230" s="40">
        <v>0</v>
      </c>
      <c r="X230" s="33">
        <v>0</v>
      </c>
      <c r="Y230" s="51">
        <v>21</v>
      </c>
      <c r="Z230" s="52">
        <v>8874.7189999999991</v>
      </c>
    </row>
    <row r="231" spans="1:26" x14ac:dyDescent="0.25">
      <c r="A231" s="38">
        <f>IFERROR(VLOOKUP(InteliPar[[#This Row],[Nombre de Articulo]],Productos[],4,FALSE),"00 Falta Info")</f>
        <v>0</v>
      </c>
      <c r="B231" s="34" t="str">
        <f>IFERROR(VLOOKUP(InteliPar[[#This Row],[Nombre de Articulo]],Productos[],3,FALSE),"00 Falta Info")</f>
        <v>Lacteos</v>
      </c>
      <c r="C231" s="34" t="str">
        <f>IFERROR(VLOOKUP(InteliPar[[#This Row],[Nombre de Articulo]],Productos[],2,FALSE),"00 Falta Info")</f>
        <v>Quesos</v>
      </c>
      <c r="D231" s="53">
        <v>46050</v>
      </c>
      <c r="E231" s="39" t="s">
        <v>123</v>
      </c>
      <c r="F231" s="40">
        <v>5</v>
      </c>
      <c r="G231" s="41">
        <v>116321</v>
      </c>
      <c r="H231" s="42">
        <v>11.54</v>
      </c>
      <c r="I231" s="43" t="s">
        <v>73</v>
      </c>
      <c r="J231" s="41">
        <v>10081.790000000001</v>
      </c>
      <c r="K231" s="44">
        <v>1.2</v>
      </c>
      <c r="L231" s="45" t="s">
        <v>74</v>
      </c>
      <c r="M231" s="46" t="s">
        <v>448</v>
      </c>
      <c r="N231" s="40">
        <v>2.7</v>
      </c>
      <c r="O231" s="47">
        <v>46037</v>
      </c>
      <c r="P231" s="48">
        <v>46043</v>
      </c>
      <c r="Q231" s="49">
        <v>7</v>
      </c>
      <c r="R231" s="49">
        <v>3</v>
      </c>
      <c r="S231" s="32">
        <v>0.25</v>
      </c>
      <c r="T231" s="50">
        <v>46044</v>
      </c>
      <c r="U231" s="49">
        <v>7</v>
      </c>
      <c r="V231" s="42">
        <v>3</v>
      </c>
      <c r="W231" s="40">
        <v>0</v>
      </c>
      <c r="X231" s="33">
        <v>0</v>
      </c>
      <c r="Y231" s="51">
        <v>67</v>
      </c>
      <c r="Z231" s="52">
        <v>85551.189428571437</v>
      </c>
    </row>
    <row r="232" spans="1:26" x14ac:dyDescent="0.25">
      <c r="A232" s="38">
        <f>IFERROR(VLOOKUP(InteliPar[[#This Row],[Nombre de Articulo]],Productos[],4,FALSE),"00 Falta Info")</f>
        <v>0</v>
      </c>
      <c r="B232" s="34" t="str">
        <f>IFERROR(VLOOKUP(InteliPar[[#This Row],[Nombre de Articulo]],Productos[],3,FALSE),"00 Falta Info")</f>
        <v>Lacteos</v>
      </c>
      <c r="C232" s="34" t="str">
        <f>IFERROR(VLOOKUP(InteliPar[[#This Row],[Nombre de Articulo]],Productos[],2,FALSE),"00 Falta Info")</f>
        <v>Quesos</v>
      </c>
      <c r="D232" s="53">
        <v>46050</v>
      </c>
      <c r="E232" s="39" t="s">
        <v>90</v>
      </c>
      <c r="F232" s="40">
        <v>0.4</v>
      </c>
      <c r="G232" s="41">
        <v>90756.5</v>
      </c>
      <c r="H232" s="42">
        <v>5</v>
      </c>
      <c r="I232" s="43" t="s">
        <v>73</v>
      </c>
      <c r="J232" s="41">
        <v>18151.3</v>
      </c>
      <c r="K232" s="44">
        <v>2.1</v>
      </c>
      <c r="L232" s="45" t="s">
        <v>74</v>
      </c>
      <c r="M232" s="46" t="s">
        <v>91</v>
      </c>
      <c r="N232" s="40">
        <v>0</v>
      </c>
      <c r="O232" s="47">
        <v>46037</v>
      </c>
      <c r="P232" s="48">
        <v>46043</v>
      </c>
      <c r="Q232" s="49">
        <v>7</v>
      </c>
      <c r="R232" s="49">
        <v>3</v>
      </c>
      <c r="S232" s="32">
        <v>0.25</v>
      </c>
      <c r="T232" s="50">
        <v>46044</v>
      </c>
      <c r="U232" s="49">
        <v>7</v>
      </c>
      <c r="V232" s="42">
        <v>4</v>
      </c>
      <c r="W232" s="40">
        <v>0</v>
      </c>
      <c r="X232" s="33">
        <v>0</v>
      </c>
      <c r="Y232" s="51">
        <v>17</v>
      </c>
      <c r="Z232" s="52">
        <v>0</v>
      </c>
    </row>
    <row r="233" spans="1:26" x14ac:dyDescent="0.25">
      <c r="A233" s="38">
        <f>IFERROR(VLOOKUP(InteliPar[[#This Row],[Nombre de Articulo]],Productos[],4,FALSE),"00 Falta Info")</f>
        <v>0</v>
      </c>
      <c r="B233" s="34" t="str">
        <f>IFERROR(VLOOKUP(InteliPar[[#This Row],[Nombre de Articulo]],Productos[],3,FALSE),"00 Falta Info")</f>
        <v>Abarrotes</v>
      </c>
      <c r="C233" s="34" t="str">
        <f>IFERROR(VLOOKUP(InteliPar[[#This Row],[Nombre de Articulo]],Productos[],2,FALSE),"00 Falta Info")</f>
        <v>Chocolate</v>
      </c>
      <c r="D233" s="53">
        <v>46050</v>
      </c>
      <c r="E233" s="39" t="s">
        <v>124</v>
      </c>
      <c r="F233" s="40">
        <v>-0.1</v>
      </c>
      <c r="G233" s="41"/>
      <c r="H233" s="42">
        <v>20.25</v>
      </c>
      <c r="I233" s="43" t="s">
        <v>73</v>
      </c>
      <c r="J233" s="41"/>
      <c r="K233" s="44">
        <v>0.1</v>
      </c>
      <c r="L233" s="45" t="s">
        <v>74</v>
      </c>
      <c r="M233" s="46" t="s">
        <v>91</v>
      </c>
      <c r="N233" s="40">
        <v>0</v>
      </c>
      <c r="O233" s="47">
        <v>46037</v>
      </c>
      <c r="P233" s="48">
        <v>46043</v>
      </c>
      <c r="Q233" s="49">
        <v>7</v>
      </c>
      <c r="R233" s="49">
        <v>3</v>
      </c>
      <c r="S233" s="32">
        <v>0.25</v>
      </c>
      <c r="T233" s="50">
        <v>46044</v>
      </c>
      <c r="U233" s="49">
        <v>7</v>
      </c>
      <c r="V233" s="42">
        <v>1</v>
      </c>
      <c r="W233" s="40">
        <v>0</v>
      </c>
      <c r="X233" s="33">
        <v>0</v>
      </c>
      <c r="Y233" s="51">
        <v>1418</v>
      </c>
      <c r="Z233" s="52">
        <v>0</v>
      </c>
    </row>
    <row r="234" spans="1:26" x14ac:dyDescent="0.25">
      <c r="A234" s="38">
        <f>IFERROR(VLOOKUP(InteliPar[[#This Row],[Nombre de Articulo]],Productos[],4,FALSE),"00 Falta Info")</f>
        <v>0</v>
      </c>
      <c r="B234" s="34" t="str">
        <f>IFERROR(VLOOKUP(InteliPar[[#This Row],[Nombre de Articulo]],Productos[],3,FALSE),"00 Falta Info")</f>
        <v>Abarrotes</v>
      </c>
      <c r="C234" s="34" t="str">
        <f>IFERROR(VLOOKUP(InteliPar[[#This Row],[Nombre de Articulo]],Productos[],2,FALSE),"00 Falta Info")</f>
        <v>Chocolate</v>
      </c>
      <c r="D234" s="53">
        <v>46050</v>
      </c>
      <c r="E234" s="39" t="s">
        <v>125</v>
      </c>
      <c r="F234" s="40">
        <v>1.1000000000000001</v>
      </c>
      <c r="G234" s="41">
        <v>73169.5</v>
      </c>
      <c r="H234" s="42">
        <v>7.41</v>
      </c>
      <c r="I234" s="43" t="s">
        <v>73</v>
      </c>
      <c r="J234" s="41">
        <v>9876.2900000000009</v>
      </c>
      <c r="K234" s="44">
        <v>0.3</v>
      </c>
      <c r="L234" s="45" t="s">
        <v>74</v>
      </c>
      <c r="M234" s="46" t="s">
        <v>91</v>
      </c>
      <c r="N234" s="40">
        <v>0</v>
      </c>
      <c r="O234" s="47">
        <v>46037</v>
      </c>
      <c r="P234" s="48">
        <v>46043</v>
      </c>
      <c r="Q234" s="49">
        <v>7</v>
      </c>
      <c r="R234" s="49">
        <v>3</v>
      </c>
      <c r="S234" s="32">
        <v>0.25</v>
      </c>
      <c r="T234" s="50">
        <v>46044</v>
      </c>
      <c r="U234" s="49">
        <v>7</v>
      </c>
      <c r="V234" s="42">
        <v>1</v>
      </c>
      <c r="W234" s="40">
        <v>0</v>
      </c>
      <c r="X234" s="33">
        <v>0</v>
      </c>
      <c r="Y234" s="51">
        <v>173</v>
      </c>
      <c r="Z234" s="52">
        <v>65818.418357142873</v>
      </c>
    </row>
    <row r="235" spans="1:26" x14ac:dyDescent="0.25">
      <c r="A235" s="38">
        <f>IFERROR(VLOOKUP(InteliPar[[#This Row],[Nombre de Articulo]],Productos[],4,FALSE),"00 Falta Info")</f>
        <v>0</v>
      </c>
      <c r="B235" s="34" t="str">
        <f>IFERROR(VLOOKUP(InteliPar[[#This Row],[Nombre de Articulo]],Productos[],3,FALSE),"00 Falta Info")</f>
        <v>Abarrotes</v>
      </c>
      <c r="C235" s="34" t="str">
        <f>IFERROR(VLOOKUP(InteliPar[[#This Row],[Nombre de Articulo]],Productos[],2,FALSE),"00 Falta Info")</f>
        <v>Chocolate</v>
      </c>
      <c r="D235" s="53">
        <v>46050</v>
      </c>
      <c r="E235" s="39" t="s">
        <v>126</v>
      </c>
      <c r="F235" s="40">
        <v>1.2</v>
      </c>
      <c r="G235" s="41"/>
      <c r="H235" s="42">
        <v>8.2799999999999994</v>
      </c>
      <c r="I235" s="43" t="s">
        <v>73</v>
      </c>
      <c r="J235" s="41"/>
      <c r="K235" s="44">
        <v>0.4</v>
      </c>
      <c r="L235" s="45" t="s">
        <v>74</v>
      </c>
      <c r="M235" s="46" t="s">
        <v>91</v>
      </c>
      <c r="N235" s="40">
        <v>0</v>
      </c>
      <c r="O235" s="47">
        <v>46037</v>
      </c>
      <c r="P235" s="48">
        <v>46043</v>
      </c>
      <c r="Q235" s="49">
        <v>7</v>
      </c>
      <c r="R235" s="49">
        <v>3</v>
      </c>
      <c r="S235" s="32">
        <v>0.25</v>
      </c>
      <c r="T235" s="50">
        <v>46044</v>
      </c>
      <c r="U235" s="49">
        <v>7</v>
      </c>
      <c r="V235" s="42">
        <v>1</v>
      </c>
      <c r="W235" s="40">
        <v>0</v>
      </c>
      <c r="X235" s="33">
        <v>0</v>
      </c>
      <c r="Y235" s="51">
        <v>145</v>
      </c>
      <c r="Z235" s="52">
        <v>0</v>
      </c>
    </row>
    <row r="236" spans="1:26" x14ac:dyDescent="0.25">
      <c r="A236" s="38">
        <f>IFERROR(VLOOKUP(InteliPar[[#This Row],[Nombre de Articulo]],Productos[],4,FALSE),"00 Falta Info")</f>
        <v>0</v>
      </c>
      <c r="B236" s="34" t="str">
        <f>IFERROR(VLOOKUP(InteliPar[[#This Row],[Nombre de Articulo]],Productos[],3,FALSE),"00 Falta Info")</f>
        <v>Abarrotes</v>
      </c>
      <c r="C236" s="34" t="str">
        <f>IFERROR(VLOOKUP(InteliPar[[#This Row],[Nombre de Articulo]],Productos[],2,FALSE),"00 Falta Info")</f>
        <v>Aceite</v>
      </c>
      <c r="D236" s="53">
        <v>46050</v>
      </c>
      <c r="E236" s="39" t="s">
        <v>127</v>
      </c>
      <c r="F236" s="40">
        <v>31</v>
      </c>
      <c r="G236" s="41">
        <v>31940</v>
      </c>
      <c r="H236" s="42">
        <v>20</v>
      </c>
      <c r="I236" s="43">
        <v>1</v>
      </c>
      <c r="J236" s="41">
        <v>1597</v>
      </c>
      <c r="K236" s="44">
        <v>22.5</v>
      </c>
      <c r="L236" s="45" t="s">
        <v>453</v>
      </c>
      <c r="M236" s="46" t="s">
        <v>91</v>
      </c>
      <c r="N236" s="40">
        <v>36</v>
      </c>
      <c r="O236" s="47">
        <v>46037</v>
      </c>
      <c r="P236" s="48">
        <v>46043</v>
      </c>
      <c r="Q236" s="49">
        <v>7</v>
      </c>
      <c r="R236" s="49">
        <v>3</v>
      </c>
      <c r="S236" s="32">
        <v>0.25</v>
      </c>
      <c r="T236" s="50">
        <v>46044</v>
      </c>
      <c r="U236" s="49">
        <v>7</v>
      </c>
      <c r="V236" s="42">
        <v>41</v>
      </c>
      <c r="W236" s="40">
        <v>21</v>
      </c>
      <c r="X236" s="33">
        <v>33537</v>
      </c>
      <c r="Y236" s="51">
        <v>6</v>
      </c>
      <c r="Z236" s="52">
        <v>0</v>
      </c>
    </row>
    <row r="237" spans="1:26" x14ac:dyDescent="0.25">
      <c r="A237" s="38">
        <f>IFERROR(VLOOKUP(InteliPar[[#This Row],[Nombre de Articulo]],Productos[],4,FALSE),"00 Falta Info")</f>
        <v>0</v>
      </c>
      <c r="B237" s="34" t="str">
        <f>IFERROR(VLOOKUP(InteliPar[[#This Row],[Nombre de Articulo]],Productos[],3,FALSE),"00 Falta Info")</f>
        <v>Verduras</v>
      </c>
      <c r="C237" s="34" t="str">
        <f>IFERROR(VLOOKUP(InteliPar[[#This Row],[Nombre de Articulo]],Productos[],2,FALSE),"00 Falta Info")</f>
        <v>Champiñon</v>
      </c>
      <c r="D237" s="53">
        <v>46050</v>
      </c>
      <c r="E237" s="39" t="s">
        <v>128</v>
      </c>
      <c r="F237" s="40">
        <v>1.1000000000000001</v>
      </c>
      <c r="G237" s="41">
        <v>105786</v>
      </c>
      <c r="H237" s="42">
        <v>6.09</v>
      </c>
      <c r="I237" s="43" t="s">
        <v>73</v>
      </c>
      <c r="J237" s="41">
        <v>17382.52</v>
      </c>
      <c r="K237" s="44">
        <v>1.1000000000000001</v>
      </c>
      <c r="L237" s="45" t="s">
        <v>74</v>
      </c>
      <c r="M237" s="46" t="s">
        <v>454</v>
      </c>
      <c r="N237" s="40">
        <v>4</v>
      </c>
      <c r="O237" s="47">
        <v>46037</v>
      </c>
      <c r="P237" s="48">
        <v>46043</v>
      </c>
      <c r="Q237" s="49">
        <v>7</v>
      </c>
      <c r="R237" s="49">
        <v>3</v>
      </c>
      <c r="S237" s="32">
        <v>0.25</v>
      </c>
      <c r="T237" s="50">
        <v>46044</v>
      </c>
      <c r="U237" s="49">
        <v>7</v>
      </c>
      <c r="V237" s="42">
        <v>2</v>
      </c>
      <c r="W237" s="40">
        <v>0</v>
      </c>
      <c r="X237" s="33">
        <v>0</v>
      </c>
      <c r="Y237" s="51">
        <v>39</v>
      </c>
      <c r="Z237" s="52">
        <v>58728.085428571438</v>
      </c>
    </row>
    <row r="238" spans="1:26" x14ac:dyDescent="0.25">
      <c r="A238" s="38">
        <f>IFERROR(VLOOKUP(InteliPar[[#This Row],[Nombre de Articulo]],Productos[],4,FALSE),"00 Falta Info")</f>
        <v>0</v>
      </c>
      <c r="B238" s="34" t="str">
        <f>IFERROR(VLOOKUP(InteliPar[[#This Row],[Nombre de Articulo]],Productos[],3,FALSE),"00 Falta Info")</f>
        <v>Verduras</v>
      </c>
      <c r="C238" s="34" t="str">
        <f>IFERROR(VLOOKUP(InteliPar[[#This Row],[Nombre de Articulo]],Productos[],2,FALSE),"00 Falta Info")</f>
        <v>Champiñon</v>
      </c>
      <c r="D238" s="53">
        <v>46050</v>
      </c>
      <c r="E238" s="39" t="s">
        <v>129</v>
      </c>
      <c r="F238" s="40">
        <v>0.3</v>
      </c>
      <c r="G238" s="41">
        <v>9239.75</v>
      </c>
      <c r="H238" s="42">
        <v>0.71</v>
      </c>
      <c r="I238" s="43" t="s">
        <v>73</v>
      </c>
      <c r="J238" s="41">
        <v>13000</v>
      </c>
      <c r="K238" s="44">
        <v>2</v>
      </c>
      <c r="L238" s="45" t="s">
        <v>74</v>
      </c>
      <c r="M238" s="46" t="s">
        <v>454</v>
      </c>
      <c r="N238" s="40">
        <v>0</v>
      </c>
      <c r="O238" s="47">
        <v>46037</v>
      </c>
      <c r="P238" s="48">
        <v>46043</v>
      </c>
      <c r="Q238" s="49">
        <v>7</v>
      </c>
      <c r="R238" s="49">
        <v>3</v>
      </c>
      <c r="S238" s="32">
        <v>0.25</v>
      </c>
      <c r="T238" s="50">
        <v>46044</v>
      </c>
      <c r="U238" s="49">
        <v>7</v>
      </c>
      <c r="V238" s="42">
        <v>4</v>
      </c>
      <c r="W238" s="40">
        <v>4</v>
      </c>
      <c r="X238" s="33">
        <v>52000</v>
      </c>
      <c r="Y238" s="51">
        <v>2</v>
      </c>
      <c r="Z238" s="52">
        <v>0</v>
      </c>
    </row>
    <row r="239" spans="1:26" x14ac:dyDescent="0.25">
      <c r="A239" s="38">
        <f>IFERROR(VLOOKUP(InteliPar[[#This Row],[Nombre de Articulo]],Productos[],4,FALSE),"00 Falta Info")</f>
        <v>0</v>
      </c>
      <c r="B239" s="34" t="str">
        <f>IFERROR(VLOOKUP(InteliPar[[#This Row],[Nombre de Articulo]],Productos[],3,FALSE),"00 Falta Info")</f>
        <v>Verduras</v>
      </c>
      <c r="C239" s="34" t="str">
        <f>IFERROR(VLOOKUP(InteliPar[[#This Row],[Nombre de Articulo]],Productos[],2,FALSE),"00 Falta Info")</f>
        <v>Palta</v>
      </c>
      <c r="D239" s="53">
        <v>46050</v>
      </c>
      <c r="E239" s="39" t="s">
        <v>92</v>
      </c>
      <c r="F239" s="40">
        <v>18.2</v>
      </c>
      <c r="G239" s="41">
        <v>31974.1</v>
      </c>
      <c r="H239" s="42">
        <v>8.01</v>
      </c>
      <c r="I239" s="43" t="s">
        <v>73</v>
      </c>
      <c r="J239" s="41">
        <v>3990</v>
      </c>
      <c r="K239" s="44">
        <v>18.2</v>
      </c>
      <c r="L239" s="45" t="s">
        <v>74</v>
      </c>
      <c r="M239" s="46" t="s">
        <v>454</v>
      </c>
      <c r="N239" s="40">
        <v>21</v>
      </c>
      <c r="O239" s="47">
        <v>46037</v>
      </c>
      <c r="P239" s="48">
        <v>46043</v>
      </c>
      <c r="Q239" s="49">
        <v>7</v>
      </c>
      <c r="R239" s="49">
        <v>3</v>
      </c>
      <c r="S239" s="32">
        <v>0.25</v>
      </c>
      <c r="T239" s="50">
        <v>46044</v>
      </c>
      <c r="U239" s="49">
        <v>7</v>
      </c>
      <c r="V239" s="42">
        <v>33</v>
      </c>
      <c r="W239" s="40">
        <v>25</v>
      </c>
      <c r="X239" s="33">
        <v>99750</v>
      </c>
      <c r="Y239" s="51">
        <v>3</v>
      </c>
      <c r="Z239" s="52">
        <v>0</v>
      </c>
    </row>
    <row r="240" spans="1:26" x14ac:dyDescent="0.25">
      <c r="A240" s="38">
        <f>IFERROR(VLOOKUP(InteliPar[[#This Row],[Nombre de Articulo]],Productos[],4,FALSE),"00 Falta Info")</f>
        <v>0</v>
      </c>
      <c r="B240" s="34" t="str">
        <f>IFERROR(VLOOKUP(InteliPar[[#This Row],[Nombre de Articulo]],Productos[],3,FALSE),"00 Falta Info")</f>
        <v>Postres</v>
      </c>
      <c r="C240" s="34" t="str">
        <f>IFERROR(VLOOKUP(InteliPar[[#This Row],[Nombre de Articulo]],Productos[],2,FALSE),"00 Falta Info")</f>
        <v>Tortas</v>
      </c>
      <c r="D240" s="53">
        <v>46050</v>
      </c>
      <c r="E240" s="39" t="s">
        <v>130</v>
      </c>
      <c r="F240" s="40">
        <v>30</v>
      </c>
      <c r="G240" s="41">
        <v>48400</v>
      </c>
      <c r="H240" s="42">
        <v>44</v>
      </c>
      <c r="I240" s="43">
        <v>1</v>
      </c>
      <c r="J240" s="41">
        <v>1100</v>
      </c>
      <c r="K240" s="44">
        <v>34</v>
      </c>
      <c r="L240" s="45" t="s">
        <v>440</v>
      </c>
      <c r="M240" s="46" t="s">
        <v>455</v>
      </c>
      <c r="N240" s="40">
        <v>32</v>
      </c>
      <c r="O240" s="47">
        <v>46037</v>
      </c>
      <c r="P240" s="48">
        <v>46043</v>
      </c>
      <c r="Q240" s="49">
        <v>7</v>
      </c>
      <c r="R240" s="49">
        <v>3</v>
      </c>
      <c r="S240" s="32">
        <v>0.25</v>
      </c>
      <c r="T240" s="50">
        <v>46044</v>
      </c>
      <c r="U240" s="49">
        <v>7</v>
      </c>
      <c r="V240" s="42">
        <v>61</v>
      </c>
      <c r="W240" s="40">
        <v>17</v>
      </c>
      <c r="X240" s="33">
        <v>18700</v>
      </c>
      <c r="Y240" s="51">
        <v>9</v>
      </c>
      <c r="Z240" s="52">
        <v>0</v>
      </c>
    </row>
    <row r="241" spans="1:26" x14ac:dyDescent="0.25">
      <c r="A241" s="38">
        <f>IFERROR(VLOOKUP(InteliPar[[#This Row],[Nombre de Articulo]],Productos[],4,FALSE),"00 Falta Info")</f>
        <v>0</v>
      </c>
      <c r="B241" s="34" t="str">
        <f>IFERROR(VLOOKUP(InteliPar[[#This Row],[Nombre de Articulo]],Productos[],3,FALSE),"00 Falta Info")</f>
        <v>Postres</v>
      </c>
      <c r="C241" s="34" t="str">
        <f>IFERROR(VLOOKUP(InteliPar[[#This Row],[Nombre de Articulo]],Productos[],2,FALSE),"00 Falta Info")</f>
        <v>Tortas</v>
      </c>
      <c r="D241" s="53">
        <v>46050</v>
      </c>
      <c r="E241" s="39" t="s">
        <v>131</v>
      </c>
      <c r="F241" s="40">
        <v>19</v>
      </c>
      <c r="G241" s="41">
        <v>48279</v>
      </c>
      <c r="H241" s="42">
        <v>57</v>
      </c>
      <c r="I241" s="43">
        <v>1</v>
      </c>
      <c r="J241" s="41">
        <v>847</v>
      </c>
      <c r="K241" s="44">
        <v>19</v>
      </c>
      <c r="L241" s="45" t="s">
        <v>440</v>
      </c>
      <c r="M241" s="46" t="s">
        <v>455</v>
      </c>
      <c r="N241" s="40">
        <v>0</v>
      </c>
      <c r="O241" s="47">
        <v>46037</v>
      </c>
      <c r="P241" s="48">
        <v>46043</v>
      </c>
      <c r="Q241" s="49">
        <v>7</v>
      </c>
      <c r="R241" s="49">
        <v>3</v>
      </c>
      <c r="S241" s="32">
        <v>0.25</v>
      </c>
      <c r="T241" s="50">
        <v>46044</v>
      </c>
      <c r="U241" s="49">
        <v>7</v>
      </c>
      <c r="V241" s="42">
        <v>34</v>
      </c>
      <c r="W241" s="40">
        <v>0</v>
      </c>
      <c r="X241" s="33">
        <v>0</v>
      </c>
      <c r="Y241" s="51">
        <v>21</v>
      </c>
      <c r="Z241" s="52">
        <v>8046.5</v>
      </c>
    </row>
    <row r="242" spans="1:26" x14ac:dyDescent="0.25">
      <c r="A242" s="38">
        <f>IFERROR(VLOOKUP(InteliPar[[#This Row],[Nombre de Articulo]],Productos[],4,FALSE),"00 Falta Info")</f>
        <v>0</v>
      </c>
      <c r="B242" s="34" t="str">
        <f>IFERROR(VLOOKUP(InteliPar[[#This Row],[Nombre de Articulo]],Productos[],3,FALSE),"00 Falta Info")</f>
        <v>Postres</v>
      </c>
      <c r="C242" s="34" t="str">
        <f>IFERROR(VLOOKUP(InteliPar[[#This Row],[Nombre de Articulo]],Productos[],2,FALSE),"00 Falta Info")</f>
        <v>Tortas</v>
      </c>
      <c r="D242" s="53">
        <v>46050</v>
      </c>
      <c r="E242" s="39" t="s">
        <v>132</v>
      </c>
      <c r="F242" s="40"/>
      <c r="G242" s="41"/>
      <c r="H242" s="42">
        <v>131</v>
      </c>
      <c r="I242" s="43">
        <v>1</v>
      </c>
      <c r="J242" s="41"/>
      <c r="K242" s="44">
        <v>0</v>
      </c>
      <c r="L242" s="45" t="s">
        <v>440</v>
      </c>
      <c r="M242" s="46" t="s">
        <v>455</v>
      </c>
      <c r="N242" s="40">
        <v>0</v>
      </c>
      <c r="O242" s="47">
        <v>46037</v>
      </c>
      <c r="P242" s="48">
        <v>46043</v>
      </c>
      <c r="Q242" s="49">
        <v>7</v>
      </c>
      <c r="R242" s="49">
        <v>3</v>
      </c>
      <c r="S242" s="32">
        <v>0.25</v>
      </c>
      <c r="T242" s="50">
        <v>46044</v>
      </c>
      <c r="U242" s="49">
        <v>7</v>
      </c>
      <c r="V242" s="42">
        <v>0</v>
      </c>
      <c r="W242" s="40">
        <v>0</v>
      </c>
      <c r="X242" s="33">
        <v>0</v>
      </c>
      <c r="Y242" s="51">
        <v>0</v>
      </c>
      <c r="Z242" s="52">
        <v>0</v>
      </c>
    </row>
    <row r="243" spans="1:26" x14ac:dyDescent="0.25">
      <c r="A243" s="38">
        <f>IFERROR(VLOOKUP(InteliPar[[#This Row],[Nombre de Articulo]],Productos[],4,FALSE),"00 Falta Info")</f>
        <v>0</v>
      </c>
      <c r="B243" s="34" t="str">
        <f>IFERROR(VLOOKUP(InteliPar[[#This Row],[Nombre de Articulo]],Productos[],3,FALSE),"00 Falta Info")</f>
        <v>Postres</v>
      </c>
      <c r="C243" s="34" t="str">
        <f>IFERROR(VLOOKUP(InteliPar[[#This Row],[Nombre de Articulo]],Productos[],2,FALSE),"00 Falta Info")</f>
        <v>Tortas</v>
      </c>
      <c r="D243" s="53">
        <v>46050</v>
      </c>
      <c r="E243" s="39" t="s">
        <v>133</v>
      </c>
      <c r="F243" s="40"/>
      <c r="G243" s="41">
        <v>4452</v>
      </c>
      <c r="H243" s="42">
        <v>14</v>
      </c>
      <c r="I243" s="43">
        <v>1</v>
      </c>
      <c r="J243" s="41">
        <v>318</v>
      </c>
      <c r="K243" s="44">
        <v>0</v>
      </c>
      <c r="L243" s="45" t="s">
        <v>440</v>
      </c>
      <c r="M243" s="46" t="s">
        <v>455</v>
      </c>
      <c r="N243" s="40">
        <v>0</v>
      </c>
      <c r="O243" s="47">
        <v>46037</v>
      </c>
      <c r="P243" s="48">
        <v>46043</v>
      </c>
      <c r="Q243" s="49">
        <v>7</v>
      </c>
      <c r="R243" s="49">
        <v>3</v>
      </c>
      <c r="S243" s="32">
        <v>0.25</v>
      </c>
      <c r="T243" s="50">
        <v>46044</v>
      </c>
      <c r="U243" s="49">
        <v>7</v>
      </c>
      <c r="V243" s="42">
        <v>0</v>
      </c>
      <c r="W243" s="40">
        <v>0</v>
      </c>
      <c r="X243" s="33">
        <v>0</v>
      </c>
      <c r="Y243" s="51">
        <v>0</v>
      </c>
      <c r="Z243" s="52">
        <v>0</v>
      </c>
    </row>
    <row r="244" spans="1:26" x14ac:dyDescent="0.25">
      <c r="A244" s="38">
        <f>IFERROR(VLOOKUP(InteliPar[[#This Row],[Nombre de Articulo]],Productos[],4,FALSE),"00 Falta Info")</f>
        <v>0</v>
      </c>
      <c r="B244" s="34" t="str">
        <f>IFERROR(VLOOKUP(InteliPar[[#This Row],[Nombre de Articulo]],Productos[],3,FALSE),"00 Falta Info")</f>
        <v>Postres</v>
      </c>
      <c r="C244" s="34" t="str">
        <f>IFERROR(VLOOKUP(InteliPar[[#This Row],[Nombre de Articulo]],Productos[],2,FALSE),"00 Falta Info")</f>
        <v>Tortas</v>
      </c>
      <c r="D244" s="53">
        <v>46050</v>
      </c>
      <c r="E244" s="39" t="s">
        <v>134</v>
      </c>
      <c r="F244" s="40">
        <v>22</v>
      </c>
      <c r="G244" s="41">
        <v>16800</v>
      </c>
      <c r="H244" s="42">
        <v>14</v>
      </c>
      <c r="I244" s="43">
        <v>1</v>
      </c>
      <c r="J244" s="41">
        <v>1200</v>
      </c>
      <c r="K244" s="44">
        <v>22</v>
      </c>
      <c r="L244" s="45" t="s">
        <v>440</v>
      </c>
      <c r="M244" s="46" t="s">
        <v>455</v>
      </c>
      <c r="N244" s="40">
        <v>20</v>
      </c>
      <c r="O244" s="47">
        <v>46037</v>
      </c>
      <c r="P244" s="48">
        <v>46043</v>
      </c>
      <c r="Q244" s="49">
        <v>7</v>
      </c>
      <c r="R244" s="49">
        <v>3</v>
      </c>
      <c r="S244" s="32">
        <v>0.25</v>
      </c>
      <c r="T244" s="50">
        <v>46044</v>
      </c>
      <c r="U244" s="49">
        <v>7</v>
      </c>
      <c r="V244" s="42">
        <v>40</v>
      </c>
      <c r="W244" s="40">
        <v>26</v>
      </c>
      <c r="X244" s="33">
        <v>31200</v>
      </c>
      <c r="Y244" s="51">
        <v>4</v>
      </c>
      <c r="Z244" s="52">
        <v>0</v>
      </c>
    </row>
    <row r="245" spans="1:26" x14ac:dyDescent="0.25">
      <c r="A245" s="38">
        <f>IFERROR(VLOOKUP(InteliPar[[#This Row],[Nombre de Articulo]],Productos[],4,FALSE),"00 Falta Info")</f>
        <v>0</v>
      </c>
      <c r="B245" s="34" t="str">
        <f>IFERROR(VLOOKUP(InteliPar[[#This Row],[Nombre de Articulo]],Productos[],3,FALSE),"00 Falta Info")</f>
        <v>Postres</v>
      </c>
      <c r="C245" s="34" t="str">
        <f>IFERROR(VLOOKUP(InteliPar[[#This Row],[Nombre de Articulo]],Productos[],2,FALSE),"00 Falta Info")</f>
        <v>Tortas</v>
      </c>
      <c r="D245" s="53">
        <v>46050</v>
      </c>
      <c r="E245" s="39" t="s">
        <v>135</v>
      </c>
      <c r="F245" s="40">
        <v>12</v>
      </c>
      <c r="G245" s="41">
        <v>6000</v>
      </c>
      <c r="H245" s="42">
        <v>6</v>
      </c>
      <c r="I245" s="43">
        <v>1</v>
      </c>
      <c r="J245" s="41">
        <v>1000</v>
      </c>
      <c r="K245" s="44">
        <v>12</v>
      </c>
      <c r="L245" s="45" t="s">
        <v>440</v>
      </c>
      <c r="M245" s="46" t="s">
        <v>455</v>
      </c>
      <c r="N245" s="40">
        <v>11</v>
      </c>
      <c r="O245" s="47">
        <v>46037</v>
      </c>
      <c r="P245" s="48">
        <v>46043</v>
      </c>
      <c r="Q245" s="49">
        <v>7</v>
      </c>
      <c r="R245" s="49">
        <v>3</v>
      </c>
      <c r="S245" s="32">
        <v>0.25</v>
      </c>
      <c r="T245" s="50">
        <v>46044</v>
      </c>
      <c r="U245" s="49">
        <v>7</v>
      </c>
      <c r="V245" s="42">
        <v>22</v>
      </c>
      <c r="W245" s="40">
        <v>16</v>
      </c>
      <c r="X245" s="33">
        <v>16000</v>
      </c>
      <c r="Y245" s="51">
        <v>4</v>
      </c>
      <c r="Z245" s="52">
        <v>0</v>
      </c>
    </row>
    <row r="246" spans="1:26" x14ac:dyDescent="0.25">
      <c r="A246" s="38">
        <f>IFERROR(VLOOKUP(InteliPar[[#This Row],[Nombre de Articulo]],Productos[],4,FALSE),"00 Falta Info")</f>
        <v>0</v>
      </c>
      <c r="B246" s="34" t="str">
        <f>IFERROR(VLOOKUP(InteliPar[[#This Row],[Nombre de Articulo]],Productos[],3,FALSE),"00 Falta Info")</f>
        <v>Postres</v>
      </c>
      <c r="C246" s="34" t="str">
        <f>IFERROR(VLOOKUP(InteliPar[[#This Row],[Nombre de Articulo]],Productos[],2,FALSE),"00 Falta Info")</f>
        <v>Tortas</v>
      </c>
      <c r="D246" s="53">
        <v>46050</v>
      </c>
      <c r="E246" s="39" t="s">
        <v>136</v>
      </c>
      <c r="F246" s="40">
        <v>7</v>
      </c>
      <c r="G246" s="41">
        <v>13000</v>
      </c>
      <c r="H246" s="42">
        <v>10</v>
      </c>
      <c r="I246" s="43">
        <v>1</v>
      </c>
      <c r="J246" s="41">
        <v>1300</v>
      </c>
      <c r="K246" s="44">
        <v>12.6</v>
      </c>
      <c r="L246" s="45" t="s">
        <v>440</v>
      </c>
      <c r="M246" s="46" t="s">
        <v>455</v>
      </c>
      <c r="N246" s="40">
        <v>0</v>
      </c>
      <c r="O246" s="47">
        <v>46037</v>
      </c>
      <c r="P246" s="48">
        <v>46043</v>
      </c>
      <c r="Q246" s="49">
        <v>7</v>
      </c>
      <c r="R246" s="49">
        <v>3</v>
      </c>
      <c r="S246" s="32">
        <v>0.25</v>
      </c>
      <c r="T246" s="50">
        <v>46044</v>
      </c>
      <c r="U246" s="49">
        <v>7</v>
      </c>
      <c r="V246" s="42">
        <v>23</v>
      </c>
      <c r="W246" s="40">
        <v>13</v>
      </c>
      <c r="X246" s="33">
        <v>16900</v>
      </c>
      <c r="Y246" s="51">
        <v>6</v>
      </c>
      <c r="Z246" s="52">
        <v>0</v>
      </c>
    </row>
    <row r="247" spans="1:26" x14ac:dyDescent="0.25">
      <c r="A247" s="38">
        <f>IFERROR(VLOOKUP(InteliPar[[#This Row],[Nombre de Articulo]],Productos[],4,FALSE),"00 Falta Info")</f>
        <v>0</v>
      </c>
      <c r="B247" s="34" t="str">
        <f>IFERROR(VLOOKUP(InteliPar[[#This Row],[Nombre de Articulo]],Productos[],3,FALSE),"00 Falta Info")</f>
        <v>Colación</v>
      </c>
      <c r="C247" s="34" t="str">
        <f>IFERROR(VLOOKUP(InteliPar[[#This Row],[Nombre de Articulo]],Productos[],2,FALSE),"00 Falta Info")</f>
        <v>Colacion</v>
      </c>
      <c r="D247" s="53">
        <v>46050</v>
      </c>
      <c r="E247" s="39" t="s">
        <v>137</v>
      </c>
      <c r="F247" s="40">
        <v>10.3</v>
      </c>
      <c r="G247" s="41">
        <v>52260</v>
      </c>
      <c r="H247" s="42">
        <v>10.050000000000001</v>
      </c>
      <c r="I247" s="43" t="s">
        <v>73</v>
      </c>
      <c r="J247" s="41">
        <v>5200</v>
      </c>
      <c r="K247" s="44">
        <v>4.8</v>
      </c>
      <c r="L247" s="45" t="s">
        <v>74</v>
      </c>
      <c r="M247" s="46" t="s">
        <v>437</v>
      </c>
      <c r="N247" s="40">
        <v>10</v>
      </c>
      <c r="O247" s="47">
        <v>46037</v>
      </c>
      <c r="P247" s="48">
        <v>46043</v>
      </c>
      <c r="Q247" s="49">
        <v>7</v>
      </c>
      <c r="R247" s="49">
        <v>3</v>
      </c>
      <c r="S247" s="32">
        <v>0.25</v>
      </c>
      <c r="T247" s="50">
        <v>46044</v>
      </c>
      <c r="U247" s="49">
        <v>7</v>
      </c>
      <c r="V247" s="42">
        <v>9</v>
      </c>
      <c r="W247" s="40">
        <v>0</v>
      </c>
      <c r="X247" s="33">
        <v>0</v>
      </c>
      <c r="Y247" s="51">
        <v>15</v>
      </c>
      <c r="Z247" s="52">
        <v>0</v>
      </c>
    </row>
    <row r="248" spans="1:26" x14ac:dyDescent="0.25">
      <c r="A248" s="38">
        <f>IFERROR(VLOOKUP(InteliPar[[#This Row],[Nombre de Articulo]],Productos[],4,FALSE),"00 Falta Info")</f>
        <v>0</v>
      </c>
      <c r="B248" s="34" t="str">
        <f>IFERROR(VLOOKUP(InteliPar[[#This Row],[Nombre de Articulo]],Productos[],3,FALSE),"00 Falta Info")</f>
        <v>Colación</v>
      </c>
      <c r="C248" s="34" t="str">
        <f>IFERROR(VLOOKUP(InteliPar[[#This Row],[Nombre de Articulo]],Productos[],2,FALSE),"00 Falta Info")</f>
        <v>Colacion</v>
      </c>
      <c r="D248" s="53">
        <v>46050</v>
      </c>
      <c r="E248" s="39" t="s">
        <v>141</v>
      </c>
      <c r="F248" s="40"/>
      <c r="G248" s="41">
        <v>96000</v>
      </c>
      <c r="H248" s="42">
        <v>12</v>
      </c>
      <c r="I248" s="43" t="s">
        <v>73</v>
      </c>
      <c r="J248" s="41">
        <v>8000</v>
      </c>
      <c r="K248" s="44">
        <v>0</v>
      </c>
      <c r="L248" s="45" t="s">
        <v>74</v>
      </c>
      <c r="M248" s="46" t="s">
        <v>456</v>
      </c>
      <c r="N248" s="40">
        <v>12</v>
      </c>
      <c r="O248" s="47">
        <v>46037</v>
      </c>
      <c r="P248" s="48">
        <v>46043</v>
      </c>
      <c r="Q248" s="49">
        <v>7</v>
      </c>
      <c r="R248" s="49">
        <v>3</v>
      </c>
      <c r="S248" s="32">
        <v>0.25</v>
      </c>
      <c r="T248" s="50">
        <v>46044</v>
      </c>
      <c r="U248" s="49">
        <v>7</v>
      </c>
      <c r="V248" s="42">
        <v>0</v>
      </c>
      <c r="W248" s="40">
        <v>0</v>
      </c>
      <c r="X248" s="33">
        <v>0</v>
      </c>
      <c r="Y248" s="51">
        <v>0</v>
      </c>
      <c r="Z248" s="52">
        <v>0</v>
      </c>
    </row>
    <row r="249" spans="1:26" x14ac:dyDescent="0.25">
      <c r="A249" s="38">
        <f>IFERROR(VLOOKUP(InteliPar[[#This Row],[Nombre de Articulo]],Productos[],4,FALSE),"00 Falta Info")</f>
        <v>0</v>
      </c>
      <c r="B249" s="34" t="str">
        <f>IFERROR(VLOOKUP(InteliPar[[#This Row],[Nombre de Articulo]],Productos[],3,FALSE),"00 Falta Info")</f>
        <v>Colación</v>
      </c>
      <c r="C249" s="34" t="str">
        <f>IFERROR(VLOOKUP(InteliPar[[#This Row],[Nombre de Articulo]],Productos[],2,FALSE),"00 Falta Info")</f>
        <v>Colacion</v>
      </c>
      <c r="D249" s="53">
        <v>46050</v>
      </c>
      <c r="E249" s="39" t="s">
        <v>138</v>
      </c>
      <c r="F249" s="40">
        <v>18.5</v>
      </c>
      <c r="G249" s="41"/>
      <c r="H249" s="42"/>
      <c r="I249" s="43" t="s">
        <v>73</v>
      </c>
      <c r="J249" s="41">
        <v>6700</v>
      </c>
      <c r="K249" s="44">
        <v>22.8</v>
      </c>
      <c r="L249" s="45" t="s">
        <v>74</v>
      </c>
      <c r="M249" s="46" t="s">
        <v>437</v>
      </c>
      <c r="N249" s="40">
        <v>18.5</v>
      </c>
      <c r="O249" s="47">
        <v>46037</v>
      </c>
      <c r="P249" s="48">
        <v>46043</v>
      </c>
      <c r="Q249" s="49">
        <v>7</v>
      </c>
      <c r="R249" s="49">
        <v>3</v>
      </c>
      <c r="S249" s="32">
        <v>0.25</v>
      </c>
      <c r="T249" s="50">
        <v>46044</v>
      </c>
      <c r="U249" s="49">
        <v>7</v>
      </c>
      <c r="V249" s="42">
        <v>41</v>
      </c>
      <c r="W249" s="40">
        <v>41</v>
      </c>
      <c r="X249" s="33">
        <v>274700</v>
      </c>
      <c r="Y249" s="51">
        <v>0</v>
      </c>
      <c r="Z249" s="52">
        <v>0</v>
      </c>
    </row>
    <row r="250" spans="1:26" x14ac:dyDescent="0.25">
      <c r="A250" s="38">
        <f>IFERROR(VLOOKUP(InteliPar[[#This Row],[Nombre de Articulo]],Productos[],4,FALSE),"00 Falta Info")</f>
        <v>0</v>
      </c>
      <c r="B250" s="34" t="str">
        <f>IFERROR(VLOOKUP(InteliPar[[#This Row],[Nombre de Articulo]],Productos[],3,FALSE),"00 Falta Info")</f>
        <v>Colación</v>
      </c>
      <c r="C250" s="34" t="str">
        <f>IFERROR(VLOOKUP(InteliPar[[#This Row],[Nombre de Articulo]],Productos[],2,FALSE),"00 Falta Info")</f>
        <v>Colacion</v>
      </c>
      <c r="D250" s="53">
        <v>46050</v>
      </c>
      <c r="E250" s="39" t="s">
        <v>139</v>
      </c>
      <c r="F250" s="40">
        <v>17.8</v>
      </c>
      <c r="G250" s="41"/>
      <c r="H250" s="42"/>
      <c r="I250" s="43" t="s">
        <v>73</v>
      </c>
      <c r="J250" s="41">
        <v>3930</v>
      </c>
      <c r="K250" s="44">
        <v>22.2</v>
      </c>
      <c r="L250" s="45" t="s">
        <v>74</v>
      </c>
      <c r="M250" s="46" t="s">
        <v>437</v>
      </c>
      <c r="N250" s="40">
        <v>0</v>
      </c>
      <c r="O250" s="47">
        <v>46037</v>
      </c>
      <c r="P250" s="48">
        <v>46043</v>
      </c>
      <c r="Q250" s="49">
        <v>7</v>
      </c>
      <c r="R250" s="49">
        <v>3</v>
      </c>
      <c r="S250" s="32">
        <v>0.25</v>
      </c>
      <c r="T250" s="50">
        <v>46044</v>
      </c>
      <c r="U250" s="49">
        <v>7</v>
      </c>
      <c r="V250" s="42">
        <v>40</v>
      </c>
      <c r="W250" s="40">
        <v>40</v>
      </c>
      <c r="X250" s="33">
        <v>157200</v>
      </c>
      <c r="Y250" s="51">
        <v>0</v>
      </c>
      <c r="Z250" s="52">
        <v>0</v>
      </c>
    </row>
    <row r="251" spans="1:26" x14ac:dyDescent="0.25">
      <c r="A251" s="38">
        <f>IFERROR(VLOOKUP(InteliPar[[#This Row],[Nombre de Articulo]],Productos[],4,FALSE),"00 Falta Info")</f>
        <v>0</v>
      </c>
      <c r="B251" s="34" t="str">
        <f>IFERROR(VLOOKUP(InteliPar[[#This Row],[Nombre de Articulo]],Productos[],3,FALSE),"00 Falta Info")</f>
        <v>Colación</v>
      </c>
      <c r="C251" s="34" t="str">
        <f>IFERROR(VLOOKUP(InteliPar[[#This Row],[Nombre de Articulo]],Productos[],2,FALSE),"00 Falta Info")</f>
        <v>Colacion</v>
      </c>
      <c r="D251" s="53">
        <v>46050</v>
      </c>
      <c r="E251" s="39" t="s">
        <v>140</v>
      </c>
      <c r="F251" s="40"/>
      <c r="G251" s="41">
        <v>53075</v>
      </c>
      <c r="H251" s="42">
        <v>21.23</v>
      </c>
      <c r="I251" s="43" t="s">
        <v>73</v>
      </c>
      <c r="J251" s="41">
        <v>2500</v>
      </c>
      <c r="K251" s="44">
        <v>6.8</v>
      </c>
      <c r="L251" s="45" t="s">
        <v>74</v>
      </c>
      <c r="M251" s="46" t="s">
        <v>437</v>
      </c>
      <c r="N251" s="40">
        <v>21.2</v>
      </c>
      <c r="O251" s="47">
        <v>46037</v>
      </c>
      <c r="P251" s="48">
        <v>46043</v>
      </c>
      <c r="Q251" s="49">
        <v>7</v>
      </c>
      <c r="R251" s="49">
        <v>3</v>
      </c>
      <c r="S251" s="32">
        <v>0.25</v>
      </c>
      <c r="T251" s="50">
        <v>46044</v>
      </c>
      <c r="U251" s="49">
        <v>7</v>
      </c>
      <c r="V251" s="42">
        <v>13</v>
      </c>
      <c r="W251" s="40">
        <v>0</v>
      </c>
      <c r="X251" s="33">
        <v>0</v>
      </c>
      <c r="Y251" s="51">
        <v>22</v>
      </c>
      <c r="Z251" s="52">
        <v>10928.571428571428</v>
      </c>
    </row>
    <row r="252" spans="1:26" x14ac:dyDescent="0.25">
      <c r="A252" s="38">
        <f>IFERROR(VLOOKUP(InteliPar[[#This Row],[Nombre de Articulo]],Productos[],4,FALSE),"00 Falta Info")</f>
        <v>0</v>
      </c>
      <c r="B252" s="34" t="str">
        <f>IFERROR(VLOOKUP(InteliPar[[#This Row],[Nombre de Articulo]],Productos[],3,FALSE),"00 Falta Info")</f>
        <v>Aves</v>
      </c>
      <c r="C252" s="34" t="str">
        <f>IFERROR(VLOOKUP(InteliPar[[#This Row],[Nombre de Articulo]],Productos[],2,FALSE),"00 Falta Info")</f>
        <v>Pollo</v>
      </c>
      <c r="D252" s="53">
        <v>46057</v>
      </c>
      <c r="E252" s="39" t="s">
        <v>71</v>
      </c>
      <c r="F252" s="40">
        <v>14.5</v>
      </c>
      <c r="G252" s="41">
        <v>46728.5</v>
      </c>
      <c r="H252" s="42">
        <v>10.31</v>
      </c>
      <c r="I252" s="43" t="s">
        <v>73</v>
      </c>
      <c r="J252" s="41">
        <v>4533.79</v>
      </c>
      <c r="K252" s="44">
        <v>5.5</v>
      </c>
      <c r="L252" s="45" t="s">
        <v>74</v>
      </c>
      <c r="M252" s="46" t="s">
        <v>437</v>
      </c>
      <c r="N252" s="40">
        <v>0</v>
      </c>
      <c r="O252" s="47">
        <v>46044</v>
      </c>
      <c r="P252" s="48">
        <v>46050</v>
      </c>
      <c r="Q252" s="49">
        <v>7</v>
      </c>
      <c r="R252" s="49">
        <v>3</v>
      </c>
      <c r="S252" s="32">
        <v>0.25</v>
      </c>
      <c r="T252" s="50">
        <v>46051</v>
      </c>
      <c r="U252" s="49">
        <v>7</v>
      </c>
      <c r="V252" s="42">
        <v>10</v>
      </c>
      <c r="W252" s="40">
        <v>0</v>
      </c>
      <c r="X252" s="33">
        <v>0</v>
      </c>
      <c r="Y252" s="51">
        <v>13</v>
      </c>
      <c r="Z252" s="52">
        <v>0</v>
      </c>
    </row>
    <row r="253" spans="1:26" x14ac:dyDescent="0.25">
      <c r="A253" s="38">
        <f>IFERROR(VLOOKUP(InteliPar[[#This Row],[Nombre de Articulo]],Productos[],4,FALSE),"00 Falta Info")</f>
        <v>0</v>
      </c>
      <c r="B253" s="34" t="str">
        <f>IFERROR(VLOOKUP(InteliPar[[#This Row],[Nombre de Articulo]],Productos[],3,FALSE),"00 Falta Info")</f>
        <v>Carnes</v>
      </c>
      <c r="C253" s="34" t="str">
        <f>IFERROR(VLOOKUP(InteliPar[[#This Row],[Nombre de Articulo]],Productos[],2,FALSE),"00 Falta Info")</f>
        <v>Vacuno</v>
      </c>
      <c r="D253" s="53">
        <v>46057</v>
      </c>
      <c r="E253" s="39" t="s">
        <v>102</v>
      </c>
      <c r="F253" s="40">
        <v>-0.1</v>
      </c>
      <c r="G253" s="41">
        <v>263835</v>
      </c>
      <c r="H253" s="42">
        <v>16.5</v>
      </c>
      <c r="I253" s="43" t="s">
        <v>73</v>
      </c>
      <c r="J253" s="41">
        <v>15990</v>
      </c>
      <c r="K253" s="44">
        <v>0</v>
      </c>
      <c r="L253" s="45" t="s">
        <v>74</v>
      </c>
      <c r="M253" s="46" t="s">
        <v>438</v>
      </c>
      <c r="N253" s="40">
        <v>0</v>
      </c>
      <c r="O253" s="47">
        <v>46044</v>
      </c>
      <c r="P253" s="48">
        <v>46050</v>
      </c>
      <c r="Q253" s="49">
        <v>7</v>
      </c>
      <c r="R253" s="49">
        <v>3</v>
      </c>
      <c r="S253" s="32">
        <v>0.25</v>
      </c>
      <c r="T253" s="50">
        <v>46051</v>
      </c>
      <c r="U253" s="49">
        <v>7</v>
      </c>
      <c r="V253" s="42">
        <v>0</v>
      </c>
      <c r="W253" s="40">
        <v>0</v>
      </c>
      <c r="X253" s="33">
        <v>0</v>
      </c>
      <c r="Y253" s="51">
        <v>0</v>
      </c>
      <c r="Z253" s="52">
        <v>0</v>
      </c>
    </row>
    <row r="254" spans="1:26" x14ac:dyDescent="0.25">
      <c r="A254" s="38">
        <f>IFERROR(VLOOKUP(InteliPar[[#This Row],[Nombre de Articulo]],Productos[],4,FALSE),"00 Falta Info")</f>
        <v>0</v>
      </c>
      <c r="B254" s="34" t="str">
        <f>IFERROR(VLOOKUP(InteliPar[[#This Row],[Nombre de Articulo]],Productos[],3,FALSE),"00 Falta Info")</f>
        <v>Carnes</v>
      </c>
      <c r="C254" s="34" t="str">
        <f>IFERROR(VLOOKUP(InteliPar[[#This Row],[Nombre de Articulo]],Productos[],2,FALSE),"00 Falta Info")</f>
        <v>Vacuno</v>
      </c>
      <c r="D254" s="53">
        <v>46057</v>
      </c>
      <c r="E254" s="39" t="s">
        <v>103</v>
      </c>
      <c r="F254" s="40">
        <v>163.5</v>
      </c>
      <c r="G254" s="41">
        <v>938060</v>
      </c>
      <c r="H254" s="42">
        <v>110.36</v>
      </c>
      <c r="I254" s="43" t="s">
        <v>458</v>
      </c>
      <c r="J254" s="41">
        <v>8500</v>
      </c>
      <c r="K254" s="44">
        <v>163.5</v>
      </c>
      <c r="L254" s="45" t="s">
        <v>440</v>
      </c>
      <c r="M254" s="46" t="s">
        <v>441</v>
      </c>
      <c r="N254" s="40">
        <v>130</v>
      </c>
      <c r="O254" s="47">
        <v>46044</v>
      </c>
      <c r="P254" s="48">
        <v>46050</v>
      </c>
      <c r="Q254" s="49">
        <v>7</v>
      </c>
      <c r="R254" s="49">
        <v>3</v>
      </c>
      <c r="S254" s="32">
        <v>0.25</v>
      </c>
      <c r="T254" s="50">
        <v>46051</v>
      </c>
      <c r="U254" s="49">
        <v>7</v>
      </c>
      <c r="V254" s="42">
        <v>292</v>
      </c>
      <c r="W254" s="40">
        <v>182</v>
      </c>
      <c r="X254" s="33">
        <v>1547000</v>
      </c>
      <c r="Y254" s="51">
        <v>5</v>
      </c>
      <c r="Z254" s="52">
        <v>0</v>
      </c>
    </row>
    <row r="255" spans="1:26" x14ac:dyDescent="0.25">
      <c r="A255" s="38">
        <f>IFERROR(VLOOKUP(InteliPar[[#This Row],[Nombre de Articulo]],Productos[],4,FALSE),"00 Falta Info")</f>
        <v>0</v>
      </c>
      <c r="B255" s="34" t="str">
        <f>IFERROR(VLOOKUP(InteliPar[[#This Row],[Nombre de Articulo]],Productos[],3,FALSE),"00 Falta Info")</f>
        <v>Carnes</v>
      </c>
      <c r="C255" s="34" t="str">
        <f>IFERROR(VLOOKUP(InteliPar[[#This Row],[Nombre de Articulo]],Productos[],2,FALSE),"00 Falta Info")</f>
        <v>Vacuno</v>
      </c>
      <c r="D255" s="53">
        <v>46057</v>
      </c>
      <c r="E255" s="39" t="s">
        <v>84</v>
      </c>
      <c r="F255" s="40">
        <v>26.7</v>
      </c>
      <c r="G255" s="41">
        <v>704537</v>
      </c>
      <c r="H255" s="42">
        <v>49.95</v>
      </c>
      <c r="I255" s="43" t="s">
        <v>73</v>
      </c>
      <c r="J255" s="41">
        <v>14106.08</v>
      </c>
      <c r="K255" s="44">
        <v>26.7</v>
      </c>
      <c r="L255" s="45" t="s">
        <v>74</v>
      </c>
      <c r="M255" s="46" t="s">
        <v>459</v>
      </c>
      <c r="N255" s="40">
        <v>43.3</v>
      </c>
      <c r="O255" s="47">
        <v>46044</v>
      </c>
      <c r="P255" s="48">
        <v>46050</v>
      </c>
      <c r="Q255" s="49">
        <v>7</v>
      </c>
      <c r="R255" s="49">
        <v>3</v>
      </c>
      <c r="S255" s="32">
        <v>0.25</v>
      </c>
      <c r="T255" s="50">
        <v>46051</v>
      </c>
      <c r="U255" s="49">
        <v>7</v>
      </c>
      <c r="V255" s="42">
        <v>48</v>
      </c>
      <c r="W255" s="40">
        <v>0</v>
      </c>
      <c r="X255" s="33">
        <v>0</v>
      </c>
      <c r="Y255" s="51">
        <v>13</v>
      </c>
      <c r="Z255" s="52">
        <v>0</v>
      </c>
    </row>
    <row r="256" spans="1:26" x14ac:dyDescent="0.25">
      <c r="A256" s="38">
        <f>IFERROR(VLOOKUP(InteliPar[[#This Row],[Nombre de Articulo]],Productos[],4,FALSE),"00 Falta Info")</f>
        <v>0</v>
      </c>
      <c r="B256" s="34" t="str">
        <f>IFERROR(VLOOKUP(InteliPar[[#This Row],[Nombre de Articulo]],Productos[],3,FALSE),"00 Falta Info")</f>
        <v>Carnes</v>
      </c>
      <c r="C256" s="34" t="str">
        <f>IFERROR(VLOOKUP(InteliPar[[#This Row],[Nombre de Articulo]],Productos[],2,FALSE),"00 Falta Info")</f>
        <v>Vacuno</v>
      </c>
      <c r="D256" s="53">
        <v>46057</v>
      </c>
      <c r="E256" s="39" t="s">
        <v>104</v>
      </c>
      <c r="F256" s="40">
        <v>109</v>
      </c>
      <c r="G256" s="41">
        <v>862920</v>
      </c>
      <c r="H256" s="42">
        <v>101.52</v>
      </c>
      <c r="I256" s="43" t="s">
        <v>458</v>
      </c>
      <c r="J256" s="41">
        <v>8500</v>
      </c>
      <c r="K256" s="44">
        <v>111.7</v>
      </c>
      <c r="L256" s="45" t="s">
        <v>440</v>
      </c>
      <c r="M256" s="46" t="s">
        <v>441</v>
      </c>
      <c r="N256" s="40">
        <v>180</v>
      </c>
      <c r="O256" s="47">
        <v>46044</v>
      </c>
      <c r="P256" s="48">
        <v>46050</v>
      </c>
      <c r="Q256" s="49">
        <v>7</v>
      </c>
      <c r="R256" s="49">
        <v>3</v>
      </c>
      <c r="S256" s="32">
        <v>0.25</v>
      </c>
      <c r="T256" s="50">
        <v>46051</v>
      </c>
      <c r="U256" s="49">
        <v>7</v>
      </c>
      <c r="V256" s="42">
        <v>200</v>
      </c>
      <c r="W256" s="40">
        <v>99</v>
      </c>
      <c r="X256" s="33">
        <v>841500</v>
      </c>
      <c r="Y256" s="51">
        <v>6</v>
      </c>
      <c r="Z256" s="52">
        <v>0</v>
      </c>
    </row>
    <row r="257" spans="1:26" x14ac:dyDescent="0.25">
      <c r="A257" s="38">
        <f>IFERROR(VLOOKUP(InteliPar[[#This Row],[Nombre de Articulo]],Productos[],4,FALSE),"00 Falta Info")</f>
        <v>0</v>
      </c>
      <c r="B257" s="34" t="str">
        <f>IFERROR(VLOOKUP(InteliPar[[#This Row],[Nombre de Articulo]],Productos[],3,FALSE),"00 Falta Info")</f>
        <v>Carnes</v>
      </c>
      <c r="C257" s="34" t="str">
        <f>IFERROR(VLOOKUP(InteliPar[[#This Row],[Nombre de Articulo]],Productos[],2,FALSE),"00 Falta Info")</f>
        <v>Vacuno</v>
      </c>
      <c r="D257" s="53">
        <v>46057</v>
      </c>
      <c r="E257" s="39" t="s">
        <v>105</v>
      </c>
      <c r="F257" s="40">
        <v>5.8</v>
      </c>
      <c r="G257" s="41">
        <v>120893</v>
      </c>
      <c r="H257" s="42">
        <v>14.74</v>
      </c>
      <c r="I257" s="43" t="s">
        <v>73</v>
      </c>
      <c r="J257" s="41">
        <v>8200</v>
      </c>
      <c r="K257" s="44">
        <v>6.3</v>
      </c>
      <c r="L257" s="45" t="s">
        <v>74</v>
      </c>
      <c r="M257" s="46" t="s">
        <v>441</v>
      </c>
      <c r="N257" s="40">
        <v>10</v>
      </c>
      <c r="O257" s="47">
        <v>46044</v>
      </c>
      <c r="P257" s="48">
        <v>46050</v>
      </c>
      <c r="Q257" s="49">
        <v>7</v>
      </c>
      <c r="R257" s="49">
        <v>3</v>
      </c>
      <c r="S257" s="32">
        <v>0.25</v>
      </c>
      <c r="T257" s="50">
        <v>46051</v>
      </c>
      <c r="U257" s="49">
        <v>7</v>
      </c>
      <c r="V257" s="42">
        <v>12</v>
      </c>
      <c r="W257" s="40">
        <v>0</v>
      </c>
      <c r="X257" s="33">
        <v>0</v>
      </c>
      <c r="Y257" s="51">
        <v>16</v>
      </c>
      <c r="Z257" s="52">
        <v>0</v>
      </c>
    </row>
    <row r="258" spans="1:26" x14ac:dyDescent="0.25">
      <c r="A258" s="38">
        <f>IFERROR(VLOOKUP(InteliPar[[#This Row],[Nombre de Articulo]],Productos[],4,FALSE),"00 Falta Info")</f>
        <v>0</v>
      </c>
      <c r="B258" s="34" t="str">
        <f>IFERROR(VLOOKUP(InteliPar[[#This Row],[Nombre de Articulo]],Productos[],3,FALSE),"00 Falta Info")</f>
        <v>Carnes</v>
      </c>
      <c r="C258" s="34" t="str">
        <f>IFERROR(VLOOKUP(InteliPar[[#This Row],[Nombre de Articulo]],Productos[],2,FALSE),"00 Falta Info")</f>
        <v>Vacuno</v>
      </c>
      <c r="D258" s="53">
        <v>46057</v>
      </c>
      <c r="E258" s="39" t="s">
        <v>106</v>
      </c>
      <c r="F258" s="40">
        <v>16</v>
      </c>
      <c r="G258" s="41">
        <v>108000</v>
      </c>
      <c r="H258" s="42">
        <v>36</v>
      </c>
      <c r="I258" s="43" t="s">
        <v>439</v>
      </c>
      <c r="J258" s="41">
        <v>3000</v>
      </c>
      <c r="K258" s="44">
        <v>75.8</v>
      </c>
      <c r="L258" s="45" t="s">
        <v>443</v>
      </c>
      <c r="M258" s="46" t="s">
        <v>441</v>
      </c>
      <c r="N258" s="40">
        <v>0</v>
      </c>
      <c r="O258" s="47">
        <v>46044</v>
      </c>
      <c r="P258" s="48">
        <v>46050</v>
      </c>
      <c r="Q258" s="49">
        <v>7</v>
      </c>
      <c r="R258" s="49">
        <v>3</v>
      </c>
      <c r="S258" s="32">
        <v>0.25</v>
      </c>
      <c r="T258" s="50">
        <v>46051</v>
      </c>
      <c r="U258" s="49">
        <v>7</v>
      </c>
      <c r="V258" s="42">
        <v>136</v>
      </c>
      <c r="W258" s="40">
        <v>100</v>
      </c>
      <c r="X258" s="33">
        <v>300000</v>
      </c>
      <c r="Y258" s="51">
        <v>3</v>
      </c>
      <c r="Z258" s="52">
        <v>0</v>
      </c>
    </row>
    <row r="259" spans="1:26" x14ac:dyDescent="0.25">
      <c r="A259" s="38">
        <f>IFERROR(VLOOKUP(InteliPar[[#This Row],[Nombre de Articulo]],Productos[],4,FALSE),"00 Falta Info")</f>
        <v>0</v>
      </c>
      <c r="B259" s="34" t="str">
        <f>IFERROR(VLOOKUP(InteliPar[[#This Row],[Nombre de Articulo]],Productos[],3,FALSE),"00 Falta Info")</f>
        <v>Pescado</v>
      </c>
      <c r="C259" s="34" t="str">
        <f>IFERROR(VLOOKUP(InteliPar[[#This Row],[Nombre de Articulo]],Productos[],2,FALSE),"00 Falta Info")</f>
        <v>Pescado</v>
      </c>
      <c r="D259" s="53">
        <v>46057</v>
      </c>
      <c r="E259" s="39" t="s">
        <v>107</v>
      </c>
      <c r="F259" s="40">
        <v>29</v>
      </c>
      <c r="G259" s="41">
        <v>241718</v>
      </c>
      <c r="H259" s="42">
        <v>26.61</v>
      </c>
      <c r="I259" s="43" t="s">
        <v>73</v>
      </c>
      <c r="J259" s="41">
        <v>9082.69</v>
      </c>
      <c r="K259" s="44">
        <v>29</v>
      </c>
      <c r="L259" s="45" t="s">
        <v>74</v>
      </c>
      <c r="M259" s="46" t="s">
        <v>444</v>
      </c>
      <c r="N259" s="40">
        <v>35</v>
      </c>
      <c r="O259" s="47">
        <v>46044</v>
      </c>
      <c r="P259" s="48">
        <v>46050</v>
      </c>
      <c r="Q259" s="49">
        <v>7</v>
      </c>
      <c r="R259" s="49">
        <v>3</v>
      </c>
      <c r="S259" s="32">
        <v>0.25</v>
      </c>
      <c r="T259" s="50">
        <v>46051</v>
      </c>
      <c r="U259" s="49">
        <v>7</v>
      </c>
      <c r="V259" s="42">
        <v>52</v>
      </c>
      <c r="W259" s="40">
        <v>26</v>
      </c>
      <c r="X259" s="33">
        <v>236149.94</v>
      </c>
      <c r="Y259" s="51">
        <v>6</v>
      </c>
      <c r="Z259" s="52">
        <v>0</v>
      </c>
    </row>
    <row r="260" spans="1:26" x14ac:dyDescent="0.25">
      <c r="A260" s="38">
        <f>IFERROR(VLOOKUP(InteliPar[[#This Row],[Nombre de Articulo]],Productos[],4,FALSE),"00 Falta Info")</f>
        <v>0</v>
      </c>
      <c r="B260" s="34" t="str">
        <f>IFERROR(VLOOKUP(InteliPar[[#This Row],[Nombre de Articulo]],Productos[],3,FALSE),"00 Falta Info")</f>
        <v>Pescado</v>
      </c>
      <c r="C260" s="34" t="str">
        <f>IFERROR(VLOOKUP(InteliPar[[#This Row],[Nombre de Articulo]],Productos[],2,FALSE),"00 Falta Info")</f>
        <v>Pescado</v>
      </c>
      <c r="D260" s="53">
        <v>46057</v>
      </c>
      <c r="E260" s="39" t="s">
        <v>108</v>
      </c>
      <c r="F260" s="40">
        <v>41.8</v>
      </c>
      <c r="G260" s="41">
        <v>135780</v>
      </c>
      <c r="H260" s="42">
        <v>18.100000000000001</v>
      </c>
      <c r="I260" s="43" t="s">
        <v>73</v>
      </c>
      <c r="J260" s="41">
        <v>7500</v>
      </c>
      <c r="K260" s="44">
        <v>52.3</v>
      </c>
      <c r="L260" s="45" t="s">
        <v>74</v>
      </c>
      <c r="M260" s="46" t="s">
        <v>445</v>
      </c>
      <c r="N260" s="40">
        <v>48.5</v>
      </c>
      <c r="O260" s="47">
        <v>46044</v>
      </c>
      <c r="P260" s="48">
        <v>46050</v>
      </c>
      <c r="Q260" s="49">
        <v>7</v>
      </c>
      <c r="R260" s="49">
        <v>3</v>
      </c>
      <c r="S260" s="32">
        <v>0.25</v>
      </c>
      <c r="T260" s="50">
        <v>46051</v>
      </c>
      <c r="U260" s="49">
        <v>7</v>
      </c>
      <c r="V260" s="42">
        <v>94</v>
      </c>
      <c r="W260" s="40">
        <v>76</v>
      </c>
      <c r="X260" s="33">
        <v>570000</v>
      </c>
      <c r="Y260" s="51">
        <v>2</v>
      </c>
      <c r="Z260" s="52">
        <v>0</v>
      </c>
    </row>
    <row r="261" spans="1:26" x14ac:dyDescent="0.25">
      <c r="A261" s="38">
        <f>IFERROR(VLOOKUP(InteliPar[[#This Row],[Nombre de Articulo]],Productos[],4,FALSE),"00 Falta Info")</f>
        <v>0</v>
      </c>
      <c r="B261" s="34" t="str">
        <f>IFERROR(VLOOKUP(InteliPar[[#This Row],[Nombre de Articulo]],Productos[],3,FALSE),"00 Falta Info")</f>
        <v>Pescado</v>
      </c>
      <c r="C261" s="34" t="str">
        <f>IFERROR(VLOOKUP(InteliPar[[#This Row],[Nombre de Articulo]],Productos[],2,FALSE),"00 Falta Info")</f>
        <v>Pescado</v>
      </c>
      <c r="D261" s="53">
        <v>46057</v>
      </c>
      <c r="E261" s="39" t="s">
        <v>109</v>
      </c>
      <c r="F261" s="40">
        <v>14.5</v>
      </c>
      <c r="G261" s="41">
        <v>217553</v>
      </c>
      <c r="H261" s="42">
        <v>18.440000000000001</v>
      </c>
      <c r="I261" s="43" t="s">
        <v>73</v>
      </c>
      <c r="J261" s="41">
        <v>11797.76</v>
      </c>
      <c r="K261" s="44">
        <v>14.5</v>
      </c>
      <c r="L261" s="45" t="s">
        <v>74</v>
      </c>
      <c r="M261" s="46" t="s">
        <v>444</v>
      </c>
      <c r="N261" s="40">
        <v>0</v>
      </c>
      <c r="O261" s="47">
        <v>46044</v>
      </c>
      <c r="P261" s="48">
        <v>46050</v>
      </c>
      <c r="Q261" s="49">
        <v>7</v>
      </c>
      <c r="R261" s="49">
        <v>3</v>
      </c>
      <c r="S261" s="32">
        <v>0.25</v>
      </c>
      <c r="T261" s="50">
        <v>46051</v>
      </c>
      <c r="U261" s="49">
        <v>7</v>
      </c>
      <c r="V261" s="42">
        <v>26</v>
      </c>
      <c r="W261" s="40">
        <v>8</v>
      </c>
      <c r="X261" s="33">
        <v>94382.080000000002</v>
      </c>
      <c r="Y261" s="51">
        <v>9</v>
      </c>
      <c r="Z261" s="52">
        <v>0</v>
      </c>
    </row>
    <row r="262" spans="1:26" x14ac:dyDescent="0.25">
      <c r="A262" s="38">
        <f>IFERROR(VLOOKUP(InteliPar[[#This Row],[Nombre de Articulo]],Productos[],4,FALSE),"00 Falta Info")</f>
        <v>0</v>
      </c>
      <c r="B262" s="34" t="str">
        <f>IFERROR(VLOOKUP(InteliPar[[#This Row],[Nombre de Articulo]],Productos[],3,FALSE),"00 Falta Info")</f>
        <v>Mariscos</v>
      </c>
      <c r="C262" s="34" t="str">
        <f>IFERROR(VLOOKUP(InteliPar[[#This Row],[Nombre de Articulo]],Productos[],2,FALSE),"00 Falta Info")</f>
        <v>Mariscos</v>
      </c>
      <c r="D262" s="53">
        <v>46057</v>
      </c>
      <c r="E262" s="39" t="s">
        <v>110</v>
      </c>
      <c r="F262" s="40">
        <v>17.7</v>
      </c>
      <c r="G262" s="41">
        <v>86783.3</v>
      </c>
      <c r="H262" s="42">
        <v>39.020000000000003</v>
      </c>
      <c r="I262" s="43" t="s">
        <v>73</v>
      </c>
      <c r="J262" s="41">
        <v>2223.9</v>
      </c>
      <c r="K262" s="44">
        <v>26.9</v>
      </c>
      <c r="L262" s="45" t="s">
        <v>74</v>
      </c>
      <c r="M262" s="46" t="s">
        <v>460</v>
      </c>
      <c r="N262" s="40">
        <v>50</v>
      </c>
      <c r="O262" s="47">
        <v>46044</v>
      </c>
      <c r="P262" s="48">
        <v>46050</v>
      </c>
      <c r="Q262" s="49">
        <v>7</v>
      </c>
      <c r="R262" s="49">
        <v>3</v>
      </c>
      <c r="S262" s="32">
        <v>0.25</v>
      </c>
      <c r="T262" s="50">
        <v>46051</v>
      </c>
      <c r="U262" s="49">
        <v>7</v>
      </c>
      <c r="V262" s="42">
        <v>49</v>
      </c>
      <c r="W262" s="40">
        <v>10</v>
      </c>
      <c r="X262" s="33">
        <v>22239</v>
      </c>
      <c r="Y262" s="51">
        <v>10</v>
      </c>
      <c r="Z262" s="52">
        <v>0</v>
      </c>
    </row>
    <row r="263" spans="1:26" x14ac:dyDescent="0.25">
      <c r="A263" s="38">
        <f>IFERROR(VLOOKUP(InteliPar[[#This Row],[Nombre de Articulo]],Productos[],4,FALSE),"00 Falta Info")</f>
        <v>0</v>
      </c>
      <c r="B263" s="34" t="str">
        <f>IFERROR(VLOOKUP(InteliPar[[#This Row],[Nombre de Articulo]],Productos[],3,FALSE),"00 Falta Info")</f>
        <v>Mariscos</v>
      </c>
      <c r="C263" s="34" t="str">
        <f>IFERROR(VLOOKUP(InteliPar[[#This Row],[Nombre de Articulo]],Productos[],2,FALSE),"00 Falta Info")</f>
        <v>Mariscos</v>
      </c>
      <c r="D263" s="53">
        <v>46057</v>
      </c>
      <c r="E263" s="39" t="s">
        <v>111</v>
      </c>
      <c r="F263" s="40">
        <v>5.4</v>
      </c>
      <c r="G263" s="41">
        <v>104164</v>
      </c>
      <c r="H263" s="42">
        <v>14.77</v>
      </c>
      <c r="I263" s="43" t="s">
        <v>73</v>
      </c>
      <c r="J263" s="41">
        <v>7052.79</v>
      </c>
      <c r="K263" s="44">
        <v>9</v>
      </c>
      <c r="L263" s="45" t="s">
        <v>74</v>
      </c>
      <c r="M263" s="46" t="s">
        <v>444</v>
      </c>
      <c r="N263" s="40">
        <v>0</v>
      </c>
      <c r="O263" s="47">
        <v>46044</v>
      </c>
      <c r="P263" s="48">
        <v>46050</v>
      </c>
      <c r="Q263" s="49">
        <v>7</v>
      </c>
      <c r="R263" s="49">
        <v>3</v>
      </c>
      <c r="S263" s="32">
        <v>0.25</v>
      </c>
      <c r="T263" s="50">
        <v>46051</v>
      </c>
      <c r="U263" s="49">
        <v>7</v>
      </c>
      <c r="V263" s="42">
        <v>17</v>
      </c>
      <c r="W263" s="40">
        <v>3</v>
      </c>
      <c r="X263" s="33">
        <v>21158.37</v>
      </c>
      <c r="Y263" s="51">
        <v>11</v>
      </c>
      <c r="Z263" s="52">
        <v>0</v>
      </c>
    </row>
    <row r="264" spans="1:26" x14ac:dyDescent="0.25">
      <c r="A264" s="38">
        <f>IFERROR(VLOOKUP(InteliPar[[#This Row],[Nombre de Articulo]],Productos[],4,FALSE),"00 Falta Info")</f>
        <v>0</v>
      </c>
      <c r="B264" s="34" t="str">
        <f>IFERROR(VLOOKUP(InteliPar[[#This Row],[Nombre de Articulo]],Productos[],3,FALSE),"00 Falta Info")</f>
        <v>Mariscos</v>
      </c>
      <c r="C264" s="34" t="str">
        <f>IFERROR(VLOOKUP(InteliPar[[#This Row],[Nombre de Articulo]],Productos[],2,FALSE),"00 Falta Info")</f>
        <v>Mariscos</v>
      </c>
      <c r="D264" s="53">
        <v>46057</v>
      </c>
      <c r="E264" s="39" t="s">
        <v>112</v>
      </c>
      <c r="F264" s="40">
        <v>3.5</v>
      </c>
      <c r="G264" s="41">
        <v>285335</v>
      </c>
      <c r="H264" s="42">
        <v>21.71</v>
      </c>
      <c r="I264" s="43" t="s">
        <v>73</v>
      </c>
      <c r="J264" s="41">
        <v>13143.08</v>
      </c>
      <c r="K264" s="44">
        <v>7</v>
      </c>
      <c r="L264" s="45" t="s">
        <v>74</v>
      </c>
      <c r="M264" s="46" t="s">
        <v>444</v>
      </c>
      <c r="N264" s="40">
        <v>0</v>
      </c>
      <c r="O264" s="47">
        <v>46044</v>
      </c>
      <c r="P264" s="48">
        <v>46050</v>
      </c>
      <c r="Q264" s="49">
        <v>7</v>
      </c>
      <c r="R264" s="49">
        <v>3</v>
      </c>
      <c r="S264" s="32">
        <v>0.25</v>
      </c>
      <c r="T264" s="50">
        <v>46051</v>
      </c>
      <c r="U264" s="49">
        <v>7</v>
      </c>
      <c r="V264" s="42">
        <v>13</v>
      </c>
      <c r="W264" s="40">
        <v>0</v>
      </c>
      <c r="X264" s="33">
        <v>0</v>
      </c>
      <c r="Y264" s="51">
        <v>22</v>
      </c>
      <c r="Z264" s="52">
        <v>59143.86</v>
      </c>
    </row>
    <row r="265" spans="1:26" x14ac:dyDescent="0.25">
      <c r="A265" s="38">
        <f>IFERROR(VLOOKUP(InteliPar[[#This Row],[Nombre de Articulo]],Productos[],4,FALSE),"00 Falta Info")</f>
        <v>0</v>
      </c>
      <c r="B265" s="34" t="str">
        <f>IFERROR(VLOOKUP(InteliPar[[#This Row],[Nombre de Articulo]],Productos[],3,FALSE),"00 Falta Info")</f>
        <v>Mariscos</v>
      </c>
      <c r="C265" s="34" t="str">
        <f>IFERROR(VLOOKUP(InteliPar[[#This Row],[Nombre de Articulo]],Productos[],2,FALSE),"00 Falta Info")</f>
        <v>Mariscos</v>
      </c>
      <c r="D265" s="53">
        <v>46057</v>
      </c>
      <c r="E265" s="39" t="s">
        <v>113</v>
      </c>
      <c r="F265" s="40">
        <v>8.1999999999999993</v>
      </c>
      <c r="G265" s="41">
        <v>653388</v>
      </c>
      <c r="H265" s="42">
        <v>26.86</v>
      </c>
      <c r="I265" s="43" t="s">
        <v>73</v>
      </c>
      <c r="J265" s="41">
        <v>24326.29</v>
      </c>
      <c r="K265" s="44">
        <v>9.8000000000000007</v>
      </c>
      <c r="L265" s="45" t="s">
        <v>74</v>
      </c>
      <c r="M265" s="46" t="s">
        <v>447</v>
      </c>
      <c r="N265" s="40">
        <v>0</v>
      </c>
      <c r="O265" s="47">
        <v>46044</v>
      </c>
      <c r="P265" s="48">
        <v>46050</v>
      </c>
      <c r="Q265" s="49">
        <v>7</v>
      </c>
      <c r="R265" s="49">
        <v>3</v>
      </c>
      <c r="S265" s="32">
        <v>0.25</v>
      </c>
      <c r="T265" s="50">
        <v>46051</v>
      </c>
      <c r="U265" s="49">
        <v>7</v>
      </c>
      <c r="V265" s="42">
        <v>18</v>
      </c>
      <c r="W265" s="40">
        <v>0</v>
      </c>
      <c r="X265" s="33">
        <v>0</v>
      </c>
      <c r="Y265" s="51">
        <v>19</v>
      </c>
      <c r="Z265" s="52">
        <v>51085.209000000003</v>
      </c>
    </row>
    <row r="266" spans="1:26" x14ac:dyDescent="0.25">
      <c r="A266" s="38">
        <f>IFERROR(VLOOKUP(InteliPar[[#This Row],[Nombre de Articulo]],Productos[],4,FALSE),"00 Falta Info")</f>
        <v>0</v>
      </c>
      <c r="B266" s="34" t="str">
        <f>IFERROR(VLOOKUP(InteliPar[[#This Row],[Nombre de Articulo]],Productos[],3,FALSE),"00 Falta Info")</f>
        <v>Mariscos</v>
      </c>
      <c r="C266" s="34" t="str">
        <f>IFERROR(VLOOKUP(InteliPar[[#This Row],[Nombre de Articulo]],Productos[],2,FALSE),"00 Falta Info")</f>
        <v>Mariscos</v>
      </c>
      <c r="D266" s="53">
        <v>46057</v>
      </c>
      <c r="E266" s="39" t="s">
        <v>114</v>
      </c>
      <c r="F266" s="40">
        <v>2.9</v>
      </c>
      <c r="G266" s="41">
        <v>273726</v>
      </c>
      <c r="H266" s="42">
        <v>17.89</v>
      </c>
      <c r="I266" s="43" t="s">
        <v>73</v>
      </c>
      <c r="J266" s="41">
        <v>15300</v>
      </c>
      <c r="K266" s="44">
        <v>2.9</v>
      </c>
      <c r="L266" s="45" t="s">
        <v>74</v>
      </c>
      <c r="M266" s="46" t="s">
        <v>444</v>
      </c>
      <c r="N266" s="40">
        <v>0</v>
      </c>
      <c r="O266" s="47">
        <v>46044</v>
      </c>
      <c r="P266" s="48">
        <v>46050</v>
      </c>
      <c r="Q266" s="49">
        <v>7</v>
      </c>
      <c r="R266" s="49">
        <v>3</v>
      </c>
      <c r="S266" s="32">
        <v>0.25</v>
      </c>
      <c r="T266" s="50">
        <v>46051</v>
      </c>
      <c r="U266" s="49">
        <v>7</v>
      </c>
      <c r="V266" s="42">
        <v>6</v>
      </c>
      <c r="W266" s="40">
        <v>0</v>
      </c>
      <c r="X266" s="33">
        <v>0</v>
      </c>
      <c r="Y266" s="51">
        <v>43</v>
      </c>
      <c r="Z266" s="52">
        <v>161633.57142857142</v>
      </c>
    </row>
    <row r="267" spans="1:26" x14ac:dyDescent="0.25">
      <c r="A267" s="38">
        <f>IFERROR(VLOOKUP(InteliPar[[#This Row],[Nombre de Articulo]],Productos[],4,FALSE),"00 Falta Info")</f>
        <v>0</v>
      </c>
      <c r="B267" s="34" t="str">
        <f>IFERROR(VLOOKUP(InteliPar[[#This Row],[Nombre de Articulo]],Productos[],3,FALSE),"00 Falta Info")</f>
        <v>Mariscos</v>
      </c>
      <c r="C267" s="34" t="str">
        <f>IFERROR(VLOOKUP(InteliPar[[#This Row],[Nombre de Articulo]],Productos[],2,FALSE),"00 Falta Info")</f>
        <v>Mariscos</v>
      </c>
      <c r="D267" s="53">
        <v>46057</v>
      </c>
      <c r="E267" s="39" t="s">
        <v>115</v>
      </c>
      <c r="F267" s="40"/>
      <c r="G267" s="41">
        <v>23626.400000000001</v>
      </c>
      <c r="H267" s="42">
        <v>1.59</v>
      </c>
      <c r="I267" s="43" t="s">
        <v>73</v>
      </c>
      <c r="J267" s="41">
        <v>14900</v>
      </c>
      <c r="K267" s="44">
        <v>0.4</v>
      </c>
      <c r="L267" s="45" t="s">
        <v>74</v>
      </c>
      <c r="M267" s="46" t="s">
        <v>444</v>
      </c>
      <c r="N267" s="40">
        <v>0</v>
      </c>
      <c r="O267" s="47">
        <v>46044</v>
      </c>
      <c r="P267" s="48">
        <v>46050</v>
      </c>
      <c r="Q267" s="49">
        <v>7</v>
      </c>
      <c r="R267" s="49">
        <v>3</v>
      </c>
      <c r="S267" s="32">
        <v>0.25</v>
      </c>
      <c r="T267" s="50">
        <v>46051</v>
      </c>
      <c r="U267" s="49">
        <v>7</v>
      </c>
      <c r="V267" s="42">
        <v>1</v>
      </c>
      <c r="W267" s="40">
        <v>0</v>
      </c>
      <c r="X267" s="33">
        <v>0</v>
      </c>
      <c r="Y267" s="51">
        <v>28</v>
      </c>
      <c r="Z267" s="52">
        <v>8940.0000000000018</v>
      </c>
    </row>
    <row r="268" spans="1:26" x14ac:dyDescent="0.25">
      <c r="A268" s="38">
        <f>IFERROR(VLOOKUP(InteliPar[[#This Row],[Nombre de Articulo]],Productos[],4,FALSE),"00 Falta Info")</f>
        <v>0</v>
      </c>
      <c r="B268" s="34" t="str">
        <f>IFERROR(VLOOKUP(InteliPar[[#This Row],[Nombre de Articulo]],Productos[],3,FALSE),"00 Falta Info")</f>
        <v>Mariscos</v>
      </c>
      <c r="C268" s="34" t="str">
        <f>IFERROR(VLOOKUP(InteliPar[[#This Row],[Nombre de Articulo]],Productos[],2,FALSE),"00 Falta Info")</f>
        <v>Mariscos</v>
      </c>
      <c r="D268" s="53">
        <v>46057</v>
      </c>
      <c r="E268" s="39" t="s">
        <v>116</v>
      </c>
      <c r="F268" s="40">
        <v>5.5</v>
      </c>
      <c r="G268" s="41">
        <v>61985.8</v>
      </c>
      <c r="H268" s="42">
        <v>9.6999999999999993</v>
      </c>
      <c r="I268" s="43" t="s">
        <v>73</v>
      </c>
      <c r="J268" s="41">
        <v>6387</v>
      </c>
      <c r="K268" s="44">
        <v>8.1</v>
      </c>
      <c r="L268" s="45" t="s">
        <v>74</v>
      </c>
      <c r="M268" s="46" t="s">
        <v>460</v>
      </c>
      <c r="N268" s="40">
        <v>14</v>
      </c>
      <c r="O268" s="47">
        <v>46044</v>
      </c>
      <c r="P268" s="48">
        <v>46050</v>
      </c>
      <c r="Q268" s="49">
        <v>7</v>
      </c>
      <c r="R268" s="49">
        <v>3</v>
      </c>
      <c r="S268" s="32">
        <v>0.25</v>
      </c>
      <c r="T268" s="50">
        <v>46051</v>
      </c>
      <c r="U268" s="49">
        <v>7</v>
      </c>
      <c r="V268" s="42">
        <v>15</v>
      </c>
      <c r="W268" s="40">
        <v>6</v>
      </c>
      <c r="X268" s="33">
        <v>38322</v>
      </c>
      <c r="Y268" s="51">
        <v>8</v>
      </c>
      <c r="Z268" s="52">
        <v>0</v>
      </c>
    </row>
    <row r="269" spans="1:26" x14ac:dyDescent="0.25">
      <c r="A269" s="38">
        <f>IFERROR(VLOOKUP(InteliPar[[#This Row],[Nombre de Articulo]],Productos[],4,FALSE),"00 Falta Info")</f>
        <v>0</v>
      </c>
      <c r="B269" s="34" t="str">
        <f>IFERROR(VLOOKUP(InteliPar[[#This Row],[Nombre de Articulo]],Productos[],3,FALSE),"00 Falta Info")</f>
        <v>Mariscos</v>
      </c>
      <c r="C269" s="34" t="str">
        <f>IFERROR(VLOOKUP(InteliPar[[#This Row],[Nombre de Articulo]],Productos[],2,FALSE),"00 Falta Info")</f>
        <v>Mariscos</v>
      </c>
      <c r="D269" s="53">
        <v>46057</v>
      </c>
      <c r="E269" s="39" t="s">
        <v>117</v>
      </c>
      <c r="F269" s="40">
        <v>1.4</v>
      </c>
      <c r="G269" s="41">
        <v>7356.96</v>
      </c>
      <c r="H269" s="42">
        <v>0.8</v>
      </c>
      <c r="I269" s="43" t="s">
        <v>73</v>
      </c>
      <c r="J269" s="41">
        <v>9250.65</v>
      </c>
      <c r="K269" s="44">
        <v>1.6</v>
      </c>
      <c r="L269" s="45" t="s">
        <v>74</v>
      </c>
      <c r="M269" s="46" t="s">
        <v>447</v>
      </c>
      <c r="N269" s="40">
        <v>0</v>
      </c>
      <c r="O269" s="47">
        <v>46044</v>
      </c>
      <c r="P269" s="48">
        <v>46050</v>
      </c>
      <c r="Q269" s="49">
        <v>7</v>
      </c>
      <c r="R269" s="49">
        <v>3</v>
      </c>
      <c r="S269" s="32">
        <v>0.25</v>
      </c>
      <c r="T269" s="50">
        <v>46051</v>
      </c>
      <c r="U269" s="49">
        <v>7</v>
      </c>
      <c r="V269" s="42">
        <v>3</v>
      </c>
      <c r="W269" s="40">
        <v>3</v>
      </c>
      <c r="X269" s="33">
        <v>27751.949999999997</v>
      </c>
      <c r="Y269" s="51">
        <v>4</v>
      </c>
      <c r="Z269" s="52">
        <v>0</v>
      </c>
    </row>
    <row r="270" spans="1:26" x14ac:dyDescent="0.25">
      <c r="A270" s="38">
        <f>IFERROR(VLOOKUP(InteliPar[[#This Row],[Nombre de Articulo]],Productos[],4,FALSE),"00 Falta Info")</f>
        <v>0</v>
      </c>
      <c r="B270" s="34" t="str">
        <f>IFERROR(VLOOKUP(InteliPar[[#This Row],[Nombre de Articulo]],Productos[],3,FALSE),"00 Falta Info")</f>
        <v>Embutidos</v>
      </c>
      <c r="C270" s="34" t="str">
        <f>IFERROR(VLOOKUP(InteliPar[[#This Row],[Nombre de Articulo]],Productos[],2,FALSE),"00 Falta Info")</f>
        <v>Embutidos</v>
      </c>
      <c r="D270" s="53">
        <v>46057</v>
      </c>
      <c r="E270" s="39" t="s">
        <v>93</v>
      </c>
      <c r="F270" s="40">
        <v>4</v>
      </c>
      <c r="G270" s="41">
        <v>226952</v>
      </c>
      <c r="H270" s="42">
        <v>9.8800000000000008</v>
      </c>
      <c r="I270" s="43" t="s">
        <v>73</v>
      </c>
      <c r="J270" s="41">
        <v>22980</v>
      </c>
      <c r="K270" s="44">
        <v>5.0999999999999996</v>
      </c>
      <c r="L270" s="45" t="s">
        <v>74</v>
      </c>
      <c r="M270" s="46" t="s">
        <v>448</v>
      </c>
      <c r="N270" s="40">
        <v>2</v>
      </c>
      <c r="O270" s="47">
        <v>46044</v>
      </c>
      <c r="P270" s="48">
        <v>46050</v>
      </c>
      <c r="Q270" s="49">
        <v>7</v>
      </c>
      <c r="R270" s="49">
        <v>3</v>
      </c>
      <c r="S270" s="32">
        <v>0.25</v>
      </c>
      <c r="T270" s="50">
        <v>46051</v>
      </c>
      <c r="U270" s="49">
        <v>7</v>
      </c>
      <c r="V270" s="42">
        <v>10</v>
      </c>
      <c r="W270" s="40">
        <v>1</v>
      </c>
      <c r="X270" s="33">
        <v>22980</v>
      </c>
      <c r="Y270" s="51">
        <v>14</v>
      </c>
      <c r="Z270" s="52">
        <v>0</v>
      </c>
    </row>
    <row r="271" spans="1:26" x14ac:dyDescent="0.25">
      <c r="A271" s="38">
        <f>IFERROR(VLOOKUP(InteliPar[[#This Row],[Nombre de Articulo]],Productos[],4,FALSE),"00 Falta Info")</f>
        <v>0</v>
      </c>
      <c r="B271" s="34" t="str">
        <f>IFERROR(VLOOKUP(InteliPar[[#This Row],[Nombre de Articulo]],Productos[],3,FALSE),"00 Falta Info")</f>
        <v>Embutidos</v>
      </c>
      <c r="C271" s="34" t="str">
        <f>IFERROR(VLOOKUP(InteliPar[[#This Row],[Nombre de Articulo]],Productos[],2,FALSE),"00 Falta Info")</f>
        <v>Embutidos</v>
      </c>
      <c r="D271" s="53">
        <v>46057</v>
      </c>
      <c r="E271" s="39" t="s">
        <v>94</v>
      </c>
      <c r="F271" s="40">
        <v>0.9</v>
      </c>
      <c r="G271" s="41">
        <v>87247.1</v>
      </c>
      <c r="H271" s="42">
        <v>8.44</v>
      </c>
      <c r="I271" s="43" t="s">
        <v>73</v>
      </c>
      <c r="J271" s="41">
        <v>10331.219999999999</v>
      </c>
      <c r="K271" s="44">
        <v>1.3</v>
      </c>
      <c r="L271" s="45" t="s">
        <v>74</v>
      </c>
      <c r="M271" s="46" t="s">
        <v>449</v>
      </c>
      <c r="N271" s="40">
        <v>0</v>
      </c>
      <c r="O271" s="47">
        <v>46044</v>
      </c>
      <c r="P271" s="48">
        <v>46050</v>
      </c>
      <c r="Q271" s="49">
        <v>7</v>
      </c>
      <c r="R271" s="49">
        <v>3</v>
      </c>
      <c r="S271" s="32">
        <v>0.25</v>
      </c>
      <c r="T271" s="50">
        <v>46051</v>
      </c>
      <c r="U271" s="49">
        <v>7</v>
      </c>
      <c r="V271" s="42">
        <v>3</v>
      </c>
      <c r="W271" s="40">
        <v>0</v>
      </c>
      <c r="X271" s="33">
        <v>0</v>
      </c>
      <c r="Y271" s="51">
        <v>45</v>
      </c>
      <c r="Z271" s="52">
        <v>52763.016428571427</v>
      </c>
    </row>
    <row r="272" spans="1:26" x14ac:dyDescent="0.25">
      <c r="A272" s="38">
        <f>IFERROR(VLOOKUP(InteliPar[[#This Row],[Nombre de Articulo]],Productos[],4,FALSE),"00 Falta Info")</f>
        <v>0</v>
      </c>
      <c r="B272" s="34" t="str">
        <f>IFERROR(VLOOKUP(InteliPar[[#This Row],[Nombre de Articulo]],Productos[],3,FALSE),"00 Falta Info")</f>
        <v>Lacteos</v>
      </c>
      <c r="C272" s="34" t="str">
        <f>IFERROR(VLOOKUP(InteliPar[[#This Row],[Nombre de Articulo]],Productos[],2,FALSE),"00 Falta Info")</f>
        <v>Quesos</v>
      </c>
      <c r="D272" s="53">
        <v>46057</v>
      </c>
      <c r="E272" s="39" t="s">
        <v>118</v>
      </c>
      <c r="F272" s="40">
        <v>72</v>
      </c>
      <c r="G272" s="41">
        <v>482857</v>
      </c>
      <c r="H272" s="42">
        <v>116</v>
      </c>
      <c r="I272" s="43" t="s">
        <v>450</v>
      </c>
      <c r="J272" s="41">
        <v>4162.5600000000004</v>
      </c>
      <c r="K272" s="44">
        <v>77</v>
      </c>
      <c r="L272" s="45" t="s">
        <v>451</v>
      </c>
      <c r="M272" s="46" t="s">
        <v>452</v>
      </c>
      <c r="N272" s="40">
        <v>48</v>
      </c>
      <c r="O272" s="47">
        <v>46044</v>
      </c>
      <c r="P272" s="48">
        <v>46050</v>
      </c>
      <c r="Q272" s="49">
        <v>7</v>
      </c>
      <c r="R272" s="49">
        <v>3</v>
      </c>
      <c r="S272" s="32">
        <v>0.25</v>
      </c>
      <c r="T272" s="50">
        <v>46051</v>
      </c>
      <c r="U272" s="49">
        <v>7</v>
      </c>
      <c r="V272" s="42">
        <v>138</v>
      </c>
      <c r="W272" s="40">
        <v>22</v>
      </c>
      <c r="X272" s="33">
        <v>91576.320000000007</v>
      </c>
      <c r="Y272" s="51">
        <v>11</v>
      </c>
      <c r="Z272" s="52">
        <v>0</v>
      </c>
    </row>
    <row r="273" spans="1:26" x14ac:dyDescent="0.25">
      <c r="A273" s="38">
        <f>IFERROR(VLOOKUP(InteliPar[[#This Row],[Nombre de Articulo]],Productos[],4,FALSE),"00 Falta Info")</f>
        <v>0</v>
      </c>
      <c r="B273" s="34" t="str">
        <f>IFERROR(VLOOKUP(InteliPar[[#This Row],[Nombre de Articulo]],Productos[],3,FALSE),"00 Falta Info")</f>
        <v>Lacteos</v>
      </c>
      <c r="C273" s="34" t="str">
        <f>IFERROR(VLOOKUP(InteliPar[[#This Row],[Nombre de Articulo]],Productos[],2,FALSE),"00 Falta Info")</f>
        <v>Quesos</v>
      </c>
      <c r="D273" s="53">
        <v>46057</v>
      </c>
      <c r="E273" s="39" t="s">
        <v>119</v>
      </c>
      <c r="F273" s="40"/>
      <c r="G273" s="41"/>
      <c r="H273" s="42">
        <v>8.9</v>
      </c>
      <c r="I273" s="43" t="s">
        <v>73</v>
      </c>
      <c r="J273" s="41"/>
      <c r="K273" s="44">
        <v>0</v>
      </c>
      <c r="L273" s="45" t="s">
        <v>74</v>
      </c>
      <c r="M273" s="46" t="s">
        <v>452</v>
      </c>
      <c r="N273" s="40">
        <v>0</v>
      </c>
      <c r="O273" s="47">
        <v>46044</v>
      </c>
      <c r="P273" s="48">
        <v>46050</v>
      </c>
      <c r="Q273" s="49">
        <v>7</v>
      </c>
      <c r="R273" s="49">
        <v>3</v>
      </c>
      <c r="S273" s="32">
        <v>0.25</v>
      </c>
      <c r="T273" s="50">
        <v>46051</v>
      </c>
      <c r="U273" s="49">
        <v>7</v>
      </c>
      <c r="V273" s="42">
        <v>0</v>
      </c>
      <c r="W273" s="40">
        <v>0</v>
      </c>
      <c r="X273" s="33">
        <v>0</v>
      </c>
      <c r="Y273" s="51">
        <v>0</v>
      </c>
      <c r="Z273" s="52">
        <v>0</v>
      </c>
    </row>
    <row r="274" spans="1:26" x14ac:dyDescent="0.25">
      <c r="A274" s="38">
        <f>IFERROR(VLOOKUP(InteliPar[[#This Row],[Nombre de Articulo]],Productos[],4,FALSE),"00 Falta Info")</f>
        <v>0</v>
      </c>
      <c r="B274" s="34" t="str">
        <f>IFERROR(VLOOKUP(InteliPar[[#This Row],[Nombre de Articulo]],Productos[],3,FALSE),"00 Falta Info")</f>
        <v>Lacteos</v>
      </c>
      <c r="C274" s="34" t="str">
        <f>IFERROR(VLOOKUP(InteliPar[[#This Row],[Nombre de Articulo]],Productos[],2,FALSE),"00 Falta Info")</f>
        <v>Quesos</v>
      </c>
      <c r="D274" s="53">
        <v>46057</v>
      </c>
      <c r="E274" s="39" t="s">
        <v>120</v>
      </c>
      <c r="F274" s="40">
        <v>35.6</v>
      </c>
      <c r="G274" s="41">
        <v>654848</v>
      </c>
      <c r="H274" s="42">
        <v>52.87</v>
      </c>
      <c r="I274" s="43" t="s">
        <v>73</v>
      </c>
      <c r="J274" s="41">
        <v>12385.52</v>
      </c>
      <c r="K274" s="44">
        <v>35.6</v>
      </c>
      <c r="L274" s="45" t="s">
        <v>74</v>
      </c>
      <c r="M274" s="46" t="s">
        <v>452</v>
      </c>
      <c r="N274" s="40">
        <v>40</v>
      </c>
      <c r="O274" s="47">
        <v>46044</v>
      </c>
      <c r="P274" s="48">
        <v>46050</v>
      </c>
      <c r="Q274" s="49">
        <v>7</v>
      </c>
      <c r="R274" s="49">
        <v>3</v>
      </c>
      <c r="S274" s="32">
        <v>0.25</v>
      </c>
      <c r="T274" s="50">
        <v>46051</v>
      </c>
      <c r="U274" s="49">
        <v>7</v>
      </c>
      <c r="V274" s="42">
        <v>64</v>
      </c>
      <c r="W274" s="40">
        <v>12</v>
      </c>
      <c r="X274" s="33">
        <v>148626.23999999999</v>
      </c>
      <c r="Y274" s="51">
        <v>10</v>
      </c>
      <c r="Z274" s="52">
        <v>0</v>
      </c>
    </row>
    <row r="275" spans="1:26" x14ac:dyDescent="0.25">
      <c r="A275" s="38">
        <f>IFERROR(VLOOKUP(InteliPar[[#This Row],[Nombre de Articulo]],Productos[],4,FALSE),"00 Falta Info")</f>
        <v>0</v>
      </c>
      <c r="B275" s="34" t="str">
        <f>IFERROR(VLOOKUP(InteliPar[[#This Row],[Nombre de Articulo]],Productos[],3,FALSE),"00 Falta Info")</f>
        <v>Lacteos</v>
      </c>
      <c r="C275" s="34" t="str">
        <f>IFERROR(VLOOKUP(InteliPar[[#This Row],[Nombre de Articulo]],Productos[],2,FALSE),"00 Falta Info")</f>
        <v>Quesos</v>
      </c>
      <c r="D275" s="53">
        <v>46057</v>
      </c>
      <c r="E275" s="39" t="s">
        <v>88</v>
      </c>
      <c r="F275" s="40">
        <v>1.9</v>
      </c>
      <c r="G275" s="41">
        <v>274414</v>
      </c>
      <c r="H275" s="42">
        <v>21.12</v>
      </c>
      <c r="I275" s="43" t="s">
        <v>73</v>
      </c>
      <c r="J275" s="41">
        <v>12990</v>
      </c>
      <c r="K275" s="44">
        <v>2.8</v>
      </c>
      <c r="L275" s="45" t="s">
        <v>74</v>
      </c>
      <c r="M275" s="46" t="s">
        <v>448</v>
      </c>
      <c r="N275" s="40">
        <v>0</v>
      </c>
      <c r="O275" s="47">
        <v>46044</v>
      </c>
      <c r="P275" s="48">
        <v>46050</v>
      </c>
      <c r="Q275" s="49">
        <v>7</v>
      </c>
      <c r="R275" s="49">
        <v>3</v>
      </c>
      <c r="S275" s="32">
        <v>0.25</v>
      </c>
      <c r="T275" s="50">
        <v>46051</v>
      </c>
      <c r="U275" s="49">
        <v>7</v>
      </c>
      <c r="V275" s="42">
        <v>5</v>
      </c>
      <c r="W275" s="40">
        <v>0</v>
      </c>
      <c r="X275" s="33">
        <v>0</v>
      </c>
      <c r="Y275" s="51">
        <v>53</v>
      </c>
      <c r="Z275" s="52">
        <v>184458</v>
      </c>
    </row>
    <row r="276" spans="1:26" x14ac:dyDescent="0.25">
      <c r="A276" s="38">
        <f>IFERROR(VLOOKUP(InteliPar[[#This Row],[Nombre de Articulo]],Productos[],4,FALSE),"00 Falta Info")</f>
        <v>0</v>
      </c>
      <c r="B276" s="34" t="str">
        <f>IFERROR(VLOOKUP(InteliPar[[#This Row],[Nombre de Articulo]],Productos[],3,FALSE),"00 Falta Info")</f>
        <v>Lacteos</v>
      </c>
      <c r="C276" s="34" t="str">
        <f>IFERROR(VLOOKUP(InteliPar[[#This Row],[Nombre de Articulo]],Productos[],2,FALSE),"00 Falta Info")</f>
        <v>Quesos</v>
      </c>
      <c r="D276" s="53">
        <v>46057</v>
      </c>
      <c r="E276" s="39" t="s">
        <v>121</v>
      </c>
      <c r="F276" s="40">
        <v>6.1</v>
      </c>
      <c r="G276" s="41">
        <v>125682</v>
      </c>
      <c r="H276" s="42">
        <v>9.16</v>
      </c>
      <c r="I276" s="43" t="s">
        <v>73</v>
      </c>
      <c r="J276" s="41">
        <v>13728.08</v>
      </c>
      <c r="K276" s="44">
        <v>8.1</v>
      </c>
      <c r="L276" s="45" t="s">
        <v>74</v>
      </c>
      <c r="M276" s="46" t="s">
        <v>448</v>
      </c>
      <c r="N276" s="40">
        <v>0</v>
      </c>
      <c r="O276" s="47">
        <v>46044</v>
      </c>
      <c r="P276" s="48">
        <v>46050</v>
      </c>
      <c r="Q276" s="49">
        <v>7</v>
      </c>
      <c r="R276" s="49">
        <v>3</v>
      </c>
      <c r="S276" s="32">
        <v>0.25</v>
      </c>
      <c r="T276" s="50">
        <v>46051</v>
      </c>
      <c r="U276" s="49">
        <v>7</v>
      </c>
      <c r="V276" s="42">
        <v>15</v>
      </c>
      <c r="W276" s="40">
        <v>6</v>
      </c>
      <c r="X276" s="33">
        <v>82368.479999999996</v>
      </c>
      <c r="Y276" s="51">
        <v>8</v>
      </c>
      <c r="Z276" s="52">
        <v>0</v>
      </c>
    </row>
    <row r="277" spans="1:26" x14ac:dyDescent="0.25">
      <c r="A277" s="38">
        <f>IFERROR(VLOOKUP(InteliPar[[#This Row],[Nombre de Articulo]],Productos[],4,FALSE),"00 Falta Info")</f>
        <v>0</v>
      </c>
      <c r="B277" s="34" t="str">
        <f>IFERROR(VLOOKUP(InteliPar[[#This Row],[Nombre de Articulo]],Productos[],3,FALSE),"00 Falta Info")</f>
        <v>Lacteos</v>
      </c>
      <c r="C277" s="34" t="str">
        <f>IFERROR(VLOOKUP(InteliPar[[#This Row],[Nombre de Articulo]],Productos[],2,FALSE),"00 Falta Info")</f>
        <v>Quesos</v>
      </c>
      <c r="D277" s="53">
        <v>46057</v>
      </c>
      <c r="E277" s="39" t="s">
        <v>89</v>
      </c>
      <c r="F277" s="40">
        <v>0.6</v>
      </c>
      <c r="G277" s="41">
        <v>95725.9</v>
      </c>
      <c r="H277" s="42">
        <v>6.7</v>
      </c>
      <c r="I277" s="43" t="s">
        <v>73</v>
      </c>
      <c r="J277" s="41">
        <v>14298.12</v>
      </c>
      <c r="K277" s="44">
        <v>1.5</v>
      </c>
      <c r="L277" s="45" t="s">
        <v>74</v>
      </c>
      <c r="M277" s="46" t="s">
        <v>448</v>
      </c>
      <c r="N277" s="40">
        <v>0</v>
      </c>
      <c r="O277" s="47">
        <v>46044</v>
      </c>
      <c r="P277" s="48">
        <v>46050</v>
      </c>
      <c r="Q277" s="49">
        <v>7</v>
      </c>
      <c r="R277" s="49">
        <v>3</v>
      </c>
      <c r="S277" s="32">
        <v>0.25</v>
      </c>
      <c r="T277" s="50">
        <v>46051</v>
      </c>
      <c r="U277" s="49">
        <v>7</v>
      </c>
      <c r="V277" s="42">
        <v>3</v>
      </c>
      <c r="W277" s="40">
        <v>0</v>
      </c>
      <c r="X277" s="33">
        <v>0</v>
      </c>
      <c r="Y277" s="51">
        <v>31</v>
      </c>
      <c r="Z277" s="52">
        <v>41362.41857142857</v>
      </c>
    </row>
    <row r="278" spans="1:26" x14ac:dyDescent="0.25">
      <c r="A278" s="38">
        <f>IFERROR(VLOOKUP(InteliPar[[#This Row],[Nombre de Articulo]],Productos[],4,FALSE),"00 Falta Info")</f>
        <v>0</v>
      </c>
      <c r="B278" s="34" t="str">
        <f>IFERROR(VLOOKUP(InteliPar[[#This Row],[Nombre de Articulo]],Productos[],3,FALSE),"00 Falta Info")</f>
        <v>Lacteos</v>
      </c>
      <c r="C278" s="34" t="str">
        <f>IFERROR(VLOOKUP(InteliPar[[#This Row],[Nombre de Articulo]],Productos[],2,FALSE),"00 Falta Info")</f>
        <v>Quesos</v>
      </c>
      <c r="D278" s="53">
        <v>46057</v>
      </c>
      <c r="E278" s="39" t="s">
        <v>122</v>
      </c>
      <c r="F278" s="40">
        <v>0.1</v>
      </c>
      <c r="G278" s="41">
        <v>51245.2</v>
      </c>
      <c r="H278" s="42">
        <v>2.02</v>
      </c>
      <c r="I278" s="43" t="s">
        <v>73</v>
      </c>
      <c r="J278" s="41">
        <v>25356.34</v>
      </c>
      <c r="K278" s="44">
        <v>0.7</v>
      </c>
      <c r="L278" s="45" t="s">
        <v>74</v>
      </c>
      <c r="M278" s="46" t="s">
        <v>91</v>
      </c>
      <c r="N278" s="40">
        <v>0</v>
      </c>
      <c r="O278" s="47">
        <v>46044</v>
      </c>
      <c r="P278" s="48">
        <v>46050</v>
      </c>
      <c r="Q278" s="49">
        <v>7</v>
      </c>
      <c r="R278" s="49">
        <v>3</v>
      </c>
      <c r="S278" s="32">
        <v>0.25</v>
      </c>
      <c r="T278" s="50">
        <v>46051</v>
      </c>
      <c r="U278" s="49">
        <v>7</v>
      </c>
      <c r="V278" s="42">
        <v>2</v>
      </c>
      <c r="W278" s="40">
        <v>0</v>
      </c>
      <c r="X278" s="33">
        <v>0</v>
      </c>
      <c r="Y278" s="51">
        <v>20</v>
      </c>
      <c r="Z278" s="52">
        <v>6339.0849999999991</v>
      </c>
    </row>
    <row r="279" spans="1:26" x14ac:dyDescent="0.25">
      <c r="A279" s="38">
        <f>IFERROR(VLOOKUP(InteliPar[[#This Row],[Nombre de Articulo]],Productos[],4,FALSE),"00 Falta Info")</f>
        <v>0</v>
      </c>
      <c r="B279" s="34" t="str">
        <f>IFERROR(VLOOKUP(InteliPar[[#This Row],[Nombre de Articulo]],Productos[],3,FALSE),"00 Falta Info")</f>
        <v>Lacteos</v>
      </c>
      <c r="C279" s="34" t="str">
        <f>IFERROR(VLOOKUP(InteliPar[[#This Row],[Nombre de Articulo]],Productos[],2,FALSE),"00 Falta Info")</f>
        <v>Quesos</v>
      </c>
      <c r="D279" s="53">
        <v>46057</v>
      </c>
      <c r="E279" s="39" t="s">
        <v>123</v>
      </c>
      <c r="F279" s="40">
        <v>2.8</v>
      </c>
      <c r="G279" s="41">
        <v>142181</v>
      </c>
      <c r="H279" s="42">
        <v>14.15</v>
      </c>
      <c r="I279" s="43" t="s">
        <v>73</v>
      </c>
      <c r="J279" s="41">
        <v>10046.51</v>
      </c>
      <c r="K279" s="44">
        <v>5</v>
      </c>
      <c r="L279" s="45" t="s">
        <v>74</v>
      </c>
      <c r="M279" s="46" t="s">
        <v>448</v>
      </c>
      <c r="N279" s="40">
        <v>5.4</v>
      </c>
      <c r="O279" s="47">
        <v>46044</v>
      </c>
      <c r="P279" s="48">
        <v>46050</v>
      </c>
      <c r="Q279" s="49">
        <v>7</v>
      </c>
      <c r="R279" s="49">
        <v>3</v>
      </c>
      <c r="S279" s="32">
        <v>0.25</v>
      </c>
      <c r="T279" s="50">
        <v>46051</v>
      </c>
      <c r="U279" s="49">
        <v>7</v>
      </c>
      <c r="V279" s="42">
        <v>9</v>
      </c>
      <c r="W279" s="40">
        <v>0</v>
      </c>
      <c r="X279" s="33">
        <v>0</v>
      </c>
      <c r="Y279" s="51">
        <v>20</v>
      </c>
      <c r="Z279" s="52">
        <v>17940.196428571431</v>
      </c>
    </row>
    <row r="280" spans="1:26" x14ac:dyDescent="0.25">
      <c r="A280" s="38">
        <f>IFERROR(VLOOKUP(InteliPar[[#This Row],[Nombre de Articulo]],Productos[],4,FALSE),"00 Falta Info")</f>
        <v>0</v>
      </c>
      <c r="B280" s="34" t="str">
        <f>IFERROR(VLOOKUP(InteliPar[[#This Row],[Nombre de Articulo]],Productos[],3,FALSE),"00 Falta Info")</f>
        <v>Lacteos</v>
      </c>
      <c r="C280" s="34" t="str">
        <f>IFERROR(VLOOKUP(InteliPar[[#This Row],[Nombre de Articulo]],Productos[],2,FALSE),"00 Falta Info")</f>
        <v>Quesos</v>
      </c>
      <c r="D280" s="53">
        <v>46057</v>
      </c>
      <c r="E280" s="39" t="s">
        <v>90</v>
      </c>
      <c r="F280" s="40">
        <v>0.9</v>
      </c>
      <c r="G280" s="41">
        <v>75291.600000000006</v>
      </c>
      <c r="H280" s="42">
        <v>4.1500000000000004</v>
      </c>
      <c r="I280" s="43" t="s">
        <v>73</v>
      </c>
      <c r="J280" s="41">
        <v>18151.3</v>
      </c>
      <c r="K280" s="44">
        <v>0.9</v>
      </c>
      <c r="L280" s="45" t="s">
        <v>74</v>
      </c>
      <c r="M280" s="46" t="s">
        <v>91</v>
      </c>
      <c r="N280" s="40">
        <v>0</v>
      </c>
      <c r="O280" s="47">
        <v>46044</v>
      </c>
      <c r="P280" s="48">
        <v>46050</v>
      </c>
      <c r="Q280" s="49">
        <v>7</v>
      </c>
      <c r="R280" s="49">
        <v>3</v>
      </c>
      <c r="S280" s="32">
        <v>0.25</v>
      </c>
      <c r="T280" s="50">
        <v>46051</v>
      </c>
      <c r="U280" s="49">
        <v>7</v>
      </c>
      <c r="V280" s="42">
        <v>2</v>
      </c>
      <c r="W280" s="40">
        <v>0</v>
      </c>
      <c r="X280" s="33">
        <v>0</v>
      </c>
      <c r="Y280" s="51">
        <v>32</v>
      </c>
      <c r="Z280" s="52">
        <v>33839.209285714292</v>
      </c>
    </row>
    <row r="281" spans="1:26" x14ac:dyDescent="0.25">
      <c r="A281" s="38">
        <f>IFERROR(VLOOKUP(InteliPar[[#This Row],[Nombre de Articulo]],Productos[],4,FALSE),"00 Falta Info")</f>
        <v>0</v>
      </c>
      <c r="B281" s="34" t="str">
        <f>IFERROR(VLOOKUP(InteliPar[[#This Row],[Nombre de Articulo]],Productos[],3,FALSE),"00 Falta Info")</f>
        <v>Abarrotes</v>
      </c>
      <c r="C281" s="34" t="str">
        <f>IFERROR(VLOOKUP(InteliPar[[#This Row],[Nombre de Articulo]],Productos[],2,FALSE),"00 Falta Info")</f>
        <v>Chocolate</v>
      </c>
      <c r="D281" s="53">
        <v>46057</v>
      </c>
      <c r="E281" s="39" t="s">
        <v>124</v>
      </c>
      <c r="F281" s="40">
        <v>-0.1</v>
      </c>
      <c r="G281" s="41"/>
      <c r="H281" s="42">
        <v>20.350000000000001</v>
      </c>
      <c r="I281" s="43" t="s">
        <v>73</v>
      </c>
      <c r="J281" s="41"/>
      <c r="K281" s="44">
        <v>0.1</v>
      </c>
      <c r="L281" s="45" t="s">
        <v>74</v>
      </c>
      <c r="M281" s="46" t="s">
        <v>91</v>
      </c>
      <c r="N281" s="40">
        <v>0</v>
      </c>
      <c r="O281" s="47">
        <v>46044</v>
      </c>
      <c r="P281" s="48">
        <v>46050</v>
      </c>
      <c r="Q281" s="49">
        <v>7</v>
      </c>
      <c r="R281" s="49">
        <v>3</v>
      </c>
      <c r="S281" s="32">
        <v>0.25</v>
      </c>
      <c r="T281" s="50">
        <v>46051</v>
      </c>
      <c r="U281" s="49">
        <v>7</v>
      </c>
      <c r="V281" s="42">
        <v>1</v>
      </c>
      <c r="W281" s="40">
        <v>0</v>
      </c>
      <c r="X281" s="33">
        <v>0</v>
      </c>
      <c r="Y281" s="51">
        <v>1425</v>
      </c>
      <c r="Z281" s="52">
        <v>0</v>
      </c>
    </row>
    <row r="282" spans="1:26" x14ac:dyDescent="0.25">
      <c r="A282" s="38">
        <f>IFERROR(VLOOKUP(InteliPar[[#This Row],[Nombre de Articulo]],Productos[],4,FALSE),"00 Falta Info")</f>
        <v>0</v>
      </c>
      <c r="B282" s="34" t="str">
        <f>IFERROR(VLOOKUP(InteliPar[[#This Row],[Nombre de Articulo]],Productos[],3,FALSE),"00 Falta Info")</f>
        <v>Abarrotes</v>
      </c>
      <c r="C282" s="34" t="str">
        <f>IFERROR(VLOOKUP(InteliPar[[#This Row],[Nombre de Articulo]],Productos[],2,FALSE),"00 Falta Info")</f>
        <v>Chocolate</v>
      </c>
      <c r="D282" s="53">
        <v>46057</v>
      </c>
      <c r="E282" s="39" t="s">
        <v>125</v>
      </c>
      <c r="F282" s="40">
        <v>-1.5</v>
      </c>
      <c r="G282" s="41">
        <v>87688.7</v>
      </c>
      <c r="H282" s="42">
        <v>8.8800000000000008</v>
      </c>
      <c r="I282" s="43" t="s">
        <v>73</v>
      </c>
      <c r="J282" s="41">
        <v>9876.2900000000009</v>
      </c>
      <c r="K282" s="44">
        <v>-0.4</v>
      </c>
      <c r="L282" s="45" t="s">
        <v>74</v>
      </c>
      <c r="M282" s="46" t="s">
        <v>91</v>
      </c>
      <c r="N282" s="40">
        <v>0</v>
      </c>
      <c r="O282" s="47">
        <v>46044</v>
      </c>
      <c r="P282" s="48">
        <v>46050</v>
      </c>
      <c r="Q282" s="49">
        <v>7</v>
      </c>
      <c r="R282" s="49">
        <v>3</v>
      </c>
      <c r="S282" s="32">
        <v>0.25</v>
      </c>
      <c r="T282" s="50">
        <v>46051</v>
      </c>
      <c r="U282" s="49">
        <v>7</v>
      </c>
      <c r="V282" s="42">
        <v>-1</v>
      </c>
      <c r="W282" s="40">
        <v>0</v>
      </c>
      <c r="X282" s="33">
        <v>0</v>
      </c>
      <c r="Y282" s="51">
        <v>-155</v>
      </c>
      <c r="Z282" s="52">
        <v>0</v>
      </c>
    </row>
    <row r="283" spans="1:26" x14ac:dyDescent="0.25">
      <c r="A283" s="38">
        <f>IFERROR(VLOOKUP(InteliPar[[#This Row],[Nombre de Articulo]],Productos[],4,FALSE),"00 Falta Info")</f>
        <v>0</v>
      </c>
      <c r="B283" s="34" t="str">
        <f>IFERROR(VLOOKUP(InteliPar[[#This Row],[Nombre de Articulo]],Productos[],3,FALSE),"00 Falta Info")</f>
        <v>Abarrotes</v>
      </c>
      <c r="C283" s="34" t="str">
        <f>IFERROR(VLOOKUP(InteliPar[[#This Row],[Nombre de Articulo]],Productos[],2,FALSE),"00 Falta Info")</f>
        <v>Chocolate</v>
      </c>
      <c r="D283" s="53">
        <v>46057</v>
      </c>
      <c r="E283" s="39" t="s">
        <v>126</v>
      </c>
      <c r="F283" s="40">
        <v>-1.6</v>
      </c>
      <c r="G283" s="41"/>
      <c r="H283" s="42">
        <v>9.91</v>
      </c>
      <c r="I283" s="43" t="s">
        <v>73</v>
      </c>
      <c r="J283" s="41"/>
      <c r="K283" s="44">
        <v>0.1</v>
      </c>
      <c r="L283" s="45" t="s">
        <v>74</v>
      </c>
      <c r="M283" s="46" t="s">
        <v>91</v>
      </c>
      <c r="N283" s="40">
        <v>0</v>
      </c>
      <c r="O283" s="47">
        <v>46044</v>
      </c>
      <c r="P283" s="48">
        <v>46050</v>
      </c>
      <c r="Q283" s="49">
        <v>7</v>
      </c>
      <c r="R283" s="49">
        <v>3</v>
      </c>
      <c r="S283" s="32">
        <v>0.25</v>
      </c>
      <c r="T283" s="50">
        <v>46051</v>
      </c>
      <c r="U283" s="49">
        <v>7</v>
      </c>
      <c r="V283" s="42">
        <v>1</v>
      </c>
      <c r="W283" s="40">
        <v>0</v>
      </c>
      <c r="X283" s="33">
        <v>0</v>
      </c>
      <c r="Y283" s="51">
        <v>694</v>
      </c>
      <c r="Z283" s="52">
        <v>0</v>
      </c>
    </row>
    <row r="284" spans="1:26" x14ac:dyDescent="0.25">
      <c r="A284" s="38">
        <f>IFERROR(VLOOKUP(InteliPar[[#This Row],[Nombre de Articulo]],Productos[],4,FALSE),"00 Falta Info")</f>
        <v>0</v>
      </c>
      <c r="B284" s="34" t="str">
        <f>IFERROR(VLOOKUP(InteliPar[[#This Row],[Nombre de Articulo]],Productos[],3,FALSE),"00 Falta Info")</f>
        <v>Abarrotes</v>
      </c>
      <c r="C284" s="34" t="str">
        <f>IFERROR(VLOOKUP(InteliPar[[#This Row],[Nombre de Articulo]],Productos[],2,FALSE),"00 Falta Info")</f>
        <v>Aceite</v>
      </c>
      <c r="D284" s="53">
        <v>46057</v>
      </c>
      <c r="E284" s="39" t="s">
        <v>127</v>
      </c>
      <c r="F284" s="40">
        <v>34</v>
      </c>
      <c r="G284" s="41">
        <v>15970</v>
      </c>
      <c r="H284" s="42">
        <v>10</v>
      </c>
      <c r="I284" s="43">
        <v>1</v>
      </c>
      <c r="J284" s="41">
        <v>1597</v>
      </c>
      <c r="K284" s="44">
        <v>24</v>
      </c>
      <c r="L284" s="45" t="s">
        <v>453</v>
      </c>
      <c r="M284" s="46" t="s">
        <v>91</v>
      </c>
      <c r="N284" s="40">
        <v>24</v>
      </c>
      <c r="O284" s="47">
        <v>46044</v>
      </c>
      <c r="P284" s="48">
        <v>46050</v>
      </c>
      <c r="Q284" s="49">
        <v>7</v>
      </c>
      <c r="R284" s="49">
        <v>3</v>
      </c>
      <c r="S284" s="32">
        <v>0.25</v>
      </c>
      <c r="T284" s="50">
        <v>46051</v>
      </c>
      <c r="U284" s="49">
        <v>7</v>
      </c>
      <c r="V284" s="42">
        <v>43</v>
      </c>
      <c r="W284" s="40">
        <v>33</v>
      </c>
      <c r="X284" s="33">
        <v>52701</v>
      </c>
      <c r="Y284" s="51">
        <v>3</v>
      </c>
      <c r="Z284" s="52">
        <v>0</v>
      </c>
    </row>
    <row r="285" spans="1:26" x14ac:dyDescent="0.25">
      <c r="A285" s="38">
        <f>IFERROR(VLOOKUP(InteliPar[[#This Row],[Nombre de Articulo]],Productos[],4,FALSE),"00 Falta Info")</f>
        <v>0</v>
      </c>
      <c r="B285" s="34" t="str">
        <f>IFERROR(VLOOKUP(InteliPar[[#This Row],[Nombre de Articulo]],Productos[],3,FALSE),"00 Falta Info")</f>
        <v>Verduras</v>
      </c>
      <c r="C285" s="34" t="str">
        <f>IFERROR(VLOOKUP(InteliPar[[#This Row],[Nombre de Articulo]],Productos[],2,FALSE),"00 Falta Info")</f>
        <v>Champiñon</v>
      </c>
      <c r="D285" s="53">
        <v>46057</v>
      </c>
      <c r="E285" s="39" t="s">
        <v>128</v>
      </c>
      <c r="F285" s="40">
        <v>3.2</v>
      </c>
      <c r="G285" s="41">
        <v>49670.6</v>
      </c>
      <c r="H285" s="42">
        <v>2.86</v>
      </c>
      <c r="I285" s="43" t="s">
        <v>73</v>
      </c>
      <c r="J285" s="41">
        <v>17382.52</v>
      </c>
      <c r="K285" s="44">
        <v>3.2</v>
      </c>
      <c r="L285" s="45" t="s">
        <v>74</v>
      </c>
      <c r="M285" s="46" t="s">
        <v>461</v>
      </c>
      <c r="N285" s="40">
        <v>0</v>
      </c>
      <c r="O285" s="47">
        <v>46044</v>
      </c>
      <c r="P285" s="48">
        <v>46050</v>
      </c>
      <c r="Q285" s="49">
        <v>7</v>
      </c>
      <c r="R285" s="49">
        <v>3</v>
      </c>
      <c r="S285" s="32">
        <v>0.25</v>
      </c>
      <c r="T285" s="50">
        <v>46051</v>
      </c>
      <c r="U285" s="49">
        <v>7</v>
      </c>
      <c r="V285" s="42">
        <v>6</v>
      </c>
      <c r="W285" s="40">
        <v>4</v>
      </c>
      <c r="X285" s="33">
        <v>69530.080000000002</v>
      </c>
      <c r="Y285" s="51">
        <v>6</v>
      </c>
      <c r="Z285" s="52">
        <v>0</v>
      </c>
    </row>
    <row r="286" spans="1:26" x14ac:dyDescent="0.25">
      <c r="A286" s="38">
        <f>IFERROR(VLOOKUP(InteliPar[[#This Row],[Nombre de Articulo]],Productos[],4,FALSE),"00 Falta Info")</f>
        <v>0</v>
      </c>
      <c r="B286" s="34" t="str">
        <f>IFERROR(VLOOKUP(InteliPar[[#This Row],[Nombre de Articulo]],Productos[],3,FALSE),"00 Falta Info")</f>
        <v>Verduras</v>
      </c>
      <c r="C286" s="34" t="str">
        <f>IFERROR(VLOOKUP(InteliPar[[#This Row],[Nombre de Articulo]],Productos[],2,FALSE),"00 Falta Info")</f>
        <v>Champiñon</v>
      </c>
      <c r="D286" s="53">
        <v>46057</v>
      </c>
      <c r="E286" s="39" t="s">
        <v>129</v>
      </c>
      <c r="F286" s="40">
        <v>-0.5</v>
      </c>
      <c r="G286" s="41">
        <v>15957.5</v>
      </c>
      <c r="H286" s="42">
        <v>1.23</v>
      </c>
      <c r="I286" s="43" t="s">
        <v>73</v>
      </c>
      <c r="J286" s="41">
        <v>13000</v>
      </c>
      <c r="K286" s="44">
        <v>2</v>
      </c>
      <c r="L286" s="45" t="s">
        <v>74</v>
      </c>
      <c r="M286" s="46" t="s">
        <v>461</v>
      </c>
      <c r="N286" s="40">
        <v>0</v>
      </c>
      <c r="O286" s="47">
        <v>46044</v>
      </c>
      <c r="P286" s="48">
        <v>46050</v>
      </c>
      <c r="Q286" s="49">
        <v>7</v>
      </c>
      <c r="R286" s="49">
        <v>3</v>
      </c>
      <c r="S286" s="32">
        <v>0.25</v>
      </c>
      <c r="T286" s="50">
        <v>46051</v>
      </c>
      <c r="U286" s="49">
        <v>7</v>
      </c>
      <c r="V286" s="42">
        <v>4</v>
      </c>
      <c r="W286" s="40">
        <v>3</v>
      </c>
      <c r="X286" s="33">
        <v>39000</v>
      </c>
      <c r="Y286" s="51">
        <v>4</v>
      </c>
      <c r="Z286" s="52">
        <v>0</v>
      </c>
    </row>
    <row r="287" spans="1:26" x14ac:dyDescent="0.25">
      <c r="A287" s="38">
        <f>IFERROR(VLOOKUP(InteliPar[[#This Row],[Nombre de Articulo]],Productos[],4,FALSE),"00 Falta Info")</f>
        <v>0</v>
      </c>
      <c r="B287" s="34" t="str">
        <f>IFERROR(VLOOKUP(InteliPar[[#This Row],[Nombre de Articulo]],Productos[],3,FALSE),"00 Falta Info")</f>
        <v>Verduras</v>
      </c>
      <c r="C287" s="34" t="str">
        <f>IFERROR(VLOOKUP(InteliPar[[#This Row],[Nombre de Articulo]],Productos[],2,FALSE),"00 Falta Info")</f>
        <v>Palta</v>
      </c>
      <c r="D287" s="53">
        <v>46057</v>
      </c>
      <c r="E287" s="39" t="s">
        <v>92</v>
      </c>
      <c r="F287" s="40">
        <v>21.8</v>
      </c>
      <c r="G287" s="41">
        <v>34411</v>
      </c>
      <c r="H287" s="42">
        <v>11.26</v>
      </c>
      <c r="I287" s="43" t="s">
        <v>73</v>
      </c>
      <c r="J287" s="41">
        <v>3057.16</v>
      </c>
      <c r="K287" s="44">
        <v>21.8</v>
      </c>
      <c r="L287" s="45" t="s">
        <v>74</v>
      </c>
      <c r="M287" s="46" t="s">
        <v>461</v>
      </c>
      <c r="N287" s="40">
        <v>25</v>
      </c>
      <c r="O287" s="47">
        <v>46044</v>
      </c>
      <c r="P287" s="48">
        <v>46050</v>
      </c>
      <c r="Q287" s="49">
        <v>7</v>
      </c>
      <c r="R287" s="49">
        <v>3</v>
      </c>
      <c r="S287" s="32">
        <v>0.25</v>
      </c>
      <c r="T287" s="50">
        <v>46051</v>
      </c>
      <c r="U287" s="49">
        <v>7</v>
      </c>
      <c r="V287" s="42">
        <v>39</v>
      </c>
      <c r="W287" s="40">
        <v>28</v>
      </c>
      <c r="X287" s="33">
        <v>85600.48</v>
      </c>
      <c r="Y287" s="51">
        <v>4</v>
      </c>
      <c r="Z287" s="52">
        <v>0</v>
      </c>
    </row>
    <row r="288" spans="1:26" x14ac:dyDescent="0.25">
      <c r="A288" s="38">
        <f>IFERROR(VLOOKUP(InteliPar[[#This Row],[Nombre de Articulo]],Productos[],4,FALSE),"00 Falta Info")</f>
        <v>0</v>
      </c>
      <c r="B288" s="34" t="str">
        <f>IFERROR(VLOOKUP(InteliPar[[#This Row],[Nombre de Articulo]],Productos[],3,FALSE),"00 Falta Info")</f>
        <v>Postres</v>
      </c>
      <c r="C288" s="34" t="str">
        <f>IFERROR(VLOOKUP(InteliPar[[#This Row],[Nombre de Articulo]],Productos[],2,FALSE),"00 Falta Info")</f>
        <v>Tortas</v>
      </c>
      <c r="D288" s="53">
        <v>46057</v>
      </c>
      <c r="E288" s="39" t="s">
        <v>130</v>
      </c>
      <c r="F288" s="40">
        <v>47</v>
      </c>
      <c r="G288" s="41">
        <v>14300</v>
      </c>
      <c r="H288" s="42">
        <v>13</v>
      </c>
      <c r="I288" s="43">
        <v>1</v>
      </c>
      <c r="J288" s="41">
        <v>1100</v>
      </c>
      <c r="K288" s="44">
        <v>47</v>
      </c>
      <c r="L288" s="45" t="s">
        <v>440</v>
      </c>
      <c r="M288" s="46" t="s">
        <v>455</v>
      </c>
      <c r="N288" s="40">
        <v>16</v>
      </c>
      <c r="O288" s="47">
        <v>46044</v>
      </c>
      <c r="P288" s="48">
        <v>46050</v>
      </c>
      <c r="Q288" s="49">
        <v>7</v>
      </c>
      <c r="R288" s="49">
        <v>3</v>
      </c>
      <c r="S288" s="32">
        <v>0.25</v>
      </c>
      <c r="T288" s="50">
        <v>46051</v>
      </c>
      <c r="U288" s="49">
        <v>7</v>
      </c>
      <c r="V288" s="42">
        <v>84</v>
      </c>
      <c r="W288" s="40">
        <v>71</v>
      </c>
      <c r="X288" s="33">
        <v>78100</v>
      </c>
      <c r="Y288" s="51">
        <v>2</v>
      </c>
      <c r="Z288" s="52">
        <v>0</v>
      </c>
    </row>
    <row r="289" spans="1:26" x14ac:dyDescent="0.25">
      <c r="A289" s="38">
        <f>IFERROR(VLOOKUP(InteliPar[[#This Row],[Nombre de Articulo]],Productos[],4,FALSE),"00 Falta Info")</f>
        <v>0</v>
      </c>
      <c r="B289" s="34" t="str">
        <f>IFERROR(VLOOKUP(InteliPar[[#This Row],[Nombre de Articulo]],Productos[],3,FALSE),"00 Falta Info")</f>
        <v>Postres</v>
      </c>
      <c r="C289" s="34" t="str">
        <f>IFERROR(VLOOKUP(InteliPar[[#This Row],[Nombre de Articulo]],Productos[],2,FALSE),"00 Falta Info")</f>
        <v>Tortas</v>
      </c>
      <c r="D289" s="53">
        <v>46057</v>
      </c>
      <c r="E289" s="39" t="s">
        <v>131</v>
      </c>
      <c r="F289" s="40">
        <v>10</v>
      </c>
      <c r="G289" s="41">
        <v>39809</v>
      </c>
      <c r="H289" s="42">
        <v>47</v>
      </c>
      <c r="I289" s="43">
        <v>1</v>
      </c>
      <c r="J289" s="41">
        <v>847</v>
      </c>
      <c r="K289" s="44">
        <v>19</v>
      </c>
      <c r="L289" s="45" t="s">
        <v>440</v>
      </c>
      <c r="M289" s="46" t="s">
        <v>455</v>
      </c>
      <c r="N289" s="40">
        <v>0</v>
      </c>
      <c r="O289" s="47">
        <v>46044</v>
      </c>
      <c r="P289" s="48">
        <v>46050</v>
      </c>
      <c r="Q289" s="49">
        <v>7</v>
      </c>
      <c r="R289" s="49">
        <v>3</v>
      </c>
      <c r="S289" s="32">
        <v>0.25</v>
      </c>
      <c r="T289" s="50">
        <v>46051</v>
      </c>
      <c r="U289" s="49">
        <v>7</v>
      </c>
      <c r="V289" s="42">
        <v>34</v>
      </c>
      <c r="W289" s="40">
        <v>0</v>
      </c>
      <c r="X289" s="33">
        <v>0</v>
      </c>
      <c r="Y289" s="51">
        <v>17</v>
      </c>
      <c r="Z289" s="52">
        <v>0</v>
      </c>
    </row>
    <row r="290" spans="1:26" x14ac:dyDescent="0.25">
      <c r="A290" s="38">
        <f>IFERROR(VLOOKUP(InteliPar[[#This Row],[Nombre de Articulo]],Productos[],4,FALSE),"00 Falta Info")</f>
        <v>0</v>
      </c>
      <c r="B290" s="34" t="str">
        <f>IFERROR(VLOOKUP(InteliPar[[#This Row],[Nombre de Articulo]],Productos[],3,FALSE),"00 Falta Info")</f>
        <v>Postres</v>
      </c>
      <c r="C290" s="34" t="str">
        <f>IFERROR(VLOOKUP(InteliPar[[#This Row],[Nombre de Articulo]],Productos[],2,FALSE),"00 Falta Info")</f>
        <v>Tortas</v>
      </c>
      <c r="D290" s="53">
        <v>46057</v>
      </c>
      <c r="E290" s="39" t="s">
        <v>143</v>
      </c>
      <c r="F290" s="40"/>
      <c r="G290" s="41">
        <v>54110</v>
      </c>
      <c r="H290" s="42">
        <v>35</v>
      </c>
      <c r="I290" s="43">
        <v>1</v>
      </c>
      <c r="J290" s="41">
        <v>1546</v>
      </c>
      <c r="K290" s="44">
        <v>0</v>
      </c>
      <c r="L290" s="45" t="s">
        <v>440</v>
      </c>
      <c r="M290" s="46" t="s">
        <v>455</v>
      </c>
      <c r="N290" s="40">
        <v>35</v>
      </c>
      <c r="O290" s="47">
        <v>46044</v>
      </c>
      <c r="P290" s="48">
        <v>46050</v>
      </c>
      <c r="Q290" s="49">
        <v>7</v>
      </c>
      <c r="R290" s="49">
        <v>3</v>
      </c>
      <c r="S290" s="32">
        <v>0.25</v>
      </c>
      <c r="T290" s="50">
        <v>46051</v>
      </c>
      <c r="U290" s="49">
        <v>7</v>
      </c>
      <c r="V290" s="42">
        <v>0</v>
      </c>
      <c r="W290" s="40">
        <v>0</v>
      </c>
      <c r="X290" s="33">
        <v>0</v>
      </c>
      <c r="Y290" s="51">
        <v>0</v>
      </c>
      <c r="Z290" s="52">
        <v>0</v>
      </c>
    </row>
    <row r="291" spans="1:26" x14ac:dyDescent="0.25">
      <c r="A291" s="38">
        <f>IFERROR(VLOOKUP(InteliPar[[#This Row],[Nombre de Articulo]],Productos[],4,FALSE),"00 Falta Info")</f>
        <v>0</v>
      </c>
      <c r="B291" s="34" t="str">
        <f>IFERROR(VLOOKUP(InteliPar[[#This Row],[Nombre de Articulo]],Productos[],3,FALSE),"00 Falta Info")</f>
        <v>Postres</v>
      </c>
      <c r="C291" s="34" t="str">
        <f>IFERROR(VLOOKUP(InteliPar[[#This Row],[Nombre de Articulo]],Productos[],2,FALSE),"00 Falta Info")</f>
        <v>Tortas</v>
      </c>
      <c r="D291" s="53">
        <v>46057</v>
      </c>
      <c r="E291" s="39" t="s">
        <v>132</v>
      </c>
      <c r="F291" s="40"/>
      <c r="G291" s="41"/>
      <c r="H291" s="42">
        <v>131</v>
      </c>
      <c r="I291" s="43">
        <v>1</v>
      </c>
      <c r="J291" s="41"/>
      <c r="K291" s="44">
        <v>0</v>
      </c>
      <c r="L291" s="45" t="s">
        <v>440</v>
      </c>
      <c r="M291" s="46" t="s">
        <v>455</v>
      </c>
      <c r="N291" s="40">
        <v>0</v>
      </c>
      <c r="O291" s="47">
        <v>46044</v>
      </c>
      <c r="P291" s="48">
        <v>46050</v>
      </c>
      <c r="Q291" s="49">
        <v>7</v>
      </c>
      <c r="R291" s="49">
        <v>3</v>
      </c>
      <c r="S291" s="32">
        <v>0.25</v>
      </c>
      <c r="T291" s="50">
        <v>46051</v>
      </c>
      <c r="U291" s="49">
        <v>7</v>
      </c>
      <c r="V291" s="42">
        <v>0</v>
      </c>
      <c r="W291" s="40">
        <v>0</v>
      </c>
      <c r="X291" s="33">
        <v>0</v>
      </c>
      <c r="Y291" s="51">
        <v>0</v>
      </c>
      <c r="Z291" s="52">
        <v>0</v>
      </c>
    </row>
    <row r="292" spans="1:26" x14ac:dyDescent="0.25">
      <c r="A292" s="38">
        <f>IFERROR(VLOOKUP(InteliPar[[#This Row],[Nombre de Articulo]],Productos[],4,FALSE),"00 Falta Info")</f>
        <v>0</v>
      </c>
      <c r="B292" s="34" t="str">
        <f>IFERROR(VLOOKUP(InteliPar[[#This Row],[Nombre de Articulo]],Productos[],3,FALSE),"00 Falta Info")</f>
        <v>Postres</v>
      </c>
      <c r="C292" s="34" t="str">
        <f>IFERROR(VLOOKUP(InteliPar[[#This Row],[Nombre de Articulo]],Productos[],2,FALSE),"00 Falta Info")</f>
        <v>Tortas</v>
      </c>
      <c r="D292" s="53">
        <v>46057</v>
      </c>
      <c r="E292" s="39" t="s">
        <v>144</v>
      </c>
      <c r="F292" s="40"/>
      <c r="G292" s="41">
        <v>16464</v>
      </c>
      <c r="H292" s="42">
        <v>56</v>
      </c>
      <c r="I292" s="43">
        <v>1</v>
      </c>
      <c r="J292" s="41">
        <v>294</v>
      </c>
      <c r="K292" s="44">
        <v>0</v>
      </c>
      <c r="L292" s="45" t="s">
        <v>440</v>
      </c>
      <c r="M292" s="46" t="s">
        <v>455</v>
      </c>
      <c r="N292" s="40">
        <v>56</v>
      </c>
      <c r="O292" s="47">
        <v>46044</v>
      </c>
      <c r="P292" s="48">
        <v>46050</v>
      </c>
      <c r="Q292" s="49">
        <v>7</v>
      </c>
      <c r="R292" s="49">
        <v>3</v>
      </c>
      <c r="S292" s="32">
        <v>0.25</v>
      </c>
      <c r="T292" s="50">
        <v>46051</v>
      </c>
      <c r="U292" s="49">
        <v>7</v>
      </c>
      <c r="V292" s="42">
        <v>0</v>
      </c>
      <c r="W292" s="40">
        <v>0</v>
      </c>
      <c r="X292" s="33">
        <v>0</v>
      </c>
      <c r="Y292" s="51">
        <v>0</v>
      </c>
      <c r="Z292" s="52">
        <v>0</v>
      </c>
    </row>
    <row r="293" spans="1:26" x14ac:dyDescent="0.25">
      <c r="A293" s="38">
        <f>IFERROR(VLOOKUP(InteliPar[[#This Row],[Nombre de Articulo]],Productos[],4,FALSE),"00 Falta Info")</f>
        <v>0</v>
      </c>
      <c r="B293" s="34" t="str">
        <f>IFERROR(VLOOKUP(InteliPar[[#This Row],[Nombre de Articulo]],Productos[],3,FALSE),"00 Falta Info")</f>
        <v>Postres</v>
      </c>
      <c r="C293" s="34" t="str">
        <f>IFERROR(VLOOKUP(InteliPar[[#This Row],[Nombre de Articulo]],Productos[],2,FALSE),"00 Falta Info")</f>
        <v>Tortas</v>
      </c>
      <c r="D293" s="53">
        <v>46057</v>
      </c>
      <c r="E293" s="39" t="s">
        <v>133</v>
      </c>
      <c r="F293" s="40"/>
      <c r="G293" s="41">
        <v>4452</v>
      </c>
      <c r="H293" s="42">
        <v>14</v>
      </c>
      <c r="I293" s="43">
        <v>1</v>
      </c>
      <c r="J293" s="41">
        <v>318</v>
      </c>
      <c r="K293" s="44">
        <v>0</v>
      </c>
      <c r="L293" s="45" t="s">
        <v>440</v>
      </c>
      <c r="M293" s="46" t="s">
        <v>455</v>
      </c>
      <c r="N293" s="40">
        <v>0</v>
      </c>
      <c r="O293" s="47">
        <v>46044</v>
      </c>
      <c r="P293" s="48">
        <v>46050</v>
      </c>
      <c r="Q293" s="49">
        <v>7</v>
      </c>
      <c r="R293" s="49">
        <v>3</v>
      </c>
      <c r="S293" s="32">
        <v>0.25</v>
      </c>
      <c r="T293" s="50">
        <v>46051</v>
      </c>
      <c r="U293" s="49">
        <v>7</v>
      </c>
      <c r="V293" s="42">
        <v>0</v>
      </c>
      <c r="W293" s="40">
        <v>0</v>
      </c>
      <c r="X293" s="33">
        <v>0</v>
      </c>
      <c r="Y293" s="51">
        <v>0</v>
      </c>
      <c r="Z293" s="52">
        <v>0</v>
      </c>
    </row>
    <row r="294" spans="1:26" x14ac:dyDescent="0.25">
      <c r="A294" s="38">
        <f>IFERROR(VLOOKUP(InteliPar[[#This Row],[Nombre de Articulo]],Productos[],4,FALSE),"00 Falta Info")</f>
        <v>0</v>
      </c>
      <c r="B294" s="34" t="str">
        <f>IFERROR(VLOOKUP(InteliPar[[#This Row],[Nombre de Articulo]],Productos[],3,FALSE),"00 Falta Info")</f>
        <v>Postres</v>
      </c>
      <c r="C294" s="34" t="str">
        <f>IFERROR(VLOOKUP(InteliPar[[#This Row],[Nombre de Articulo]],Productos[],2,FALSE),"00 Falta Info")</f>
        <v>Tortas</v>
      </c>
      <c r="D294" s="53">
        <v>46057</v>
      </c>
      <c r="E294" s="39" t="s">
        <v>134</v>
      </c>
      <c r="F294" s="40">
        <v>10</v>
      </c>
      <c r="G294" s="41">
        <v>4800</v>
      </c>
      <c r="H294" s="42">
        <v>4</v>
      </c>
      <c r="I294" s="43">
        <v>1</v>
      </c>
      <c r="J294" s="41">
        <v>1200</v>
      </c>
      <c r="K294" s="44">
        <v>22</v>
      </c>
      <c r="L294" s="45" t="s">
        <v>440</v>
      </c>
      <c r="M294" s="46" t="s">
        <v>455</v>
      </c>
      <c r="N294" s="40">
        <v>0</v>
      </c>
      <c r="O294" s="47">
        <v>46044</v>
      </c>
      <c r="P294" s="48">
        <v>46050</v>
      </c>
      <c r="Q294" s="49">
        <v>7</v>
      </c>
      <c r="R294" s="49">
        <v>3</v>
      </c>
      <c r="S294" s="32">
        <v>0.25</v>
      </c>
      <c r="T294" s="50">
        <v>46051</v>
      </c>
      <c r="U294" s="49">
        <v>7</v>
      </c>
      <c r="V294" s="42">
        <v>40</v>
      </c>
      <c r="W294" s="40">
        <v>36</v>
      </c>
      <c r="X294" s="33">
        <v>43200</v>
      </c>
      <c r="Y294" s="51">
        <v>1</v>
      </c>
      <c r="Z294" s="52">
        <v>0</v>
      </c>
    </row>
    <row r="295" spans="1:26" x14ac:dyDescent="0.25">
      <c r="A295" s="38">
        <f>IFERROR(VLOOKUP(InteliPar[[#This Row],[Nombre de Articulo]],Productos[],4,FALSE),"00 Falta Info")</f>
        <v>0</v>
      </c>
      <c r="B295" s="34" t="str">
        <f>IFERROR(VLOOKUP(InteliPar[[#This Row],[Nombre de Articulo]],Productos[],3,FALSE),"00 Falta Info")</f>
        <v>Postres</v>
      </c>
      <c r="C295" s="34" t="str">
        <f>IFERROR(VLOOKUP(InteliPar[[#This Row],[Nombre de Articulo]],Productos[],2,FALSE),"00 Falta Info")</f>
        <v>Tortas</v>
      </c>
      <c r="D295" s="53">
        <v>46057</v>
      </c>
      <c r="E295" s="39" t="s">
        <v>145</v>
      </c>
      <c r="F295" s="40"/>
      <c r="G295" s="41">
        <v>51300</v>
      </c>
      <c r="H295" s="42">
        <v>45</v>
      </c>
      <c r="I295" s="43">
        <v>1</v>
      </c>
      <c r="J295" s="41">
        <v>1140</v>
      </c>
      <c r="K295" s="44">
        <v>0</v>
      </c>
      <c r="L295" s="45" t="s">
        <v>440</v>
      </c>
      <c r="M295" s="46" t="s">
        <v>455</v>
      </c>
      <c r="N295" s="40">
        <v>45</v>
      </c>
      <c r="O295" s="47">
        <v>46044</v>
      </c>
      <c r="P295" s="48">
        <v>46050</v>
      </c>
      <c r="Q295" s="49">
        <v>7</v>
      </c>
      <c r="R295" s="49">
        <v>3</v>
      </c>
      <c r="S295" s="32">
        <v>0.25</v>
      </c>
      <c r="T295" s="50">
        <v>46051</v>
      </c>
      <c r="U295" s="49">
        <v>7</v>
      </c>
      <c r="V295" s="42">
        <v>0</v>
      </c>
      <c r="W295" s="40">
        <v>0</v>
      </c>
      <c r="X295" s="33">
        <v>0</v>
      </c>
      <c r="Y295" s="51">
        <v>0</v>
      </c>
      <c r="Z295" s="52">
        <v>0</v>
      </c>
    </row>
    <row r="296" spans="1:26" x14ac:dyDescent="0.25">
      <c r="A296" s="38">
        <f>IFERROR(VLOOKUP(InteliPar[[#This Row],[Nombre de Articulo]],Productos[],4,FALSE),"00 Falta Info")</f>
        <v>0</v>
      </c>
      <c r="B296" s="34" t="str">
        <f>IFERROR(VLOOKUP(InteliPar[[#This Row],[Nombre de Articulo]],Productos[],3,FALSE),"00 Falta Info")</f>
        <v>Postres</v>
      </c>
      <c r="C296" s="34" t="str">
        <f>IFERROR(VLOOKUP(InteliPar[[#This Row],[Nombre de Articulo]],Productos[],2,FALSE),"00 Falta Info")</f>
        <v>Tortas</v>
      </c>
      <c r="D296" s="53">
        <v>46057</v>
      </c>
      <c r="E296" s="39" t="s">
        <v>135</v>
      </c>
      <c r="F296" s="40">
        <v>8</v>
      </c>
      <c r="G296" s="41">
        <v>8000</v>
      </c>
      <c r="H296" s="42">
        <v>8</v>
      </c>
      <c r="I296" s="43">
        <v>1</v>
      </c>
      <c r="J296" s="41">
        <v>1000</v>
      </c>
      <c r="K296" s="44">
        <v>12</v>
      </c>
      <c r="L296" s="45" t="s">
        <v>440</v>
      </c>
      <c r="M296" s="46" t="s">
        <v>455</v>
      </c>
      <c r="N296" s="40">
        <v>10</v>
      </c>
      <c r="O296" s="47">
        <v>46044</v>
      </c>
      <c r="P296" s="48">
        <v>46050</v>
      </c>
      <c r="Q296" s="49">
        <v>7</v>
      </c>
      <c r="R296" s="49">
        <v>3</v>
      </c>
      <c r="S296" s="32">
        <v>0.25</v>
      </c>
      <c r="T296" s="50">
        <v>46051</v>
      </c>
      <c r="U296" s="49">
        <v>7</v>
      </c>
      <c r="V296" s="42">
        <v>22</v>
      </c>
      <c r="W296" s="40">
        <v>14</v>
      </c>
      <c r="X296" s="33">
        <v>14000</v>
      </c>
      <c r="Y296" s="51">
        <v>5</v>
      </c>
      <c r="Z296" s="52">
        <v>0</v>
      </c>
    </row>
    <row r="297" spans="1:26" x14ac:dyDescent="0.25">
      <c r="A297" s="38">
        <f>IFERROR(VLOOKUP(InteliPar[[#This Row],[Nombre de Articulo]],Productos[],4,FALSE),"00 Falta Info")</f>
        <v>0</v>
      </c>
      <c r="B297" s="34" t="str">
        <f>IFERROR(VLOOKUP(InteliPar[[#This Row],[Nombre de Articulo]],Productos[],3,FALSE),"00 Falta Info")</f>
        <v>Postres</v>
      </c>
      <c r="C297" s="34" t="str">
        <f>IFERROR(VLOOKUP(InteliPar[[#This Row],[Nombre de Articulo]],Productos[],2,FALSE),"00 Falta Info")</f>
        <v>Tortas</v>
      </c>
      <c r="D297" s="53">
        <v>46057</v>
      </c>
      <c r="E297" s="39" t="s">
        <v>136</v>
      </c>
      <c r="F297" s="40">
        <v>13</v>
      </c>
      <c r="G297" s="41">
        <v>5200</v>
      </c>
      <c r="H297" s="42">
        <v>4</v>
      </c>
      <c r="I297" s="43">
        <v>1</v>
      </c>
      <c r="J297" s="41">
        <v>1300</v>
      </c>
      <c r="K297" s="44">
        <v>13</v>
      </c>
      <c r="L297" s="45" t="s">
        <v>440</v>
      </c>
      <c r="M297" s="46" t="s">
        <v>455</v>
      </c>
      <c r="N297" s="40">
        <v>7</v>
      </c>
      <c r="O297" s="47">
        <v>46044</v>
      </c>
      <c r="P297" s="48">
        <v>46050</v>
      </c>
      <c r="Q297" s="49">
        <v>7</v>
      </c>
      <c r="R297" s="49">
        <v>3</v>
      </c>
      <c r="S297" s="32">
        <v>0.25</v>
      </c>
      <c r="T297" s="50">
        <v>46051</v>
      </c>
      <c r="U297" s="49">
        <v>7</v>
      </c>
      <c r="V297" s="42">
        <v>24</v>
      </c>
      <c r="W297" s="40">
        <v>20</v>
      </c>
      <c r="X297" s="33">
        <v>26000</v>
      </c>
      <c r="Y297" s="51">
        <v>2</v>
      </c>
      <c r="Z297" s="52">
        <v>0</v>
      </c>
    </row>
    <row r="298" spans="1:26" x14ac:dyDescent="0.25">
      <c r="A298" s="38">
        <f>IFERROR(VLOOKUP(InteliPar[[#This Row],[Nombre de Articulo]],Productos[],4,FALSE),"00 Falta Info")</f>
        <v>0</v>
      </c>
      <c r="B298" s="34" t="str">
        <f>IFERROR(VLOOKUP(InteliPar[[#This Row],[Nombre de Articulo]],Productos[],3,FALSE),"00 Falta Info")</f>
        <v>Colación</v>
      </c>
      <c r="C298" s="34" t="str">
        <f>IFERROR(VLOOKUP(InteliPar[[#This Row],[Nombre de Articulo]],Productos[],2,FALSE),"00 Falta Info")</f>
        <v>Colacion</v>
      </c>
      <c r="D298" s="53">
        <v>46057</v>
      </c>
      <c r="E298" s="39" t="s">
        <v>137</v>
      </c>
      <c r="F298" s="40">
        <v>20.3</v>
      </c>
      <c r="G298" s="41"/>
      <c r="H298" s="42"/>
      <c r="I298" s="43" t="s">
        <v>73</v>
      </c>
      <c r="J298" s="41">
        <v>5200</v>
      </c>
      <c r="K298" s="44">
        <v>11.6</v>
      </c>
      <c r="L298" s="45" t="s">
        <v>74</v>
      </c>
      <c r="M298" s="46" t="s">
        <v>441</v>
      </c>
      <c r="N298" s="40">
        <v>10.199999999999999</v>
      </c>
      <c r="O298" s="47">
        <v>46044</v>
      </c>
      <c r="P298" s="48">
        <v>46050</v>
      </c>
      <c r="Q298" s="49">
        <v>7</v>
      </c>
      <c r="R298" s="49">
        <v>3</v>
      </c>
      <c r="S298" s="32">
        <v>0.25</v>
      </c>
      <c r="T298" s="50">
        <v>46051</v>
      </c>
      <c r="U298" s="49">
        <v>7</v>
      </c>
      <c r="V298" s="42">
        <v>21</v>
      </c>
      <c r="W298" s="40">
        <v>21</v>
      </c>
      <c r="X298" s="33">
        <v>109200</v>
      </c>
      <c r="Y298" s="51">
        <v>0</v>
      </c>
      <c r="Z298" s="52">
        <v>0</v>
      </c>
    </row>
    <row r="299" spans="1:26" x14ac:dyDescent="0.25">
      <c r="A299" s="38">
        <f>IFERROR(VLOOKUP(InteliPar[[#This Row],[Nombre de Articulo]],Productos[],4,FALSE),"00 Falta Info")</f>
        <v>0</v>
      </c>
      <c r="B299" s="34" t="str">
        <f>IFERROR(VLOOKUP(InteliPar[[#This Row],[Nombre de Articulo]],Productos[],3,FALSE),"00 Falta Info")</f>
        <v>Colación</v>
      </c>
      <c r="C299" s="34" t="str">
        <f>IFERROR(VLOOKUP(InteliPar[[#This Row],[Nombre de Articulo]],Productos[],2,FALSE),"00 Falta Info")</f>
        <v>Colacion</v>
      </c>
      <c r="D299" s="53">
        <v>46057</v>
      </c>
      <c r="E299" s="39" t="s">
        <v>141</v>
      </c>
      <c r="F299" s="40">
        <v>12</v>
      </c>
      <c r="G299" s="41"/>
      <c r="H299" s="42"/>
      <c r="I299" s="43" t="s">
        <v>73</v>
      </c>
      <c r="J299" s="41">
        <v>8000</v>
      </c>
      <c r="K299" s="44">
        <v>6</v>
      </c>
      <c r="L299" s="45" t="s">
        <v>74</v>
      </c>
      <c r="M299" s="46" t="s">
        <v>456</v>
      </c>
      <c r="N299" s="40">
        <v>0</v>
      </c>
      <c r="O299" s="47">
        <v>46044</v>
      </c>
      <c r="P299" s="48">
        <v>46050</v>
      </c>
      <c r="Q299" s="49">
        <v>7</v>
      </c>
      <c r="R299" s="49">
        <v>3</v>
      </c>
      <c r="S299" s="32">
        <v>0.25</v>
      </c>
      <c r="T299" s="50">
        <v>46051</v>
      </c>
      <c r="U299" s="49">
        <v>7</v>
      </c>
      <c r="V299" s="42">
        <v>11</v>
      </c>
      <c r="W299" s="40">
        <v>11</v>
      </c>
      <c r="X299" s="33">
        <v>88000</v>
      </c>
      <c r="Y299" s="51">
        <v>0</v>
      </c>
      <c r="Z299" s="52">
        <v>0</v>
      </c>
    </row>
    <row r="300" spans="1:26" x14ac:dyDescent="0.25">
      <c r="A300" s="38">
        <f>IFERROR(VLOOKUP(InteliPar[[#This Row],[Nombre de Articulo]],Productos[],4,FALSE),"00 Falta Info")</f>
        <v>0</v>
      </c>
      <c r="B300" s="34" t="str">
        <f>IFERROR(VLOOKUP(InteliPar[[#This Row],[Nombre de Articulo]],Productos[],3,FALSE),"00 Falta Info")</f>
        <v>Colación</v>
      </c>
      <c r="C300" s="34" t="str">
        <f>IFERROR(VLOOKUP(InteliPar[[#This Row],[Nombre de Articulo]],Productos[],2,FALSE),"00 Falta Info")</f>
        <v>Colacion</v>
      </c>
      <c r="D300" s="53">
        <v>46057</v>
      </c>
      <c r="E300" s="39" t="s">
        <v>138</v>
      </c>
      <c r="F300" s="40"/>
      <c r="G300" s="41">
        <v>141777</v>
      </c>
      <c r="H300" s="42">
        <v>19.18</v>
      </c>
      <c r="I300" s="43" t="s">
        <v>73</v>
      </c>
      <c r="J300" s="41">
        <v>7390</v>
      </c>
      <c r="K300" s="44">
        <v>12.7</v>
      </c>
      <c r="L300" s="45" t="s">
        <v>74</v>
      </c>
      <c r="M300" s="46" t="s">
        <v>437</v>
      </c>
      <c r="N300" s="40">
        <v>19.2</v>
      </c>
      <c r="O300" s="47">
        <v>46044</v>
      </c>
      <c r="P300" s="48">
        <v>46050</v>
      </c>
      <c r="Q300" s="49">
        <v>7</v>
      </c>
      <c r="R300" s="49">
        <v>3</v>
      </c>
      <c r="S300" s="32">
        <v>0.25</v>
      </c>
      <c r="T300" s="50">
        <v>46051</v>
      </c>
      <c r="U300" s="49">
        <v>7</v>
      </c>
      <c r="V300" s="42">
        <v>23</v>
      </c>
      <c r="W300" s="40">
        <v>4</v>
      </c>
      <c r="X300" s="33">
        <v>29560</v>
      </c>
      <c r="Y300" s="51">
        <v>11</v>
      </c>
      <c r="Z300" s="52">
        <v>0</v>
      </c>
    </row>
    <row r="301" spans="1:26" x14ac:dyDescent="0.25">
      <c r="A301" s="38">
        <f>IFERROR(VLOOKUP(InteliPar[[#This Row],[Nombre de Articulo]],Productos[],4,FALSE),"00 Falta Info")</f>
        <v>0</v>
      </c>
      <c r="B301" s="34" t="str">
        <f>IFERROR(VLOOKUP(InteliPar[[#This Row],[Nombre de Articulo]],Productos[],3,FALSE),"00 Falta Info")</f>
        <v>Colación</v>
      </c>
      <c r="C301" s="34" t="str">
        <f>IFERROR(VLOOKUP(InteliPar[[#This Row],[Nombre de Articulo]],Productos[],2,FALSE),"00 Falta Info")</f>
        <v>Colacion</v>
      </c>
      <c r="D301" s="53">
        <v>46057</v>
      </c>
      <c r="E301" s="39" t="s">
        <v>139</v>
      </c>
      <c r="F301" s="40"/>
      <c r="G301" s="41"/>
      <c r="H301" s="42"/>
      <c r="I301" s="43" t="s">
        <v>73</v>
      </c>
      <c r="J301" s="41"/>
      <c r="K301" s="44">
        <v>21.6</v>
      </c>
      <c r="L301" s="45" t="s">
        <v>74</v>
      </c>
      <c r="M301" s="46" t="s">
        <v>437</v>
      </c>
      <c r="N301" s="40">
        <v>0</v>
      </c>
      <c r="O301" s="47">
        <v>46044</v>
      </c>
      <c r="P301" s="48">
        <v>46050</v>
      </c>
      <c r="Q301" s="49">
        <v>7</v>
      </c>
      <c r="R301" s="49">
        <v>3</v>
      </c>
      <c r="S301" s="32">
        <v>0.25</v>
      </c>
      <c r="T301" s="50">
        <v>46051</v>
      </c>
      <c r="U301" s="49">
        <v>7</v>
      </c>
      <c r="V301" s="42">
        <v>39</v>
      </c>
      <c r="W301" s="40">
        <v>39</v>
      </c>
      <c r="X301" s="33">
        <v>0</v>
      </c>
      <c r="Y301" s="51">
        <v>0</v>
      </c>
      <c r="Z301" s="52">
        <v>0</v>
      </c>
    </row>
    <row r="302" spans="1:26" x14ac:dyDescent="0.25">
      <c r="A302" s="38">
        <f>IFERROR(VLOOKUP(InteliPar[[#This Row],[Nombre de Articulo]],Productos[],4,FALSE),"00 Falta Info")</f>
        <v>0</v>
      </c>
      <c r="B302" s="34" t="str">
        <f>IFERROR(VLOOKUP(InteliPar[[#This Row],[Nombre de Articulo]],Productos[],3,FALSE),"00 Falta Info")</f>
        <v>Colación</v>
      </c>
      <c r="C302" s="34" t="str">
        <f>IFERROR(VLOOKUP(InteliPar[[#This Row],[Nombre de Articulo]],Productos[],2,FALSE),"00 Falta Info")</f>
        <v>Colacion</v>
      </c>
      <c r="D302" s="53">
        <v>46057</v>
      </c>
      <c r="E302" s="39" t="s">
        <v>140</v>
      </c>
      <c r="F302" s="40">
        <v>21.2</v>
      </c>
      <c r="G302" s="41">
        <v>69682.2</v>
      </c>
      <c r="H302" s="42">
        <v>21.18</v>
      </c>
      <c r="I302" s="43" t="s">
        <v>73</v>
      </c>
      <c r="J302" s="41">
        <v>3290</v>
      </c>
      <c r="K302" s="44">
        <v>13.9</v>
      </c>
      <c r="L302" s="45" t="s">
        <v>74</v>
      </c>
      <c r="M302" s="46" t="s">
        <v>437</v>
      </c>
      <c r="N302" s="40">
        <v>21.2</v>
      </c>
      <c r="O302" s="47">
        <v>46044</v>
      </c>
      <c r="P302" s="48">
        <v>46050</v>
      </c>
      <c r="Q302" s="49">
        <v>7</v>
      </c>
      <c r="R302" s="49">
        <v>3</v>
      </c>
      <c r="S302" s="32">
        <v>0.25</v>
      </c>
      <c r="T302" s="50">
        <v>46051</v>
      </c>
      <c r="U302" s="49">
        <v>7</v>
      </c>
      <c r="V302" s="42">
        <v>25</v>
      </c>
      <c r="W302" s="40">
        <v>4</v>
      </c>
      <c r="X302" s="33">
        <v>13160</v>
      </c>
      <c r="Y302" s="51">
        <v>11</v>
      </c>
      <c r="Z302" s="52">
        <v>0</v>
      </c>
    </row>
    <row r="303" spans="1:26" x14ac:dyDescent="0.25">
      <c r="A303" s="38">
        <f>IFERROR(VLOOKUP(InteliPar[[#This Row],[Nombre de Articulo]],Productos[],4,FALSE),"00 Falta Info")</f>
        <v>0</v>
      </c>
      <c r="B303" s="34" t="str">
        <f>IFERROR(VLOOKUP(InteliPar[[#This Row],[Nombre de Articulo]],Productos[],3,FALSE),"00 Falta Info")</f>
        <v>Aves</v>
      </c>
      <c r="C303" s="34" t="str">
        <f>IFERROR(VLOOKUP(InteliPar[[#This Row],[Nombre de Articulo]],Productos[],2,FALSE),"00 Falta Info")</f>
        <v>Pollo</v>
      </c>
      <c r="D303" s="53">
        <v>46064</v>
      </c>
      <c r="E303" s="39" t="s">
        <v>71</v>
      </c>
      <c r="F303" s="40">
        <v>4.5</v>
      </c>
      <c r="G303" s="41">
        <v>101943</v>
      </c>
      <c r="H303" s="42">
        <v>26.3</v>
      </c>
      <c r="I303" s="43" t="s">
        <v>73</v>
      </c>
      <c r="J303" s="41">
        <v>3875.82</v>
      </c>
      <c r="K303" s="44">
        <v>6.2</v>
      </c>
      <c r="L303" s="45" t="s">
        <v>74</v>
      </c>
      <c r="M303" s="46" t="s">
        <v>437</v>
      </c>
      <c r="N303" s="40">
        <v>20.5</v>
      </c>
      <c r="O303" s="47">
        <v>46051</v>
      </c>
      <c r="P303" s="48">
        <v>46057</v>
      </c>
      <c r="Q303" s="49">
        <v>7</v>
      </c>
      <c r="R303" s="49">
        <v>3</v>
      </c>
      <c r="S303" s="32">
        <v>0.25</v>
      </c>
      <c r="T303" s="50">
        <v>46058</v>
      </c>
      <c r="U303" s="49">
        <v>7</v>
      </c>
      <c r="V303" s="42">
        <v>12</v>
      </c>
      <c r="W303" s="40">
        <v>0</v>
      </c>
      <c r="X303" s="33">
        <v>0</v>
      </c>
      <c r="Y303" s="51">
        <v>30</v>
      </c>
      <c r="Z303" s="52">
        <v>42910.864285714291</v>
      </c>
    </row>
    <row r="304" spans="1:26" x14ac:dyDescent="0.25">
      <c r="A304" s="38">
        <f>IFERROR(VLOOKUP(InteliPar[[#This Row],[Nombre de Articulo]],Productos[],4,FALSE),"00 Falta Info")</f>
        <v>0</v>
      </c>
      <c r="B304" s="34" t="str">
        <f>IFERROR(VLOOKUP(InteliPar[[#This Row],[Nombre de Articulo]],Productos[],3,FALSE),"00 Falta Info")</f>
        <v>Carnes</v>
      </c>
      <c r="C304" s="34" t="str">
        <f>IFERROR(VLOOKUP(InteliPar[[#This Row],[Nombre de Articulo]],Productos[],2,FALSE),"00 Falta Info")</f>
        <v>Vacuno</v>
      </c>
      <c r="D304" s="53">
        <v>46064</v>
      </c>
      <c r="E304" s="39" t="s">
        <v>102</v>
      </c>
      <c r="F304" s="40">
        <v>0.1</v>
      </c>
      <c r="G304" s="41">
        <v>262236</v>
      </c>
      <c r="H304" s="42">
        <v>16.399999999999999</v>
      </c>
      <c r="I304" s="43" t="s">
        <v>73</v>
      </c>
      <c r="J304" s="41">
        <v>15990</v>
      </c>
      <c r="K304" s="44">
        <v>0.1</v>
      </c>
      <c r="L304" s="45" t="s">
        <v>74</v>
      </c>
      <c r="M304" s="46" t="s">
        <v>438</v>
      </c>
      <c r="N304" s="40">
        <v>0</v>
      </c>
      <c r="O304" s="47">
        <v>46051</v>
      </c>
      <c r="P304" s="48">
        <v>46057</v>
      </c>
      <c r="Q304" s="49">
        <v>7</v>
      </c>
      <c r="R304" s="49">
        <v>3</v>
      </c>
      <c r="S304" s="32">
        <v>0.25</v>
      </c>
      <c r="T304" s="50">
        <v>46058</v>
      </c>
      <c r="U304" s="49">
        <v>7</v>
      </c>
      <c r="V304" s="42">
        <v>1</v>
      </c>
      <c r="W304" s="40">
        <v>0</v>
      </c>
      <c r="X304" s="33">
        <v>0</v>
      </c>
      <c r="Y304" s="51">
        <v>1148</v>
      </c>
      <c r="Z304" s="52">
        <v>258238.50000000003</v>
      </c>
    </row>
    <row r="305" spans="1:26" x14ac:dyDescent="0.25">
      <c r="A305" s="38">
        <f>IFERROR(VLOOKUP(InteliPar[[#This Row],[Nombre de Articulo]],Productos[],4,FALSE),"00 Falta Info")</f>
        <v>0</v>
      </c>
      <c r="B305" s="34" t="str">
        <f>IFERROR(VLOOKUP(InteliPar[[#This Row],[Nombre de Articulo]],Productos[],3,FALSE),"00 Falta Info")</f>
        <v>Carnes</v>
      </c>
      <c r="C305" s="34" t="str">
        <f>IFERROR(VLOOKUP(InteliPar[[#This Row],[Nombre de Articulo]],Productos[],2,FALSE),"00 Falta Info")</f>
        <v>Vacuno</v>
      </c>
      <c r="D305" s="53">
        <v>46064</v>
      </c>
      <c r="E305" s="39" t="s">
        <v>103</v>
      </c>
      <c r="F305" s="40">
        <v>161.5</v>
      </c>
      <c r="G305" s="41">
        <v>585650</v>
      </c>
      <c r="H305" s="42">
        <v>68.900000000000006</v>
      </c>
      <c r="I305" s="43" t="s">
        <v>458</v>
      </c>
      <c r="J305" s="41">
        <v>8500</v>
      </c>
      <c r="K305" s="44">
        <v>163.5</v>
      </c>
      <c r="L305" s="45" t="s">
        <v>440</v>
      </c>
      <c r="M305" s="46" t="s">
        <v>441</v>
      </c>
      <c r="N305" s="40">
        <v>120</v>
      </c>
      <c r="O305" s="47">
        <v>46051</v>
      </c>
      <c r="P305" s="48">
        <v>46057</v>
      </c>
      <c r="Q305" s="49">
        <v>7</v>
      </c>
      <c r="R305" s="49">
        <v>3</v>
      </c>
      <c r="S305" s="32">
        <v>0.25</v>
      </c>
      <c r="T305" s="50">
        <v>46058</v>
      </c>
      <c r="U305" s="49">
        <v>7</v>
      </c>
      <c r="V305" s="42">
        <v>292</v>
      </c>
      <c r="W305" s="40">
        <v>224</v>
      </c>
      <c r="X305" s="33">
        <v>1904000</v>
      </c>
      <c r="Y305" s="51">
        <v>3</v>
      </c>
      <c r="Z305" s="52">
        <v>0</v>
      </c>
    </row>
    <row r="306" spans="1:26" x14ac:dyDescent="0.25">
      <c r="A306" s="38">
        <f>IFERROR(VLOOKUP(InteliPar[[#This Row],[Nombre de Articulo]],Productos[],4,FALSE),"00 Falta Info")</f>
        <v>0</v>
      </c>
      <c r="B306" s="34" t="str">
        <f>IFERROR(VLOOKUP(InteliPar[[#This Row],[Nombre de Articulo]],Productos[],3,FALSE),"00 Falta Info")</f>
        <v>Carnes</v>
      </c>
      <c r="C306" s="34" t="str">
        <f>IFERROR(VLOOKUP(InteliPar[[#This Row],[Nombre de Articulo]],Productos[],2,FALSE),"00 Falta Info")</f>
        <v>Vacuno</v>
      </c>
      <c r="D306" s="53">
        <v>46064</v>
      </c>
      <c r="E306" s="39" t="s">
        <v>84</v>
      </c>
      <c r="F306" s="40">
        <v>16.3</v>
      </c>
      <c r="G306" s="41">
        <v>760655</v>
      </c>
      <c r="H306" s="42">
        <v>52.73</v>
      </c>
      <c r="I306" s="43" t="s">
        <v>73</v>
      </c>
      <c r="J306" s="41">
        <v>14426.29</v>
      </c>
      <c r="K306" s="44">
        <v>26.7</v>
      </c>
      <c r="L306" s="45" t="s">
        <v>74</v>
      </c>
      <c r="M306" s="46" t="s">
        <v>459</v>
      </c>
      <c r="N306" s="40">
        <v>19.100000000000001</v>
      </c>
      <c r="O306" s="47">
        <v>46051</v>
      </c>
      <c r="P306" s="48">
        <v>46057</v>
      </c>
      <c r="Q306" s="49">
        <v>7</v>
      </c>
      <c r="R306" s="49">
        <v>3</v>
      </c>
      <c r="S306" s="32">
        <v>0.25</v>
      </c>
      <c r="T306" s="50">
        <v>46058</v>
      </c>
      <c r="U306" s="49">
        <v>7</v>
      </c>
      <c r="V306" s="42">
        <v>48</v>
      </c>
      <c r="W306" s="40">
        <v>0</v>
      </c>
      <c r="X306" s="33">
        <v>0</v>
      </c>
      <c r="Y306" s="51">
        <v>14</v>
      </c>
      <c r="Z306" s="52">
        <v>0</v>
      </c>
    </row>
    <row r="307" spans="1:26" x14ac:dyDescent="0.25">
      <c r="A307" s="38">
        <f>IFERROR(VLOOKUP(InteliPar[[#This Row],[Nombre de Articulo]],Productos[],4,FALSE),"00 Falta Info")</f>
        <v>0</v>
      </c>
      <c r="B307" s="34" t="str">
        <f>IFERROR(VLOOKUP(InteliPar[[#This Row],[Nombre de Articulo]],Productos[],3,FALSE),"00 Falta Info")</f>
        <v>Carnes</v>
      </c>
      <c r="C307" s="34" t="str">
        <f>IFERROR(VLOOKUP(InteliPar[[#This Row],[Nombre de Articulo]],Productos[],2,FALSE),"00 Falta Info")</f>
        <v>Vacuno</v>
      </c>
      <c r="D307" s="53">
        <v>46064</v>
      </c>
      <c r="E307" s="39" t="s">
        <v>104</v>
      </c>
      <c r="F307" s="40">
        <v>25.5</v>
      </c>
      <c r="G307" s="41">
        <v>901510</v>
      </c>
      <c r="H307" s="42">
        <v>106.06</v>
      </c>
      <c r="I307" s="43" t="s">
        <v>458</v>
      </c>
      <c r="J307" s="41">
        <v>8500</v>
      </c>
      <c r="K307" s="44">
        <v>111.7</v>
      </c>
      <c r="L307" s="45" t="s">
        <v>440</v>
      </c>
      <c r="M307" s="46" t="s">
        <v>441</v>
      </c>
      <c r="N307" s="40">
        <v>30</v>
      </c>
      <c r="O307" s="47">
        <v>46051</v>
      </c>
      <c r="P307" s="48">
        <v>46057</v>
      </c>
      <c r="Q307" s="49">
        <v>7</v>
      </c>
      <c r="R307" s="49">
        <v>3</v>
      </c>
      <c r="S307" s="32">
        <v>0.25</v>
      </c>
      <c r="T307" s="50">
        <v>46058</v>
      </c>
      <c r="U307" s="49">
        <v>7</v>
      </c>
      <c r="V307" s="42">
        <v>200</v>
      </c>
      <c r="W307" s="40">
        <v>94</v>
      </c>
      <c r="X307" s="33">
        <v>799000</v>
      </c>
      <c r="Y307" s="51">
        <v>7</v>
      </c>
      <c r="Z307" s="52">
        <v>0</v>
      </c>
    </row>
    <row r="308" spans="1:26" x14ac:dyDescent="0.25">
      <c r="A308" s="38">
        <f>IFERROR(VLOOKUP(InteliPar[[#This Row],[Nombre de Articulo]],Productos[],4,FALSE),"00 Falta Info")</f>
        <v>0</v>
      </c>
      <c r="B308" s="34" t="str">
        <f>IFERROR(VLOOKUP(InteliPar[[#This Row],[Nombre de Articulo]],Productos[],3,FALSE),"00 Falta Info")</f>
        <v>Carnes</v>
      </c>
      <c r="C308" s="34" t="str">
        <f>IFERROR(VLOOKUP(InteliPar[[#This Row],[Nombre de Articulo]],Productos[],2,FALSE),"00 Falta Info")</f>
        <v>Vacuno</v>
      </c>
      <c r="D308" s="53">
        <v>46064</v>
      </c>
      <c r="E308" s="39" t="s">
        <v>105</v>
      </c>
      <c r="F308" s="40">
        <v>6.4</v>
      </c>
      <c r="G308" s="41">
        <v>150388</v>
      </c>
      <c r="H308" s="42">
        <v>18.34</v>
      </c>
      <c r="I308" s="43" t="s">
        <v>73</v>
      </c>
      <c r="J308" s="41">
        <v>8200</v>
      </c>
      <c r="K308" s="44">
        <v>6.4</v>
      </c>
      <c r="L308" s="45" t="s">
        <v>74</v>
      </c>
      <c r="M308" s="46" t="s">
        <v>441</v>
      </c>
      <c r="N308" s="40">
        <v>10</v>
      </c>
      <c r="O308" s="47">
        <v>46051</v>
      </c>
      <c r="P308" s="48">
        <v>46057</v>
      </c>
      <c r="Q308" s="49">
        <v>7</v>
      </c>
      <c r="R308" s="49">
        <v>3</v>
      </c>
      <c r="S308" s="32">
        <v>0.25</v>
      </c>
      <c r="T308" s="50">
        <v>46058</v>
      </c>
      <c r="U308" s="49">
        <v>7</v>
      </c>
      <c r="V308" s="42">
        <v>12</v>
      </c>
      <c r="W308" s="40">
        <v>0</v>
      </c>
      <c r="X308" s="33">
        <v>0</v>
      </c>
      <c r="Y308" s="51">
        <v>20</v>
      </c>
      <c r="Z308" s="52">
        <v>18742.857142857145</v>
      </c>
    </row>
    <row r="309" spans="1:26" x14ac:dyDescent="0.25">
      <c r="A309" s="38">
        <f>IFERROR(VLOOKUP(InteliPar[[#This Row],[Nombre de Articulo]],Productos[],4,FALSE),"00 Falta Info")</f>
        <v>0</v>
      </c>
      <c r="B309" s="34" t="str">
        <f>IFERROR(VLOOKUP(InteliPar[[#This Row],[Nombre de Articulo]],Productos[],3,FALSE),"00 Falta Info")</f>
        <v>Carnes</v>
      </c>
      <c r="C309" s="34" t="str">
        <f>IFERROR(VLOOKUP(InteliPar[[#This Row],[Nombre de Articulo]],Productos[],2,FALSE),"00 Falta Info")</f>
        <v>Vacuno</v>
      </c>
      <c r="D309" s="53">
        <v>46064</v>
      </c>
      <c r="E309" s="39" t="s">
        <v>106</v>
      </c>
      <c r="F309" s="40">
        <v>20</v>
      </c>
      <c r="G309" s="41">
        <v>138000</v>
      </c>
      <c r="H309" s="42">
        <v>46</v>
      </c>
      <c r="I309" s="43" t="s">
        <v>439</v>
      </c>
      <c r="J309" s="41">
        <v>3000</v>
      </c>
      <c r="K309" s="44">
        <v>75.8</v>
      </c>
      <c r="L309" s="45" t="s">
        <v>443</v>
      </c>
      <c r="M309" s="46" t="s">
        <v>441</v>
      </c>
      <c r="N309" s="40">
        <v>30</v>
      </c>
      <c r="O309" s="47">
        <v>46051</v>
      </c>
      <c r="P309" s="48">
        <v>46057</v>
      </c>
      <c r="Q309" s="49">
        <v>7</v>
      </c>
      <c r="R309" s="49">
        <v>3</v>
      </c>
      <c r="S309" s="32">
        <v>0.25</v>
      </c>
      <c r="T309" s="50">
        <v>46058</v>
      </c>
      <c r="U309" s="49">
        <v>7</v>
      </c>
      <c r="V309" s="42">
        <v>136</v>
      </c>
      <c r="W309" s="40">
        <v>90</v>
      </c>
      <c r="X309" s="33">
        <v>270000</v>
      </c>
      <c r="Y309" s="51">
        <v>4</v>
      </c>
      <c r="Z309" s="52">
        <v>0</v>
      </c>
    </row>
    <row r="310" spans="1:26" x14ac:dyDescent="0.25">
      <c r="A310" s="38">
        <f>IFERROR(VLOOKUP(InteliPar[[#This Row],[Nombre de Articulo]],Productos[],4,FALSE),"00 Falta Info")</f>
        <v>0</v>
      </c>
      <c r="B310" s="34" t="str">
        <f>IFERROR(VLOOKUP(InteliPar[[#This Row],[Nombre de Articulo]],Productos[],3,FALSE),"00 Falta Info")</f>
        <v>Pescado</v>
      </c>
      <c r="C310" s="34" t="str">
        <f>IFERROR(VLOOKUP(InteliPar[[#This Row],[Nombre de Articulo]],Productos[],2,FALSE),"00 Falta Info")</f>
        <v>Pescado</v>
      </c>
      <c r="D310" s="53">
        <v>46064</v>
      </c>
      <c r="E310" s="39" t="s">
        <v>107</v>
      </c>
      <c r="F310" s="40">
        <v>22.1</v>
      </c>
      <c r="G310" s="41">
        <v>327433</v>
      </c>
      <c r="H310" s="42">
        <v>34.51</v>
      </c>
      <c r="I310" s="43" t="s">
        <v>73</v>
      </c>
      <c r="J310" s="41">
        <v>9488.9699999999993</v>
      </c>
      <c r="K310" s="44">
        <v>29</v>
      </c>
      <c r="L310" s="45" t="s">
        <v>74</v>
      </c>
      <c r="M310" s="46" t="s">
        <v>444</v>
      </c>
      <c r="N310" s="40">
        <v>30</v>
      </c>
      <c r="O310" s="47">
        <v>46051</v>
      </c>
      <c r="P310" s="48">
        <v>46057</v>
      </c>
      <c r="Q310" s="49">
        <v>7</v>
      </c>
      <c r="R310" s="49">
        <v>3</v>
      </c>
      <c r="S310" s="32">
        <v>0.25</v>
      </c>
      <c r="T310" s="50">
        <v>46058</v>
      </c>
      <c r="U310" s="49">
        <v>7</v>
      </c>
      <c r="V310" s="42">
        <v>52</v>
      </c>
      <c r="W310" s="40">
        <v>18</v>
      </c>
      <c r="X310" s="33">
        <v>170801.46</v>
      </c>
      <c r="Y310" s="51">
        <v>8</v>
      </c>
      <c r="Z310" s="52">
        <v>0</v>
      </c>
    </row>
    <row r="311" spans="1:26" x14ac:dyDescent="0.25">
      <c r="A311" s="38">
        <f>IFERROR(VLOOKUP(InteliPar[[#This Row],[Nombre de Articulo]],Productos[],4,FALSE),"00 Falta Info")</f>
        <v>0</v>
      </c>
      <c r="B311" s="34" t="str">
        <f>IFERROR(VLOOKUP(InteliPar[[#This Row],[Nombre de Articulo]],Productos[],3,FALSE),"00 Falta Info")</f>
        <v>Pescado</v>
      </c>
      <c r="C311" s="34" t="str">
        <f>IFERROR(VLOOKUP(InteliPar[[#This Row],[Nombre de Articulo]],Productos[],2,FALSE),"00 Falta Info")</f>
        <v>Pescado</v>
      </c>
      <c r="D311" s="53">
        <v>46064</v>
      </c>
      <c r="E311" s="39" t="s">
        <v>108</v>
      </c>
      <c r="F311" s="40">
        <v>52.8</v>
      </c>
      <c r="G311" s="41">
        <v>337481</v>
      </c>
      <c r="H311" s="42">
        <v>45</v>
      </c>
      <c r="I311" s="43" t="s">
        <v>73</v>
      </c>
      <c r="J311" s="41">
        <v>7500</v>
      </c>
      <c r="K311" s="44">
        <v>52.8</v>
      </c>
      <c r="L311" s="45" t="s">
        <v>74</v>
      </c>
      <c r="M311" s="46" t="s">
        <v>445</v>
      </c>
      <c r="N311" s="40">
        <v>79.7</v>
      </c>
      <c r="O311" s="47">
        <v>46051</v>
      </c>
      <c r="P311" s="48">
        <v>46057</v>
      </c>
      <c r="Q311" s="49">
        <v>7</v>
      </c>
      <c r="R311" s="49">
        <v>3</v>
      </c>
      <c r="S311" s="32">
        <v>0.25</v>
      </c>
      <c r="T311" s="50">
        <v>46058</v>
      </c>
      <c r="U311" s="49">
        <v>7</v>
      </c>
      <c r="V311" s="42">
        <v>95</v>
      </c>
      <c r="W311" s="40">
        <v>50</v>
      </c>
      <c r="X311" s="33">
        <v>375000</v>
      </c>
      <c r="Y311" s="51">
        <v>6</v>
      </c>
      <c r="Z311" s="52">
        <v>0</v>
      </c>
    </row>
    <row r="312" spans="1:26" x14ac:dyDescent="0.25">
      <c r="A312" s="38">
        <f>IFERROR(VLOOKUP(InteliPar[[#This Row],[Nombre de Articulo]],Productos[],4,FALSE),"00 Falta Info")</f>
        <v>0</v>
      </c>
      <c r="B312" s="34" t="str">
        <f>IFERROR(VLOOKUP(InteliPar[[#This Row],[Nombre de Articulo]],Productos[],3,FALSE),"00 Falta Info")</f>
        <v>Pescado</v>
      </c>
      <c r="C312" s="34" t="str">
        <f>IFERROR(VLOOKUP(InteliPar[[#This Row],[Nombre de Articulo]],Productos[],2,FALSE),"00 Falta Info")</f>
        <v>Pescado</v>
      </c>
      <c r="D312" s="53">
        <v>46064</v>
      </c>
      <c r="E312" s="39" t="s">
        <v>109</v>
      </c>
      <c r="F312" s="40">
        <v>13.5</v>
      </c>
      <c r="G312" s="41">
        <v>422236</v>
      </c>
      <c r="H312" s="42">
        <v>38.64</v>
      </c>
      <c r="I312" s="43" t="s">
        <v>73</v>
      </c>
      <c r="J312" s="41">
        <v>10927.56</v>
      </c>
      <c r="K312" s="44">
        <v>14.5</v>
      </c>
      <c r="L312" s="45" t="s">
        <v>74</v>
      </c>
      <c r="M312" s="46" t="s">
        <v>444</v>
      </c>
      <c r="N312" s="40">
        <v>33.700000000000003</v>
      </c>
      <c r="O312" s="47">
        <v>46051</v>
      </c>
      <c r="P312" s="48">
        <v>46057</v>
      </c>
      <c r="Q312" s="49">
        <v>7</v>
      </c>
      <c r="R312" s="49">
        <v>3</v>
      </c>
      <c r="S312" s="32">
        <v>0.25</v>
      </c>
      <c r="T312" s="50">
        <v>46058</v>
      </c>
      <c r="U312" s="49">
        <v>7</v>
      </c>
      <c r="V312" s="42">
        <v>26</v>
      </c>
      <c r="W312" s="40">
        <v>0</v>
      </c>
      <c r="X312" s="33">
        <v>0</v>
      </c>
      <c r="Y312" s="51">
        <v>19</v>
      </c>
      <c r="Z312" s="52">
        <v>33953.490000000005</v>
      </c>
    </row>
    <row r="313" spans="1:26" x14ac:dyDescent="0.25">
      <c r="A313" s="38">
        <f>IFERROR(VLOOKUP(InteliPar[[#This Row],[Nombre de Articulo]],Productos[],4,FALSE),"00 Falta Info")</f>
        <v>0</v>
      </c>
      <c r="B313" s="34" t="str">
        <f>IFERROR(VLOOKUP(InteliPar[[#This Row],[Nombre de Articulo]],Productos[],3,FALSE),"00 Falta Info")</f>
        <v>Mariscos</v>
      </c>
      <c r="C313" s="34" t="str">
        <f>IFERROR(VLOOKUP(InteliPar[[#This Row],[Nombre de Articulo]],Productos[],2,FALSE),"00 Falta Info")</f>
        <v>Mariscos</v>
      </c>
      <c r="D313" s="53">
        <v>46064</v>
      </c>
      <c r="E313" s="39" t="s">
        <v>110</v>
      </c>
      <c r="F313" s="40">
        <v>17.5</v>
      </c>
      <c r="G313" s="41">
        <v>47875</v>
      </c>
      <c r="H313" s="42">
        <v>21.53</v>
      </c>
      <c r="I313" s="43" t="s">
        <v>73</v>
      </c>
      <c r="J313" s="41">
        <v>2223.9</v>
      </c>
      <c r="K313" s="44">
        <v>17.7</v>
      </c>
      <c r="L313" s="45" t="s">
        <v>74</v>
      </c>
      <c r="M313" s="46" t="s">
        <v>460</v>
      </c>
      <c r="N313" s="40">
        <v>0</v>
      </c>
      <c r="O313" s="47">
        <v>46051</v>
      </c>
      <c r="P313" s="48">
        <v>46057</v>
      </c>
      <c r="Q313" s="49">
        <v>7</v>
      </c>
      <c r="R313" s="49">
        <v>3</v>
      </c>
      <c r="S313" s="32">
        <v>0.25</v>
      </c>
      <c r="T313" s="50">
        <v>46058</v>
      </c>
      <c r="U313" s="49">
        <v>7</v>
      </c>
      <c r="V313" s="42">
        <v>32</v>
      </c>
      <c r="W313" s="40">
        <v>11</v>
      </c>
      <c r="X313" s="33">
        <v>24462.9</v>
      </c>
      <c r="Y313" s="51">
        <v>9</v>
      </c>
      <c r="Z313" s="52">
        <v>0</v>
      </c>
    </row>
    <row r="314" spans="1:26" x14ac:dyDescent="0.25">
      <c r="A314" s="38">
        <f>IFERROR(VLOOKUP(InteliPar[[#This Row],[Nombre de Articulo]],Productos[],4,FALSE),"00 Falta Info")</f>
        <v>0</v>
      </c>
      <c r="B314" s="34" t="str">
        <f>IFERROR(VLOOKUP(InteliPar[[#This Row],[Nombre de Articulo]],Productos[],3,FALSE),"00 Falta Info")</f>
        <v>Mariscos</v>
      </c>
      <c r="C314" s="34" t="str">
        <f>IFERROR(VLOOKUP(InteliPar[[#This Row],[Nombre de Articulo]],Productos[],2,FALSE),"00 Falta Info")</f>
        <v>Mariscos</v>
      </c>
      <c r="D314" s="53">
        <v>46064</v>
      </c>
      <c r="E314" s="39" t="s">
        <v>111</v>
      </c>
      <c r="F314" s="40">
        <v>8</v>
      </c>
      <c r="G314" s="41">
        <v>185878</v>
      </c>
      <c r="H314" s="42">
        <v>26.79</v>
      </c>
      <c r="I314" s="43" t="s">
        <v>73</v>
      </c>
      <c r="J314" s="41">
        <v>6938.72</v>
      </c>
      <c r="K314" s="44">
        <v>8</v>
      </c>
      <c r="L314" s="45" t="s">
        <v>74</v>
      </c>
      <c r="M314" s="46" t="s">
        <v>444</v>
      </c>
      <c r="N314" s="40">
        <v>20</v>
      </c>
      <c r="O314" s="47">
        <v>46051</v>
      </c>
      <c r="P314" s="48">
        <v>46057</v>
      </c>
      <c r="Q314" s="49">
        <v>7</v>
      </c>
      <c r="R314" s="49">
        <v>3</v>
      </c>
      <c r="S314" s="32">
        <v>0.25</v>
      </c>
      <c r="T314" s="50">
        <v>46058</v>
      </c>
      <c r="U314" s="49">
        <v>7</v>
      </c>
      <c r="V314" s="42">
        <v>15</v>
      </c>
      <c r="W314" s="40">
        <v>0</v>
      </c>
      <c r="X314" s="33">
        <v>0</v>
      </c>
      <c r="Y314" s="51">
        <v>23</v>
      </c>
      <c r="Z314" s="52">
        <v>43614.811428571433</v>
      </c>
    </row>
    <row r="315" spans="1:26" x14ac:dyDescent="0.25">
      <c r="A315" s="38">
        <f>IFERROR(VLOOKUP(InteliPar[[#This Row],[Nombre de Articulo]],Productos[],4,FALSE),"00 Falta Info")</f>
        <v>0</v>
      </c>
      <c r="B315" s="34" t="str">
        <f>IFERROR(VLOOKUP(InteliPar[[#This Row],[Nombre de Articulo]],Productos[],3,FALSE),"00 Falta Info")</f>
        <v>Mariscos</v>
      </c>
      <c r="C315" s="34" t="str">
        <f>IFERROR(VLOOKUP(InteliPar[[#This Row],[Nombre de Articulo]],Productos[],2,FALSE),"00 Falta Info")</f>
        <v>Mariscos</v>
      </c>
      <c r="D315" s="53">
        <v>46064</v>
      </c>
      <c r="E315" s="39" t="s">
        <v>112</v>
      </c>
      <c r="F315" s="40">
        <v>4.7</v>
      </c>
      <c r="G315" s="41">
        <v>224044</v>
      </c>
      <c r="H315" s="42">
        <v>17.05</v>
      </c>
      <c r="I315" s="43" t="s">
        <v>73</v>
      </c>
      <c r="J315" s="41">
        <v>13143.08</v>
      </c>
      <c r="K315" s="44">
        <v>4.7</v>
      </c>
      <c r="L315" s="45" t="s">
        <v>74</v>
      </c>
      <c r="M315" s="46" t="s">
        <v>444</v>
      </c>
      <c r="N315" s="40">
        <v>0</v>
      </c>
      <c r="O315" s="47">
        <v>46051</v>
      </c>
      <c r="P315" s="48">
        <v>46057</v>
      </c>
      <c r="Q315" s="49">
        <v>7</v>
      </c>
      <c r="R315" s="49">
        <v>3</v>
      </c>
      <c r="S315" s="32">
        <v>0.25</v>
      </c>
      <c r="T315" s="50">
        <v>46058</v>
      </c>
      <c r="U315" s="49">
        <v>7</v>
      </c>
      <c r="V315" s="42">
        <v>9</v>
      </c>
      <c r="W315" s="40">
        <v>0</v>
      </c>
      <c r="X315" s="33">
        <v>0</v>
      </c>
      <c r="Y315" s="51">
        <v>25</v>
      </c>
      <c r="Z315" s="52">
        <v>66184.795714285719</v>
      </c>
    </row>
    <row r="316" spans="1:26" x14ac:dyDescent="0.25">
      <c r="A316" s="38">
        <f>IFERROR(VLOOKUP(InteliPar[[#This Row],[Nombre de Articulo]],Productos[],4,FALSE),"00 Falta Info")</f>
        <v>0</v>
      </c>
      <c r="B316" s="34" t="str">
        <f>IFERROR(VLOOKUP(InteliPar[[#This Row],[Nombre de Articulo]],Productos[],3,FALSE),"00 Falta Info")</f>
        <v>Mariscos</v>
      </c>
      <c r="C316" s="34" t="str">
        <f>IFERROR(VLOOKUP(InteliPar[[#This Row],[Nombre de Articulo]],Productos[],2,FALSE),"00 Falta Info")</f>
        <v>Mariscos</v>
      </c>
      <c r="D316" s="53">
        <v>46064</v>
      </c>
      <c r="E316" s="39" t="s">
        <v>113</v>
      </c>
      <c r="F316" s="40">
        <v>10.1</v>
      </c>
      <c r="G316" s="41">
        <v>856998</v>
      </c>
      <c r="H316" s="42">
        <v>34.729999999999997</v>
      </c>
      <c r="I316" s="43" t="s">
        <v>73</v>
      </c>
      <c r="J316" s="41">
        <v>24675.46</v>
      </c>
      <c r="K316" s="44">
        <v>10.1</v>
      </c>
      <c r="L316" s="45" t="s">
        <v>74</v>
      </c>
      <c r="M316" s="46" t="s">
        <v>447</v>
      </c>
      <c r="N316" s="40">
        <v>18</v>
      </c>
      <c r="O316" s="47">
        <v>46051</v>
      </c>
      <c r="P316" s="48">
        <v>46057</v>
      </c>
      <c r="Q316" s="49">
        <v>7</v>
      </c>
      <c r="R316" s="49">
        <v>3</v>
      </c>
      <c r="S316" s="32">
        <v>0.25</v>
      </c>
      <c r="T316" s="50">
        <v>46058</v>
      </c>
      <c r="U316" s="49">
        <v>7</v>
      </c>
      <c r="V316" s="42">
        <v>19</v>
      </c>
      <c r="W316" s="40">
        <v>0</v>
      </c>
      <c r="X316" s="33">
        <v>0</v>
      </c>
      <c r="Y316" s="51">
        <v>24</v>
      </c>
      <c r="Z316" s="52">
        <v>231420.56414285713</v>
      </c>
    </row>
    <row r="317" spans="1:26" x14ac:dyDescent="0.25">
      <c r="A317" s="38">
        <f>IFERROR(VLOOKUP(InteliPar[[#This Row],[Nombre de Articulo]],Productos[],4,FALSE),"00 Falta Info")</f>
        <v>0</v>
      </c>
      <c r="B317" s="34" t="str">
        <f>IFERROR(VLOOKUP(InteliPar[[#This Row],[Nombre de Articulo]],Productos[],3,FALSE),"00 Falta Info")</f>
        <v>Mariscos</v>
      </c>
      <c r="C317" s="34" t="str">
        <f>IFERROR(VLOOKUP(InteliPar[[#This Row],[Nombre de Articulo]],Productos[],2,FALSE),"00 Falta Info")</f>
        <v>Mariscos</v>
      </c>
      <c r="D317" s="53">
        <v>46064</v>
      </c>
      <c r="E317" s="39" t="s">
        <v>114</v>
      </c>
      <c r="F317" s="40">
        <v>1.2</v>
      </c>
      <c r="G317" s="41">
        <v>254794</v>
      </c>
      <c r="H317" s="42">
        <v>16.649999999999999</v>
      </c>
      <c r="I317" s="43" t="s">
        <v>73</v>
      </c>
      <c r="J317" s="41">
        <v>15300</v>
      </c>
      <c r="K317" s="44">
        <v>2.9</v>
      </c>
      <c r="L317" s="45" t="s">
        <v>74</v>
      </c>
      <c r="M317" s="46" t="s">
        <v>444</v>
      </c>
      <c r="N317" s="40">
        <v>0</v>
      </c>
      <c r="O317" s="47">
        <v>46051</v>
      </c>
      <c r="P317" s="48">
        <v>46057</v>
      </c>
      <c r="Q317" s="49">
        <v>7</v>
      </c>
      <c r="R317" s="49">
        <v>3</v>
      </c>
      <c r="S317" s="32">
        <v>0.25</v>
      </c>
      <c r="T317" s="50">
        <v>46058</v>
      </c>
      <c r="U317" s="49">
        <v>7</v>
      </c>
      <c r="V317" s="42">
        <v>6</v>
      </c>
      <c r="W317" s="40">
        <v>0</v>
      </c>
      <c r="X317" s="33">
        <v>0</v>
      </c>
      <c r="Y317" s="51">
        <v>40</v>
      </c>
      <c r="Z317" s="52">
        <v>142617.85714285713</v>
      </c>
    </row>
    <row r="318" spans="1:26" x14ac:dyDescent="0.25">
      <c r="A318" s="38">
        <f>IFERROR(VLOOKUP(InteliPar[[#This Row],[Nombre de Articulo]],Productos[],4,FALSE),"00 Falta Info")</f>
        <v>0</v>
      </c>
      <c r="B318" s="34" t="str">
        <f>IFERROR(VLOOKUP(InteliPar[[#This Row],[Nombre de Articulo]],Productos[],3,FALSE),"00 Falta Info")</f>
        <v>Mariscos</v>
      </c>
      <c r="C318" s="34" t="str">
        <f>IFERROR(VLOOKUP(InteliPar[[#This Row],[Nombre de Articulo]],Productos[],2,FALSE),"00 Falta Info")</f>
        <v>Mariscos</v>
      </c>
      <c r="D318" s="53">
        <v>46064</v>
      </c>
      <c r="E318" s="39" t="s">
        <v>115</v>
      </c>
      <c r="F318" s="40"/>
      <c r="G318" s="41">
        <v>23219.200000000001</v>
      </c>
      <c r="H318" s="42">
        <v>1.56</v>
      </c>
      <c r="I318" s="43" t="s">
        <v>73</v>
      </c>
      <c r="J318" s="41">
        <v>14900</v>
      </c>
      <c r="K318" s="44">
        <v>0</v>
      </c>
      <c r="L318" s="45" t="s">
        <v>74</v>
      </c>
      <c r="M318" s="46" t="s">
        <v>444</v>
      </c>
      <c r="N318" s="40">
        <v>0</v>
      </c>
      <c r="O318" s="47">
        <v>46051</v>
      </c>
      <c r="P318" s="48">
        <v>46057</v>
      </c>
      <c r="Q318" s="49">
        <v>7</v>
      </c>
      <c r="R318" s="49">
        <v>3</v>
      </c>
      <c r="S318" s="32">
        <v>0.25</v>
      </c>
      <c r="T318" s="50">
        <v>46058</v>
      </c>
      <c r="U318" s="49">
        <v>7</v>
      </c>
      <c r="V318" s="42">
        <v>0</v>
      </c>
      <c r="W318" s="40">
        <v>0</v>
      </c>
      <c r="X318" s="33">
        <v>0</v>
      </c>
      <c r="Y318" s="51">
        <v>0</v>
      </c>
      <c r="Z318" s="52">
        <v>0</v>
      </c>
    </row>
    <row r="319" spans="1:26" x14ac:dyDescent="0.25">
      <c r="A319" s="38">
        <f>IFERROR(VLOOKUP(InteliPar[[#This Row],[Nombre de Articulo]],Productos[],4,FALSE),"00 Falta Info")</f>
        <v>0</v>
      </c>
      <c r="B319" s="34" t="str">
        <f>IFERROR(VLOOKUP(InteliPar[[#This Row],[Nombre de Articulo]],Productos[],3,FALSE),"00 Falta Info")</f>
        <v>Mariscos</v>
      </c>
      <c r="C319" s="34" t="str">
        <f>IFERROR(VLOOKUP(InteliPar[[#This Row],[Nombre de Articulo]],Productos[],2,FALSE),"00 Falta Info")</f>
        <v>Mariscos</v>
      </c>
      <c r="D319" s="53">
        <v>46064</v>
      </c>
      <c r="E319" s="39" t="s">
        <v>116</v>
      </c>
      <c r="F319" s="40">
        <v>5.4</v>
      </c>
      <c r="G319" s="41">
        <v>27778.5</v>
      </c>
      <c r="H319" s="42">
        <v>4.3499999999999996</v>
      </c>
      <c r="I319" s="43" t="s">
        <v>73</v>
      </c>
      <c r="J319" s="41">
        <v>6387</v>
      </c>
      <c r="K319" s="44">
        <v>8.1</v>
      </c>
      <c r="L319" s="45" t="s">
        <v>74</v>
      </c>
      <c r="M319" s="46" t="s">
        <v>460</v>
      </c>
      <c r="N319" s="40">
        <v>0</v>
      </c>
      <c r="O319" s="47">
        <v>46051</v>
      </c>
      <c r="P319" s="48">
        <v>46057</v>
      </c>
      <c r="Q319" s="49">
        <v>7</v>
      </c>
      <c r="R319" s="49">
        <v>3</v>
      </c>
      <c r="S319" s="32">
        <v>0.25</v>
      </c>
      <c r="T319" s="50">
        <v>46058</v>
      </c>
      <c r="U319" s="49">
        <v>7</v>
      </c>
      <c r="V319" s="42">
        <v>15</v>
      </c>
      <c r="W319" s="40">
        <v>11</v>
      </c>
      <c r="X319" s="33">
        <v>70257</v>
      </c>
      <c r="Y319" s="51">
        <v>4</v>
      </c>
      <c r="Z319" s="52">
        <v>0</v>
      </c>
    </row>
    <row r="320" spans="1:26" x14ac:dyDescent="0.25">
      <c r="A320" s="38">
        <f>IFERROR(VLOOKUP(InteliPar[[#This Row],[Nombre de Articulo]],Productos[],4,FALSE),"00 Falta Info")</f>
        <v>0</v>
      </c>
      <c r="B320" s="34" t="str">
        <f>IFERROR(VLOOKUP(InteliPar[[#This Row],[Nombre de Articulo]],Productos[],3,FALSE),"00 Falta Info")</f>
        <v>Mariscos</v>
      </c>
      <c r="C320" s="34" t="str">
        <f>IFERROR(VLOOKUP(InteliPar[[#This Row],[Nombre de Articulo]],Productos[],2,FALSE),"00 Falta Info")</f>
        <v>Mariscos</v>
      </c>
      <c r="D320" s="53">
        <v>46064</v>
      </c>
      <c r="E320" s="39" t="s">
        <v>117</v>
      </c>
      <c r="F320" s="40">
        <v>-0.6</v>
      </c>
      <c r="G320" s="41">
        <v>13146.6</v>
      </c>
      <c r="H320" s="42">
        <v>1.42</v>
      </c>
      <c r="I320" s="43" t="s">
        <v>73</v>
      </c>
      <c r="J320" s="41">
        <v>9250.65</v>
      </c>
      <c r="K320" s="44">
        <v>1.4</v>
      </c>
      <c r="L320" s="45" t="s">
        <v>74</v>
      </c>
      <c r="M320" s="46" t="s">
        <v>447</v>
      </c>
      <c r="N320" s="40">
        <v>0</v>
      </c>
      <c r="O320" s="47">
        <v>46051</v>
      </c>
      <c r="P320" s="48">
        <v>46057</v>
      </c>
      <c r="Q320" s="49">
        <v>7</v>
      </c>
      <c r="R320" s="49">
        <v>3</v>
      </c>
      <c r="S320" s="32">
        <v>0.25</v>
      </c>
      <c r="T320" s="50">
        <v>46058</v>
      </c>
      <c r="U320" s="49">
        <v>7</v>
      </c>
      <c r="V320" s="42">
        <v>3</v>
      </c>
      <c r="W320" s="40">
        <v>2</v>
      </c>
      <c r="X320" s="33">
        <v>18501.3</v>
      </c>
      <c r="Y320" s="51">
        <v>7</v>
      </c>
      <c r="Z320" s="52">
        <v>0</v>
      </c>
    </row>
    <row r="321" spans="1:26" x14ac:dyDescent="0.25">
      <c r="A321" s="38">
        <f>IFERROR(VLOOKUP(InteliPar[[#This Row],[Nombre de Articulo]],Productos[],4,FALSE),"00 Falta Info")</f>
        <v>0</v>
      </c>
      <c r="B321" s="34" t="str">
        <f>IFERROR(VLOOKUP(InteliPar[[#This Row],[Nombre de Articulo]],Productos[],3,FALSE),"00 Falta Info")</f>
        <v>Embutidos</v>
      </c>
      <c r="C321" s="34" t="str">
        <f>IFERROR(VLOOKUP(InteliPar[[#This Row],[Nombre de Articulo]],Productos[],2,FALSE),"00 Falta Info")</f>
        <v>Embutidos</v>
      </c>
      <c r="D321" s="53">
        <v>46064</v>
      </c>
      <c r="E321" s="39" t="s">
        <v>93</v>
      </c>
      <c r="F321" s="40">
        <v>3.1</v>
      </c>
      <c r="G321" s="41">
        <v>201405</v>
      </c>
      <c r="H321" s="42">
        <v>8.76</v>
      </c>
      <c r="I321" s="43" t="s">
        <v>73</v>
      </c>
      <c r="J321" s="41">
        <v>22980</v>
      </c>
      <c r="K321" s="44">
        <v>5.0999999999999996</v>
      </c>
      <c r="L321" s="45" t="s">
        <v>74</v>
      </c>
      <c r="M321" s="46" t="s">
        <v>448</v>
      </c>
      <c r="N321" s="40">
        <v>2</v>
      </c>
      <c r="O321" s="47">
        <v>46051</v>
      </c>
      <c r="P321" s="48">
        <v>46057</v>
      </c>
      <c r="Q321" s="49">
        <v>7</v>
      </c>
      <c r="R321" s="49">
        <v>3</v>
      </c>
      <c r="S321" s="32">
        <v>0.25</v>
      </c>
      <c r="T321" s="50">
        <v>46058</v>
      </c>
      <c r="U321" s="49">
        <v>7</v>
      </c>
      <c r="V321" s="42">
        <v>10</v>
      </c>
      <c r="W321" s="40">
        <v>2</v>
      </c>
      <c r="X321" s="33">
        <v>45960</v>
      </c>
      <c r="Y321" s="51">
        <v>12</v>
      </c>
      <c r="Z321" s="52">
        <v>0</v>
      </c>
    </row>
    <row r="322" spans="1:26" x14ac:dyDescent="0.25">
      <c r="A322" s="38">
        <f>IFERROR(VLOOKUP(InteliPar[[#This Row],[Nombre de Articulo]],Productos[],4,FALSE),"00 Falta Info")</f>
        <v>0</v>
      </c>
      <c r="B322" s="34" t="str">
        <f>IFERROR(VLOOKUP(InteliPar[[#This Row],[Nombre de Articulo]],Productos[],3,FALSE),"00 Falta Info")</f>
        <v>Embutidos</v>
      </c>
      <c r="C322" s="34" t="str">
        <f>IFERROR(VLOOKUP(InteliPar[[#This Row],[Nombre de Articulo]],Productos[],2,FALSE),"00 Falta Info")</f>
        <v>Embutidos</v>
      </c>
      <c r="D322" s="53">
        <v>46064</v>
      </c>
      <c r="E322" s="39" t="s">
        <v>94</v>
      </c>
      <c r="F322" s="40">
        <v>1.1000000000000001</v>
      </c>
      <c r="G322" s="41">
        <v>75521.2</v>
      </c>
      <c r="H322" s="42">
        <v>7.31</v>
      </c>
      <c r="I322" s="43" t="s">
        <v>73</v>
      </c>
      <c r="J322" s="41">
        <v>10331.219999999999</v>
      </c>
      <c r="K322" s="44">
        <v>1.3</v>
      </c>
      <c r="L322" s="45" t="s">
        <v>74</v>
      </c>
      <c r="M322" s="46" t="s">
        <v>449</v>
      </c>
      <c r="N322" s="40">
        <v>0</v>
      </c>
      <c r="O322" s="47">
        <v>46051</v>
      </c>
      <c r="P322" s="48">
        <v>46057</v>
      </c>
      <c r="Q322" s="49">
        <v>7</v>
      </c>
      <c r="R322" s="49">
        <v>3</v>
      </c>
      <c r="S322" s="32">
        <v>0.25</v>
      </c>
      <c r="T322" s="50">
        <v>46058</v>
      </c>
      <c r="U322" s="49">
        <v>7</v>
      </c>
      <c r="V322" s="42">
        <v>3</v>
      </c>
      <c r="W322" s="40">
        <v>0</v>
      </c>
      <c r="X322" s="33">
        <v>0</v>
      </c>
      <c r="Y322" s="51">
        <v>39</v>
      </c>
      <c r="Z322" s="52">
        <v>41251.085571428572</v>
      </c>
    </row>
    <row r="323" spans="1:26" x14ac:dyDescent="0.25">
      <c r="A323" s="38">
        <f>IFERROR(VLOOKUP(InteliPar[[#This Row],[Nombre de Articulo]],Productos[],4,FALSE),"00 Falta Info")</f>
        <v>0</v>
      </c>
      <c r="B323" s="34" t="str">
        <f>IFERROR(VLOOKUP(InteliPar[[#This Row],[Nombre de Articulo]],Productos[],3,FALSE),"00 Falta Info")</f>
        <v>Lacteos</v>
      </c>
      <c r="C323" s="34" t="str">
        <f>IFERROR(VLOOKUP(InteliPar[[#This Row],[Nombre de Articulo]],Productos[],2,FALSE),"00 Falta Info")</f>
        <v>Quesos</v>
      </c>
      <c r="D323" s="53">
        <v>46064</v>
      </c>
      <c r="E323" s="39" t="s">
        <v>118</v>
      </c>
      <c r="F323" s="40">
        <v>48</v>
      </c>
      <c r="G323" s="41">
        <v>484174</v>
      </c>
      <c r="H323" s="42">
        <v>116</v>
      </c>
      <c r="I323" s="43" t="s">
        <v>450</v>
      </c>
      <c r="J323" s="41">
        <v>4173.92</v>
      </c>
      <c r="K323" s="44">
        <v>77</v>
      </c>
      <c r="L323" s="45" t="s">
        <v>451</v>
      </c>
      <c r="M323" s="46" t="s">
        <v>452</v>
      </c>
      <c r="N323" s="40">
        <v>48</v>
      </c>
      <c r="O323" s="47">
        <v>46051</v>
      </c>
      <c r="P323" s="48">
        <v>46057</v>
      </c>
      <c r="Q323" s="49">
        <v>7</v>
      </c>
      <c r="R323" s="49">
        <v>3</v>
      </c>
      <c r="S323" s="32">
        <v>0.25</v>
      </c>
      <c r="T323" s="50">
        <v>46058</v>
      </c>
      <c r="U323" s="49">
        <v>7</v>
      </c>
      <c r="V323" s="42">
        <v>138</v>
      </c>
      <c r="W323" s="40">
        <v>22</v>
      </c>
      <c r="X323" s="33">
        <v>91826.240000000005</v>
      </c>
      <c r="Y323" s="51">
        <v>11</v>
      </c>
      <c r="Z323" s="52">
        <v>0</v>
      </c>
    </row>
    <row r="324" spans="1:26" x14ac:dyDescent="0.25">
      <c r="A324" s="38">
        <f>IFERROR(VLOOKUP(InteliPar[[#This Row],[Nombre de Articulo]],Productos[],4,FALSE),"00 Falta Info")</f>
        <v>0</v>
      </c>
      <c r="B324" s="34" t="str">
        <f>IFERROR(VLOOKUP(InteliPar[[#This Row],[Nombre de Articulo]],Productos[],3,FALSE),"00 Falta Info")</f>
        <v>Lacteos</v>
      </c>
      <c r="C324" s="34" t="str">
        <f>IFERROR(VLOOKUP(InteliPar[[#This Row],[Nombre de Articulo]],Productos[],2,FALSE),"00 Falta Info")</f>
        <v>Quesos</v>
      </c>
      <c r="D324" s="53">
        <v>46064</v>
      </c>
      <c r="E324" s="39" t="s">
        <v>119</v>
      </c>
      <c r="F324" s="40"/>
      <c r="G324" s="41"/>
      <c r="H324" s="42">
        <v>8.9499999999999993</v>
      </c>
      <c r="I324" s="43" t="s">
        <v>73</v>
      </c>
      <c r="J324" s="41"/>
      <c r="K324" s="44">
        <v>0</v>
      </c>
      <c r="L324" s="45" t="s">
        <v>74</v>
      </c>
      <c r="M324" s="46" t="s">
        <v>452</v>
      </c>
      <c r="N324" s="40">
        <v>0</v>
      </c>
      <c r="O324" s="47">
        <v>46051</v>
      </c>
      <c r="P324" s="48">
        <v>46057</v>
      </c>
      <c r="Q324" s="49">
        <v>7</v>
      </c>
      <c r="R324" s="49">
        <v>3</v>
      </c>
      <c r="S324" s="32">
        <v>0.25</v>
      </c>
      <c r="T324" s="50">
        <v>46058</v>
      </c>
      <c r="U324" s="49">
        <v>7</v>
      </c>
      <c r="V324" s="42">
        <v>0</v>
      </c>
      <c r="W324" s="40">
        <v>0</v>
      </c>
      <c r="X324" s="33">
        <v>0</v>
      </c>
      <c r="Y324" s="51">
        <v>0</v>
      </c>
      <c r="Z324" s="52">
        <v>0</v>
      </c>
    </row>
    <row r="325" spans="1:26" x14ac:dyDescent="0.25">
      <c r="A325" s="38">
        <f>IFERROR(VLOOKUP(InteliPar[[#This Row],[Nombre de Articulo]],Productos[],4,FALSE),"00 Falta Info")</f>
        <v>0</v>
      </c>
      <c r="B325" s="34" t="str">
        <f>IFERROR(VLOOKUP(InteliPar[[#This Row],[Nombre de Articulo]],Productos[],3,FALSE),"00 Falta Info")</f>
        <v>Lacteos</v>
      </c>
      <c r="C325" s="34" t="str">
        <f>IFERROR(VLOOKUP(InteliPar[[#This Row],[Nombre de Articulo]],Productos[],2,FALSE),"00 Falta Info")</f>
        <v>Quesos</v>
      </c>
      <c r="D325" s="53">
        <v>46064</v>
      </c>
      <c r="E325" s="39" t="s">
        <v>120</v>
      </c>
      <c r="F325" s="40">
        <v>31.2</v>
      </c>
      <c r="G325" s="41">
        <v>541339</v>
      </c>
      <c r="H325" s="42">
        <v>43.7</v>
      </c>
      <c r="I325" s="43" t="s">
        <v>73</v>
      </c>
      <c r="J325" s="41">
        <v>12387.77</v>
      </c>
      <c r="K325" s="44">
        <v>35.6</v>
      </c>
      <c r="L325" s="45" t="s">
        <v>74</v>
      </c>
      <c r="M325" s="46" t="s">
        <v>452</v>
      </c>
      <c r="N325" s="40">
        <v>22</v>
      </c>
      <c r="O325" s="47">
        <v>46051</v>
      </c>
      <c r="P325" s="48">
        <v>46057</v>
      </c>
      <c r="Q325" s="49">
        <v>7</v>
      </c>
      <c r="R325" s="49">
        <v>3</v>
      </c>
      <c r="S325" s="32">
        <v>0.25</v>
      </c>
      <c r="T325" s="50">
        <v>46058</v>
      </c>
      <c r="U325" s="49">
        <v>7</v>
      </c>
      <c r="V325" s="42">
        <v>64</v>
      </c>
      <c r="W325" s="40">
        <v>21</v>
      </c>
      <c r="X325" s="33">
        <v>260143.17</v>
      </c>
      <c r="Y325" s="51">
        <v>9</v>
      </c>
      <c r="Z325" s="52">
        <v>0</v>
      </c>
    </row>
    <row r="326" spans="1:26" x14ac:dyDescent="0.25">
      <c r="A326" s="38">
        <f>IFERROR(VLOOKUP(InteliPar[[#This Row],[Nombre de Articulo]],Productos[],4,FALSE),"00 Falta Info")</f>
        <v>0</v>
      </c>
      <c r="B326" s="34" t="str">
        <f>IFERROR(VLOOKUP(InteliPar[[#This Row],[Nombre de Articulo]],Productos[],3,FALSE),"00 Falta Info")</f>
        <v>Lacteos</v>
      </c>
      <c r="C326" s="34" t="str">
        <f>IFERROR(VLOOKUP(InteliPar[[#This Row],[Nombre de Articulo]],Productos[],2,FALSE),"00 Falta Info")</f>
        <v>Quesos</v>
      </c>
      <c r="D326" s="53">
        <v>46064</v>
      </c>
      <c r="E326" s="39" t="s">
        <v>88</v>
      </c>
      <c r="F326" s="40">
        <v>1.6</v>
      </c>
      <c r="G326" s="41">
        <v>253435</v>
      </c>
      <c r="H326" s="42">
        <v>19.510000000000002</v>
      </c>
      <c r="I326" s="43" t="s">
        <v>73</v>
      </c>
      <c r="J326" s="41">
        <v>12990</v>
      </c>
      <c r="K326" s="44">
        <v>1.9</v>
      </c>
      <c r="L326" s="45" t="s">
        <v>74</v>
      </c>
      <c r="M326" s="46" t="s">
        <v>448</v>
      </c>
      <c r="N326" s="40">
        <v>0</v>
      </c>
      <c r="O326" s="47">
        <v>46051</v>
      </c>
      <c r="P326" s="48">
        <v>46057</v>
      </c>
      <c r="Q326" s="49">
        <v>7</v>
      </c>
      <c r="R326" s="49">
        <v>3</v>
      </c>
      <c r="S326" s="32">
        <v>0.25</v>
      </c>
      <c r="T326" s="50">
        <v>46058</v>
      </c>
      <c r="U326" s="49">
        <v>7</v>
      </c>
      <c r="V326" s="42">
        <v>4</v>
      </c>
      <c r="W326" s="40">
        <v>0</v>
      </c>
      <c r="X326" s="33">
        <v>0</v>
      </c>
      <c r="Y326" s="51">
        <v>72</v>
      </c>
      <c r="Z326" s="52">
        <v>192159.21428571426</v>
      </c>
    </row>
    <row r="327" spans="1:26" x14ac:dyDescent="0.25">
      <c r="A327" s="38">
        <f>IFERROR(VLOOKUP(InteliPar[[#This Row],[Nombre de Articulo]],Productos[],4,FALSE),"00 Falta Info")</f>
        <v>0</v>
      </c>
      <c r="B327" s="34" t="str">
        <f>IFERROR(VLOOKUP(InteliPar[[#This Row],[Nombre de Articulo]],Productos[],3,FALSE),"00 Falta Info")</f>
        <v>Lacteos</v>
      </c>
      <c r="C327" s="34" t="str">
        <f>IFERROR(VLOOKUP(InteliPar[[#This Row],[Nombre de Articulo]],Productos[],2,FALSE),"00 Falta Info")</f>
        <v>Quesos</v>
      </c>
      <c r="D327" s="53">
        <v>46064</v>
      </c>
      <c r="E327" s="39" t="s">
        <v>121</v>
      </c>
      <c r="F327" s="40">
        <v>6.6</v>
      </c>
      <c r="G327" s="41">
        <v>179102</v>
      </c>
      <c r="H327" s="42">
        <v>13.08</v>
      </c>
      <c r="I327" s="43" t="s">
        <v>73</v>
      </c>
      <c r="J327" s="41">
        <v>13697.5</v>
      </c>
      <c r="K327" s="44">
        <v>8.1</v>
      </c>
      <c r="L327" s="45" t="s">
        <v>74</v>
      </c>
      <c r="M327" s="46" t="s">
        <v>448</v>
      </c>
      <c r="N327" s="40">
        <v>10.5</v>
      </c>
      <c r="O327" s="47">
        <v>46051</v>
      </c>
      <c r="P327" s="48">
        <v>46057</v>
      </c>
      <c r="Q327" s="49">
        <v>7</v>
      </c>
      <c r="R327" s="49">
        <v>3</v>
      </c>
      <c r="S327" s="32">
        <v>0.25</v>
      </c>
      <c r="T327" s="50">
        <v>46058</v>
      </c>
      <c r="U327" s="49">
        <v>7</v>
      </c>
      <c r="V327" s="42">
        <v>15</v>
      </c>
      <c r="W327" s="40">
        <v>2</v>
      </c>
      <c r="X327" s="33">
        <v>27395</v>
      </c>
      <c r="Y327" s="51">
        <v>11</v>
      </c>
      <c r="Z327" s="52">
        <v>0</v>
      </c>
    </row>
    <row r="328" spans="1:26" x14ac:dyDescent="0.25">
      <c r="A328" s="38">
        <f>IFERROR(VLOOKUP(InteliPar[[#This Row],[Nombre de Articulo]],Productos[],4,FALSE),"00 Falta Info")</f>
        <v>0</v>
      </c>
      <c r="B328" s="34" t="str">
        <f>IFERROR(VLOOKUP(InteliPar[[#This Row],[Nombre de Articulo]],Productos[],3,FALSE),"00 Falta Info")</f>
        <v>Lacteos</v>
      </c>
      <c r="C328" s="34" t="str">
        <f>IFERROR(VLOOKUP(InteliPar[[#This Row],[Nombre de Articulo]],Productos[],2,FALSE),"00 Falta Info")</f>
        <v>Quesos</v>
      </c>
      <c r="D328" s="53">
        <v>46064</v>
      </c>
      <c r="E328" s="39" t="s">
        <v>89</v>
      </c>
      <c r="F328" s="40">
        <v>0.9</v>
      </c>
      <c r="G328" s="41">
        <v>82857.600000000006</v>
      </c>
      <c r="H328" s="42">
        <v>5.8</v>
      </c>
      <c r="I328" s="43" t="s">
        <v>73</v>
      </c>
      <c r="J328" s="41">
        <v>14298.12</v>
      </c>
      <c r="K328" s="44">
        <v>1.5</v>
      </c>
      <c r="L328" s="45" t="s">
        <v>74</v>
      </c>
      <c r="M328" s="46" t="s">
        <v>448</v>
      </c>
      <c r="N328" s="40">
        <v>0</v>
      </c>
      <c r="O328" s="47">
        <v>46051</v>
      </c>
      <c r="P328" s="48">
        <v>46057</v>
      </c>
      <c r="Q328" s="49">
        <v>7</v>
      </c>
      <c r="R328" s="49">
        <v>3</v>
      </c>
      <c r="S328" s="32">
        <v>0.25</v>
      </c>
      <c r="T328" s="50">
        <v>46058</v>
      </c>
      <c r="U328" s="49">
        <v>7</v>
      </c>
      <c r="V328" s="42">
        <v>3</v>
      </c>
      <c r="W328" s="40">
        <v>0</v>
      </c>
      <c r="X328" s="33">
        <v>0</v>
      </c>
      <c r="Y328" s="51">
        <v>27</v>
      </c>
      <c r="Z328" s="52">
        <v>29106.887142857144</v>
      </c>
    </row>
    <row r="329" spans="1:26" x14ac:dyDescent="0.25">
      <c r="A329" s="38">
        <f>IFERROR(VLOOKUP(InteliPar[[#This Row],[Nombre de Articulo]],Productos[],4,FALSE),"00 Falta Info")</f>
        <v>0</v>
      </c>
      <c r="B329" s="34" t="str">
        <f>IFERROR(VLOOKUP(InteliPar[[#This Row],[Nombre de Articulo]],Productos[],3,FALSE),"00 Falta Info")</f>
        <v>Lacteos</v>
      </c>
      <c r="C329" s="34" t="str">
        <f>IFERROR(VLOOKUP(InteliPar[[#This Row],[Nombre de Articulo]],Productos[],2,FALSE),"00 Falta Info")</f>
        <v>Quesos</v>
      </c>
      <c r="D329" s="53">
        <v>46064</v>
      </c>
      <c r="E329" s="39" t="s">
        <v>122</v>
      </c>
      <c r="F329" s="40">
        <v>0.7</v>
      </c>
      <c r="G329" s="41">
        <v>33723.9</v>
      </c>
      <c r="H329" s="42">
        <v>1.33</v>
      </c>
      <c r="I329" s="43" t="s">
        <v>73</v>
      </c>
      <c r="J329" s="41">
        <v>25356.34</v>
      </c>
      <c r="K329" s="44">
        <v>0.7</v>
      </c>
      <c r="L329" s="45" t="s">
        <v>74</v>
      </c>
      <c r="M329" s="46" t="s">
        <v>91</v>
      </c>
      <c r="N329" s="40">
        <v>0</v>
      </c>
      <c r="O329" s="47">
        <v>46051</v>
      </c>
      <c r="P329" s="48">
        <v>46057</v>
      </c>
      <c r="Q329" s="49">
        <v>7</v>
      </c>
      <c r="R329" s="49">
        <v>3</v>
      </c>
      <c r="S329" s="32">
        <v>0.25</v>
      </c>
      <c r="T329" s="50">
        <v>46058</v>
      </c>
      <c r="U329" s="49">
        <v>7</v>
      </c>
      <c r="V329" s="42">
        <v>2</v>
      </c>
      <c r="W329" s="40">
        <v>1</v>
      </c>
      <c r="X329" s="33">
        <v>25356.34</v>
      </c>
      <c r="Y329" s="51">
        <v>13</v>
      </c>
      <c r="Z329" s="52">
        <v>0</v>
      </c>
    </row>
    <row r="330" spans="1:26" x14ac:dyDescent="0.25">
      <c r="A330" s="38">
        <f>IFERROR(VLOOKUP(InteliPar[[#This Row],[Nombre de Articulo]],Productos[],4,FALSE),"00 Falta Info")</f>
        <v>0</v>
      </c>
      <c r="B330" s="34" t="str">
        <f>IFERROR(VLOOKUP(InteliPar[[#This Row],[Nombre de Articulo]],Productos[],3,FALSE),"00 Falta Info")</f>
        <v>Lacteos</v>
      </c>
      <c r="C330" s="34" t="str">
        <f>IFERROR(VLOOKUP(InteliPar[[#This Row],[Nombre de Articulo]],Productos[],2,FALSE),"00 Falta Info")</f>
        <v>Quesos</v>
      </c>
      <c r="D330" s="53">
        <v>46064</v>
      </c>
      <c r="E330" s="39" t="s">
        <v>123</v>
      </c>
      <c r="F330" s="40">
        <v>2.6</v>
      </c>
      <c r="G330" s="41">
        <v>143139</v>
      </c>
      <c r="H330" s="42">
        <v>14.26</v>
      </c>
      <c r="I330" s="43" t="s">
        <v>73</v>
      </c>
      <c r="J330" s="41">
        <v>10035.73</v>
      </c>
      <c r="K330" s="44">
        <v>5</v>
      </c>
      <c r="L330" s="45" t="s">
        <v>74</v>
      </c>
      <c r="M330" s="46" t="s">
        <v>448</v>
      </c>
      <c r="N330" s="40">
        <v>2.7</v>
      </c>
      <c r="O330" s="47">
        <v>46051</v>
      </c>
      <c r="P330" s="48">
        <v>46057</v>
      </c>
      <c r="Q330" s="49">
        <v>7</v>
      </c>
      <c r="R330" s="49">
        <v>3</v>
      </c>
      <c r="S330" s="32">
        <v>0.25</v>
      </c>
      <c r="T330" s="50">
        <v>46058</v>
      </c>
      <c r="U330" s="49">
        <v>7</v>
      </c>
      <c r="V330" s="42">
        <v>9</v>
      </c>
      <c r="W330" s="40">
        <v>0</v>
      </c>
      <c r="X330" s="33">
        <v>0</v>
      </c>
      <c r="Y330" s="51">
        <v>20</v>
      </c>
      <c r="Z330" s="52">
        <v>17920.946428571428</v>
      </c>
    </row>
    <row r="331" spans="1:26" x14ac:dyDescent="0.25">
      <c r="A331" s="38">
        <f>IFERROR(VLOOKUP(InteliPar[[#This Row],[Nombre de Articulo]],Productos[],4,FALSE),"00 Falta Info")</f>
        <v>0</v>
      </c>
      <c r="B331" s="34" t="str">
        <f>IFERROR(VLOOKUP(InteliPar[[#This Row],[Nombre de Articulo]],Productos[],3,FALSE),"00 Falta Info")</f>
        <v>Lacteos</v>
      </c>
      <c r="C331" s="34" t="str">
        <f>IFERROR(VLOOKUP(InteliPar[[#This Row],[Nombre de Articulo]],Productos[],2,FALSE),"00 Falta Info")</f>
        <v>Quesos</v>
      </c>
      <c r="D331" s="53">
        <v>46064</v>
      </c>
      <c r="E331" s="39" t="s">
        <v>90</v>
      </c>
      <c r="F331" s="40">
        <v>0.3</v>
      </c>
      <c r="G331" s="41">
        <v>70427.100000000006</v>
      </c>
      <c r="H331" s="42">
        <v>3.88</v>
      </c>
      <c r="I331" s="43" t="s">
        <v>73</v>
      </c>
      <c r="J331" s="41">
        <v>18151.3</v>
      </c>
      <c r="K331" s="44">
        <v>0.9</v>
      </c>
      <c r="L331" s="45" t="s">
        <v>74</v>
      </c>
      <c r="M331" s="46" t="s">
        <v>91</v>
      </c>
      <c r="N331" s="40">
        <v>0</v>
      </c>
      <c r="O331" s="47">
        <v>46051</v>
      </c>
      <c r="P331" s="48">
        <v>46057</v>
      </c>
      <c r="Q331" s="49">
        <v>7</v>
      </c>
      <c r="R331" s="49">
        <v>3</v>
      </c>
      <c r="S331" s="32">
        <v>0.25</v>
      </c>
      <c r="T331" s="50">
        <v>46058</v>
      </c>
      <c r="U331" s="49">
        <v>7</v>
      </c>
      <c r="V331" s="42">
        <v>2</v>
      </c>
      <c r="W331" s="40">
        <v>0</v>
      </c>
      <c r="X331" s="33">
        <v>0</v>
      </c>
      <c r="Y331" s="51">
        <v>30</v>
      </c>
      <c r="Z331" s="52">
        <v>29171.732142857149</v>
      </c>
    </row>
    <row r="332" spans="1:26" x14ac:dyDescent="0.25">
      <c r="A332" s="38">
        <f>IFERROR(VLOOKUP(InteliPar[[#This Row],[Nombre de Articulo]],Productos[],4,FALSE),"00 Falta Info")</f>
        <v>0</v>
      </c>
      <c r="B332" s="34" t="str">
        <f>IFERROR(VLOOKUP(InteliPar[[#This Row],[Nombre de Articulo]],Productos[],3,FALSE),"00 Falta Info")</f>
        <v>Abarrotes</v>
      </c>
      <c r="C332" s="34" t="str">
        <f>IFERROR(VLOOKUP(InteliPar[[#This Row],[Nombre de Articulo]],Productos[],2,FALSE),"00 Falta Info")</f>
        <v>Chocolate</v>
      </c>
      <c r="D332" s="53">
        <v>46064</v>
      </c>
      <c r="E332" s="39" t="s">
        <v>124</v>
      </c>
      <c r="F332" s="40">
        <v>0.7</v>
      </c>
      <c r="G332" s="41"/>
      <c r="H332" s="42">
        <v>19.670000000000002</v>
      </c>
      <c r="I332" s="43" t="s">
        <v>73</v>
      </c>
      <c r="J332" s="41"/>
      <c r="K332" s="44">
        <v>0.2</v>
      </c>
      <c r="L332" s="45" t="s">
        <v>74</v>
      </c>
      <c r="M332" s="46" t="s">
        <v>91</v>
      </c>
      <c r="N332" s="40">
        <v>0</v>
      </c>
      <c r="O332" s="47">
        <v>46051</v>
      </c>
      <c r="P332" s="48">
        <v>46057</v>
      </c>
      <c r="Q332" s="49">
        <v>7</v>
      </c>
      <c r="R332" s="49">
        <v>3</v>
      </c>
      <c r="S332" s="32">
        <v>0.25</v>
      </c>
      <c r="T332" s="50">
        <v>46058</v>
      </c>
      <c r="U332" s="49">
        <v>7</v>
      </c>
      <c r="V332" s="42">
        <v>1</v>
      </c>
      <c r="W332" s="40">
        <v>0</v>
      </c>
      <c r="X332" s="33">
        <v>0</v>
      </c>
      <c r="Y332" s="51">
        <v>688</v>
      </c>
      <c r="Z332" s="52">
        <v>0</v>
      </c>
    </row>
    <row r="333" spans="1:26" x14ac:dyDescent="0.25">
      <c r="A333" s="38">
        <f>IFERROR(VLOOKUP(InteliPar[[#This Row],[Nombre de Articulo]],Productos[],4,FALSE),"00 Falta Info")</f>
        <v>0</v>
      </c>
      <c r="B333" s="34" t="str">
        <f>IFERROR(VLOOKUP(InteliPar[[#This Row],[Nombre de Articulo]],Productos[],3,FALSE),"00 Falta Info")</f>
        <v>Abarrotes</v>
      </c>
      <c r="C333" s="34" t="str">
        <f>IFERROR(VLOOKUP(InteliPar[[#This Row],[Nombre de Articulo]],Productos[],2,FALSE),"00 Falta Info")</f>
        <v>Chocolate</v>
      </c>
      <c r="D333" s="53">
        <v>46064</v>
      </c>
      <c r="E333" s="39" t="s">
        <v>125</v>
      </c>
      <c r="F333" s="40">
        <v>1.3</v>
      </c>
      <c r="G333" s="41">
        <v>75043.100000000006</v>
      </c>
      <c r="H333" s="42">
        <v>7.6</v>
      </c>
      <c r="I333" s="43" t="s">
        <v>73</v>
      </c>
      <c r="J333" s="41">
        <v>9876.2900000000009</v>
      </c>
      <c r="K333" s="44">
        <v>0.3</v>
      </c>
      <c r="L333" s="45" t="s">
        <v>74</v>
      </c>
      <c r="M333" s="46" t="s">
        <v>91</v>
      </c>
      <c r="N333" s="40">
        <v>0</v>
      </c>
      <c r="O333" s="47">
        <v>46051</v>
      </c>
      <c r="P333" s="48">
        <v>46057</v>
      </c>
      <c r="Q333" s="49">
        <v>7</v>
      </c>
      <c r="R333" s="49">
        <v>3</v>
      </c>
      <c r="S333" s="32">
        <v>0.25</v>
      </c>
      <c r="T333" s="50">
        <v>46058</v>
      </c>
      <c r="U333" s="49">
        <v>7</v>
      </c>
      <c r="V333" s="42">
        <v>1</v>
      </c>
      <c r="W333" s="40">
        <v>0</v>
      </c>
      <c r="X333" s="33">
        <v>0</v>
      </c>
      <c r="Y333" s="51">
        <v>177</v>
      </c>
      <c r="Z333" s="52">
        <v>67511.49664285715</v>
      </c>
    </row>
    <row r="334" spans="1:26" x14ac:dyDescent="0.25">
      <c r="A334" s="38">
        <f>IFERROR(VLOOKUP(InteliPar[[#This Row],[Nombre de Articulo]],Productos[],4,FALSE),"00 Falta Info")</f>
        <v>0</v>
      </c>
      <c r="B334" s="34" t="str">
        <f>IFERROR(VLOOKUP(InteliPar[[#This Row],[Nombre de Articulo]],Productos[],3,FALSE),"00 Falta Info")</f>
        <v>Abarrotes</v>
      </c>
      <c r="C334" s="34" t="str">
        <f>IFERROR(VLOOKUP(InteliPar[[#This Row],[Nombre de Articulo]],Productos[],2,FALSE),"00 Falta Info")</f>
        <v>Chocolate</v>
      </c>
      <c r="D334" s="53">
        <v>46064</v>
      </c>
      <c r="E334" s="39" t="s">
        <v>126</v>
      </c>
      <c r="F334" s="40">
        <v>-0.2</v>
      </c>
      <c r="G334" s="41"/>
      <c r="H334" s="42">
        <v>10.1</v>
      </c>
      <c r="I334" s="43" t="s">
        <v>73</v>
      </c>
      <c r="J334" s="41"/>
      <c r="K334" s="44">
        <v>-0.2</v>
      </c>
      <c r="L334" s="45" t="s">
        <v>74</v>
      </c>
      <c r="M334" s="46" t="s">
        <v>91</v>
      </c>
      <c r="N334" s="40">
        <v>0</v>
      </c>
      <c r="O334" s="47">
        <v>46051</v>
      </c>
      <c r="P334" s="48">
        <v>46057</v>
      </c>
      <c r="Q334" s="49">
        <v>7</v>
      </c>
      <c r="R334" s="49">
        <v>3</v>
      </c>
      <c r="S334" s="32">
        <v>0.25</v>
      </c>
      <c r="T334" s="50">
        <v>46058</v>
      </c>
      <c r="U334" s="49">
        <v>7</v>
      </c>
      <c r="V334" s="42">
        <v>-1</v>
      </c>
      <c r="W334" s="40">
        <v>0</v>
      </c>
      <c r="X334" s="33">
        <v>0</v>
      </c>
      <c r="Y334" s="51">
        <v>-354</v>
      </c>
      <c r="Z334" s="52">
        <v>0</v>
      </c>
    </row>
    <row r="335" spans="1:26" x14ac:dyDescent="0.25">
      <c r="A335" s="38">
        <f>IFERROR(VLOOKUP(InteliPar[[#This Row],[Nombre de Articulo]],Productos[],4,FALSE),"00 Falta Info")</f>
        <v>0</v>
      </c>
      <c r="B335" s="34" t="str">
        <f>IFERROR(VLOOKUP(InteliPar[[#This Row],[Nombre de Articulo]],Productos[],3,FALSE),"00 Falta Info")</f>
        <v>Abarrotes</v>
      </c>
      <c r="C335" s="34" t="str">
        <f>IFERROR(VLOOKUP(InteliPar[[#This Row],[Nombre de Articulo]],Productos[],2,FALSE),"00 Falta Info")</f>
        <v>Aceite</v>
      </c>
      <c r="D335" s="53">
        <v>46064</v>
      </c>
      <c r="E335" s="39" t="s">
        <v>127</v>
      </c>
      <c r="F335" s="40">
        <v>23</v>
      </c>
      <c r="G335" s="41">
        <v>36731</v>
      </c>
      <c r="H335" s="42">
        <v>23</v>
      </c>
      <c r="I335" s="43">
        <v>1</v>
      </c>
      <c r="J335" s="41">
        <v>1597</v>
      </c>
      <c r="K335" s="44">
        <v>29.3</v>
      </c>
      <c r="L335" s="45" t="s">
        <v>453</v>
      </c>
      <c r="M335" s="46" t="s">
        <v>91</v>
      </c>
      <c r="N335" s="40">
        <v>36</v>
      </c>
      <c r="O335" s="47">
        <v>46051</v>
      </c>
      <c r="P335" s="48">
        <v>46057</v>
      </c>
      <c r="Q335" s="49">
        <v>7</v>
      </c>
      <c r="R335" s="49">
        <v>3</v>
      </c>
      <c r="S335" s="32">
        <v>0.25</v>
      </c>
      <c r="T335" s="50">
        <v>46058</v>
      </c>
      <c r="U335" s="49">
        <v>7</v>
      </c>
      <c r="V335" s="42">
        <v>53</v>
      </c>
      <c r="W335" s="40">
        <v>30</v>
      </c>
      <c r="X335" s="33">
        <v>47910</v>
      </c>
      <c r="Y335" s="51">
        <v>5</v>
      </c>
      <c r="Z335" s="52">
        <v>0</v>
      </c>
    </row>
    <row r="336" spans="1:26" x14ac:dyDescent="0.25">
      <c r="A336" s="38">
        <f>IFERROR(VLOOKUP(InteliPar[[#This Row],[Nombre de Articulo]],Productos[],4,FALSE),"00 Falta Info")</f>
        <v>0</v>
      </c>
      <c r="B336" s="34" t="str">
        <f>IFERROR(VLOOKUP(InteliPar[[#This Row],[Nombre de Articulo]],Productos[],3,FALSE),"00 Falta Info")</f>
        <v>Verduras</v>
      </c>
      <c r="C336" s="34" t="str">
        <f>IFERROR(VLOOKUP(InteliPar[[#This Row],[Nombre de Articulo]],Productos[],2,FALSE),"00 Falta Info")</f>
        <v>Champiñon</v>
      </c>
      <c r="D336" s="53">
        <v>46064</v>
      </c>
      <c r="E336" s="39" t="s">
        <v>128</v>
      </c>
      <c r="F336" s="40">
        <v>3.4</v>
      </c>
      <c r="G336" s="41">
        <v>7560.55</v>
      </c>
      <c r="H336" s="42">
        <v>0.44</v>
      </c>
      <c r="I336" s="43" t="s">
        <v>73</v>
      </c>
      <c r="J336" s="41">
        <v>16990</v>
      </c>
      <c r="K336" s="44">
        <v>3.4</v>
      </c>
      <c r="L336" s="45" t="s">
        <v>74</v>
      </c>
      <c r="M336" s="46" t="s">
        <v>461</v>
      </c>
      <c r="N336" s="40">
        <v>1</v>
      </c>
      <c r="O336" s="47">
        <v>46051</v>
      </c>
      <c r="P336" s="48">
        <v>46057</v>
      </c>
      <c r="Q336" s="49">
        <v>7</v>
      </c>
      <c r="R336" s="49">
        <v>3</v>
      </c>
      <c r="S336" s="32">
        <v>0.25</v>
      </c>
      <c r="T336" s="50">
        <v>46058</v>
      </c>
      <c r="U336" s="49">
        <v>7</v>
      </c>
      <c r="V336" s="42">
        <v>7</v>
      </c>
      <c r="W336" s="40">
        <v>7</v>
      </c>
      <c r="X336" s="33">
        <v>118930</v>
      </c>
      <c r="Y336" s="51">
        <v>1</v>
      </c>
      <c r="Z336" s="52">
        <v>0</v>
      </c>
    </row>
    <row r="337" spans="1:26" x14ac:dyDescent="0.25">
      <c r="A337" s="38">
        <f>IFERROR(VLOOKUP(InteliPar[[#This Row],[Nombre de Articulo]],Productos[],4,FALSE),"00 Falta Info")</f>
        <v>0</v>
      </c>
      <c r="B337" s="34" t="str">
        <f>IFERROR(VLOOKUP(InteliPar[[#This Row],[Nombre de Articulo]],Productos[],3,FALSE),"00 Falta Info")</f>
        <v>Verduras</v>
      </c>
      <c r="C337" s="34" t="str">
        <f>IFERROR(VLOOKUP(InteliPar[[#This Row],[Nombre de Articulo]],Productos[],2,FALSE),"00 Falta Info")</f>
        <v>Champiñon</v>
      </c>
      <c r="D337" s="53">
        <v>46064</v>
      </c>
      <c r="E337" s="39" t="s">
        <v>129</v>
      </c>
      <c r="F337" s="40">
        <v>1.2</v>
      </c>
      <c r="G337" s="41"/>
      <c r="H337" s="42"/>
      <c r="I337" s="43" t="s">
        <v>73</v>
      </c>
      <c r="J337" s="41">
        <v>13000</v>
      </c>
      <c r="K337" s="44">
        <v>1.2</v>
      </c>
      <c r="L337" s="45" t="s">
        <v>74</v>
      </c>
      <c r="M337" s="46" t="s">
        <v>461</v>
      </c>
      <c r="N337" s="40">
        <v>0</v>
      </c>
      <c r="O337" s="47">
        <v>46051</v>
      </c>
      <c r="P337" s="48">
        <v>46057</v>
      </c>
      <c r="Q337" s="49">
        <v>7</v>
      </c>
      <c r="R337" s="49">
        <v>3</v>
      </c>
      <c r="S337" s="32">
        <v>0.25</v>
      </c>
      <c r="T337" s="50">
        <v>46058</v>
      </c>
      <c r="U337" s="49">
        <v>7</v>
      </c>
      <c r="V337" s="42">
        <v>3</v>
      </c>
      <c r="W337" s="40">
        <v>3</v>
      </c>
      <c r="X337" s="33">
        <v>39000</v>
      </c>
      <c r="Y337" s="51">
        <v>0</v>
      </c>
      <c r="Z337" s="52">
        <v>0</v>
      </c>
    </row>
    <row r="338" spans="1:26" x14ac:dyDescent="0.25">
      <c r="A338" s="38">
        <f>IFERROR(VLOOKUP(InteliPar[[#This Row],[Nombre de Articulo]],Productos[],4,FALSE),"00 Falta Info")</f>
        <v>0</v>
      </c>
      <c r="B338" s="34" t="str">
        <f>IFERROR(VLOOKUP(InteliPar[[#This Row],[Nombre de Articulo]],Productos[],3,FALSE),"00 Falta Info")</f>
        <v>Verduras</v>
      </c>
      <c r="C338" s="34" t="str">
        <f>IFERROR(VLOOKUP(InteliPar[[#This Row],[Nombre de Articulo]],Productos[],2,FALSE),"00 Falta Info")</f>
        <v>Palta</v>
      </c>
      <c r="D338" s="53">
        <v>46064</v>
      </c>
      <c r="E338" s="39" t="s">
        <v>92</v>
      </c>
      <c r="F338" s="40">
        <v>20</v>
      </c>
      <c r="G338" s="41">
        <v>44763.9</v>
      </c>
      <c r="H338" s="42">
        <v>11.22</v>
      </c>
      <c r="I338" s="43" t="s">
        <v>73</v>
      </c>
      <c r="J338" s="41">
        <v>3990</v>
      </c>
      <c r="K338" s="44">
        <v>21.8</v>
      </c>
      <c r="L338" s="45" t="s">
        <v>74</v>
      </c>
      <c r="M338" s="46" t="s">
        <v>461</v>
      </c>
      <c r="N338" s="40">
        <v>20</v>
      </c>
      <c r="O338" s="47">
        <v>46051</v>
      </c>
      <c r="P338" s="48">
        <v>46057</v>
      </c>
      <c r="Q338" s="49">
        <v>7</v>
      </c>
      <c r="R338" s="49">
        <v>3</v>
      </c>
      <c r="S338" s="32">
        <v>0.25</v>
      </c>
      <c r="T338" s="50">
        <v>46058</v>
      </c>
      <c r="U338" s="49">
        <v>7</v>
      </c>
      <c r="V338" s="42">
        <v>39</v>
      </c>
      <c r="W338" s="40">
        <v>28</v>
      </c>
      <c r="X338" s="33">
        <v>111720</v>
      </c>
      <c r="Y338" s="51">
        <v>4</v>
      </c>
      <c r="Z338" s="52">
        <v>0</v>
      </c>
    </row>
    <row r="339" spans="1:26" x14ac:dyDescent="0.25">
      <c r="A339" s="38">
        <f>IFERROR(VLOOKUP(InteliPar[[#This Row],[Nombre de Articulo]],Productos[],4,FALSE),"00 Falta Info")</f>
        <v>0</v>
      </c>
      <c r="B339" s="34" t="str">
        <f>IFERROR(VLOOKUP(InteliPar[[#This Row],[Nombre de Articulo]],Productos[],3,FALSE),"00 Falta Info")</f>
        <v>Postres</v>
      </c>
      <c r="C339" s="34" t="str">
        <f>IFERROR(VLOOKUP(InteliPar[[#This Row],[Nombre de Articulo]],Productos[],2,FALSE),"00 Falta Info")</f>
        <v>Tortas</v>
      </c>
      <c r="D339" s="53">
        <v>46064</v>
      </c>
      <c r="E339" s="39" t="s">
        <v>130</v>
      </c>
      <c r="F339" s="40">
        <v>25</v>
      </c>
      <c r="G339" s="41">
        <v>24120</v>
      </c>
      <c r="H339" s="42">
        <v>20</v>
      </c>
      <c r="I339" s="43">
        <v>1</v>
      </c>
      <c r="J339" s="41">
        <v>1206</v>
      </c>
      <c r="K339" s="44">
        <v>47</v>
      </c>
      <c r="L339" s="45" t="s">
        <v>440</v>
      </c>
      <c r="M339" s="46" t="s">
        <v>455</v>
      </c>
      <c r="N339" s="40">
        <v>32</v>
      </c>
      <c r="O339" s="47">
        <v>46051</v>
      </c>
      <c r="P339" s="48">
        <v>46057</v>
      </c>
      <c r="Q339" s="49">
        <v>7</v>
      </c>
      <c r="R339" s="49">
        <v>3</v>
      </c>
      <c r="S339" s="32">
        <v>0.25</v>
      </c>
      <c r="T339" s="50">
        <v>46058</v>
      </c>
      <c r="U339" s="49">
        <v>7</v>
      </c>
      <c r="V339" s="42">
        <v>84</v>
      </c>
      <c r="W339" s="40">
        <v>64</v>
      </c>
      <c r="X339" s="33">
        <v>77184</v>
      </c>
      <c r="Y339" s="51">
        <v>3</v>
      </c>
      <c r="Z339" s="52">
        <v>0</v>
      </c>
    </row>
    <row r="340" spans="1:26" x14ac:dyDescent="0.25">
      <c r="A340" s="38">
        <f>IFERROR(VLOOKUP(InteliPar[[#This Row],[Nombre de Articulo]],Productos[],4,FALSE),"00 Falta Info")</f>
        <v>0</v>
      </c>
      <c r="B340" s="34" t="str">
        <f>IFERROR(VLOOKUP(InteliPar[[#This Row],[Nombre de Articulo]],Productos[],3,FALSE),"00 Falta Info")</f>
        <v>Postres</v>
      </c>
      <c r="C340" s="34" t="str">
        <f>IFERROR(VLOOKUP(InteliPar[[#This Row],[Nombre de Articulo]],Productos[],2,FALSE),"00 Falta Info")</f>
        <v>Tortas</v>
      </c>
      <c r="D340" s="53">
        <v>46064</v>
      </c>
      <c r="E340" s="39" t="s">
        <v>131</v>
      </c>
      <c r="F340" s="40">
        <v>14</v>
      </c>
      <c r="G340" s="41">
        <v>78218</v>
      </c>
      <c r="H340" s="42">
        <v>74</v>
      </c>
      <c r="I340" s="43">
        <v>1</v>
      </c>
      <c r="J340" s="41">
        <v>1057</v>
      </c>
      <c r="K340" s="44">
        <v>19</v>
      </c>
      <c r="L340" s="45" t="s">
        <v>440</v>
      </c>
      <c r="M340" s="46" t="s">
        <v>455</v>
      </c>
      <c r="N340" s="40">
        <v>41</v>
      </c>
      <c r="O340" s="47">
        <v>46051</v>
      </c>
      <c r="P340" s="48">
        <v>46057</v>
      </c>
      <c r="Q340" s="49">
        <v>7</v>
      </c>
      <c r="R340" s="49">
        <v>3</v>
      </c>
      <c r="S340" s="32">
        <v>0.25</v>
      </c>
      <c r="T340" s="50">
        <v>46058</v>
      </c>
      <c r="U340" s="49">
        <v>7</v>
      </c>
      <c r="V340" s="42">
        <v>34</v>
      </c>
      <c r="W340" s="40">
        <v>0</v>
      </c>
      <c r="X340" s="33">
        <v>0</v>
      </c>
      <c r="Y340" s="51">
        <v>27</v>
      </c>
      <c r="Z340" s="52">
        <v>27255.500000000004</v>
      </c>
    </row>
    <row r="341" spans="1:26" x14ac:dyDescent="0.25">
      <c r="A341" s="38">
        <f>IFERROR(VLOOKUP(InteliPar[[#This Row],[Nombre de Articulo]],Productos[],4,FALSE),"00 Falta Info")</f>
        <v>0</v>
      </c>
      <c r="B341" s="34" t="str">
        <f>IFERROR(VLOOKUP(InteliPar[[#This Row],[Nombre de Articulo]],Productos[],3,FALSE),"00 Falta Info")</f>
        <v>Postres</v>
      </c>
      <c r="C341" s="34" t="str">
        <f>IFERROR(VLOOKUP(InteliPar[[#This Row],[Nombre de Articulo]],Productos[],2,FALSE),"00 Falta Info")</f>
        <v>Tortas</v>
      </c>
      <c r="D341" s="53">
        <v>46064</v>
      </c>
      <c r="E341" s="39" t="s">
        <v>143</v>
      </c>
      <c r="F341" s="40">
        <v>8</v>
      </c>
      <c r="G341" s="41">
        <v>41742</v>
      </c>
      <c r="H341" s="42">
        <v>27</v>
      </c>
      <c r="I341" s="43">
        <v>1</v>
      </c>
      <c r="J341" s="41">
        <v>1546</v>
      </c>
      <c r="K341" s="44">
        <v>8</v>
      </c>
      <c r="L341" s="45" t="s">
        <v>440</v>
      </c>
      <c r="M341" s="46" t="s">
        <v>455</v>
      </c>
      <c r="N341" s="40">
        <v>0</v>
      </c>
      <c r="O341" s="47">
        <v>46051</v>
      </c>
      <c r="P341" s="48">
        <v>46057</v>
      </c>
      <c r="Q341" s="49">
        <v>7</v>
      </c>
      <c r="R341" s="49">
        <v>3</v>
      </c>
      <c r="S341" s="32">
        <v>0.25</v>
      </c>
      <c r="T341" s="50">
        <v>46058</v>
      </c>
      <c r="U341" s="49">
        <v>7</v>
      </c>
      <c r="V341" s="42">
        <v>15</v>
      </c>
      <c r="W341" s="40">
        <v>0</v>
      </c>
      <c r="X341" s="33">
        <v>0</v>
      </c>
      <c r="Y341" s="51">
        <v>24</v>
      </c>
      <c r="Z341" s="52">
        <v>11484.571428571428</v>
      </c>
    </row>
    <row r="342" spans="1:26" x14ac:dyDescent="0.25">
      <c r="A342" s="38">
        <f>IFERROR(VLOOKUP(InteliPar[[#This Row],[Nombre de Articulo]],Productos[],4,FALSE),"00 Falta Info")</f>
        <v>0</v>
      </c>
      <c r="B342" s="34" t="str">
        <f>IFERROR(VLOOKUP(InteliPar[[#This Row],[Nombre de Articulo]],Productos[],3,FALSE),"00 Falta Info")</f>
        <v>Postres</v>
      </c>
      <c r="C342" s="34" t="str">
        <f>IFERROR(VLOOKUP(InteliPar[[#This Row],[Nombre de Articulo]],Productos[],2,FALSE),"00 Falta Info")</f>
        <v>Tortas</v>
      </c>
      <c r="D342" s="55">
        <v>46064</v>
      </c>
      <c r="E342" s="39" t="s">
        <v>132</v>
      </c>
      <c r="F342" s="40">
        <v>48</v>
      </c>
      <c r="G342" s="56">
        <v>19920</v>
      </c>
      <c r="H342" s="42">
        <v>83</v>
      </c>
      <c r="I342" s="43">
        <v>1</v>
      </c>
      <c r="J342" s="56">
        <v>240</v>
      </c>
      <c r="K342" s="40">
        <v>48</v>
      </c>
      <c r="L342" s="45" t="s">
        <v>440</v>
      </c>
      <c r="M342" s="46" t="s">
        <v>455</v>
      </c>
      <c r="N342" s="40">
        <v>0</v>
      </c>
      <c r="O342" s="57">
        <v>46051</v>
      </c>
      <c r="P342" s="57">
        <v>46057</v>
      </c>
      <c r="Q342" s="49">
        <v>7</v>
      </c>
      <c r="R342" s="49">
        <v>3</v>
      </c>
      <c r="S342" s="58">
        <v>0.25</v>
      </c>
      <c r="T342" s="57">
        <v>46058</v>
      </c>
      <c r="U342" s="49">
        <v>7</v>
      </c>
      <c r="V342" s="42">
        <v>86</v>
      </c>
      <c r="W342" s="40">
        <v>3</v>
      </c>
      <c r="X342" s="59">
        <v>720</v>
      </c>
      <c r="Y342" s="40">
        <v>12</v>
      </c>
      <c r="Z342" s="56">
        <v>0</v>
      </c>
    </row>
    <row r="343" spans="1:26" x14ac:dyDescent="0.25">
      <c r="A343" s="38">
        <f>IFERROR(VLOOKUP(InteliPar[[#This Row],[Nombre de Articulo]],Productos[],4,FALSE),"00 Falta Info")</f>
        <v>0</v>
      </c>
      <c r="B343" s="34" t="str">
        <f>IFERROR(VLOOKUP(InteliPar[[#This Row],[Nombre de Articulo]],Productos[],3,FALSE),"00 Falta Info")</f>
        <v>Postres</v>
      </c>
      <c r="C343" s="34" t="str">
        <f>IFERROR(VLOOKUP(InteliPar[[#This Row],[Nombre de Articulo]],Productos[],2,FALSE),"00 Falta Info")</f>
        <v>Tortas</v>
      </c>
      <c r="D343" s="55">
        <v>46064</v>
      </c>
      <c r="E343" s="39" t="s">
        <v>144</v>
      </c>
      <c r="F343" s="40">
        <v>34</v>
      </c>
      <c r="G343" s="56">
        <v>25974</v>
      </c>
      <c r="H343" s="42">
        <v>78</v>
      </c>
      <c r="I343" s="43">
        <v>1</v>
      </c>
      <c r="J343" s="56">
        <v>333</v>
      </c>
      <c r="K343" s="40">
        <v>34</v>
      </c>
      <c r="L343" s="45" t="s">
        <v>440</v>
      </c>
      <c r="M343" s="46" t="s">
        <v>455</v>
      </c>
      <c r="N343" s="40">
        <v>56</v>
      </c>
      <c r="O343" s="57">
        <v>46051</v>
      </c>
      <c r="P343" s="57">
        <v>46057</v>
      </c>
      <c r="Q343" s="49">
        <v>7</v>
      </c>
      <c r="R343" s="49">
        <v>3</v>
      </c>
      <c r="S343" s="58">
        <v>0.25</v>
      </c>
      <c r="T343" s="57">
        <v>46058</v>
      </c>
      <c r="U343" s="49">
        <v>7</v>
      </c>
      <c r="V343" s="42">
        <v>61</v>
      </c>
      <c r="W343" s="40">
        <v>0</v>
      </c>
      <c r="X343" s="59">
        <v>0</v>
      </c>
      <c r="Y343" s="40">
        <v>16</v>
      </c>
      <c r="Z343" s="56">
        <v>0</v>
      </c>
    </row>
    <row r="344" spans="1:26" x14ac:dyDescent="0.25">
      <c r="A344" s="38">
        <f>IFERROR(VLOOKUP(InteliPar[[#This Row],[Nombre de Articulo]],Productos[],4,FALSE),"00 Falta Info")</f>
        <v>0</v>
      </c>
      <c r="B344" s="34" t="str">
        <f>IFERROR(VLOOKUP(InteliPar[[#This Row],[Nombre de Articulo]],Productos[],3,FALSE),"00 Falta Info")</f>
        <v>Postres</v>
      </c>
      <c r="C344" s="34" t="str">
        <f>IFERROR(VLOOKUP(InteliPar[[#This Row],[Nombre de Articulo]],Productos[],2,FALSE),"00 Falta Info")</f>
        <v>Tortas</v>
      </c>
      <c r="D344" s="55">
        <v>46064</v>
      </c>
      <c r="E344" s="39" t="s">
        <v>133</v>
      </c>
      <c r="F344" s="40"/>
      <c r="G344" s="56">
        <v>6580</v>
      </c>
      <c r="H344" s="42">
        <v>14</v>
      </c>
      <c r="I344" s="43">
        <v>1</v>
      </c>
      <c r="J344" s="56">
        <v>470</v>
      </c>
      <c r="K344" s="40">
        <v>0</v>
      </c>
      <c r="L344" s="45" t="s">
        <v>440</v>
      </c>
      <c r="M344" s="46" t="s">
        <v>455</v>
      </c>
      <c r="N344" s="40">
        <v>0</v>
      </c>
      <c r="O344" s="57">
        <v>46051</v>
      </c>
      <c r="P344" s="57">
        <v>46057</v>
      </c>
      <c r="Q344" s="49">
        <v>7</v>
      </c>
      <c r="R344" s="49">
        <v>3</v>
      </c>
      <c r="S344" s="58">
        <v>0.25</v>
      </c>
      <c r="T344" s="57">
        <v>46058</v>
      </c>
      <c r="U344" s="49">
        <v>7</v>
      </c>
      <c r="V344" s="42">
        <v>0</v>
      </c>
      <c r="W344" s="40">
        <v>0</v>
      </c>
      <c r="X344" s="59">
        <v>0</v>
      </c>
      <c r="Y344" s="40">
        <v>0</v>
      </c>
      <c r="Z344" s="56">
        <v>0</v>
      </c>
    </row>
    <row r="345" spans="1:26" x14ac:dyDescent="0.25">
      <c r="A345" s="38">
        <f>IFERROR(VLOOKUP(InteliPar[[#This Row],[Nombre de Articulo]],Productos[],4,FALSE),"00 Falta Info")</f>
        <v>0</v>
      </c>
      <c r="B345" s="34" t="str">
        <f>IFERROR(VLOOKUP(InteliPar[[#This Row],[Nombre de Articulo]],Productos[],3,FALSE),"00 Falta Info")</f>
        <v>Postres</v>
      </c>
      <c r="C345" s="34" t="str">
        <f>IFERROR(VLOOKUP(InteliPar[[#This Row],[Nombre de Articulo]],Productos[],2,FALSE),"00 Falta Info")</f>
        <v>Tortas</v>
      </c>
      <c r="D345" s="55">
        <v>46064</v>
      </c>
      <c r="E345" s="39" t="s">
        <v>134</v>
      </c>
      <c r="F345" s="40">
        <v>4</v>
      </c>
      <c r="G345" s="56"/>
      <c r="H345" s="42"/>
      <c r="I345" s="43">
        <v>1</v>
      </c>
      <c r="J345" s="56">
        <v>1200</v>
      </c>
      <c r="K345" s="40">
        <v>22</v>
      </c>
      <c r="L345" s="45" t="s">
        <v>440</v>
      </c>
      <c r="M345" s="46" t="s">
        <v>455</v>
      </c>
      <c r="N345" s="40">
        <v>0</v>
      </c>
      <c r="O345" s="57">
        <v>46051</v>
      </c>
      <c r="P345" s="57">
        <v>46057</v>
      </c>
      <c r="Q345" s="49">
        <v>7</v>
      </c>
      <c r="R345" s="49">
        <v>3</v>
      </c>
      <c r="S345" s="58">
        <v>0.25</v>
      </c>
      <c r="T345" s="57">
        <v>46058</v>
      </c>
      <c r="U345" s="49">
        <v>7</v>
      </c>
      <c r="V345" s="42">
        <v>40</v>
      </c>
      <c r="W345" s="40">
        <v>40</v>
      </c>
      <c r="X345" s="59">
        <v>48000</v>
      </c>
      <c r="Y345" s="40">
        <v>0</v>
      </c>
      <c r="Z345" s="56">
        <v>0</v>
      </c>
    </row>
    <row r="346" spans="1:26" x14ac:dyDescent="0.25">
      <c r="A346" s="38">
        <f>IFERROR(VLOOKUP(InteliPar[[#This Row],[Nombre de Articulo]],Productos[],4,FALSE),"00 Falta Info")</f>
        <v>0</v>
      </c>
      <c r="B346" s="34" t="str">
        <f>IFERROR(VLOOKUP(InteliPar[[#This Row],[Nombre de Articulo]],Productos[],3,FALSE),"00 Falta Info")</f>
        <v>Postres</v>
      </c>
      <c r="C346" s="34" t="str">
        <f>IFERROR(VLOOKUP(InteliPar[[#This Row],[Nombre de Articulo]],Productos[],2,FALSE),"00 Falta Info")</f>
        <v>Tortas</v>
      </c>
      <c r="D346" s="55">
        <v>46064</v>
      </c>
      <c r="E346" s="39" t="s">
        <v>145</v>
      </c>
      <c r="F346" s="40">
        <v>7</v>
      </c>
      <c r="G346" s="56">
        <v>43320</v>
      </c>
      <c r="H346" s="42">
        <v>38</v>
      </c>
      <c r="I346" s="43">
        <v>1</v>
      </c>
      <c r="J346" s="56">
        <v>1140</v>
      </c>
      <c r="K346" s="40">
        <v>7</v>
      </c>
      <c r="L346" s="45" t="s">
        <v>440</v>
      </c>
      <c r="M346" s="46" t="s">
        <v>455</v>
      </c>
      <c r="N346" s="40">
        <v>0</v>
      </c>
      <c r="O346" s="57">
        <v>46051</v>
      </c>
      <c r="P346" s="57">
        <v>46057</v>
      </c>
      <c r="Q346" s="49">
        <v>7</v>
      </c>
      <c r="R346" s="49">
        <v>3</v>
      </c>
      <c r="S346" s="58">
        <v>0.25</v>
      </c>
      <c r="T346" s="57">
        <v>46058</v>
      </c>
      <c r="U346" s="49">
        <v>7</v>
      </c>
      <c r="V346" s="42">
        <v>13</v>
      </c>
      <c r="W346" s="40">
        <v>0</v>
      </c>
      <c r="X346" s="59">
        <v>0</v>
      </c>
      <c r="Y346" s="40">
        <v>38</v>
      </c>
      <c r="Z346" s="56">
        <v>23370</v>
      </c>
    </row>
    <row r="347" spans="1:26" x14ac:dyDescent="0.25">
      <c r="A347" s="38">
        <f>IFERROR(VLOOKUP(InteliPar[[#This Row],[Nombre de Articulo]],Productos[],4,FALSE),"00 Falta Info")</f>
        <v>0</v>
      </c>
      <c r="B347" s="34" t="str">
        <f>IFERROR(VLOOKUP(InteliPar[[#This Row],[Nombre de Articulo]],Productos[],3,FALSE),"00 Falta Info")</f>
        <v>Postres</v>
      </c>
      <c r="C347" s="34" t="str">
        <f>IFERROR(VLOOKUP(InteliPar[[#This Row],[Nombre de Articulo]],Productos[],2,FALSE),"00 Falta Info")</f>
        <v>Tortas</v>
      </c>
      <c r="D347" s="55">
        <v>46064</v>
      </c>
      <c r="E347" s="39" t="s">
        <v>135</v>
      </c>
      <c r="F347" s="40">
        <v>5</v>
      </c>
      <c r="G347" s="56">
        <v>3536</v>
      </c>
      <c r="H347" s="42">
        <v>13</v>
      </c>
      <c r="I347" s="43">
        <v>1</v>
      </c>
      <c r="J347" s="56">
        <v>272</v>
      </c>
      <c r="K347" s="40">
        <v>12</v>
      </c>
      <c r="L347" s="45" t="s">
        <v>440</v>
      </c>
      <c r="M347" s="46" t="s">
        <v>455</v>
      </c>
      <c r="N347" s="40">
        <v>10</v>
      </c>
      <c r="O347" s="57">
        <v>46051</v>
      </c>
      <c r="P347" s="57">
        <v>46057</v>
      </c>
      <c r="Q347" s="49">
        <v>7</v>
      </c>
      <c r="R347" s="49">
        <v>3</v>
      </c>
      <c r="S347" s="58">
        <v>0.25</v>
      </c>
      <c r="T347" s="57">
        <v>46058</v>
      </c>
      <c r="U347" s="49">
        <v>7</v>
      </c>
      <c r="V347" s="42">
        <v>22</v>
      </c>
      <c r="W347" s="40">
        <v>9</v>
      </c>
      <c r="X347" s="59">
        <v>2448</v>
      </c>
      <c r="Y347" s="40">
        <v>8</v>
      </c>
      <c r="Z347" s="56">
        <v>0</v>
      </c>
    </row>
    <row r="348" spans="1:26" x14ac:dyDescent="0.25">
      <c r="A348" s="38">
        <f>IFERROR(VLOOKUP(InteliPar[[#This Row],[Nombre de Articulo]],Productos[],4,FALSE),"00 Falta Info")</f>
        <v>0</v>
      </c>
      <c r="B348" s="34" t="str">
        <f>IFERROR(VLOOKUP(InteliPar[[#This Row],[Nombre de Articulo]],Productos[],3,FALSE),"00 Falta Info")</f>
        <v>Postres</v>
      </c>
      <c r="C348" s="34" t="str">
        <f>IFERROR(VLOOKUP(InteliPar[[#This Row],[Nombre de Articulo]],Productos[],2,FALSE),"00 Falta Info")</f>
        <v>Tortas</v>
      </c>
      <c r="D348" s="55">
        <v>46064</v>
      </c>
      <c r="E348" s="39" t="s">
        <v>136</v>
      </c>
      <c r="F348" s="40">
        <v>4</v>
      </c>
      <c r="G348" s="56"/>
      <c r="H348" s="42"/>
      <c r="I348" s="43">
        <v>1</v>
      </c>
      <c r="J348" s="56">
        <v>1300</v>
      </c>
      <c r="K348" s="40">
        <v>13</v>
      </c>
      <c r="L348" s="45" t="s">
        <v>440</v>
      </c>
      <c r="M348" s="46" t="s">
        <v>455</v>
      </c>
      <c r="N348" s="40">
        <v>0</v>
      </c>
      <c r="O348" s="57">
        <v>46051</v>
      </c>
      <c r="P348" s="57">
        <v>46057</v>
      </c>
      <c r="Q348" s="49">
        <v>7</v>
      </c>
      <c r="R348" s="49">
        <v>3</v>
      </c>
      <c r="S348" s="58">
        <v>0.25</v>
      </c>
      <c r="T348" s="57">
        <v>46058</v>
      </c>
      <c r="U348" s="49">
        <v>7</v>
      </c>
      <c r="V348" s="42">
        <v>24</v>
      </c>
      <c r="W348" s="40">
        <v>24</v>
      </c>
      <c r="X348" s="59">
        <v>31200</v>
      </c>
      <c r="Y348" s="40">
        <v>0</v>
      </c>
      <c r="Z348" s="56">
        <v>0</v>
      </c>
    </row>
    <row r="349" spans="1:26" x14ac:dyDescent="0.25">
      <c r="A349" s="38">
        <f>IFERROR(VLOOKUP(InteliPar[[#This Row],[Nombre de Articulo]],Productos[],4,FALSE),"00 Falta Info")</f>
        <v>0</v>
      </c>
      <c r="B349" s="34" t="str">
        <f>IFERROR(VLOOKUP(InteliPar[[#This Row],[Nombre de Articulo]],Productos[],3,FALSE),"00 Falta Info")</f>
        <v>Colación</v>
      </c>
      <c r="C349" s="34" t="str">
        <f>IFERROR(VLOOKUP(InteliPar[[#This Row],[Nombre de Articulo]],Productos[],2,FALSE),"00 Falta Info")</f>
        <v>Colacion</v>
      </c>
      <c r="D349" s="55">
        <v>46064</v>
      </c>
      <c r="E349" s="39" t="s">
        <v>137</v>
      </c>
      <c r="F349" s="40">
        <v>4.2</v>
      </c>
      <c r="G349" s="56">
        <v>31200</v>
      </c>
      <c r="H349" s="42">
        <v>6</v>
      </c>
      <c r="I349" s="43" t="s">
        <v>73</v>
      </c>
      <c r="J349" s="56">
        <v>5200</v>
      </c>
      <c r="K349" s="40">
        <v>11.6</v>
      </c>
      <c r="L349" s="45" t="s">
        <v>74</v>
      </c>
      <c r="M349" s="46" t="s">
        <v>441</v>
      </c>
      <c r="N349" s="40">
        <v>10.199999999999999</v>
      </c>
      <c r="O349" s="57">
        <v>46051</v>
      </c>
      <c r="P349" s="57">
        <v>46057</v>
      </c>
      <c r="Q349" s="49">
        <v>7</v>
      </c>
      <c r="R349" s="49">
        <v>3</v>
      </c>
      <c r="S349" s="58">
        <v>0.25</v>
      </c>
      <c r="T349" s="57">
        <v>46058</v>
      </c>
      <c r="U349" s="49">
        <v>7</v>
      </c>
      <c r="V349" s="42">
        <v>21</v>
      </c>
      <c r="W349" s="40">
        <v>15</v>
      </c>
      <c r="X349" s="59">
        <v>78000</v>
      </c>
      <c r="Y349" s="40">
        <v>4</v>
      </c>
      <c r="Z349" s="56">
        <v>0</v>
      </c>
    </row>
    <row r="350" spans="1:26" x14ac:dyDescent="0.25">
      <c r="A350" s="38">
        <f>IFERROR(VLOOKUP(InteliPar[[#This Row],[Nombre de Articulo]],Productos[],4,FALSE),"00 Falta Info")</f>
        <v>0</v>
      </c>
      <c r="B350" s="34" t="str">
        <f>IFERROR(VLOOKUP(InteliPar[[#This Row],[Nombre de Articulo]],Productos[],3,FALSE),"00 Falta Info")</f>
        <v>Colación</v>
      </c>
      <c r="C350" s="34" t="str">
        <f>IFERROR(VLOOKUP(InteliPar[[#This Row],[Nombre de Articulo]],Productos[],2,FALSE),"00 Falta Info")</f>
        <v>Colacion</v>
      </c>
      <c r="D350" s="55">
        <v>46064</v>
      </c>
      <c r="E350" s="39" t="s">
        <v>141</v>
      </c>
      <c r="F350" s="40"/>
      <c r="G350" s="56">
        <v>96000</v>
      </c>
      <c r="H350" s="42">
        <v>12</v>
      </c>
      <c r="I350" s="43" t="s">
        <v>73</v>
      </c>
      <c r="J350" s="56">
        <v>8000</v>
      </c>
      <c r="K350" s="40">
        <v>4</v>
      </c>
      <c r="L350" s="45" t="s">
        <v>74</v>
      </c>
      <c r="M350" s="46" t="s">
        <v>456</v>
      </c>
      <c r="N350" s="40">
        <v>12</v>
      </c>
      <c r="O350" s="57">
        <v>46051</v>
      </c>
      <c r="P350" s="57">
        <v>46057</v>
      </c>
      <c r="Q350" s="49">
        <v>7</v>
      </c>
      <c r="R350" s="49">
        <v>3</v>
      </c>
      <c r="S350" s="58">
        <v>0.25</v>
      </c>
      <c r="T350" s="57">
        <v>46058</v>
      </c>
      <c r="U350" s="49">
        <v>7</v>
      </c>
      <c r="V350" s="42">
        <v>8</v>
      </c>
      <c r="W350" s="40">
        <v>0</v>
      </c>
      <c r="X350" s="59">
        <v>0</v>
      </c>
      <c r="Y350" s="40">
        <v>21</v>
      </c>
      <c r="Z350" s="56">
        <v>16000</v>
      </c>
    </row>
    <row r="351" spans="1:26" x14ac:dyDescent="0.25">
      <c r="A351" s="38">
        <f>IFERROR(VLOOKUP(InteliPar[[#This Row],[Nombre de Articulo]],Productos[],4,FALSE),"00 Falta Info")</f>
        <v>0</v>
      </c>
      <c r="B351" s="34" t="str">
        <f>IFERROR(VLOOKUP(InteliPar[[#This Row],[Nombre de Articulo]],Productos[],3,FALSE),"00 Falta Info")</f>
        <v>Colación</v>
      </c>
      <c r="C351" s="34" t="str">
        <f>IFERROR(VLOOKUP(InteliPar[[#This Row],[Nombre de Articulo]],Productos[],2,FALSE),"00 Falta Info")</f>
        <v>Colacion</v>
      </c>
      <c r="D351" s="55">
        <v>46064</v>
      </c>
      <c r="E351" s="39" t="s">
        <v>138</v>
      </c>
      <c r="F351" s="40">
        <v>39.4</v>
      </c>
      <c r="G351" s="56">
        <v>118590</v>
      </c>
      <c r="H351" s="42">
        <v>17.7</v>
      </c>
      <c r="I351" s="43" t="s">
        <v>73</v>
      </c>
      <c r="J351" s="56">
        <v>6700</v>
      </c>
      <c r="K351" s="40">
        <v>19.3</v>
      </c>
      <c r="L351" s="45" t="s">
        <v>74</v>
      </c>
      <c r="M351" s="46" t="s">
        <v>437</v>
      </c>
      <c r="N351" s="40">
        <v>38</v>
      </c>
      <c r="O351" s="57">
        <v>46051</v>
      </c>
      <c r="P351" s="57">
        <v>46057</v>
      </c>
      <c r="Q351" s="49">
        <v>7</v>
      </c>
      <c r="R351" s="49">
        <v>3</v>
      </c>
      <c r="S351" s="58">
        <v>0.25</v>
      </c>
      <c r="T351" s="57">
        <v>46058</v>
      </c>
      <c r="U351" s="49">
        <v>7</v>
      </c>
      <c r="V351" s="42">
        <v>35</v>
      </c>
      <c r="W351" s="40">
        <v>18</v>
      </c>
      <c r="X351" s="59">
        <v>120600</v>
      </c>
      <c r="Y351" s="40">
        <v>6</v>
      </c>
      <c r="Z351" s="56">
        <v>0</v>
      </c>
    </row>
    <row r="352" spans="1:26" x14ac:dyDescent="0.25">
      <c r="A352" s="38">
        <f>IFERROR(VLOOKUP(InteliPar[[#This Row],[Nombre de Articulo]],Productos[],4,FALSE),"00 Falta Info")</f>
        <v>0</v>
      </c>
      <c r="B352" s="34" t="str">
        <f>IFERROR(VLOOKUP(InteliPar[[#This Row],[Nombre de Articulo]],Productos[],3,FALSE),"00 Falta Info")</f>
        <v>Colación</v>
      </c>
      <c r="C352" s="34" t="str">
        <f>IFERROR(VLOOKUP(InteliPar[[#This Row],[Nombre de Articulo]],Productos[],2,FALSE),"00 Falta Info")</f>
        <v>Colacion</v>
      </c>
      <c r="D352" s="55">
        <v>46064</v>
      </c>
      <c r="E352" s="39" t="s">
        <v>139</v>
      </c>
      <c r="F352" s="40">
        <v>21.1</v>
      </c>
      <c r="G352" s="56"/>
      <c r="H352" s="42"/>
      <c r="I352" s="43" t="s">
        <v>73</v>
      </c>
      <c r="J352" s="56">
        <v>3930</v>
      </c>
      <c r="K352" s="40">
        <v>19.5</v>
      </c>
      <c r="L352" s="45" t="s">
        <v>74</v>
      </c>
      <c r="M352" s="46" t="s">
        <v>437</v>
      </c>
      <c r="N352" s="40">
        <v>21.1</v>
      </c>
      <c r="O352" s="57">
        <v>46051</v>
      </c>
      <c r="P352" s="57">
        <v>46057</v>
      </c>
      <c r="Q352" s="49">
        <v>7</v>
      </c>
      <c r="R352" s="49">
        <v>3</v>
      </c>
      <c r="S352" s="58">
        <v>0.25</v>
      </c>
      <c r="T352" s="57">
        <v>46058</v>
      </c>
      <c r="U352" s="49">
        <v>7</v>
      </c>
      <c r="V352" s="42">
        <v>35</v>
      </c>
      <c r="W352" s="40">
        <v>35</v>
      </c>
      <c r="X352" s="59">
        <v>137550</v>
      </c>
      <c r="Y352" s="40">
        <v>0</v>
      </c>
      <c r="Z352" s="56">
        <v>0</v>
      </c>
    </row>
    <row r="353" spans="1:26" x14ac:dyDescent="0.25">
      <c r="A353" s="38">
        <f>IFERROR(VLOOKUP(InteliPar[[#This Row],[Nombre de Articulo]],Productos[],4,FALSE),"00 Falta Info")</f>
        <v>0</v>
      </c>
      <c r="B353" s="34" t="str">
        <f>IFERROR(VLOOKUP(InteliPar[[#This Row],[Nombre de Articulo]],Productos[],3,FALSE),"00 Falta Info")</f>
        <v>Colación</v>
      </c>
      <c r="C353" s="34" t="str">
        <f>IFERROR(VLOOKUP(InteliPar[[#This Row],[Nombre de Articulo]],Productos[],2,FALSE),"00 Falta Info")</f>
        <v>Colacion</v>
      </c>
      <c r="D353" s="55">
        <v>46064</v>
      </c>
      <c r="E353" s="39" t="s">
        <v>142</v>
      </c>
      <c r="F353" s="40"/>
      <c r="G353" s="56"/>
      <c r="H353" s="42"/>
      <c r="I353" s="43" t="s">
        <v>73</v>
      </c>
      <c r="J353" s="56"/>
      <c r="K353" s="40">
        <v>7</v>
      </c>
      <c r="L353" s="45" t="s">
        <v>74</v>
      </c>
      <c r="M353" s="46" t="s">
        <v>457</v>
      </c>
      <c r="N353" s="40">
        <v>0</v>
      </c>
      <c r="O353" s="57">
        <v>46051</v>
      </c>
      <c r="P353" s="57">
        <v>46057</v>
      </c>
      <c r="Q353" s="49">
        <v>7</v>
      </c>
      <c r="R353" s="49">
        <v>3</v>
      </c>
      <c r="S353" s="58">
        <v>0.25</v>
      </c>
      <c r="T353" s="57">
        <v>46058</v>
      </c>
      <c r="U353" s="49">
        <v>7</v>
      </c>
      <c r="V353" s="42">
        <v>13</v>
      </c>
      <c r="W353" s="40">
        <v>13</v>
      </c>
      <c r="X353" s="59">
        <v>0</v>
      </c>
      <c r="Y353" s="40">
        <v>0</v>
      </c>
      <c r="Z353" s="56">
        <v>0</v>
      </c>
    </row>
    <row r="354" spans="1:26" x14ac:dyDescent="0.25">
      <c r="A354" s="38">
        <f>IFERROR(VLOOKUP(InteliPar[[#This Row],[Nombre de Articulo]],Productos[],4,FALSE),"00 Falta Info")</f>
        <v>0</v>
      </c>
      <c r="B354" s="34" t="str">
        <f>IFERROR(VLOOKUP(InteliPar[[#This Row],[Nombre de Articulo]],Productos[],3,FALSE),"00 Falta Info")</f>
        <v>Colación</v>
      </c>
      <c r="C354" s="34" t="str">
        <f>IFERROR(VLOOKUP(InteliPar[[#This Row],[Nombre de Articulo]],Productos[],2,FALSE),"00 Falta Info")</f>
        <v>Colacion</v>
      </c>
      <c r="D354" s="55">
        <v>46064</v>
      </c>
      <c r="E354" s="39" t="s">
        <v>140</v>
      </c>
      <c r="F354" s="40">
        <v>21.2</v>
      </c>
      <c r="G354" s="56">
        <v>53075</v>
      </c>
      <c r="H354" s="42">
        <v>21.23</v>
      </c>
      <c r="I354" s="43" t="s">
        <v>73</v>
      </c>
      <c r="J354" s="56">
        <v>2500</v>
      </c>
      <c r="K354" s="40">
        <v>14.1</v>
      </c>
      <c r="L354" s="45" t="s">
        <v>74</v>
      </c>
      <c r="M354" s="46" t="s">
        <v>437</v>
      </c>
      <c r="N354" s="40">
        <v>21.2</v>
      </c>
      <c r="O354" s="57">
        <v>46051</v>
      </c>
      <c r="P354" s="57">
        <v>46057</v>
      </c>
      <c r="Q354" s="49">
        <v>7</v>
      </c>
      <c r="R354" s="49">
        <v>3</v>
      </c>
      <c r="S354" s="58">
        <v>0.25</v>
      </c>
      <c r="T354" s="57">
        <v>46058</v>
      </c>
      <c r="U354" s="49">
        <v>7</v>
      </c>
      <c r="V354" s="42">
        <v>26</v>
      </c>
      <c r="W354" s="40">
        <v>5</v>
      </c>
      <c r="X354" s="59">
        <v>12500</v>
      </c>
      <c r="Y354" s="40">
        <v>11</v>
      </c>
      <c r="Z354" s="56">
        <v>0</v>
      </c>
    </row>
    <row r="355" spans="1:26" x14ac:dyDescent="0.25">
      <c r="A355" s="38">
        <f>IFERROR(VLOOKUP(InteliPar[[#This Row],[Nombre de Articulo]],Productos[],4,FALSE),"00 Falta Info")</f>
        <v>0</v>
      </c>
      <c r="B355" s="34" t="str">
        <f>IFERROR(VLOOKUP(InteliPar[[#This Row],[Nombre de Articulo]],Productos[],3,FALSE),"00 Falta Info")</f>
        <v>Aves</v>
      </c>
      <c r="C355" s="34" t="str">
        <f>IFERROR(VLOOKUP(InteliPar[[#This Row],[Nombre de Articulo]],Productos[],2,FALSE),"00 Falta Info")</f>
        <v>Pollo</v>
      </c>
      <c r="D355" s="55">
        <v>46071</v>
      </c>
      <c r="E355" s="39" t="s">
        <v>71</v>
      </c>
      <c r="F355" s="40">
        <v>5.0999999999999996</v>
      </c>
      <c r="G355" s="56">
        <v>82071.100000000006</v>
      </c>
      <c r="H355" s="42">
        <v>21.18</v>
      </c>
      <c r="I355" s="43" t="s">
        <v>73</v>
      </c>
      <c r="J355" s="56">
        <v>3875.82</v>
      </c>
      <c r="K355" s="40">
        <v>8.1</v>
      </c>
      <c r="L355" s="45" t="s">
        <v>74</v>
      </c>
      <c r="M355" s="46" t="s">
        <v>437</v>
      </c>
      <c r="N355" s="40">
        <v>0</v>
      </c>
      <c r="O355" s="57">
        <v>46058</v>
      </c>
      <c r="P355" s="57">
        <v>46064</v>
      </c>
      <c r="Q355" s="49">
        <v>7</v>
      </c>
      <c r="R355" s="49">
        <v>3</v>
      </c>
      <c r="S355" s="58">
        <v>0.25</v>
      </c>
      <c r="T355" s="57">
        <v>46065</v>
      </c>
      <c r="U355" s="49">
        <v>7</v>
      </c>
      <c r="V355" s="42">
        <v>15</v>
      </c>
      <c r="W355" s="40">
        <v>0</v>
      </c>
      <c r="X355" s="59">
        <v>0</v>
      </c>
      <c r="Y355" s="40">
        <v>18</v>
      </c>
      <c r="Z355" s="56">
        <v>2242.438714285714</v>
      </c>
    </row>
    <row r="356" spans="1:26" x14ac:dyDescent="0.25">
      <c r="A356" s="38">
        <f>IFERROR(VLOOKUP(InteliPar[[#This Row],[Nombre de Articulo]],Productos[],4,FALSE),"00 Falta Info")</f>
        <v>0</v>
      </c>
      <c r="B356" s="34" t="str">
        <f>IFERROR(VLOOKUP(InteliPar[[#This Row],[Nombre de Articulo]],Productos[],3,FALSE),"00 Falta Info")</f>
        <v>Carnes</v>
      </c>
      <c r="C356" s="34" t="str">
        <f>IFERROR(VLOOKUP(InteliPar[[#This Row],[Nombre de Articulo]],Productos[],2,FALSE),"00 Falta Info")</f>
        <v>Vacuno</v>
      </c>
      <c r="D356" s="55">
        <v>46071</v>
      </c>
      <c r="E356" s="39" t="s">
        <v>102</v>
      </c>
      <c r="F356" s="40"/>
      <c r="G356" s="56">
        <v>262236</v>
      </c>
      <c r="H356" s="42">
        <v>16.399999999999999</v>
      </c>
      <c r="I356" s="43" t="s">
        <v>73</v>
      </c>
      <c r="J356" s="56">
        <v>15990</v>
      </c>
      <c r="K356" s="40">
        <v>0.1</v>
      </c>
      <c r="L356" s="45" t="s">
        <v>74</v>
      </c>
      <c r="M356" s="46" t="s">
        <v>438</v>
      </c>
      <c r="N356" s="40">
        <v>0</v>
      </c>
      <c r="O356" s="57">
        <v>46058</v>
      </c>
      <c r="P356" s="57">
        <v>46064</v>
      </c>
      <c r="Q356" s="49">
        <v>7</v>
      </c>
      <c r="R356" s="49">
        <v>3</v>
      </c>
      <c r="S356" s="58">
        <v>0.25</v>
      </c>
      <c r="T356" s="57">
        <v>46065</v>
      </c>
      <c r="U356" s="49">
        <v>7</v>
      </c>
      <c r="V356" s="42">
        <v>1</v>
      </c>
      <c r="W356" s="40">
        <v>0</v>
      </c>
      <c r="X356" s="59">
        <v>0</v>
      </c>
      <c r="Y356" s="40">
        <v>1148</v>
      </c>
      <c r="Z356" s="56">
        <v>258238.50000000003</v>
      </c>
    </row>
    <row r="357" spans="1:26" x14ac:dyDescent="0.25">
      <c r="A357" s="38">
        <f>IFERROR(VLOOKUP(InteliPar[[#This Row],[Nombre de Articulo]],Productos[],4,FALSE),"00 Falta Info")</f>
        <v>0</v>
      </c>
      <c r="B357" s="34" t="str">
        <f>IFERROR(VLOOKUP(InteliPar[[#This Row],[Nombre de Articulo]],Productos[],3,FALSE),"00 Falta Info")</f>
        <v>Carnes</v>
      </c>
      <c r="C357" s="34" t="str">
        <f>IFERROR(VLOOKUP(InteliPar[[#This Row],[Nombre de Articulo]],Productos[],2,FALSE),"00 Falta Info")</f>
        <v>Vacuno</v>
      </c>
      <c r="D357" s="55">
        <v>46071</v>
      </c>
      <c r="E357" s="39" t="s">
        <v>103</v>
      </c>
      <c r="F357" s="40">
        <v>159.1</v>
      </c>
      <c r="G357" s="56">
        <v>933300</v>
      </c>
      <c r="H357" s="42">
        <v>109.8</v>
      </c>
      <c r="I357" s="43" t="s">
        <v>458</v>
      </c>
      <c r="J357" s="56">
        <v>8500</v>
      </c>
      <c r="K357" s="40">
        <v>163.5</v>
      </c>
      <c r="L357" s="45" t="s">
        <v>440</v>
      </c>
      <c r="M357" s="46" t="s">
        <v>441</v>
      </c>
      <c r="N357" s="40">
        <v>200</v>
      </c>
      <c r="O357" s="57">
        <v>46058</v>
      </c>
      <c r="P357" s="57">
        <v>46064</v>
      </c>
      <c r="Q357" s="49">
        <v>7</v>
      </c>
      <c r="R357" s="49">
        <v>3</v>
      </c>
      <c r="S357" s="58">
        <v>0.25</v>
      </c>
      <c r="T357" s="57">
        <v>46065</v>
      </c>
      <c r="U357" s="49">
        <v>7</v>
      </c>
      <c r="V357" s="42">
        <v>292</v>
      </c>
      <c r="W357" s="40">
        <v>183</v>
      </c>
      <c r="X357" s="59">
        <v>1555500</v>
      </c>
      <c r="Y357" s="40">
        <v>5</v>
      </c>
      <c r="Z357" s="56">
        <v>0</v>
      </c>
    </row>
    <row r="358" spans="1:26" x14ac:dyDescent="0.25">
      <c r="A358" s="38">
        <f>IFERROR(VLOOKUP(InteliPar[[#This Row],[Nombre de Articulo]],Productos[],4,FALSE),"00 Falta Info")</f>
        <v>0</v>
      </c>
      <c r="B358" s="34" t="str">
        <f>IFERROR(VLOOKUP(InteliPar[[#This Row],[Nombre de Articulo]],Productos[],3,FALSE),"00 Falta Info")</f>
        <v>Carnes</v>
      </c>
      <c r="C358" s="34" t="str">
        <f>IFERROR(VLOOKUP(InteliPar[[#This Row],[Nombre de Articulo]],Productos[],2,FALSE),"00 Falta Info")</f>
        <v>Vacuno</v>
      </c>
      <c r="D358" s="55">
        <v>46071</v>
      </c>
      <c r="E358" s="39" t="s">
        <v>84</v>
      </c>
      <c r="F358" s="40">
        <v>18.3</v>
      </c>
      <c r="G358" s="56">
        <v>820424</v>
      </c>
      <c r="H358" s="42">
        <v>54.67</v>
      </c>
      <c r="I358" s="43" t="s">
        <v>73</v>
      </c>
      <c r="J358" s="56">
        <v>15006.64</v>
      </c>
      <c r="K358" s="40">
        <v>26.7</v>
      </c>
      <c r="L358" s="45" t="s">
        <v>74</v>
      </c>
      <c r="M358" s="46" t="s">
        <v>459</v>
      </c>
      <c r="N358" s="40">
        <v>20.3</v>
      </c>
      <c r="O358" s="57">
        <v>46058</v>
      </c>
      <c r="P358" s="57">
        <v>46064</v>
      </c>
      <c r="Q358" s="49">
        <v>7</v>
      </c>
      <c r="R358" s="49">
        <v>3</v>
      </c>
      <c r="S358" s="58">
        <v>0.25</v>
      </c>
      <c r="T358" s="57">
        <v>46065</v>
      </c>
      <c r="U358" s="49">
        <v>7</v>
      </c>
      <c r="V358" s="42">
        <v>48</v>
      </c>
      <c r="W358" s="40">
        <v>0</v>
      </c>
      <c r="X358" s="59">
        <v>0</v>
      </c>
      <c r="Y358" s="40">
        <v>14</v>
      </c>
      <c r="Z358" s="56">
        <v>0</v>
      </c>
    </row>
    <row r="359" spans="1:26" x14ac:dyDescent="0.25">
      <c r="A359" s="38">
        <f>IFERROR(VLOOKUP(InteliPar[[#This Row],[Nombre de Articulo]],Productos[],4,FALSE),"00 Falta Info")</f>
        <v>0</v>
      </c>
      <c r="B359" s="34" t="str">
        <f>IFERROR(VLOOKUP(InteliPar[[#This Row],[Nombre de Articulo]],Productos[],3,FALSE),"00 Falta Info")</f>
        <v>Carnes</v>
      </c>
      <c r="C359" s="34" t="str">
        <f>IFERROR(VLOOKUP(InteliPar[[#This Row],[Nombre de Articulo]],Productos[],2,FALSE),"00 Falta Info")</f>
        <v>Vacuno</v>
      </c>
      <c r="D359" s="55">
        <v>46071</v>
      </c>
      <c r="E359" s="39" t="s">
        <v>104</v>
      </c>
      <c r="F359" s="40">
        <v>18</v>
      </c>
      <c r="G359" s="56">
        <v>748850</v>
      </c>
      <c r="H359" s="42">
        <v>88.1</v>
      </c>
      <c r="I359" s="43" t="s">
        <v>458</v>
      </c>
      <c r="J359" s="56">
        <v>8500</v>
      </c>
      <c r="K359" s="40">
        <v>109</v>
      </c>
      <c r="L359" s="45" t="s">
        <v>440</v>
      </c>
      <c r="M359" s="46" t="s">
        <v>441</v>
      </c>
      <c r="N359" s="40">
        <v>0</v>
      </c>
      <c r="O359" s="57">
        <v>46058</v>
      </c>
      <c r="P359" s="57">
        <v>46064</v>
      </c>
      <c r="Q359" s="49">
        <v>7</v>
      </c>
      <c r="R359" s="49">
        <v>3</v>
      </c>
      <c r="S359" s="58">
        <v>0.25</v>
      </c>
      <c r="T359" s="57">
        <v>46065</v>
      </c>
      <c r="U359" s="49">
        <v>7</v>
      </c>
      <c r="V359" s="42">
        <v>195</v>
      </c>
      <c r="W359" s="40">
        <v>107</v>
      </c>
      <c r="X359" s="59">
        <v>909500</v>
      </c>
      <c r="Y359" s="40">
        <v>6</v>
      </c>
      <c r="Z359" s="56">
        <v>0</v>
      </c>
    </row>
    <row r="360" spans="1:26" x14ac:dyDescent="0.25">
      <c r="A360" s="38">
        <f>IFERROR(VLOOKUP(InteliPar[[#This Row],[Nombre de Articulo]],Productos[],4,FALSE),"00 Falta Info")</f>
        <v>0</v>
      </c>
      <c r="B360" s="34" t="str">
        <f>IFERROR(VLOOKUP(InteliPar[[#This Row],[Nombre de Articulo]],Productos[],3,FALSE),"00 Falta Info")</f>
        <v>Carnes</v>
      </c>
      <c r="C360" s="34" t="str">
        <f>IFERROR(VLOOKUP(InteliPar[[#This Row],[Nombre de Articulo]],Productos[],2,FALSE),"00 Falta Info")</f>
        <v>Vacuno</v>
      </c>
      <c r="D360" s="55">
        <v>46071</v>
      </c>
      <c r="E360" s="39" t="s">
        <v>105</v>
      </c>
      <c r="F360" s="40">
        <v>5.0999999999999996</v>
      </c>
      <c r="G360" s="56">
        <v>108322</v>
      </c>
      <c r="H360" s="42">
        <v>13.21</v>
      </c>
      <c r="I360" s="43" t="s">
        <v>73</v>
      </c>
      <c r="J360" s="56">
        <v>8200</v>
      </c>
      <c r="K360" s="40">
        <v>6.4</v>
      </c>
      <c r="L360" s="45" t="s">
        <v>74</v>
      </c>
      <c r="M360" s="46" t="s">
        <v>441</v>
      </c>
      <c r="N360" s="40">
        <v>0</v>
      </c>
      <c r="O360" s="57">
        <v>46058</v>
      </c>
      <c r="P360" s="57">
        <v>46064</v>
      </c>
      <c r="Q360" s="49">
        <v>7</v>
      </c>
      <c r="R360" s="49">
        <v>3</v>
      </c>
      <c r="S360" s="58">
        <v>0.25</v>
      </c>
      <c r="T360" s="57">
        <v>46065</v>
      </c>
      <c r="U360" s="49">
        <v>7</v>
      </c>
      <c r="V360" s="42">
        <v>12</v>
      </c>
      <c r="W360" s="40">
        <v>0</v>
      </c>
      <c r="X360" s="59">
        <v>0</v>
      </c>
      <c r="Y360" s="40">
        <v>14</v>
      </c>
      <c r="Z360" s="56">
        <v>0</v>
      </c>
    </row>
    <row r="361" spans="1:26" x14ac:dyDescent="0.25">
      <c r="A361" s="38">
        <f>IFERROR(VLOOKUP(InteliPar[[#This Row],[Nombre de Articulo]],Productos[],4,FALSE),"00 Falta Info")</f>
        <v>0</v>
      </c>
      <c r="B361" s="34" t="str">
        <f>IFERROR(VLOOKUP(InteliPar[[#This Row],[Nombre de Articulo]],Productos[],3,FALSE),"00 Falta Info")</f>
        <v>Carnes</v>
      </c>
      <c r="C361" s="34" t="str">
        <f>IFERROR(VLOOKUP(InteliPar[[#This Row],[Nombre de Articulo]],Productos[],2,FALSE),"00 Falta Info")</f>
        <v>Vacuno</v>
      </c>
      <c r="D361" s="55">
        <v>46071</v>
      </c>
      <c r="E361" s="39" t="s">
        <v>106</v>
      </c>
      <c r="F361" s="40">
        <v>13</v>
      </c>
      <c r="G361" s="56">
        <v>189000</v>
      </c>
      <c r="H361" s="42">
        <v>63</v>
      </c>
      <c r="I361" s="43" t="s">
        <v>439</v>
      </c>
      <c r="J361" s="56">
        <v>3000</v>
      </c>
      <c r="K361" s="40">
        <v>20</v>
      </c>
      <c r="L361" s="45" t="s">
        <v>443</v>
      </c>
      <c r="M361" s="46" t="s">
        <v>441</v>
      </c>
      <c r="N361" s="40">
        <v>30</v>
      </c>
      <c r="O361" s="57">
        <v>46058</v>
      </c>
      <c r="P361" s="57">
        <v>46064</v>
      </c>
      <c r="Q361" s="49">
        <v>7</v>
      </c>
      <c r="R361" s="49">
        <v>3</v>
      </c>
      <c r="S361" s="58">
        <v>0.25</v>
      </c>
      <c r="T361" s="57">
        <v>46065</v>
      </c>
      <c r="U361" s="49">
        <v>7</v>
      </c>
      <c r="V361" s="42">
        <v>36</v>
      </c>
      <c r="W361" s="40">
        <v>0</v>
      </c>
      <c r="X361" s="59">
        <v>0</v>
      </c>
      <c r="Y361" s="40">
        <v>22</v>
      </c>
      <c r="Z361" s="56">
        <v>38571.428571428572</v>
      </c>
    </row>
    <row r="362" spans="1:26" x14ac:dyDescent="0.25">
      <c r="A362" s="38">
        <f>IFERROR(VLOOKUP(InteliPar[[#This Row],[Nombre de Articulo]],Productos[],4,FALSE),"00 Falta Info")</f>
        <v>0</v>
      </c>
      <c r="B362" s="34" t="str">
        <f>IFERROR(VLOOKUP(InteliPar[[#This Row],[Nombre de Articulo]],Productos[],3,FALSE),"00 Falta Info")</f>
        <v>Pescado</v>
      </c>
      <c r="C362" s="34" t="str">
        <f>IFERROR(VLOOKUP(InteliPar[[#This Row],[Nombre de Articulo]],Productos[],2,FALSE),"00 Falta Info")</f>
        <v>Pescado</v>
      </c>
      <c r="D362" s="55">
        <v>46071</v>
      </c>
      <c r="E362" s="39" t="s">
        <v>86</v>
      </c>
      <c r="F362" s="40"/>
      <c r="G362" s="56">
        <v>177000</v>
      </c>
      <c r="H362" s="42">
        <v>20</v>
      </c>
      <c r="I362" s="43" t="s">
        <v>73</v>
      </c>
      <c r="J362" s="56">
        <v>8850</v>
      </c>
      <c r="K362" s="40">
        <v>0</v>
      </c>
      <c r="L362" s="45" t="s">
        <v>74</v>
      </c>
      <c r="M362" s="46" t="s">
        <v>444</v>
      </c>
      <c r="N362" s="40">
        <v>20</v>
      </c>
      <c r="O362" s="57">
        <v>46058</v>
      </c>
      <c r="P362" s="57">
        <v>46064</v>
      </c>
      <c r="Q362" s="49">
        <v>7</v>
      </c>
      <c r="R362" s="49">
        <v>3</v>
      </c>
      <c r="S362" s="58">
        <v>0.25</v>
      </c>
      <c r="T362" s="57">
        <v>46065</v>
      </c>
      <c r="U362" s="49">
        <v>7</v>
      </c>
      <c r="V362" s="42">
        <v>0</v>
      </c>
      <c r="W362" s="40">
        <v>0</v>
      </c>
      <c r="X362" s="59">
        <v>0</v>
      </c>
      <c r="Y362" s="40">
        <v>0</v>
      </c>
      <c r="Z362" s="56">
        <v>0</v>
      </c>
    </row>
    <row r="363" spans="1:26" x14ac:dyDescent="0.25">
      <c r="A363" s="38">
        <f>IFERROR(VLOOKUP(InteliPar[[#This Row],[Nombre de Articulo]],Productos[],4,FALSE),"00 Falta Info")</f>
        <v>0</v>
      </c>
      <c r="B363" s="34" t="str">
        <f>IFERROR(VLOOKUP(InteliPar[[#This Row],[Nombre de Articulo]],Productos[],3,FALSE),"00 Falta Info")</f>
        <v>Pescado</v>
      </c>
      <c r="C363" s="34" t="str">
        <f>IFERROR(VLOOKUP(InteliPar[[#This Row],[Nombre de Articulo]],Productos[],2,FALSE),"00 Falta Info")</f>
        <v>Pescado</v>
      </c>
      <c r="D363" s="55">
        <v>46071</v>
      </c>
      <c r="E363" s="39" t="s">
        <v>107</v>
      </c>
      <c r="F363" s="40">
        <v>20.2</v>
      </c>
      <c r="G363" s="56">
        <v>279190</v>
      </c>
      <c r="H363" s="42">
        <v>29.33</v>
      </c>
      <c r="I363" s="43" t="s">
        <v>73</v>
      </c>
      <c r="J363" s="56">
        <v>9520.19</v>
      </c>
      <c r="K363" s="40">
        <v>29</v>
      </c>
      <c r="L363" s="45" t="s">
        <v>74</v>
      </c>
      <c r="M363" s="46" t="s">
        <v>444</v>
      </c>
      <c r="N363" s="40">
        <v>15</v>
      </c>
      <c r="O363" s="57">
        <v>46058</v>
      </c>
      <c r="P363" s="57">
        <v>46064</v>
      </c>
      <c r="Q363" s="49">
        <v>7</v>
      </c>
      <c r="R363" s="49">
        <v>3</v>
      </c>
      <c r="S363" s="58">
        <v>0.25</v>
      </c>
      <c r="T363" s="57">
        <v>46065</v>
      </c>
      <c r="U363" s="49">
        <v>7</v>
      </c>
      <c r="V363" s="42">
        <v>52</v>
      </c>
      <c r="W363" s="40">
        <v>23</v>
      </c>
      <c r="X363" s="59">
        <v>218964.37000000002</v>
      </c>
      <c r="Y363" s="40">
        <v>7</v>
      </c>
      <c r="Z363" s="56">
        <v>0</v>
      </c>
    </row>
    <row r="364" spans="1:26" x14ac:dyDescent="0.25">
      <c r="A364" s="38">
        <f>IFERROR(VLOOKUP(InteliPar[[#This Row],[Nombre de Articulo]],Productos[],4,FALSE),"00 Falta Info")</f>
        <v>0</v>
      </c>
      <c r="B364" s="34" t="str">
        <f>IFERROR(VLOOKUP(InteliPar[[#This Row],[Nombre de Articulo]],Productos[],3,FALSE),"00 Falta Info")</f>
        <v>Pescado</v>
      </c>
      <c r="C364" s="34" t="str">
        <f>IFERROR(VLOOKUP(InteliPar[[#This Row],[Nombre de Articulo]],Productos[],2,FALSE),"00 Falta Info")</f>
        <v>Pescado</v>
      </c>
      <c r="D364" s="55">
        <v>46071</v>
      </c>
      <c r="E364" s="39" t="s">
        <v>108</v>
      </c>
      <c r="F364" s="40">
        <v>54.2</v>
      </c>
      <c r="G364" s="56">
        <v>258645</v>
      </c>
      <c r="H364" s="42">
        <v>34.49</v>
      </c>
      <c r="I364" s="43" t="s">
        <v>73</v>
      </c>
      <c r="J364" s="56">
        <v>7500</v>
      </c>
      <c r="K364" s="40">
        <v>54.2</v>
      </c>
      <c r="L364" s="45" t="s">
        <v>74</v>
      </c>
      <c r="M364" s="46" t="s">
        <v>445</v>
      </c>
      <c r="N364" s="40">
        <v>43.6</v>
      </c>
      <c r="O364" s="57">
        <v>46058</v>
      </c>
      <c r="P364" s="57">
        <v>46064</v>
      </c>
      <c r="Q364" s="49">
        <v>7</v>
      </c>
      <c r="R364" s="49">
        <v>3</v>
      </c>
      <c r="S364" s="58">
        <v>0.25</v>
      </c>
      <c r="T364" s="57">
        <v>46065</v>
      </c>
      <c r="U364" s="49">
        <v>7</v>
      </c>
      <c r="V364" s="42">
        <v>97</v>
      </c>
      <c r="W364" s="40">
        <v>63</v>
      </c>
      <c r="X364" s="59">
        <v>472500</v>
      </c>
      <c r="Y364" s="40">
        <v>4</v>
      </c>
      <c r="Z364" s="56">
        <v>0</v>
      </c>
    </row>
    <row r="365" spans="1:26" x14ac:dyDescent="0.25">
      <c r="A365" s="38">
        <f>IFERROR(VLOOKUP(InteliPar[[#This Row],[Nombre de Articulo]],Productos[],4,FALSE),"00 Falta Info")</f>
        <v>0</v>
      </c>
      <c r="B365" s="34" t="str">
        <f>IFERROR(VLOOKUP(InteliPar[[#This Row],[Nombre de Articulo]],Productos[],3,FALSE),"00 Falta Info")</f>
        <v>Pescado</v>
      </c>
      <c r="C365" s="34" t="str">
        <f>IFERROR(VLOOKUP(InteliPar[[#This Row],[Nombre de Articulo]],Productos[],2,FALSE),"00 Falta Info")</f>
        <v>Pescado</v>
      </c>
      <c r="D365" s="55">
        <v>46071</v>
      </c>
      <c r="E365" s="39" t="s">
        <v>109</v>
      </c>
      <c r="F365" s="40">
        <v>5.2</v>
      </c>
      <c r="G365" s="56">
        <v>365749</v>
      </c>
      <c r="H365" s="42">
        <v>33.47</v>
      </c>
      <c r="I365" s="43" t="s">
        <v>73</v>
      </c>
      <c r="J365" s="56">
        <v>10927.56</v>
      </c>
      <c r="K365" s="40">
        <v>14.5</v>
      </c>
      <c r="L365" s="45" t="s">
        <v>74</v>
      </c>
      <c r="M365" s="46" t="s">
        <v>444</v>
      </c>
      <c r="N365" s="40">
        <v>0</v>
      </c>
      <c r="O365" s="57">
        <v>46058</v>
      </c>
      <c r="P365" s="57">
        <v>46064</v>
      </c>
      <c r="Q365" s="49">
        <v>7</v>
      </c>
      <c r="R365" s="49">
        <v>3</v>
      </c>
      <c r="S365" s="58">
        <v>0.25</v>
      </c>
      <c r="T365" s="57">
        <v>46065</v>
      </c>
      <c r="U365" s="49">
        <v>7</v>
      </c>
      <c r="V365" s="42">
        <v>26</v>
      </c>
      <c r="W365" s="40">
        <v>0</v>
      </c>
      <c r="X365" s="59">
        <v>0</v>
      </c>
      <c r="Y365" s="40">
        <v>16</v>
      </c>
      <c r="Z365" s="56">
        <v>0</v>
      </c>
    </row>
    <row r="366" spans="1:26" x14ac:dyDescent="0.25">
      <c r="A366" s="38">
        <f>IFERROR(VLOOKUP(InteliPar[[#This Row],[Nombre de Articulo]],Productos[],4,FALSE),"00 Falta Info")</f>
        <v>0</v>
      </c>
      <c r="B366" s="34" t="str">
        <f>IFERROR(VLOOKUP(InteliPar[[#This Row],[Nombre de Articulo]],Productos[],3,FALSE),"00 Falta Info")</f>
        <v>Mariscos</v>
      </c>
      <c r="C366" s="34" t="str">
        <f>IFERROR(VLOOKUP(InteliPar[[#This Row],[Nombre de Articulo]],Productos[],2,FALSE),"00 Falta Info")</f>
        <v>Mariscos</v>
      </c>
      <c r="D366" s="55">
        <v>46071</v>
      </c>
      <c r="E366" s="39" t="s">
        <v>110</v>
      </c>
      <c r="F366" s="40">
        <v>18.8</v>
      </c>
      <c r="G366" s="56">
        <v>47416.800000000003</v>
      </c>
      <c r="H366" s="42">
        <v>19.77</v>
      </c>
      <c r="I366" s="43" t="s">
        <v>73</v>
      </c>
      <c r="J366" s="56">
        <v>2398.12</v>
      </c>
      <c r="K366" s="40">
        <v>18.8</v>
      </c>
      <c r="L366" s="45" t="s">
        <v>74</v>
      </c>
      <c r="M366" s="46" t="s">
        <v>460</v>
      </c>
      <c r="N366" s="40">
        <v>17</v>
      </c>
      <c r="O366" s="57">
        <v>46058</v>
      </c>
      <c r="P366" s="57">
        <v>46064</v>
      </c>
      <c r="Q366" s="49">
        <v>7</v>
      </c>
      <c r="R366" s="49">
        <v>3</v>
      </c>
      <c r="S366" s="58">
        <v>0.25</v>
      </c>
      <c r="T366" s="57">
        <v>46065</v>
      </c>
      <c r="U366" s="49">
        <v>7</v>
      </c>
      <c r="V366" s="42">
        <v>34</v>
      </c>
      <c r="W366" s="40">
        <v>15</v>
      </c>
      <c r="X366" s="59">
        <v>35971.799999999996</v>
      </c>
      <c r="Y366" s="40">
        <v>7</v>
      </c>
      <c r="Z366" s="56">
        <v>0</v>
      </c>
    </row>
    <row r="367" spans="1:26" x14ac:dyDescent="0.25">
      <c r="A367" s="38">
        <f>IFERROR(VLOOKUP(InteliPar[[#This Row],[Nombre de Articulo]],Productos[],4,FALSE),"00 Falta Info")</f>
        <v>0</v>
      </c>
      <c r="B367" s="34" t="str">
        <f>IFERROR(VLOOKUP(InteliPar[[#This Row],[Nombre de Articulo]],Productos[],3,FALSE),"00 Falta Info")</f>
        <v>Mariscos</v>
      </c>
      <c r="C367" s="34" t="str">
        <f>IFERROR(VLOOKUP(InteliPar[[#This Row],[Nombre de Articulo]],Productos[],2,FALSE),"00 Falta Info")</f>
        <v>Mariscos</v>
      </c>
      <c r="D367" s="55">
        <v>46071</v>
      </c>
      <c r="E367" s="39" t="s">
        <v>111</v>
      </c>
      <c r="F367" s="40">
        <v>12.4</v>
      </c>
      <c r="G367" s="56">
        <v>99963.8</v>
      </c>
      <c r="H367" s="42">
        <v>14.41</v>
      </c>
      <c r="I367" s="43" t="s">
        <v>73</v>
      </c>
      <c r="J367" s="56">
        <v>6938.72</v>
      </c>
      <c r="K367" s="40">
        <v>12.4</v>
      </c>
      <c r="L367" s="45" t="s">
        <v>74</v>
      </c>
      <c r="M367" s="46" t="s">
        <v>444</v>
      </c>
      <c r="N367" s="40">
        <v>0</v>
      </c>
      <c r="O367" s="57">
        <v>46058</v>
      </c>
      <c r="P367" s="57">
        <v>46064</v>
      </c>
      <c r="Q367" s="49">
        <v>7</v>
      </c>
      <c r="R367" s="49">
        <v>3</v>
      </c>
      <c r="S367" s="58">
        <v>0.25</v>
      </c>
      <c r="T367" s="57">
        <v>46065</v>
      </c>
      <c r="U367" s="49">
        <v>7</v>
      </c>
      <c r="V367" s="42">
        <v>23</v>
      </c>
      <c r="W367" s="40">
        <v>9</v>
      </c>
      <c r="X367" s="59">
        <v>62448.480000000003</v>
      </c>
      <c r="Y367" s="40">
        <v>8</v>
      </c>
      <c r="Z367" s="56">
        <v>0</v>
      </c>
    </row>
    <row r="368" spans="1:26" x14ac:dyDescent="0.25">
      <c r="A368" s="38">
        <f>IFERROR(VLOOKUP(InteliPar[[#This Row],[Nombre de Articulo]],Productos[],4,FALSE),"00 Falta Info")</f>
        <v>0</v>
      </c>
      <c r="B368" s="34" t="str">
        <f>IFERROR(VLOOKUP(InteliPar[[#This Row],[Nombre de Articulo]],Productos[],3,FALSE),"00 Falta Info")</f>
        <v>Mariscos</v>
      </c>
      <c r="C368" s="34" t="str">
        <f>IFERROR(VLOOKUP(InteliPar[[#This Row],[Nombre de Articulo]],Productos[],2,FALSE),"00 Falta Info")</f>
        <v>Mariscos</v>
      </c>
      <c r="D368" s="55">
        <v>46071</v>
      </c>
      <c r="E368" s="39" t="s">
        <v>112</v>
      </c>
      <c r="F368" s="40">
        <v>5.2</v>
      </c>
      <c r="G368" s="56">
        <v>155651</v>
      </c>
      <c r="H368" s="42">
        <v>11.84</v>
      </c>
      <c r="I368" s="43" t="s">
        <v>73</v>
      </c>
      <c r="J368" s="56">
        <v>13143.08</v>
      </c>
      <c r="K368" s="40">
        <v>5.2</v>
      </c>
      <c r="L368" s="45" t="s">
        <v>74</v>
      </c>
      <c r="M368" s="46" t="s">
        <v>444</v>
      </c>
      <c r="N368" s="40">
        <v>0</v>
      </c>
      <c r="O368" s="57">
        <v>46058</v>
      </c>
      <c r="P368" s="57">
        <v>46064</v>
      </c>
      <c r="Q368" s="49">
        <v>7</v>
      </c>
      <c r="R368" s="49">
        <v>3</v>
      </c>
      <c r="S368" s="58">
        <v>0.25</v>
      </c>
      <c r="T368" s="57">
        <v>46065</v>
      </c>
      <c r="U368" s="49">
        <v>7</v>
      </c>
      <c r="V368" s="42">
        <v>10</v>
      </c>
      <c r="W368" s="40">
        <v>0</v>
      </c>
      <c r="X368" s="59">
        <v>0</v>
      </c>
      <c r="Y368" s="40">
        <v>16</v>
      </c>
      <c r="Z368" s="56">
        <v>0</v>
      </c>
    </row>
    <row r="369" spans="1:26" x14ac:dyDescent="0.25">
      <c r="A369" s="38">
        <f>IFERROR(VLOOKUP(InteliPar[[#This Row],[Nombre de Articulo]],Productos[],4,FALSE),"00 Falta Info")</f>
        <v>0</v>
      </c>
      <c r="B369" s="34" t="str">
        <f>IFERROR(VLOOKUP(InteliPar[[#This Row],[Nombre de Articulo]],Productos[],3,FALSE),"00 Falta Info")</f>
        <v>Mariscos</v>
      </c>
      <c r="C369" s="34" t="str">
        <f>IFERROR(VLOOKUP(InteliPar[[#This Row],[Nombre de Articulo]],Productos[],2,FALSE),"00 Falta Info")</f>
        <v>Mariscos</v>
      </c>
      <c r="D369" s="55">
        <v>46071</v>
      </c>
      <c r="E369" s="39" t="s">
        <v>113</v>
      </c>
      <c r="F369" s="40">
        <v>7.5</v>
      </c>
      <c r="G369" s="56">
        <v>821263</v>
      </c>
      <c r="H369" s="42">
        <v>33.200000000000003</v>
      </c>
      <c r="I369" s="43" t="s">
        <v>73</v>
      </c>
      <c r="J369" s="56">
        <v>24734.14</v>
      </c>
      <c r="K369" s="40">
        <v>10.1</v>
      </c>
      <c r="L369" s="45" t="s">
        <v>74</v>
      </c>
      <c r="M369" s="46" t="s">
        <v>447</v>
      </c>
      <c r="N369" s="40">
        <v>6</v>
      </c>
      <c r="O369" s="57">
        <v>46058</v>
      </c>
      <c r="P369" s="57">
        <v>46064</v>
      </c>
      <c r="Q369" s="49">
        <v>7</v>
      </c>
      <c r="R369" s="49">
        <v>3</v>
      </c>
      <c r="S369" s="58">
        <v>0.25</v>
      </c>
      <c r="T369" s="57">
        <v>46065</v>
      </c>
      <c r="U369" s="49">
        <v>7</v>
      </c>
      <c r="V369" s="42">
        <v>19</v>
      </c>
      <c r="W369" s="40">
        <v>0</v>
      </c>
      <c r="X369" s="59">
        <v>0</v>
      </c>
      <c r="Y369" s="40">
        <v>23</v>
      </c>
      <c r="Z369" s="56">
        <v>196283.06814285714</v>
      </c>
    </row>
    <row r="370" spans="1:26" x14ac:dyDescent="0.25">
      <c r="A370" s="38">
        <f>IFERROR(VLOOKUP(InteliPar[[#This Row],[Nombre de Articulo]],Productos[],4,FALSE),"00 Falta Info")</f>
        <v>0</v>
      </c>
      <c r="B370" s="34" t="str">
        <f>IFERROR(VLOOKUP(InteliPar[[#This Row],[Nombre de Articulo]],Productos[],3,FALSE),"00 Falta Info")</f>
        <v>Mariscos</v>
      </c>
      <c r="C370" s="34" t="str">
        <f>IFERROR(VLOOKUP(InteliPar[[#This Row],[Nombre de Articulo]],Productos[],2,FALSE),"00 Falta Info")</f>
        <v>Mariscos</v>
      </c>
      <c r="D370" s="55">
        <v>46071</v>
      </c>
      <c r="E370" s="39" t="s">
        <v>114</v>
      </c>
      <c r="F370" s="40">
        <v>4.2</v>
      </c>
      <c r="G370" s="56">
        <v>190815</v>
      </c>
      <c r="H370" s="42">
        <v>12.47</v>
      </c>
      <c r="I370" s="43" t="s">
        <v>73</v>
      </c>
      <c r="J370" s="56">
        <v>15300</v>
      </c>
      <c r="K370" s="40">
        <v>4.2</v>
      </c>
      <c r="L370" s="45" t="s">
        <v>74</v>
      </c>
      <c r="M370" s="46" t="s">
        <v>444</v>
      </c>
      <c r="N370" s="40">
        <v>0</v>
      </c>
      <c r="O370" s="57">
        <v>46058</v>
      </c>
      <c r="P370" s="57">
        <v>46064</v>
      </c>
      <c r="Q370" s="49">
        <v>7</v>
      </c>
      <c r="R370" s="49">
        <v>3</v>
      </c>
      <c r="S370" s="58">
        <v>0.25</v>
      </c>
      <c r="T370" s="57">
        <v>46065</v>
      </c>
      <c r="U370" s="49">
        <v>7</v>
      </c>
      <c r="V370" s="42">
        <v>8</v>
      </c>
      <c r="W370" s="40">
        <v>0</v>
      </c>
      <c r="X370" s="59">
        <v>0</v>
      </c>
      <c r="Y370" s="40">
        <v>21</v>
      </c>
      <c r="Z370" s="56">
        <v>32130</v>
      </c>
    </row>
    <row r="371" spans="1:26" x14ac:dyDescent="0.25">
      <c r="A371" s="38">
        <f>IFERROR(VLOOKUP(InteliPar[[#This Row],[Nombre de Articulo]],Productos[],4,FALSE),"00 Falta Info")</f>
        <v>0</v>
      </c>
      <c r="B371" s="34" t="str">
        <f>IFERROR(VLOOKUP(InteliPar[[#This Row],[Nombre de Articulo]],Productos[],3,FALSE),"00 Falta Info")</f>
        <v>Mariscos</v>
      </c>
      <c r="C371" s="34" t="str">
        <f>IFERROR(VLOOKUP(InteliPar[[#This Row],[Nombre de Articulo]],Productos[],2,FALSE),"00 Falta Info")</f>
        <v>Mariscos</v>
      </c>
      <c r="D371" s="55">
        <v>46071</v>
      </c>
      <c r="E371" s="39" t="s">
        <v>115</v>
      </c>
      <c r="F371" s="40">
        <v>-0.4</v>
      </c>
      <c r="G371" s="56">
        <v>29179.200000000001</v>
      </c>
      <c r="H371" s="42">
        <v>1.96</v>
      </c>
      <c r="I371" s="43" t="s">
        <v>73</v>
      </c>
      <c r="J371" s="56">
        <v>14900</v>
      </c>
      <c r="K371" s="40">
        <v>0</v>
      </c>
      <c r="L371" s="45" t="s">
        <v>74</v>
      </c>
      <c r="M371" s="46" t="s">
        <v>444</v>
      </c>
      <c r="N371" s="40">
        <v>0</v>
      </c>
      <c r="O371" s="57">
        <v>46058</v>
      </c>
      <c r="P371" s="57">
        <v>46064</v>
      </c>
      <c r="Q371" s="49">
        <v>7</v>
      </c>
      <c r="R371" s="49">
        <v>3</v>
      </c>
      <c r="S371" s="58">
        <v>0.25</v>
      </c>
      <c r="T371" s="57">
        <v>46065</v>
      </c>
      <c r="U371" s="49">
        <v>7</v>
      </c>
      <c r="V371" s="42">
        <v>0</v>
      </c>
      <c r="W371" s="40">
        <v>0</v>
      </c>
      <c r="X371" s="59">
        <v>0</v>
      </c>
      <c r="Y371" s="40">
        <v>0</v>
      </c>
      <c r="Z371" s="56">
        <v>0</v>
      </c>
    </row>
    <row r="372" spans="1:26" x14ac:dyDescent="0.25">
      <c r="A372" s="38">
        <f>IFERROR(VLOOKUP(InteliPar[[#This Row],[Nombre de Articulo]],Productos[],4,FALSE),"00 Falta Info")</f>
        <v>0</v>
      </c>
      <c r="B372" s="34" t="str">
        <f>IFERROR(VLOOKUP(InteliPar[[#This Row],[Nombre de Articulo]],Productos[],3,FALSE),"00 Falta Info")</f>
        <v>Mariscos</v>
      </c>
      <c r="C372" s="34" t="str">
        <f>IFERROR(VLOOKUP(InteliPar[[#This Row],[Nombre de Articulo]],Productos[],2,FALSE),"00 Falta Info")</f>
        <v>Mariscos</v>
      </c>
      <c r="D372" s="55">
        <v>46071</v>
      </c>
      <c r="E372" s="39" t="s">
        <v>116</v>
      </c>
      <c r="F372" s="40">
        <v>8.1999999999999993</v>
      </c>
      <c r="G372" s="56">
        <v>20445.400000000001</v>
      </c>
      <c r="H372" s="42">
        <v>2.15</v>
      </c>
      <c r="I372" s="43" t="s">
        <v>73</v>
      </c>
      <c r="J372" s="56">
        <v>9528.25</v>
      </c>
      <c r="K372" s="40">
        <v>8.1999999999999993</v>
      </c>
      <c r="L372" s="45" t="s">
        <v>74</v>
      </c>
      <c r="M372" s="46" t="s">
        <v>460</v>
      </c>
      <c r="N372" s="40">
        <v>6</v>
      </c>
      <c r="O372" s="57">
        <v>46058</v>
      </c>
      <c r="P372" s="57">
        <v>46064</v>
      </c>
      <c r="Q372" s="49">
        <v>7</v>
      </c>
      <c r="R372" s="49">
        <v>3</v>
      </c>
      <c r="S372" s="58">
        <v>0.25</v>
      </c>
      <c r="T372" s="57">
        <v>46065</v>
      </c>
      <c r="U372" s="49">
        <v>7</v>
      </c>
      <c r="V372" s="42">
        <v>15</v>
      </c>
      <c r="W372" s="40">
        <v>13</v>
      </c>
      <c r="X372" s="59">
        <v>123867.25</v>
      </c>
      <c r="Y372" s="40">
        <v>2</v>
      </c>
      <c r="Z372" s="56">
        <v>0</v>
      </c>
    </row>
    <row r="373" spans="1:26" x14ac:dyDescent="0.25">
      <c r="A373" s="38">
        <f>IFERROR(VLOOKUP(InteliPar[[#This Row],[Nombre de Articulo]],Productos[],4,FALSE),"00 Falta Info")</f>
        <v>0</v>
      </c>
      <c r="B373" s="34" t="str">
        <f>IFERROR(VLOOKUP(InteliPar[[#This Row],[Nombre de Articulo]],Productos[],3,FALSE),"00 Falta Info")</f>
        <v>Mariscos</v>
      </c>
      <c r="C373" s="34" t="str">
        <f>IFERROR(VLOOKUP(InteliPar[[#This Row],[Nombre de Articulo]],Productos[],2,FALSE),"00 Falta Info")</f>
        <v>Mariscos</v>
      </c>
      <c r="D373" s="55">
        <v>46071</v>
      </c>
      <c r="E373" s="39" t="s">
        <v>117</v>
      </c>
      <c r="F373" s="40">
        <v>4.8</v>
      </c>
      <c r="G373" s="56">
        <v>193831</v>
      </c>
      <c r="H373" s="42">
        <v>20.62</v>
      </c>
      <c r="I373" s="43" t="s">
        <v>73</v>
      </c>
      <c r="J373" s="56">
        <v>9400</v>
      </c>
      <c r="K373" s="40">
        <v>4.8</v>
      </c>
      <c r="L373" s="45" t="s">
        <v>74</v>
      </c>
      <c r="M373" s="46" t="s">
        <v>447</v>
      </c>
      <c r="N373" s="40">
        <v>24</v>
      </c>
      <c r="O373" s="57">
        <v>46058</v>
      </c>
      <c r="P373" s="57">
        <v>46064</v>
      </c>
      <c r="Q373" s="49">
        <v>7</v>
      </c>
      <c r="R373" s="49">
        <v>3</v>
      </c>
      <c r="S373" s="58">
        <v>0.25</v>
      </c>
      <c r="T373" s="57">
        <v>46065</v>
      </c>
      <c r="U373" s="49">
        <v>7</v>
      </c>
      <c r="V373" s="42">
        <v>9</v>
      </c>
      <c r="W373" s="40">
        <v>0</v>
      </c>
      <c r="X373" s="59">
        <v>0</v>
      </c>
      <c r="Y373" s="40">
        <v>30</v>
      </c>
      <c r="Z373" s="56">
        <v>80571.428571428565</v>
      </c>
    </row>
    <row r="374" spans="1:26" x14ac:dyDescent="0.25">
      <c r="A374" s="38">
        <f>IFERROR(VLOOKUP(InteliPar[[#This Row],[Nombre de Articulo]],Productos[],4,FALSE),"00 Falta Info")</f>
        <v>0</v>
      </c>
      <c r="B374" s="34" t="str">
        <f>IFERROR(VLOOKUP(InteliPar[[#This Row],[Nombre de Articulo]],Productos[],3,FALSE),"00 Falta Info")</f>
        <v>Embutidos</v>
      </c>
      <c r="C374" s="34" t="str">
        <f>IFERROR(VLOOKUP(InteliPar[[#This Row],[Nombre de Articulo]],Productos[],2,FALSE),"00 Falta Info")</f>
        <v>Embutidos</v>
      </c>
      <c r="D374" s="55">
        <v>46071</v>
      </c>
      <c r="E374" s="39" t="s">
        <v>93</v>
      </c>
      <c r="F374" s="40">
        <v>3.2</v>
      </c>
      <c r="G374" s="56">
        <v>220243</v>
      </c>
      <c r="H374" s="42">
        <v>9.58</v>
      </c>
      <c r="I374" s="43" t="s">
        <v>73</v>
      </c>
      <c r="J374" s="56">
        <v>22980</v>
      </c>
      <c r="K374" s="40">
        <v>4</v>
      </c>
      <c r="L374" s="45" t="s">
        <v>74</v>
      </c>
      <c r="M374" s="46" t="s">
        <v>448</v>
      </c>
      <c r="N374" s="40">
        <v>4</v>
      </c>
      <c r="O374" s="57">
        <v>46058</v>
      </c>
      <c r="P374" s="57">
        <v>46064</v>
      </c>
      <c r="Q374" s="49">
        <v>7</v>
      </c>
      <c r="R374" s="49">
        <v>3</v>
      </c>
      <c r="S374" s="58">
        <v>0.25</v>
      </c>
      <c r="T374" s="57">
        <v>46065</v>
      </c>
      <c r="U374" s="49">
        <v>7</v>
      </c>
      <c r="V374" s="42">
        <v>8</v>
      </c>
      <c r="W374" s="40">
        <v>0</v>
      </c>
      <c r="X374" s="59">
        <v>0</v>
      </c>
      <c r="Y374" s="40">
        <v>17</v>
      </c>
      <c r="Z374" s="56">
        <v>0</v>
      </c>
    </row>
    <row r="375" spans="1:26" x14ac:dyDescent="0.25">
      <c r="A375" s="38">
        <f>IFERROR(VLOOKUP(InteliPar[[#This Row],[Nombre de Articulo]],Productos[],4,FALSE),"00 Falta Info")</f>
        <v>0</v>
      </c>
      <c r="B375" s="34" t="str">
        <f>IFERROR(VLOOKUP(InteliPar[[#This Row],[Nombre de Articulo]],Productos[],3,FALSE),"00 Falta Info")</f>
        <v>Embutidos</v>
      </c>
      <c r="C375" s="34" t="str">
        <f>IFERROR(VLOOKUP(InteliPar[[#This Row],[Nombre de Articulo]],Productos[],2,FALSE),"00 Falta Info")</f>
        <v>Embutidos</v>
      </c>
      <c r="D375" s="55">
        <v>46071</v>
      </c>
      <c r="E375" s="39" t="s">
        <v>94</v>
      </c>
      <c r="F375" s="40">
        <v>1</v>
      </c>
      <c r="G375" s="56">
        <v>65551.600000000006</v>
      </c>
      <c r="H375" s="42">
        <v>6.34</v>
      </c>
      <c r="I375" s="43" t="s">
        <v>73</v>
      </c>
      <c r="J375" s="56">
        <v>10331.219999999999</v>
      </c>
      <c r="K375" s="40">
        <v>1.1000000000000001</v>
      </c>
      <c r="L375" s="45" t="s">
        <v>74</v>
      </c>
      <c r="M375" s="46" t="s">
        <v>449</v>
      </c>
      <c r="N375" s="40">
        <v>0</v>
      </c>
      <c r="O375" s="57">
        <v>46058</v>
      </c>
      <c r="P375" s="57">
        <v>46064</v>
      </c>
      <c r="Q375" s="49">
        <v>7</v>
      </c>
      <c r="R375" s="49">
        <v>3</v>
      </c>
      <c r="S375" s="58">
        <v>0.25</v>
      </c>
      <c r="T375" s="57">
        <v>46065</v>
      </c>
      <c r="U375" s="49">
        <v>7</v>
      </c>
      <c r="V375" s="42">
        <v>2</v>
      </c>
      <c r="W375" s="40">
        <v>0</v>
      </c>
      <c r="X375" s="59">
        <v>0</v>
      </c>
      <c r="Y375" s="40">
        <v>40</v>
      </c>
      <c r="Z375" s="56">
        <v>36528.242142857147</v>
      </c>
    </row>
    <row r="376" spans="1:26" x14ac:dyDescent="0.25">
      <c r="A376" s="38">
        <f>IFERROR(VLOOKUP(InteliPar[[#This Row],[Nombre de Articulo]],Productos[],4,FALSE),"00 Falta Info")</f>
        <v>0</v>
      </c>
      <c r="B376" s="34" t="str">
        <f>IFERROR(VLOOKUP(InteliPar[[#This Row],[Nombre de Articulo]],Productos[],3,FALSE),"00 Falta Info")</f>
        <v>Lacteos</v>
      </c>
      <c r="C376" s="34" t="str">
        <f>IFERROR(VLOOKUP(InteliPar[[#This Row],[Nombre de Articulo]],Productos[],2,FALSE),"00 Falta Info")</f>
        <v>Quesos</v>
      </c>
      <c r="D376" s="55">
        <v>46071</v>
      </c>
      <c r="E376" s="39" t="s">
        <v>118</v>
      </c>
      <c r="F376" s="40">
        <v>40</v>
      </c>
      <c r="G376" s="56">
        <v>417777</v>
      </c>
      <c r="H376" s="42">
        <v>100</v>
      </c>
      <c r="I376" s="43" t="s">
        <v>450</v>
      </c>
      <c r="J376" s="56">
        <v>4177.7700000000004</v>
      </c>
      <c r="K376" s="40">
        <v>72</v>
      </c>
      <c r="L376" s="45" t="s">
        <v>451</v>
      </c>
      <c r="M376" s="46" t="s">
        <v>452</v>
      </c>
      <c r="N376" s="40">
        <v>24</v>
      </c>
      <c r="O376" s="57">
        <v>46058</v>
      </c>
      <c r="P376" s="57">
        <v>46064</v>
      </c>
      <c r="Q376" s="49">
        <v>7</v>
      </c>
      <c r="R376" s="49">
        <v>3</v>
      </c>
      <c r="S376" s="58">
        <v>0.25</v>
      </c>
      <c r="T376" s="57">
        <v>46065</v>
      </c>
      <c r="U376" s="49">
        <v>7</v>
      </c>
      <c r="V376" s="42">
        <v>129</v>
      </c>
      <c r="W376" s="40">
        <v>29</v>
      </c>
      <c r="X376" s="59">
        <v>121155.33000000002</v>
      </c>
      <c r="Y376" s="40">
        <v>10</v>
      </c>
      <c r="Z376" s="56">
        <v>0</v>
      </c>
    </row>
    <row r="377" spans="1:26" x14ac:dyDescent="0.25">
      <c r="A377" s="38">
        <f>IFERROR(VLOOKUP(InteliPar[[#This Row],[Nombre de Articulo]],Productos[],4,FALSE),"00 Falta Info")</f>
        <v>0</v>
      </c>
      <c r="B377" s="34" t="str">
        <f>IFERROR(VLOOKUP(InteliPar[[#This Row],[Nombre de Articulo]],Productos[],3,FALSE),"00 Falta Info")</f>
        <v>Lacteos</v>
      </c>
      <c r="C377" s="34" t="str">
        <f>IFERROR(VLOOKUP(InteliPar[[#This Row],[Nombre de Articulo]],Productos[],2,FALSE),"00 Falta Info")</f>
        <v>Quesos</v>
      </c>
      <c r="D377" s="55">
        <v>46071</v>
      </c>
      <c r="E377" s="39" t="s">
        <v>119</v>
      </c>
      <c r="F377" s="40">
        <v>3</v>
      </c>
      <c r="G377" s="56"/>
      <c r="H377" s="42">
        <v>5.95</v>
      </c>
      <c r="I377" s="43" t="s">
        <v>73</v>
      </c>
      <c r="J377" s="56"/>
      <c r="K377" s="40">
        <v>0.7</v>
      </c>
      <c r="L377" s="45" t="s">
        <v>74</v>
      </c>
      <c r="M377" s="46" t="s">
        <v>452</v>
      </c>
      <c r="N377" s="40">
        <v>0</v>
      </c>
      <c r="O377" s="57">
        <v>46058</v>
      </c>
      <c r="P377" s="57">
        <v>46064</v>
      </c>
      <c r="Q377" s="49">
        <v>7</v>
      </c>
      <c r="R377" s="49">
        <v>3</v>
      </c>
      <c r="S377" s="58">
        <v>0.25</v>
      </c>
      <c r="T377" s="57">
        <v>46065</v>
      </c>
      <c r="U377" s="49">
        <v>7</v>
      </c>
      <c r="V377" s="42">
        <v>2</v>
      </c>
      <c r="W377" s="40">
        <v>0</v>
      </c>
      <c r="X377" s="59">
        <v>0</v>
      </c>
      <c r="Y377" s="40">
        <v>60</v>
      </c>
      <c r="Z377" s="56">
        <v>0</v>
      </c>
    </row>
    <row r="378" spans="1:26" x14ac:dyDescent="0.25">
      <c r="A378" s="38">
        <f>IFERROR(VLOOKUP(InteliPar[[#This Row],[Nombre de Articulo]],Productos[],4,FALSE),"00 Falta Info")</f>
        <v>0</v>
      </c>
      <c r="B378" s="34" t="str">
        <f>IFERROR(VLOOKUP(InteliPar[[#This Row],[Nombre de Articulo]],Productos[],3,FALSE),"00 Falta Info")</f>
        <v>Lacteos</v>
      </c>
      <c r="C378" s="34" t="str">
        <f>IFERROR(VLOOKUP(InteliPar[[#This Row],[Nombre de Articulo]],Productos[],2,FALSE),"00 Falta Info")</f>
        <v>Quesos</v>
      </c>
      <c r="D378" s="55">
        <v>46071</v>
      </c>
      <c r="E378" s="39" t="s">
        <v>120</v>
      </c>
      <c r="F378" s="40">
        <v>26.4</v>
      </c>
      <c r="G378" s="56">
        <v>461549</v>
      </c>
      <c r="H378" s="42">
        <v>37.25</v>
      </c>
      <c r="I378" s="43" t="s">
        <v>73</v>
      </c>
      <c r="J378" s="56">
        <v>12388.98</v>
      </c>
      <c r="K378" s="40">
        <v>35.6</v>
      </c>
      <c r="L378" s="45" t="s">
        <v>74</v>
      </c>
      <c r="M378" s="46" t="s">
        <v>452</v>
      </c>
      <c r="N378" s="40">
        <v>20</v>
      </c>
      <c r="O378" s="57">
        <v>46058</v>
      </c>
      <c r="P378" s="57">
        <v>46064</v>
      </c>
      <c r="Q378" s="49">
        <v>7</v>
      </c>
      <c r="R378" s="49">
        <v>3</v>
      </c>
      <c r="S378" s="58">
        <v>0.25</v>
      </c>
      <c r="T378" s="57">
        <v>46065</v>
      </c>
      <c r="U378" s="49">
        <v>7</v>
      </c>
      <c r="V378" s="42">
        <v>64</v>
      </c>
      <c r="W378" s="40">
        <v>27</v>
      </c>
      <c r="X378" s="59">
        <v>334502.45999999996</v>
      </c>
      <c r="Y378" s="40">
        <v>7</v>
      </c>
      <c r="Z378" s="56">
        <v>0</v>
      </c>
    </row>
    <row r="379" spans="1:26" x14ac:dyDescent="0.25">
      <c r="A379" s="38">
        <f>IFERROR(VLOOKUP(InteliPar[[#This Row],[Nombre de Articulo]],Productos[],4,FALSE),"00 Falta Info")</f>
        <v>0</v>
      </c>
      <c r="B379" s="34" t="str">
        <f>IFERROR(VLOOKUP(InteliPar[[#This Row],[Nombre de Articulo]],Productos[],3,FALSE),"00 Falta Info")</f>
        <v>Lacteos</v>
      </c>
      <c r="C379" s="34" t="str">
        <f>IFERROR(VLOOKUP(InteliPar[[#This Row],[Nombre de Articulo]],Productos[],2,FALSE),"00 Falta Info")</f>
        <v>Quesos</v>
      </c>
      <c r="D379" s="55">
        <v>46071</v>
      </c>
      <c r="E379" s="39" t="s">
        <v>88</v>
      </c>
      <c r="F379" s="40">
        <v>2.1</v>
      </c>
      <c r="G379" s="56">
        <v>226481</v>
      </c>
      <c r="H379" s="42">
        <v>17.43</v>
      </c>
      <c r="I379" s="43" t="s">
        <v>73</v>
      </c>
      <c r="J379" s="56">
        <v>12990</v>
      </c>
      <c r="K379" s="40">
        <v>2.1</v>
      </c>
      <c r="L379" s="45" t="s">
        <v>74</v>
      </c>
      <c r="M379" s="46" t="s">
        <v>448</v>
      </c>
      <c r="N379" s="40">
        <v>0</v>
      </c>
      <c r="O379" s="57">
        <v>46058</v>
      </c>
      <c r="P379" s="57">
        <v>46064</v>
      </c>
      <c r="Q379" s="49">
        <v>7</v>
      </c>
      <c r="R379" s="49">
        <v>3</v>
      </c>
      <c r="S379" s="58">
        <v>0.25</v>
      </c>
      <c r="T379" s="57">
        <v>46065</v>
      </c>
      <c r="U379" s="49">
        <v>7</v>
      </c>
      <c r="V379" s="42">
        <v>4</v>
      </c>
      <c r="W379" s="40">
        <v>0</v>
      </c>
      <c r="X379" s="59">
        <v>0</v>
      </c>
      <c r="Y379" s="40">
        <v>58</v>
      </c>
      <c r="Z379" s="56">
        <v>157828.5</v>
      </c>
    </row>
    <row r="380" spans="1:26" x14ac:dyDescent="0.25">
      <c r="A380" s="38">
        <f>IFERROR(VLOOKUP(InteliPar[[#This Row],[Nombre de Articulo]],Productos[],4,FALSE),"00 Falta Info")</f>
        <v>0</v>
      </c>
      <c r="B380" s="34" t="str">
        <f>IFERROR(VLOOKUP(InteliPar[[#This Row],[Nombre de Articulo]],Productos[],3,FALSE),"00 Falta Info")</f>
        <v>Lacteos</v>
      </c>
      <c r="C380" s="34" t="str">
        <f>IFERROR(VLOOKUP(InteliPar[[#This Row],[Nombre de Articulo]],Productos[],2,FALSE),"00 Falta Info")</f>
        <v>Quesos</v>
      </c>
      <c r="D380" s="55">
        <v>46071</v>
      </c>
      <c r="E380" s="39" t="s">
        <v>121</v>
      </c>
      <c r="F380" s="40">
        <v>4.9000000000000004</v>
      </c>
      <c r="G380" s="56">
        <v>160332</v>
      </c>
      <c r="H380" s="42">
        <v>11.71</v>
      </c>
      <c r="I380" s="43" t="s">
        <v>73</v>
      </c>
      <c r="J380" s="56">
        <v>13695.26</v>
      </c>
      <c r="K380" s="40">
        <v>6.6</v>
      </c>
      <c r="L380" s="45" t="s">
        <v>74</v>
      </c>
      <c r="M380" s="46" t="s">
        <v>448</v>
      </c>
      <c r="N380" s="40">
        <v>3.5</v>
      </c>
      <c r="O380" s="57">
        <v>46058</v>
      </c>
      <c r="P380" s="57">
        <v>46064</v>
      </c>
      <c r="Q380" s="49">
        <v>7</v>
      </c>
      <c r="R380" s="49">
        <v>3</v>
      </c>
      <c r="S380" s="58">
        <v>0.25</v>
      </c>
      <c r="T380" s="57">
        <v>46065</v>
      </c>
      <c r="U380" s="49">
        <v>7</v>
      </c>
      <c r="V380" s="42">
        <v>12</v>
      </c>
      <c r="W380" s="40">
        <v>1</v>
      </c>
      <c r="X380" s="59">
        <v>13695.26</v>
      </c>
      <c r="Y380" s="40">
        <v>12</v>
      </c>
      <c r="Z380" s="56">
        <v>0</v>
      </c>
    </row>
    <row r="381" spans="1:26" x14ac:dyDescent="0.25">
      <c r="A381" s="38">
        <f>IFERROR(VLOOKUP(InteliPar[[#This Row],[Nombre de Articulo]],Productos[],4,FALSE),"00 Falta Info")</f>
        <v>0</v>
      </c>
      <c r="B381" s="34" t="str">
        <f>IFERROR(VLOOKUP(InteliPar[[#This Row],[Nombre de Articulo]],Productos[],3,FALSE),"00 Falta Info")</f>
        <v>Lacteos</v>
      </c>
      <c r="C381" s="34" t="str">
        <f>IFERROR(VLOOKUP(InteliPar[[#This Row],[Nombre de Articulo]],Productos[],2,FALSE),"00 Falta Info")</f>
        <v>Quesos</v>
      </c>
      <c r="D381" s="55">
        <v>46071</v>
      </c>
      <c r="E381" s="39" t="s">
        <v>89</v>
      </c>
      <c r="F381" s="40">
        <v>0.7</v>
      </c>
      <c r="G381" s="56">
        <v>108396</v>
      </c>
      <c r="H381" s="42">
        <v>7.64</v>
      </c>
      <c r="I381" s="43" t="s">
        <v>73</v>
      </c>
      <c r="J381" s="56">
        <v>14197.22</v>
      </c>
      <c r="K381" s="40">
        <v>0.9</v>
      </c>
      <c r="L381" s="45" t="s">
        <v>74</v>
      </c>
      <c r="M381" s="46" t="s">
        <v>448</v>
      </c>
      <c r="N381" s="40">
        <v>2.5</v>
      </c>
      <c r="O381" s="57">
        <v>46058</v>
      </c>
      <c r="P381" s="57">
        <v>46064</v>
      </c>
      <c r="Q381" s="49">
        <v>7</v>
      </c>
      <c r="R381" s="49">
        <v>3</v>
      </c>
      <c r="S381" s="58">
        <v>0.25</v>
      </c>
      <c r="T381" s="57">
        <v>46065</v>
      </c>
      <c r="U381" s="49">
        <v>7</v>
      </c>
      <c r="V381" s="42">
        <v>2</v>
      </c>
      <c r="W381" s="40">
        <v>0</v>
      </c>
      <c r="X381" s="59">
        <v>0</v>
      </c>
      <c r="Y381" s="40">
        <v>59</v>
      </c>
      <c r="Z381" s="56">
        <v>75752.309571428574</v>
      </c>
    </row>
    <row r="382" spans="1:26" x14ac:dyDescent="0.25">
      <c r="A382" s="38">
        <f>IFERROR(VLOOKUP(InteliPar[[#This Row],[Nombre de Articulo]],Productos[],4,FALSE),"00 Falta Info")</f>
        <v>0</v>
      </c>
      <c r="B382" s="34" t="str">
        <f>IFERROR(VLOOKUP(InteliPar[[#This Row],[Nombre de Articulo]],Productos[],3,FALSE),"00 Falta Info")</f>
        <v>Lacteos</v>
      </c>
      <c r="C382" s="34" t="str">
        <f>IFERROR(VLOOKUP(InteliPar[[#This Row],[Nombre de Articulo]],Productos[],2,FALSE),"00 Falta Info")</f>
        <v>Quesos</v>
      </c>
      <c r="D382" s="55">
        <v>46071</v>
      </c>
      <c r="E382" s="39" t="s">
        <v>122</v>
      </c>
      <c r="F382" s="40">
        <v>0.9</v>
      </c>
      <c r="G382" s="56">
        <v>52148.2</v>
      </c>
      <c r="H382" s="42">
        <v>1.98</v>
      </c>
      <c r="I382" s="43" t="s">
        <v>73</v>
      </c>
      <c r="J382" s="56">
        <v>26404.17</v>
      </c>
      <c r="K382" s="40">
        <v>0.9</v>
      </c>
      <c r="L382" s="45" t="s">
        <v>74</v>
      </c>
      <c r="M382" s="46" t="s">
        <v>91</v>
      </c>
      <c r="N382" s="40">
        <v>1.5</v>
      </c>
      <c r="O382" s="57">
        <v>46058</v>
      </c>
      <c r="P382" s="57">
        <v>46064</v>
      </c>
      <c r="Q382" s="49">
        <v>7</v>
      </c>
      <c r="R382" s="49">
        <v>3</v>
      </c>
      <c r="S382" s="58">
        <v>0.25</v>
      </c>
      <c r="T382" s="57">
        <v>46065</v>
      </c>
      <c r="U382" s="49">
        <v>7</v>
      </c>
      <c r="V382" s="42">
        <v>2</v>
      </c>
      <c r="W382" s="40">
        <v>1</v>
      </c>
      <c r="X382" s="59">
        <v>26404.17</v>
      </c>
      <c r="Y382" s="40">
        <v>15</v>
      </c>
      <c r="Z382" s="56">
        <v>0</v>
      </c>
    </row>
    <row r="383" spans="1:26" x14ac:dyDescent="0.25">
      <c r="A383" s="38">
        <f>IFERROR(VLOOKUP(InteliPar[[#This Row],[Nombre de Articulo]],Productos[],4,FALSE),"00 Falta Info")</f>
        <v>0</v>
      </c>
      <c r="B383" s="34" t="str">
        <f>IFERROR(VLOOKUP(InteliPar[[#This Row],[Nombre de Articulo]],Productos[],3,FALSE),"00 Falta Info")</f>
        <v>Lacteos</v>
      </c>
      <c r="C383" s="34" t="str">
        <f>IFERROR(VLOOKUP(InteliPar[[#This Row],[Nombre de Articulo]],Productos[],2,FALSE),"00 Falta Info")</f>
        <v>Quesos</v>
      </c>
      <c r="D383" s="55">
        <v>46071</v>
      </c>
      <c r="E383" s="39" t="s">
        <v>123</v>
      </c>
      <c r="F383" s="40">
        <v>4.2</v>
      </c>
      <c r="G383" s="56">
        <v>155349</v>
      </c>
      <c r="H383" s="42">
        <v>15.5</v>
      </c>
      <c r="I383" s="43" t="s">
        <v>73</v>
      </c>
      <c r="J383" s="56">
        <v>10019.67</v>
      </c>
      <c r="K383" s="40">
        <v>4.2</v>
      </c>
      <c r="L383" s="45" t="s">
        <v>74</v>
      </c>
      <c r="M383" s="46" t="s">
        <v>448</v>
      </c>
      <c r="N383" s="40">
        <v>5.4</v>
      </c>
      <c r="O383" s="57">
        <v>46058</v>
      </c>
      <c r="P383" s="57">
        <v>46064</v>
      </c>
      <c r="Q383" s="49">
        <v>7</v>
      </c>
      <c r="R383" s="49">
        <v>3</v>
      </c>
      <c r="S383" s="58">
        <v>0.25</v>
      </c>
      <c r="T383" s="57">
        <v>46065</v>
      </c>
      <c r="U383" s="49">
        <v>7</v>
      </c>
      <c r="V383" s="42">
        <v>8</v>
      </c>
      <c r="W383" s="40">
        <v>0</v>
      </c>
      <c r="X383" s="59">
        <v>0</v>
      </c>
      <c r="Y383" s="40">
        <v>26</v>
      </c>
      <c r="Z383" s="56">
        <v>51100.316999999995</v>
      </c>
    </row>
    <row r="384" spans="1:26" x14ac:dyDescent="0.25">
      <c r="A384" s="38">
        <f>IFERROR(VLOOKUP(InteliPar[[#This Row],[Nombre de Articulo]],Productos[],4,FALSE),"00 Falta Info")</f>
        <v>0</v>
      </c>
      <c r="B384" s="34" t="str">
        <f>IFERROR(VLOOKUP(InteliPar[[#This Row],[Nombre de Articulo]],Productos[],3,FALSE),"00 Falta Info")</f>
        <v>Lacteos</v>
      </c>
      <c r="C384" s="34" t="str">
        <f>IFERROR(VLOOKUP(InteliPar[[#This Row],[Nombre de Articulo]],Productos[],2,FALSE),"00 Falta Info")</f>
        <v>Quesos</v>
      </c>
      <c r="D384" s="55">
        <v>46071</v>
      </c>
      <c r="E384" s="39" t="s">
        <v>90</v>
      </c>
      <c r="F384" s="40">
        <v>0.5</v>
      </c>
      <c r="G384" s="56">
        <v>176876</v>
      </c>
      <c r="H384" s="42">
        <v>9.74</v>
      </c>
      <c r="I384" s="43" t="s">
        <v>73</v>
      </c>
      <c r="J384" s="56">
        <v>18150.439999999999</v>
      </c>
      <c r="K384" s="40">
        <v>0.9</v>
      </c>
      <c r="L384" s="45" t="s">
        <v>74</v>
      </c>
      <c r="M384" s="46" t="s">
        <v>91</v>
      </c>
      <c r="N384" s="40">
        <v>6.4</v>
      </c>
      <c r="O384" s="57">
        <v>46058</v>
      </c>
      <c r="P384" s="57">
        <v>46064</v>
      </c>
      <c r="Q384" s="49">
        <v>7</v>
      </c>
      <c r="R384" s="49">
        <v>3</v>
      </c>
      <c r="S384" s="58">
        <v>0.25</v>
      </c>
      <c r="T384" s="57">
        <v>46065</v>
      </c>
      <c r="U384" s="49">
        <v>7</v>
      </c>
      <c r="V384" s="42">
        <v>2</v>
      </c>
      <c r="W384" s="40">
        <v>0</v>
      </c>
      <c r="X384" s="59">
        <v>0</v>
      </c>
      <c r="Y384" s="40">
        <v>76</v>
      </c>
      <c r="Z384" s="56">
        <v>136517.23800000001</v>
      </c>
    </row>
    <row r="385" spans="1:26" x14ac:dyDescent="0.25">
      <c r="A385" s="38">
        <f>IFERROR(VLOOKUP(InteliPar[[#This Row],[Nombre de Articulo]],Productos[],4,FALSE),"00 Falta Info")</f>
        <v>0</v>
      </c>
      <c r="B385" s="34" t="str">
        <f>IFERROR(VLOOKUP(InteliPar[[#This Row],[Nombre de Articulo]],Productos[],3,FALSE),"00 Falta Info")</f>
        <v>Abarrotes</v>
      </c>
      <c r="C385" s="34" t="str">
        <f>IFERROR(VLOOKUP(InteliPar[[#This Row],[Nombre de Articulo]],Productos[],2,FALSE),"00 Falta Info")</f>
        <v>Chocolate</v>
      </c>
      <c r="D385" s="55">
        <v>46071</v>
      </c>
      <c r="E385" s="39" t="s">
        <v>124</v>
      </c>
      <c r="F385" s="40">
        <v>0.1</v>
      </c>
      <c r="G385" s="56">
        <v>192767</v>
      </c>
      <c r="H385" s="42">
        <v>19.52</v>
      </c>
      <c r="I385" s="43" t="s">
        <v>73</v>
      </c>
      <c r="J385" s="56">
        <v>9876</v>
      </c>
      <c r="K385" s="40">
        <v>0.2</v>
      </c>
      <c r="L385" s="45" t="s">
        <v>74</v>
      </c>
      <c r="M385" s="46" t="s">
        <v>91</v>
      </c>
      <c r="N385" s="40">
        <v>0</v>
      </c>
      <c r="O385" s="57">
        <v>46058</v>
      </c>
      <c r="P385" s="57">
        <v>46064</v>
      </c>
      <c r="Q385" s="49">
        <v>7</v>
      </c>
      <c r="R385" s="49">
        <v>3</v>
      </c>
      <c r="S385" s="58">
        <v>0.25</v>
      </c>
      <c r="T385" s="57">
        <v>46065</v>
      </c>
      <c r="U385" s="49">
        <v>7</v>
      </c>
      <c r="V385" s="42">
        <v>1</v>
      </c>
      <c r="W385" s="40">
        <v>0</v>
      </c>
      <c r="X385" s="59">
        <v>0</v>
      </c>
      <c r="Y385" s="40">
        <v>683</v>
      </c>
      <c r="Z385" s="56">
        <v>187785.08571428573</v>
      </c>
    </row>
    <row r="386" spans="1:26" x14ac:dyDescent="0.25">
      <c r="A386" s="38">
        <f>IFERROR(VLOOKUP(InteliPar[[#This Row],[Nombre de Articulo]],Productos[],4,FALSE),"00 Falta Info")</f>
        <v>0</v>
      </c>
      <c r="B386" s="34" t="str">
        <f>IFERROR(VLOOKUP(InteliPar[[#This Row],[Nombre de Articulo]],Productos[],3,FALSE),"00 Falta Info")</f>
        <v>Abarrotes</v>
      </c>
      <c r="C386" s="34" t="str">
        <f>IFERROR(VLOOKUP(InteliPar[[#This Row],[Nombre de Articulo]],Productos[],2,FALSE),"00 Falta Info")</f>
        <v>Chocolate</v>
      </c>
      <c r="D386" s="55">
        <v>46071</v>
      </c>
      <c r="E386" s="39" t="s">
        <v>125</v>
      </c>
      <c r="F386" s="40">
        <v>0.3</v>
      </c>
      <c r="G386" s="56">
        <v>71594.899999999994</v>
      </c>
      <c r="H386" s="42">
        <v>7.25</v>
      </c>
      <c r="I386" s="43" t="s">
        <v>73</v>
      </c>
      <c r="J386" s="56">
        <v>9876.2900000000009</v>
      </c>
      <c r="K386" s="40">
        <v>0.1</v>
      </c>
      <c r="L386" s="45" t="s">
        <v>74</v>
      </c>
      <c r="M386" s="46" t="s">
        <v>91</v>
      </c>
      <c r="N386" s="40">
        <v>0</v>
      </c>
      <c r="O386" s="57">
        <v>46058</v>
      </c>
      <c r="P386" s="57">
        <v>46064</v>
      </c>
      <c r="Q386" s="49">
        <v>7</v>
      </c>
      <c r="R386" s="49">
        <v>3</v>
      </c>
      <c r="S386" s="58">
        <v>0.25</v>
      </c>
      <c r="T386" s="57">
        <v>46065</v>
      </c>
      <c r="U386" s="49">
        <v>7</v>
      </c>
      <c r="V386" s="42">
        <v>1</v>
      </c>
      <c r="W386" s="40">
        <v>0</v>
      </c>
      <c r="X386" s="59">
        <v>0</v>
      </c>
      <c r="Y386" s="40">
        <v>508</v>
      </c>
      <c r="Z386" s="56">
        <v>69204.574928571441</v>
      </c>
    </row>
    <row r="387" spans="1:26" x14ac:dyDescent="0.25">
      <c r="A387" s="38">
        <f>IFERROR(VLOOKUP(InteliPar[[#This Row],[Nombre de Articulo]],Productos[],4,FALSE),"00 Falta Info")</f>
        <v>0</v>
      </c>
      <c r="B387" s="34" t="str">
        <f>IFERROR(VLOOKUP(InteliPar[[#This Row],[Nombre de Articulo]],Productos[],3,FALSE),"00 Falta Info")</f>
        <v>Abarrotes</v>
      </c>
      <c r="C387" s="34" t="str">
        <f>IFERROR(VLOOKUP(InteliPar[[#This Row],[Nombre de Articulo]],Productos[],2,FALSE),"00 Falta Info")</f>
        <v>Chocolate</v>
      </c>
      <c r="D387" s="55">
        <v>46071</v>
      </c>
      <c r="E387" s="39" t="s">
        <v>126</v>
      </c>
      <c r="F387" s="40">
        <v>1.2</v>
      </c>
      <c r="G387" s="56">
        <v>87715.8</v>
      </c>
      <c r="H387" s="42">
        <v>8.8800000000000008</v>
      </c>
      <c r="I387" s="43" t="s">
        <v>73</v>
      </c>
      <c r="J387" s="56">
        <v>9876</v>
      </c>
      <c r="K387" s="40">
        <v>-0.2</v>
      </c>
      <c r="L387" s="45" t="s">
        <v>74</v>
      </c>
      <c r="M387" s="46" t="s">
        <v>91</v>
      </c>
      <c r="N387" s="40">
        <v>0</v>
      </c>
      <c r="O387" s="57">
        <v>46058</v>
      </c>
      <c r="P387" s="57">
        <v>46064</v>
      </c>
      <c r="Q387" s="49">
        <v>7</v>
      </c>
      <c r="R387" s="49">
        <v>3</v>
      </c>
      <c r="S387" s="58">
        <v>0.25</v>
      </c>
      <c r="T387" s="57">
        <v>46065</v>
      </c>
      <c r="U387" s="49">
        <v>7</v>
      </c>
      <c r="V387" s="42">
        <v>-1</v>
      </c>
      <c r="W387" s="40">
        <v>0</v>
      </c>
      <c r="X387" s="59">
        <v>0</v>
      </c>
      <c r="Y387" s="40">
        <v>-311</v>
      </c>
      <c r="Z387" s="56">
        <v>0</v>
      </c>
    </row>
    <row r="388" spans="1:26" x14ac:dyDescent="0.25">
      <c r="A388" s="38">
        <f>IFERROR(VLOOKUP(InteliPar[[#This Row],[Nombre de Articulo]],Productos[],4,FALSE),"00 Falta Info")</f>
        <v>0</v>
      </c>
      <c r="B388" s="34" t="str">
        <f>IFERROR(VLOOKUP(InteliPar[[#This Row],[Nombre de Articulo]],Productos[],3,FALSE),"00 Falta Info")</f>
        <v>Abarrotes</v>
      </c>
      <c r="C388" s="34" t="str">
        <f>IFERROR(VLOOKUP(InteliPar[[#This Row],[Nombre de Articulo]],Productos[],2,FALSE),"00 Falta Info")</f>
        <v>Aceite</v>
      </c>
      <c r="D388" s="55">
        <v>46071</v>
      </c>
      <c r="E388" s="39" t="s">
        <v>127</v>
      </c>
      <c r="F388" s="40">
        <v>52</v>
      </c>
      <c r="G388" s="56">
        <v>30343</v>
      </c>
      <c r="H388" s="42">
        <v>19</v>
      </c>
      <c r="I388" s="43">
        <v>1</v>
      </c>
      <c r="J388" s="56">
        <v>1597</v>
      </c>
      <c r="K388" s="40">
        <v>36.299999999999997</v>
      </c>
      <c r="L388" s="45" t="s">
        <v>453</v>
      </c>
      <c r="M388" s="46" t="s">
        <v>91</v>
      </c>
      <c r="N388" s="40">
        <v>48</v>
      </c>
      <c r="O388" s="57">
        <v>46058</v>
      </c>
      <c r="P388" s="57">
        <v>46064</v>
      </c>
      <c r="Q388" s="49">
        <v>7</v>
      </c>
      <c r="R388" s="49">
        <v>3</v>
      </c>
      <c r="S388" s="58">
        <v>0.25</v>
      </c>
      <c r="T388" s="57">
        <v>46065</v>
      </c>
      <c r="U388" s="49">
        <v>7</v>
      </c>
      <c r="V388" s="42">
        <v>65</v>
      </c>
      <c r="W388" s="40">
        <v>46</v>
      </c>
      <c r="X388" s="59">
        <v>73462</v>
      </c>
      <c r="Y388" s="40">
        <v>4</v>
      </c>
      <c r="Z388" s="56">
        <v>0</v>
      </c>
    </row>
    <row r="389" spans="1:26" x14ac:dyDescent="0.25">
      <c r="A389" s="38">
        <f>IFERROR(VLOOKUP(InteliPar[[#This Row],[Nombre de Articulo]],Productos[],4,FALSE),"00 Falta Info")</f>
        <v>0</v>
      </c>
      <c r="B389" s="34" t="str">
        <f>IFERROR(VLOOKUP(InteliPar[[#This Row],[Nombre de Articulo]],Productos[],3,FALSE),"00 Falta Info")</f>
        <v>Verduras</v>
      </c>
      <c r="C389" s="34" t="str">
        <f>IFERROR(VLOOKUP(InteliPar[[#This Row],[Nombre de Articulo]],Productos[],2,FALSE),"00 Falta Info")</f>
        <v>Champiñon</v>
      </c>
      <c r="D389" s="55">
        <v>46071</v>
      </c>
      <c r="E389" s="39" t="s">
        <v>128</v>
      </c>
      <c r="F389" s="40">
        <v>-1.8</v>
      </c>
      <c r="G389" s="56">
        <v>37547.9</v>
      </c>
      <c r="H389" s="42">
        <v>2.21</v>
      </c>
      <c r="I389" s="43" t="s">
        <v>73</v>
      </c>
      <c r="J389" s="56">
        <v>16990</v>
      </c>
      <c r="K389" s="40">
        <v>3.4</v>
      </c>
      <c r="L389" s="45" t="s">
        <v>74</v>
      </c>
      <c r="M389" s="46" t="s">
        <v>461</v>
      </c>
      <c r="N389" s="40">
        <v>0</v>
      </c>
      <c r="O389" s="57">
        <v>46058</v>
      </c>
      <c r="P389" s="57">
        <v>46064</v>
      </c>
      <c r="Q389" s="49">
        <v>7</v>
      </c>
      <c r="R389" s="49">
        <v>3</v>
      </c>
      <c r="S389" s="58">
        <v>0.25</v>
      </c>
      <c r="T389" s="57">
        <v>46065</v>
      </c>
      <c r="U389" s="49">
        <v>7</v>
      </c>
      <c r="V389" s="42">
        <v>7</v>
      </c>
      <c r="W389" s="40">
        <v>5</v>
      </c>
      <c r="X389" s="59">
        <v>84950</v>
      </c>
      <c r="Y389" s="40">
        <v>5</v>
      </c>
      <c r="Z389" s="56">
        <v>0</v>
      </c>
    </row>
    <row r="390" spans="1:26" x14ac:dyDescent="0.25">
      <c r="A390" s="38">
        <f>IFERROR(VLOOKUP(InteliPar[[#This Row],[Nombre de Articulo]],Productos[],4,FALSE),"00 Falta Info")</f>
        <v>0</v>
      </c>
      <c r="B390" s="34" t="str">
        <f>IFERROR(VLOOKUP(InteliPar[[#This Row],[Nombre de Articulo]],Productos[],3,FALSE),"00 Falta Info")</f>
        <v>Verduras</v>
      </c>
      <c r="C390" s="34" t="str">
        <f>IFERROR(VLOOKUP(InteliPar[[#This Row],[Nombre de Articulo]],Productos[],2,FALSE),"00 Falta Info")</f>
        <v>Champiñon</v>
      </c>
      <c r="D390" s="55">
        <v>46071</v>
      </c>
      <c r="E390" s="39" t="s">
        <v>129</v>
      </c>
      <c r="F390" s="40"/>
      <c r="G390" s="56"/>
      <c r="H390" s="42"/>
      <c r="I390" s="43" t="s">
        <v>73</v>
      </c>
      <c r="J390" s="56"/>
      <c r="K390" s="40">
        <v>1.2</v>
      </c>
      <c r="L390" s="45" t="s">
        <v>74</v>
      </c>
      <c r="M390" s="46" t="s">
        <v>461</v>
      </c>
      <c r="N390" s="40">
        <v>0</v>
      </c>
      <c r="O390" s="57">
        <v>46058</v>
      </c>
      <c r="P390" s="57">
        <v>46064</v>
      </c>
      <c r="Q390" s="49">
        <v>7</v>
      </c>
      <c r="R390" s="49">
        <v>3</v>
      </c>
      <c r="S390" s="58">
        <v>0.25</v>
      </c>
      <c r="T390" s="57">
        <v>46065</v>
      </c>
      <c r="U390" s="49">
        <v>7</v>
      </c>
      <c r="V390" s="42">
        <v>3</v>
      </c>
      <c r="W390" s="40">
        <v>3</v>
      </c>
      <c r="X390" s="59">
        <v>0</v>
      </c>
      <c r="Y390" s="40">
        <v>0</v>
      </c>
      <c r="Z390" s="56">
        <v>0</v>
      </c>
    </row>
    <row r="391" spans="1:26" x14ac:dyDescent="0.25">
      <c r="A391" s="38">
        <f>IFERROR(VLOOKUP(InteliPar[[#This Row],[Nombre de Articulo]],Productos[],4,FALSE),"00 Falta Info")</f>
        <v>0</v>
      </c>
      <c r="B391" s="34" t="str">
        <f>IFERROR(VLOOKUP(InteliPar[[#This Row],[Nombre de Articulo]],Productos[],3,FALSE),"00 Falta Info")</f>
        <v>Verduras</v>
      </c>
      <c r="C391" s="34" t="str">
        <f>IFERROR(VLOOKUP(InteliPar[[#This Row],[Nombre de Articulo]],Productos[],2,FALSE),"00 Falta Info")</f>
        <v>Palta</v>
      </c>
      <c r="D391" s="55">
        <v>46071</v>
      </c>
      <c r="E391" s="39" t="s">
        <v>92</v>
      </c>
      <c r="F391" s="40">
        <v>16.899999999999999</v>
      </c>
      <c r="G391" s="56">
        <v>16064.1</v>
      </c>
      <c r="H391" s="42">
        <v>4.28</v>
      </c>
      <c r="I391" s="43" t="s">
        <v>73</v>
      </c>
      <c r="J391" s="56">
        <v>3750</v>
      </c>
      <c r="K391" s="40">
        <v>21.8</v>
      </c>
      <c r="L391" s="45" t="s">
        <v>74</v>
      </c>
      <c r="M391" s="46" t="s">
        <v>461</v>
      </c>
      <c r="N391" s="40">
        <v>10</v>
      </c>
      <c r="O391" s="57">
        <v>46058</v>
      </c>
      <c r="P391" s="57">
        <v>46064</v>
      </c>
      <c r="Q391" s="49">
        <v>7</v>
      </c>
      <c r="R391" s="49">
        <v>3</v>
      </c>
      <c r="S391" s="58">
        <v>0.25</v>
      </c>
      <c r="T391" s="57">
        <v>46065</v>
      </c>
      <c r="U391" s="49">
        <v>7</v>
      </c>
      <c r="V391" s="42">
        <v>39</v>
      </c>
      <c r="W391" s="40">
        <v>35</v>
      </c>
      <c r="X391" s="59">
        <v>131250</v>
      </c>
      <c r="Y391" s="40">
        <v>1</v>
      </c>
      <c r="Z391" s="56">
        <v>0</v>
      </c>
    </row>
    <row r="392" spans="1:26" x14ac:dyDescent="0.25">
      <c r="A392" s="38">
        <f>IFERROR(VLOOKUP(InteliPar[[#This Row],[Nombre de Articulo]],Productos[],4,FALSE),"00 Falta Info")</f>
        <v>0</v>
      </c>
      <c r="B392" s="34" t="str">
        <f>IFERROR(VLOOKUP(InteliPar[[#This Row],[Nombre de Articulo]],Productos[],3,FALSE),"00 Falta Info")</f>
        <v>Postres</v>
      </c>
      <c r="C392" s="34" t="str">
        <f>IFERROR(VLOOKUP(InteliPar[[#This Row],[Nombre de Articulo]],Productos[],2,FALSE),"00 Falta Info")</f>
        <v>Tortas</v>
      </c>
      <c r="D392" s="55">
        <v>46071</v>
      </c>
      <c r="E392" s="39" t="s">
        <v>130</v>
      </c>
      <c r="F392" s="40">
        <v>28</v>
      </c>
      <c r="G392" s="56">
        <v>28944</v>
      </c>
      <c r="H392" s="42">
        <v>24</v>
      </c>
      <c r="I392" s="43">
        <v>1</v>
      </c>
      <c r="J392" s="56">
        <v>1206</v>
      </c>
      <c r="K392" s="40">
        <v>47</v>
      </c>
      <c r="L392" s="45" t="s">
        <v>440</v>
      </c>
      <c r="M392" s="46" t="s">
        <v>455</v>
      </c>
      <c r="N392" s="40">
        <v>32</v>
      </c>
      <c r="O392" s="57">
        <v>46058</v>
      </c>
      <c r="P392" s="57">
        <v>46064</v>
      </c>
      <c r="Q392" s="49">
        <v>7</v>
      </c>
      <c r="R392" s="49">
        <v>3</v>
      </c>
      <c r="S392" s="58">
        <v>0.25</v>
      </c>
      <c r="T392" s="57">
        <v>46065</v>
      </c>
      <c r="U392" s="49">
        <v>7</v>
      </c>
      <c r="V392" s="42">
        <v>84</v>
      </c>
      <c r="W392" s="40">
        <v>60</v>
      </c>
      <c r="X392" s="59">
        <v>72360</v>
      </c>
      <c r="Y392" s="40">
        <v>4</v>
      </c>
      <c r="Z392" s="56">
        <v>0</v>
      </c>
    </row>
    <row r="393" spans="1:26" x14ac:dyDescent="0.25">
      <c r="A393" s="38">
        <f>IFERROR(VLOOKUP(InteliPar[[#This Row],[Nombre de Articulo]],Productos[],4,FALSE),"00 Falta Info")</f>
        <v>0</v>
      </c>
      <c r="B393" s="34" t="str">
        <f>IFERROR(VLOOKUP(InteliPar[[#This Row],[Nombre de Articulo]],Productos[],3,FALSE),"00 Falta Info")</f>
        <v>Postres</v>
      </c>
      <c r="C393" s="34" t="str">
        <f>IFERROR(VLOOKUP(InteliPar[[#This Row],[Nombre de Articulo]],Productos[],2,FALSE),"00 Falta Info")</f>
        <v>Tortas</v>
      </c>
      <c r="D393" s="55">
        <v>46071</v>
      </c>
      <c r="E393" s="39" t="s">
        <v>131</v>
      </c>
      <c r="F393" s="40">
        <v>15</v>
      </c>
      <c r="G393" s="56">
        <v>62363</v>
      </c>
      <c r="H393" s="42">
        <v>59</v>
      </c>
      <c r="I393" s="43">
        <v>1</v>
      </c>
      <c r="J393" s="56">
        <v>1057</v>
      </c>
      <c r="K393" s="40">
        <v>15</v>
      </c>
      <c r="L393" s="45" t="s">
        <v>440</v>
      </c>
      <c r="M393" s="46" t="s">
        <v>455</v>
      </c>
      <c r="N393" s="40">
        <v>0</v>
      </c>
      <c r="O393" s="57">
        <v>46058</v>
      </c>
      <c r="P393" s="57">
        <v>46064</v>
      </c>
      <c r="Q393" s="49">
        <v>7</v>
      </c>
      <c r="R393" s="49">
        <v>3</v>
      </c>
      <c r="S393" s="58">
        <v>0.25</v>
      </c>
      <c r="T393" s="57">
        <v>46065</v>
      </c>
      <c r="U393" s="49">
        <v>7</v>
      </c>
      <c r="V393" s="42">
        <v>27</v>
      </c>
      <c r="W393" s="40">
        <v>0</v>
      </c>
      <c r="X393" s="59">
        <v>0</v>
      </c>
      <c r="Y393" s="40">
        <v>28</v>
      </c>
      <c r="Z393" s="56">
        <v>23782.5</v>
      </c>
    </row>
    <row r="394" spans="1:26" x14ac:dyDescent="0.25">
      <c r="A394" s="38">
        <f>IFERROR(VLOOKUP(InteliPar[[#This Row],[Nombre de Articulo]],Productos[],4,FALSE),"00 Falta Info")</f>
        <v>0</v>
      </c>
      <c r="B394" s="34" t="str">
        <f>IFERROR(VLOOKUP(InteliPar[[#This Row],[Nombre de Articulo]],Productos[],3,FALSE),"00 Falta Info")</f>
        <v>Postres</v>
      </c>
      <c r="C394" s="34" t="str">
        <f>IFERROR(VLOOKUP(InteliPar[[#This Row],[Nombre de Articulo]],Productos[],2,FALSE),"00 Falta Info")</f>
        <v>Tortas</v>
      </c>
      <c r="D394" s="55">
        <v>46071</v>
      </c>
      <c r="E394" s="39" t="s">
        <v>143</v>
      </c>
      <c r="F394" s="40">
        <v>14</v>
      </c>
      <c r="G394" s="56">
        <v>43288</v>
      </c>
      <c r="H394" s="42">
        <v>28</v>
      </c>
      <c r="I394" s="43">
        <v>1</v>
      </c>
      <c r="J394" s="56">
        <v>1546</v>
      </c>
      <c r="K394" s="40">
        <v>14</v>
      </c>
      <c r="L394" s="45" t="s">
        <v>440</v>
      </c>
      <c r="M394" s="46" t="s">
        <v>455</v>
      </c>
      <c r="N394" s="40">
        <v>15</v>
      </c>
      <c r="O394" s="57">
        <v>46058</v>
      </c>
      <c r="P394" s="57">
        <v>46064</v>
      </c>
      <c r="Q394" s="49">
        <v>7</v>
      </c>
      <c r="R394" s="49">
        <v>3</v>
      </c>
      <c r="S394" s="58">
        <v>0.25</v>
      </c>
      <c r="T394" s="57">
        <v>46065</v>
      </c>
      <c r="U394" s="49">
        <v>7</v>
      </c>
      <c r="V394" s="42">
        <v>25</v>
      </c>
      <c r="W394" s="40">
        <v>0</v>
      </c>
      <c r="X394" s="59">
        <v>0</v>
      </c>
      <c r="Y394" s="40">
        <v>14</v>
      </c>
      <c r="Z394" s="56">
        <v>0</v>
      </c>
    </row>
    <row r="395" spans="1:26" x14ac:dyDescent="0.25">
      <c r="A395" s="38">
        <f>IFERROR(VLOOKUP(InteliPar[[#This Row],[Nombre de Articulo]],Productos[],4,FALSE),"00 Falta Info")</f>
        <v>0</v>
      </c>
      <c r="B395" s="34" t="str">
        <f>IFERROR(VLOOKUP(InteliPar[[#This Row],[Nombre de Articulo]],Productos[],3,FALSE),"00 Falta Info")</f>
        <v>Postres</v>
      </c>
      <c r="C395" s="34" t="str">
        <f>IFERROR(VLOOKUP(InteliPar[[#This Row],[Nombre de Articulo]],Productos[],2,FALSE),"00 Falta Info")</f>
        <v>Tortas</v>
      </c>
      <c r="D395" s="55">
        <v>46071</v>
      </c>
      <c r="E395" s="39" t="s">
        <v>132</v>
      </c>
      <c r="F395" s="40">
        <v>50</v>
      </c>
      <c r="G395" s="56">
        <v>7920</v>
      </c>
      <c r="H395" s="42">
        <v>33</v>
      </c>
      <c r="I395" s="43">
        <v>1</v>
      </c>
      <c r="J395" s="56">
        <v>240</v>
      </c>
      <c r="K395" s="40">
        <v>50</v>
      </c>
      <c r="L395" s="45" t="s">
        <v>440</v>
      </c>
      <c r="M395" s="46" t="s">
        <v>455</v>
      </c>
      <c r="N395" s="40">
        <v>0</v>
      </c>
      <c r="O395" s="57">
        <v>46058</v>
      </c>
      <c r="P395" s="57">
        <v>46064</v>
      </c>
      <c r="Q395" s="49">
        <v>7</v>
      </c>
      <c r="R395" s="49">
        <v>3</v>
      </c>
      <c r="S395" s="58">
        <v>0.25</v>
      </c>
      <c r="T395" s="57">
        <v>46065</v>
      </c>
      <c r="U395" s="49">
        <v>7</v>
      </c>
      <c r="V395" s="42">
        <v>90</v>
      </c>
      <c r="W395" s="40">
        <v>57</v>
      </c>
      <c r="X395" s="59">
        <v>13680</v>
      </c>
      <c r="Y395" s="40">
        <v>5</v>
      </c>
      <c r="Z395" s="56">
        <v>0</v>
      </c>
    </row>
    <row r="396" spans="1:26" x14ac:dyDescent="0.25">
      <c r="A396" s="38">
        <f>IFERROR(VLOOKUP(InteliPar[[#This Row],[Nombre de Articulo]],Productos[],4,FALSE),"00 Falta Info")</f>
        <v>0</v>
      </c>
      <c r="B396" s="34" t="str">
        <f>IFERROR(VLOOKUP(InteliPar[[#This Row],[Nombre de Articulo]],Productos[],3,FALSE),"00 Falta Info")</f>
        <v>Postres</v>
      </c>
      <c r="C396" s="34" t="str">
        <f>IFERROR(VLOOKUP(InteliPar[[#This Row],[Nombre de Articulo]],Productos[],2,FALSE),"00 Falta Info")</f>
        <v>Tortas</v>
      </c>
      <c r="D396" s="55">
        <v>46071</v>
      </c>
      <c r="E396" s="39" t="s">
        <v>144</v>
      </c>
      <c r="F396" s="40">
        <v>48</v>
      </c>
      <c r="G396" s="56">
        <v>9990</v>
      </c>
      <c r="H396" s="42">
        <v>30</v>
      </c>
      <c r="I396" s="43">
        <v>1</v>
      </c>
      <c r="J396" s="56">
        <v>333</v>
      </c>
      <c r="K396" s="40">
        <v>48</v>
      </c>
      <c r="L396" s="45" t="s">
        <v>440</v>
      </c>
      <c r="M396" s="46" t="s">
        <v>455</v>
      </c>
      <c r="N396" s="40">
        <v>0</v>
      </c>
      <c r="O396" s="57">
        <v>46058</v>
      </c>
      <c r="P396" s="57">
        <v>46064</v>
      </c>
      <c r="Q396" s="49">
        <v>7</v>
      </c>
      <c r="R396" s="49">
        <v>3</v>
      </c>
      <c r="S396" s="58">
        <v>0.25</v>
      </c>
      <c r="T396" s="57">
        <v>46065</v>
      </c>
      <c r="U396" s="49">
        <v>7</v>
      </c>
      <c r="V396" s="42">
        <v>86</v>
      </c>
      <c r="W396" s="40">
        <v>56</v>
      </c>
      <c r="X396" s="59">
        <v>18648</v>
      </c>
      <c r="Y396" s="40">
        <v>4</v>
      </c>
      <c r="Z396" s="56">
        <v>0</v>
      </c>
    </row>
    <row r="397" spans="1:26" x14ac:dyDescent="0.25">
      <c r="A397" s="38">
        <f>IFERROR(VLOOKUP(InteliPar[[#This Row],[Nombre de Articulo]],Productos[],4,FALSE),"00 Falta Info")</f>
        <v>0</v>
      </c>
      <c r="B397" s="34" t="str">
        <f>IFERROR(VLOOKUP(InteliPar[[#This Row],[Nombre de Articulo]],Productos[],3,FALSE),"00 Falta Info")</f>
        <v>Postres</v>
      </c>
      <c r="C397" s="34" t="str">
        <f>IFERROR(VLOOKUP(InteliPar[[#This Row],[Nombre de Articulo]],Productos[],2,FALSE),"00 Falta Info")</f>
        <v>Tortas</v>
      </c>
      <c r="D397" s="55">
        <v>46071</v>
      </c>
      <c r="E397" s="39" t="s">
        <v>133</v>
      </c>
      <c r="F397" s="40"/>
      <c r="G397" s="56">
        <v>6580</v>
      </c>
      <c r="H397" s="42">
        <v>14</v>
      </c>
      <c r="I397" s="43">
        <v>1</v>
      </c>
      <c r="J397" s="56">
        <v>470</v>
      </c>
      <c r="K397" s="40">
        <v>0</v>
      </c>
      <c r="L397" s="45" t="s">
        <v>440</v>
      </c>
      <c r="M397" s="46" t="s">
        <v>455</v>
      </c>
      <c r="N397" s="40">
        <v>0</v>
      </c>
      <c r="O397" s="57">
        <v>46058</v>
      </c>
      <c r="P397" s="57">
        <v>46064</v>
      </c>
      <c r="Q397" s="49">
        <v>7</v>
      </c>
      <c r="R397" s="49">
        <v>3</v>
      </c>
      <c r="S397" s="58">
        <v>0.25</v>
      </c>
      <c r="T397" s="57">
        <v>46065</v>
      </c>
      <c r="U397" s="49">
        <v>7</v>
      </c>
      <c r="V397" s="42">
        <v>0</v>
      </c>
      <c r="W397" s="40">
        <v>0</v>
      </c>
      <c r="X397" s="59">
        <v>0</v>
      </c>
      <c r="Y397" s="40">
        <v>0</v>
      </c>
      <c r="Z397" s="56">
        <v>0</v>
      </c>
    </row>
    <row r="398" spans="1:26" x14ac:dyDescent="0.25">
      <c r="A398" s="38">
        <f>IFERROR(VLOOKUP(InteliPar[[#This Row],[Nombre de Articulo]],Productos[],4,FALSE),"00 Falta Info")</f>
        <v>0</v>
      </c>
      <c r="B398" s="34" t="str">
        <f>IFERROR(VLOOKUP(InteliPar[[#This Row],[Nombre de Articulo]],Productos[],3,FALSE),"00 Falta Info")</f>
        <v>Postres</v>
      </c>
      <c r="C398" s="34" t="str">
        <f>IFERROR(VLOOKUP(InteliPar[[#This Row],[Nombre de Articulo]],Productos[],2,FALSE),"00 Falta Info")</f>
        <v>Tortas</v>
      </c>
      <c r="D398" s="55">
        <v>46071</v>
      </c>
      <c r="E398" s="39" t="s">
        <v>134</v>
      </c>
      <c r="F398" s="40"/>
      <c r="G398" s="56"/>
      <c r="H398" s="42"/>
      <c r="I398" s="43">
        <v>1</v>
      </c>
      <c r="J398" s="56"/>
      <c r="K398" s="40">
        <v>10</v>
      </c>
      <c r="L398" s="45" t="s">
        <v>440</v>
      </c>
      <c r="M398" s="46" t="s">
        <v>455</v>
      </c>
      <c r="N398" s="40">
        <v>0</v>
      </c>
      <c r="O398" s="57">
        <v>46058</v>
      </c>
      <c r="P398" s="57">
        <v>46064</v>
      </c>
      <c r="Q398" s="49">
        <v>7</v>
      </c>
      <c r="R398" s="49">
        <v>3</v>
      </c>
      <c r="S398" s="58">
        <v>0.25</v>
      </c>
      <c r="T398" s="57">
        <v>46065</v>
      </c>
      <c r="U398" s="49">
        <v>7</v>
      </c>
      <c r="V398" s="42">
        <v>18</v>
      </c>
      <c r="W398" s="40">
        <v>18</v>
      </c>
      <c r="X398" s="59">
        <v>0</v>
      </c>
      <c r="Y398" s="40">
        <v>0</v>
      </c>
      <c r="Z398" s="56">
        <v>0</v>
      </c>
    </row>
    <row r="399" spans="1:26" x14ac:dyDescent="0.25">
      <c r="A399" s="38">
        <f>IFERROR(VLOOKUP(InteliPar[[#This Row],[Nombre de Articulo]],Productos[],4,FALSE),"00 Falta Info")</f>
        <v>0</v>
      </c>
      <c r="B399" s="34" t="str">
        <f>IFERROR(VLOOKUP(InteliPar[[#This Row],[Nombre de Articulo]],Productos[],3,FALSE),"00 Falta Info")</f>
        <v>Postres</v>
      </c>
      <c r="C399" s="34" t="str">
        <f>IFERROR(VLOOKUP(InteliPar[[#This Row],[Nombre de Articulo]],Productos[],2,FALSE),"00 Falta Info")</f>
        <v>Tortas</v>
      </c>
      <c r="D399" s="55">
        <v>46071</v>
      </c>
      <c r="E399" s="39" t="s">
        <v>145</v>
      </c>
      <c r="F399" s="40">
        <v>5</v>
      </c>
      <c r="G399" s="56">
        <v>37620</v>
      </c>
      <c r="H399" s="42">
        <v>33</v>
      </c>
      <c r="I399" s="43">
        <v>1</v>
      </c>
      <c r="J399" s="56">
        <v>1140</v>
      </c>
      <c r="K399" s="40">
        <v>7</v>
      </c>
      <c r="L399" s="45" t="s">
        <v>440</v>
      </c>
      <c r="M399" s="46" t="s">
        <v>455</v>
      </c>
      <c r="N399" s="40">
        <v>0</v>
      </c>
      <c r="O399" s="57">
        <v>46058</v>
      </c>
      <c r="P399" s="57">
        <v>46064</v>
      </c>
      <c r="Q399" s="49">
        <v>7</v>
      </c>
      <c r="R399" s="49">
        <v>3</v>
      </c>
      <c r="S399" s="58">
        <v>0.25</v>
      </c>
      <c r="T399" s="57">
        <v>46065</v>
      </c>
      <c r="U399" s="49">
        <v>7</v>
      </c>
      <c r="V399" s="42">
        <v>13</v>
      </c>
      <c r="W399" s="40">
        <v>0</v>
      </c>
      <c r="X399" s="59">
        <v>0</v>
      </c>
      <c r="Y399" s="40">
        <v>33</v>
      </c>
      <c r="Z399" s="56">
        <v>17670</v>
      </c>
    </row>
    <row r="400" spans="1:26" x14ac:dyDescent="0.25">
      <c r="A400" s="38">
        <f>IFERROR(VLOOKUP(InteliPar[[#This Row],[Nombre de Articulo]],Productos[],4,FALSE),"00 Falta Info")</f>
        <v>0</v>
      </c>
      <c r="B400" s="34" t="str">
        <f>IFERROR(VLOOKUP(InteliPar[[#This Row],[Nombre de Articulo]],Productos[],3,FALSE),"00 Falta Info")</f>
        <v>Postres</v>
      </c>
      <c r="C400" s="34" t="str">
        <f>IFERROR(VLOOKUP(InteliPar[[#This Row],[Nombre de Articulo]],Productos[],2,FALSE),"00 Falta Info")</f>
        <v>Tortas</v>
      </c>
      <c r="D400" s="55">
        <v>46071</v>
      </c>
      <c r="E400" s="39" t="s">
        <v>135</v>
      </c>
      <c r="F400" s="40">
        <v>4</v>
      </c>
      <c r="G400" s="56">
        <v>2448</v>
      </c>
      <c r="H400" s="42">
        <v>9</v>
      </c>
      <c r="I400" s="43">
        <v>1</v>
      </c>
      <c r="J400" s="56">
        <v>272</v>
      </c>
      <c r="K400" s="40">
        <v>8</v>
      </c>
      <c r="L400" s="45" t="s">
        <v>440</v>
      </c>
      <c r="M400" s="46" t="s">
        <v>455</v>
      </c>
      <c r="N400" s="40">
        <v>0</v>
      </c>
      <c r="O400" s="57">
        <v>46058</v>
      </c>
      <c r="P400" s="57">
        <v>46064</v>
      </c>
      <c r="Q400" s="49">
        <v>7</v>
      </c>
      <c r="R400" s="49">
        <v>3</v>
      </c>
      <c r="S400" s="58">
        <v>0.25</v>
      </c>
      <c r="T400" s="57">
        <v>46065</v>
      </c>
      <c r="U400" s="49">
        <v>7</v>
      </c>
      <c r="V400" s="42">
        <v>15</v>
      </c>
      <c r="W400" s="40">
        <v>6</v>
      </c>
      <c r="X400" s="59">
        <v>1632</v>
      </c>
      <c r="Y400" s="40">
        <v>8</v>
      </c>
      <c r="Z400" s="56">
        <v>0</v>
      </c>
    </row>
    <row r="401" spans="1:26" x14ac:dyDescent="0.25">
      <c r="A401" s="38">
        <f>IFERROR(VLOOKUP(InteliPar[[#This Row],[Nombre de Articulo]],Productos[],4,FALSE),"00 Falta Info")</f>
        <v>0</v>
      </c>
      <c r="B401" s="34" t="str">
        <f>IFERROR(VLOOKUP(InteliPar[[#This Row],[Nombre de Articulo]],Productos[],3,FALSE),"00 Falta Info")</f>
        <v>Postres</v>
      </c>
      <c r="C401" s="34" t="str">
        <f>IFERROR(VLOOKUP(InteliPar[[#This Row],[Nombre de Articulo]],Productos[],2,FALSE),"00 Falta Info")</f>
        <v>Tortas</v>
      </c>
      <c r="D401" s="55">
        <v>46071</v>
      </c>
      <c r="E401" s="39" t="s">
        <v>136</v>
      </c>
      <c r="F401" s="40"/>
      <c r="G401" s="56"/>
      <c r="H401" s="42"/>
      <c r="I401" s="43">
        <v>1</v>
      </c>
      <c r="J401" s="56"/>
      <c r="K401" s="40">
        <v>13</v>
      </c>
      <c r="L401" s="45" t="s">
        <v>440</v>
      </c>
      <c r="M401" s="46" t="s">
        <v>455</v>
      </c>
      <c r="N401" s="40">
        <v>0</v>
      </c>
      <c r="O401" s="57">
        <v>46058</v>
      </c>
      <c r="P401" s="57">
        <v>46064</v>
      </c>
      <c r="Q401" s="49">
        <v>7</v>
      </c>
      <c r="R401" s="49">
        <v>3</v>
      </c>
      <c r="S401" s="58">
        <v>0.25</v>
      </c>
      <c r="T401" s="57">
        <v>46065</v>
      </c>
      <c r="U401" s="49">
        <v>7</v>
      </c>
      <c r="V401" s="42">
        <v>24</v>
      </c>
      <c r="W401" s="40">
        <v>24</v>
      </c>
      <c r="X401" s="59">
        <v>0</v>
      </c>
      <c r="Y401" s="40">
        <v>0</v>
      </c>
      <c r="Z401" s="56">
        <v>0</v>
      </c>
    </row>
    <row r="402" spans="1:26" x14ac:dyDescent="0.25">
      <c r="A402" s="38">
        <f>IFERROR(VLOOKUP(InteliPar[[#This Row],[Nombre de Articulo]],Productos[],4,FALSE),"00 Falta Info")</f>
        <v>0</v>
      </c>
      <c r="B402" s="34" t="str">
        <f>IFERROR(VLOOKUP(InteliPar[[#This Row],[Nombre de Articulo]],Productos[],3,FALSE),"00 Falta Info")</f>
        <v>Colación</v>
      </c>
      <c r="C402" s="34" t="str">
        <f>IFERROR(VLOOKUP(InteliPar[[#This Row],[Nombre de Articulo]],Productos[],2,FALSE),"00 Falta Info")</f>
        <v>Colacion</v>
      </c>
      <c r="D402" s="55">
        <v>46071</v>
      </c>
      <c r="E402" s="39" t="s">
        <v>137</v>
      </c>
      <c r="F402" s="40">
        <v>12</v>
      </c>
      <c r="G402" s="56">
        <v>22080</v>
      </c>
      <c r="H402" s="42">
        <v>4</v>
      </c>
      <c r="I402" s="43" t="s">
        <v>73</v>
      </c>
      <c r="J402" s="56">
        <v>5520</v>
      </c>
      <c r="K402" s="40">
        <v>12.2</v>
      </c>
      <c r="L402" s="45" t="s">
        <v>74</v>
      </c>
      <c r="M402" s="46" t="s">
        <v>441</v>
      </c>
      <c r="N402" s="40">
        <v>10</v>
      </c>
      <c r="O402" s="57">
        <v>46058</v>
      </c>
      <c r="P402" s="57">
        <v>46064</v>
      </c>
      <c r="Q402" s="49">
        <v>7</v>
      </c>
      <c r="R402" s="49">
        <v>3</v>
      </c>
      <c r="S402" s="58">
        <v>0.25</v>
      </c>
      <c r="T402" s="57">
        <v>46065</v>
      </c>
      <c r="U402" s="49">
        <v>7</v>
      </c>
      <c r="V402" s="42">
        <v>22</v>
      </c>
      <c r="W402" s="40">
        <v>18</v>
      </c>
      <c r="X402" s="59">
        <v>99360</v>
      </c>
      <c r="Y402" s="40">
        <v>2</v>
      </c>
      <c r="Z402" s="56">
        <v>0</v>
      </c>
    </row>
    <row r="403" spans="1:26" x14ac:dyDescent="0.25">
      <c r="A403" s="38">
        <f>IFERROR(VLOOKUP(InteliPar[[#This Row],[Nombre de Articulo]],Productos[],4,FALSE),"00 Falta Info")</f>
        <v>0</v>
      </c>
      <c r="B403" s="34" t="str">
        <f>IFERROR(VLOOKUP(InteliPar[[#This Row],[Nombre de Articulo]],Productos[],3,FALSE),"00 Falta Info")</f>
        <v>Colación</v>
      </c>
      <c r="C403" s="34" t="str">
        <f>IFERROR(VLOOKUP(InteliPar[[#This Row],[Nombre de Articulo]],Productos[],2,FALSE),"00 Falta Info")</f>
        <v>Colacion</v>
      </c>
      <c r="D403" s="55">
        <v>46071</v>
      </c>
      <c r="E403" s="39" t="s">
        <v>141</v>
      </c>
      <c r="F403" s="40">
        <v>2.8</v>
      </c>
      <c r="G403" s="56">
        <v>73520</v>
      </c>
      <c r="H403" s="42">
        <v>9.19</v>
      </c>
      <c r="I403" s="43" t="s">
        <v>73</v>
      </c>
      <c r="J403" s="56">
        <v>8000</v>
      </c>
      <c r="K403" s="40">
        <v>4.9000000000000004</v>
      </c>
      <c r="L403" s="45" t="s">
        <v>74</v>
      </c>
      <c r="M403" s="46" t="s">
        <v>456</v>
      </c>
      <c r="N403" s="40">
        <v>0</v>
      </c>
      <c r="O403" s="57">
        <v>46058</v>
      </c>
      <c r="P403" s="57">
        <v>46064</v>
      </c>
      <c r="Q403" s="49">
        <v>7</v>
      </c>
      <c r="R403" s="49">
        <v>3</v>
      </c>
      <c r="S403" s="58">
        <v>0.25</v>
      </c>
      <c r="T403" s="57">
        <v>46065</v>
      </c>
      <c r="U403" s="49">
        <v>7</v>
      </c>
      <c r="V403" s="42">
        <v>9</v>
      </c>
      <c r="W403" s="40">
        <v>0</v>
      </c>
      <c r="X403" s="59">
        <v>0</v>
      </c>
      <c r="Y403" s="40">
        <v>13</v>
      </c>
      <c r="Z403" s="56">
        <v>0</v>
      </c>
    </row>
    <row r="404" spans="1:26" x14ac:dyDescent="0.25">
      <c r="A404" s="38">
        <f>IFERROR(VLOOKUP(InteliPar[[#This Row],[Nombre de Articulo]],Productos[],4,FALSE),"00 Falta Info")</f>
        <v>0</v>
      </c>
      <c r="B404" s="34" t="str">
        <f>IFERROR(VLOOKUP(InteliPar[[#This Row],[Nombre de Articulo]],Productos[],3,FALSE),"00 Falta Info")</f>
        <v>Colación</v>
      </c>
      <c r="C404" s="34" t="str">
        <f>IFERROR(VLOOKUP(InteliPar[[#This Row],[Nombre de Articulo]],Productos[],2,FALSE),"00 Falta Info")</f>
        <v>Colacion</v>
      </c>
      <c r="D404" s="55">
        <v>46071</v>
      </c>
      <c r="E404" s="39" t="s">
        <v>138</v>
      </c>
      <c r="F404" s="40"/>
      <c r="G404" s="56">
        <v>118590</v>
      </c>
      <c r="H404" s="42">
        <v>17.7</v>
      </c>
      <c r="I404" s="43" t="s">
        <v>73</v>
      </c>
      <c r="J404" s="56">
        <v>6700</v>
      </c>
      <c r="K404" s="40">
        <v>13.2</v>
      </c>
      <c r="L404" s="45" t="s">
        <v>74</v>
      </c>
      <c r="M404" s="46" t="s">
        <v>437</v>
      </c>
      <c r="N404" s="40">
        <v>0</v>
      </c>
      <c r="O404" s="57">
        <v>46058</v>
      </c>
      <c r="P404" s="57">
        <v>46064</v>
      </c>
      <c r="Q404" s="49">
        <v>7</v>
      </c>
      <c r="R404" s="49">
        <v>3</v>
      </c>
      <c r="S404" s="58">
        <v>0.25</v>
      </c>
      <c r="T404" s="57">
        <v>46065</v>
      </c>
      <c r="U404" s="49">
        <v>7</v>
      </c>
      <c r="V404" s="42">
        <v>24</v>
      </c>
      <c r="W404" s="40">
        <v>7</v>
      </c>
      <c r="X404" s="59">
        <v>46900</v>
      </c>
      <c r="Y404" s="40">
        <v>9</v>
      </c>
      <c r="Z404" s="56">
        <v>0</v>
      </c>
    </row>
    <row r="405" spans="1:26" x14ac:dyDescent="0.25">
      <c r="A405" s="38">
        <f>IFERROR(VLOOKUP(InteliPar[[#This Row],[Nombre de Articulo]],Productos[],4,FALSE),"00 Falta Info")</f>
        <v>0</v>
      </c>
      <c r="B405" s="34" t="str">
        <f>IFERROR(VLOOKUP(InteliPar[[#This Row],[Nombre de Articulo]],Productos[],3,FALSE),"00 Falta Info")</f>
        <v>Colación</v>
      </c>
      <c r="C405" s="34" t="str">
        <f>IFERROR(VLOOKUP(InteliPar[[#This Row],[Nombre de Articulo]],Productos[],2,FALSE),"00 Falta Info")</f>
        <v>Colacion</v>
      </c>
      <c r="D405" s="55">
        <v>46071</v>
      </c>
      <c r="E405" s="39" t="s">
        <v>139</v>
      </c>
      <c r="F405" s="40">
        <v>-6.1</v>
      </c>
      <c r="G405" s="56">
        <v>95106</v>
      </c>
      <c r="H405" s="42">
        <v>24.2</v>
      </c>
      <c r="I405" s="43" t="s">
        <v>73</v>
      </c>
      <c r="J405" s="56">
        <v>3930</v>
      </c>
      <c r="K405" s="40">
        <v>7.5</v>
      </c>
      <c r="L405" s="45" t="s">
        <v>74</v>
      </c>
      <c r="M405" s="46" t="s">
        <v>437</v>
      </c>
      <c r="N405" s="40">
        <v>18.100000000000001</v>
      </c>
      <c r="O405" s="57">
        <v>46058</v>
      </c>
      <c r="P405" s="57">
        <v>46064</v>
      </c>
      <c r="Q405" s="49">
        <v>7</v>
      </c>
      <c r="R405" s="49">
        <v>3</v>
      </c>
      <c r="S405" s="58">
        <v>0.25</v>
      </c>
      <c r="T405" s="57">
        <v>46065</v>
      </c>
      <c r="U405" s="49">
        <v>7</v>
      </c>
      <c r="V405" s="42">
        <v>14</v>
      </c>
      <c r="W405" s="40">
        <v>0</v>
      </c>
      <c r="X405" s="59">
        <v>0</v>
      </c>
      <c r="Y405" s="40">
        <v>23</v>
      </c>
      <c r="Z405" s="56">
        <v>23158.928571428569</v>
      </c>
    </row>
    <row r="406" spans="1:26" x14ac:dyDescent="0.25">
      <c r="A406" s="38">
        <f>IFERROR(VLOOKUP(InteliPar[[#This Row],[Nombre de Articulo]],Productos[],4,FALSE),"00 Falta Info")</f>
        <v>0</v>
      </c>
      <c r="B406" s="34" t="str">
        <f>IFERROR(VLOOKUP(InteliPar[[#This Row],[Nombre de Articulo]],Productos[],3,FALSE),"00 Falta Info")</f>
        <v>Colación</v>
      </c>
      <c r="C406" s="34" t="str">
        <f>IFERROR(VLOOKUP(InteliPar[[#This Row],[Nombre de Articulo]],Productos[],2,FALSE),"00 Falta Info")</f>
        <v>Colacion</v>
      </c>
      <c r="D406" s="55">
        <v>46071</v>
      </c>
      <c r="E406" s="39" t="s">
        <v>140</v>
      </c>
      <c r="F406" s="40">
        <v>42.5</v>
      </c>
      <c r="G406" s="56">
        <v>52475</v>
      </c>
      <c r="H406" s="42">
        <v>20.99</v>
      </c>
      <c r="I406" s="43" t="s">
        <v>73</v>
      </c>
      <c r="J406" s="56">
        <v>2500</v>
      </c>
      <c r="K406" s="40">
        <v>28.3</v>
      </c>
      <c r="L406" s="45" t="s">
        <v>74</v>
      </c>
      <c r="M406" s="46" t="s">
        <v>437</v>
      </c>
      <c r="N406" s="40">
        <v>42.2</v>
      </c>
      <c r="O406" s="57">
        <v>46058</v>
      </c>
      <c r="P406" s="57">
        <v>46064</v>
      </c>
      <c r="Q406" s="49">
        <v>7</v>
      </c>
      <c r="R406" s="49">
        <v>3</v>
      </c>
      <c r="S406" s="58">
        <v>0.25</v>
      </c>
      <c r="T406" s="57">
        <v>46065</v>
      </c>
      <c r="U406" s="49">
        <v>7</v>
      </c>
      <c r="V406" s="42">
        <v>51</v>
      </c>
      <c r="W406" s="40">
        <v>31</v>
      </c>
      <c r="X406" s="59">
        <v>77500</v>
      </c>
      <c r="Y406" s="40">
        <v>5</v>
      </c>
      <c r="Z406" s="56">
        <v>0</v>
      </c>
    </row>
    <row r="407" spans="1:26" x14ac:dyDescent="0.25">
      <c r="A407" s="38">
        <f>IFERROR(VLOOKUP(InteliPar[[#This Row],[Nombre de Articulo]],Productos[],4,FALSE),"00 Falta Info")</f>
        <v>0</v>
      </c>
      <c r="B407" s="34" t="str">
        <f>IFERROR(VLOOKUP(InteliPar[[#This Row],[Nombre de Articulo]],Productos[],3,FALSE),"00 Falta Info")</f>
        <v>Aves</v>
      </c>
      <c r="C407" s="34" t="str">
        <f>IFERROR(VLOOKUP(InteliPar[[#This Row],[Nombre de Articulo]],Productos[],2,FALSE),"00 Falta Info")</f>
        <v>Pollo</v>
      </c>
      <c r="D407" s="55">
        <v>46078</v>
      </c>
      <c r="E407" s="39" t="s">
        <v>71</v>
      </c>
      <c r="F407" s="40">
        <v>5.8</v>
      </c>
      <c r="G407" s="56">
        <v>59733.5</v>
      </c>
      <c r="H407" s="42">
        <v>15.41</v>
      </c>
      <c r="I407" s="43" t="s">
        <v>73</v>
      </c>
      <c r="J407" s="56">
        <v>3875.82</v>
      </c>
      <c r="K407" s="40">
        <v>5.0999999999999996</v>
      </c>
      <c r="L407" s="45" t="s">
        <v>74</v>
      </c>
      <c r="M407" s="46" t="s">
        <v>437</v>
      </c>
      <c r="N407" s="40">
        <v>0</v>
      </c>
      <c r="O407" s="57">
        <v>46065</v>
      </c>
      <c r="P407" s="57">
        <v>46071</v>
      </c>
      <c r="Q407" s="49">
        <v>7</v>
      </c>
      <c r="R407" s="49">
        <v>3</v>
      </c>
      <c r="S407" s="58">
        <v>0.25</v>
      </c>
      <c r="T407" s="57">
        <v>46072</v>
      </c>
      <c r="U407" s="49">
        <v>7</v>
      </c>
      <c r="V407" s="42">
        <v>10</v>
      </c>
      <c r="W407" s="40">
        <v>0</v>
      </c>
      <c r="X407" s="59">
        <v>0</v>
      </c>
      <c r="Y407" s="40">
        <v>21</v>
      </c>
      <c r="Z407" s="56">
        <v>9883.3410000000003</v>
      </c>
    </row>
    <row r="408" spans="1:26" x14ac:dyDescent="0.25">
      <c r="A408" s="38">
        <f>IFERROR(VLOOKUP(InteliPar[[#This Row],[Nombre de Articulo]],Productos[],4,FALSE),"00 Falta Info")</f>
        <v>0</v>
      </c>
      <c r="B408" s="34" t="str">
        <f>IFERROR(VLOOKUP(InteliPar[[#This Row],[Nombre de Articulo]],Productos[],3,FALSE),"00 Falta Info")</f>
        <v>Carnes</v>
      </c>
      <c r="C408" s="34" t="str">
        <f>IFERROR(VLOOKUP(InteliPar[[#This Row],[Nombre de Articulo]],Productos[],2,FALSE),"00 Falta Info")</f>
        <v>Vacuno</v>
      </c>
      <c r="D408" s="55">
        <v>46078</v>
      </c>
      <c r="E408" s="39" t="s">
        <v>102</v>
      </c>
      <c r="F408" s="40"/>
      <c r="G408" s="56">
        <v>262236</v>
      </c>
      <c r="H408" s="42">
        <v>16.399999999999999</v>
      </c>
      <c r="I408" s="43" t="s">
        <v>73</v>
      </c>
      <c r="J408" s="56">
        <v>15990</v>
      </c>
      <c r="K408" s="40">
        <v>0.1</v>
      </c>
      <c r="L408" s="45" t="s">
        <v>74</v>
      </c>
      <c r="M408" s="46" t="s">
        <v>438</v>
      </c>
      <c r="N408" s="40">
        <v>0</v>
      </c>
      <c r="O408" s="57">
        <v>46065</v>
      </c>
      <c r="P408" s="57">
        <v>46071</v>
      </c>
      <c r="Q408" s="49">
        <v>7</v>
      </c>
      <c r="R408" s="49">
        <v>3</v>
      </c>
      <c r="S408" s="58">
        <v>0.25</v>
      </c>
      <c r="T408" s="57">
        <v>46072</v>
      </c>
      <c r="U408" s="49">
        <v>7</v>
      </c>
      <c r="V408" s="42">
        <v>1</v>
      </c>
      <c r="W408" s="40">
        <v>0</v>
      </c>
      <c r="X408" s="59">
        <v>0</v>
      </c>
      <c r="Y408" s="40">
        <v>1148</v>
      </c>
      <c r="Z408" s="56">
        <v>258238.50000000003</v>
      </c>
    </row>
    <row r="409" spans="1:26" x14ac:dyDescent="0.25">
      <c r="A409" s="38">
        <f>IFERROR(VLOOKUP(InteliPar[[#This Row],[Nombre de Articulo]],Productos[],4,FALSE),"00 Falta Info")</f>
        <v>0</v>
      </c>
      <c r="B409" s="34" t="str">
        <f>IFERROR(VLOOKUP(InteliPar[[#This Row],[Nombre de Articulo]],Productos[],3,FALSE),"00 Falta Info")</f>
        <v>Carnes</v>
      </c>
      <c r="C409" s="34" t="str">
        <f>IFERROR(VLOOKUP(InteliPar[[#This Row],[Nombre de Articulo]],Productos[],2,FALSE),"00 Falta Info")</f>
        <v>Vacuno</v>
      </c>
      <c r="D409" s="55">
        <v>46078</v>
      </c>
      <c r="E409" s="39" t="s">
        <v>103</v>
      </c>
      <c r="F409" s="40">
        <v>120.3</v>
      </c>
      <c r="G409" s="56">
        <v>1016160</v>
      </c>
      <c r="H409" s="42">
        <v>119.55</v>
      </c>
      <c r="I409" s="43" t="s">
        <v>458</v>
      </c>
      <c r="J409" s="56">
        <v>8500</v>
      </c>
      <c r="K409" s="40">
        <v>161.5</v>
      </c>
      <c r="L409" s="45" t="s">
        <v>440</v>
      </c>
      <c r="M409" s="46" t="s">
        <v>441</v>
      </c>
      <c r="N409" s="40">
        <v>130</v>
      </c>
      <c r="O409" s="57">
        <v>46065</v>
      </c>
      <c r="P409" s="57">
        <v>46071</v>
      </c>
      <c r="Q409" s="49">
        <v>7</v>
      </c>
      <c r="R409" s="49">
        <v>3</v>
      </c>
      <c r="S409" s="58">
        <v>0.25</v>
      </c>
      <c r="T409" s="57">
        <v>46072</v>
      </c>
      <c r="U409" s="49">
        <v>7</v>
      </c>
      <c r="V409" s="42">
        <v>289</v>
      </c>
      <c r="W409" s="40">
        <v>170</v>
      </c>
      <c r="X409" s="59">
        <v>1445000</v>
      </c>
      <c r="Y409" s="40">
        <v>5</v>
      </c>
      <c r="Z409" s="56">
        <v>0</v>
      </c>
    </row>
    <row r="410" spans="1:26" x14ac:dyDescent="0.25">
      <c r="A410" s="38">
        <f>IFERROR(VLOOKUP(InteliPar[[#This Row],[Nombre de Articulo]],Productos[],4,FALSE),"00 Falta Info")</f>
        <v>0</v>
      </c>
      <c r="B410" s="34" t="str">
        <f>IFERROR(VLOOKUP(InteliPar[[#This Row],[Nombre de Articulo]],Productos[],3,FALSE),"00 Falta Info")</f>
        <v>Carnes</v>
      </c>
      <c r="C410" s="34" t="str">
        <f>IFERROR(VLOOKUP(InteliPar[[#This Row],[Nombre de Articulo]],Productos[],2,FALSE),"00 Falta Info")</f>
        <v>Vacuno</v>
      </c>
      <c r="D410" s="55">
        <v>46078</v>
      </c>
      <c r="E410" s="39" t="s">
        <v>84</v>
      </c>
      <c r="F410" s="40">
        <v>18</v>
      </c>
      <c r="G410" s="56">
        <v>550716</v>
      </c>
      <c r="H410" s="42">
        <v>36.700000000000003</v>
      </c>
      <c r="I410" s="43" t="s">
        <v>73</v>
      </c>
      <c r="J410" s="56">
        <v>15006.64</v>
      </c>
      <c r="K410" s="40">
        <v>18.3</v>
      </c>
      <c r="L410" s="45" t="s">
        <v>74</v>
      </c>
      <c r="M410" s="46" t="s">
        <v>459</v>
      </c>
      <c r="N410" s="40">
        <v>0</v>
      </c>
      <c r="O410" s="57">
        <v>46065</v>
      </c>
      <c r="P410" s="57">
        <v>46071</v>
      </c>
      <c r="Q410" s="49">
        <v>7</v>
      </c>
      <c r="R410" s="49">
        <v>3</v>
      </c>
      <c r="S410" s="58">
        <v>0.25</v>
      </c>
      <c r="T410" s="57">
        <v>46072</v>
      </c>
      <c r="U410" s="49">
        <v>7</v>
      </c>
      <c r="V410" s="42">
        <v>33</v>
      </c>
      <c r="W410" s="40">
        <v>0</v>
      </c>
      <c r="X410" s="59">
        <v>0</v>
      </c>
      <c r="Y410" s="40">
        <v>14</v>
      </c>
      <c r="Z410" s="56">
        <v>0</v>
      </c>
    </row>
    <row r="411" spans="1:26" x14ac:dyDescent="0.25">
      <c r="A411" s="38">
        <f>IFERROR(VLOOKUP(InteliPar[[#This Row],[Nombre de Articulo]],Productos[],4,FALSE),"00 Falta Info")</f>
        <v>0</v>
      </c>
      <c r="B411" s="34" t="str">
        <f>IFERROR(VLOOKUP(InteliPar[[#This Row],[Nombre de Articulo]],Productos[],3,FALSE),"00 Falta Info")</f>
        <v>Carnes</v>
      </c>
      <c r="C411" s="34" t="str">
        <f>IFERROR(VLOOKUP(InteliPar[[#This Row],[Nombre de Articulo]],Productos[],2,FALSE),"00 Falta Info")</f>
        <v>Vacuno</v>
      </c>
      <c r="D411" s="55">
        <v>46078</v>
      </c>
      <c r="E411" s="39" t="s">
        <v>104</v>
      </c>
      <c r="F411" s="40">
        <v>24.4</v>
      </c>
      <c r="G411" s="56">
        <v>541063</v>
      </c>
      <c r="H411" s="42">
        <v>63.65</v>
      </c>
      <c r="I411" s="43" t="s">
        <v>458</v>
      </c>
      <c r="J411" s="56">
        <v>8500</v>
      </c>
      <c r="K411" s="40">
        <v>25.5</v>
      </c>
      <c r="L411" s="45" t="s">
        <v>440</v>
      </c>
      <c r="M411" s="46" t="s">
        <v>441</v>
      </c>
      <c r="N411" s="40">
        <v>0</v>
      </c>
      <c r="O411" s="57">
        <v>46065</v>
      </c>
      <c r="P411" s="57">
        <v>46071</v>
      </c>
      <c r="Q411" s="49">
        <v>7</v>
      </c>
      <c r="R411" s="49">
        <v>3</v>
      </c>
      <c r="S411" s="58">
        <v>0.25</v>
      </c>
      <c r="T411" s="57">
        <v>46072</v>
      </c>
      <c r="U411" s="49">
        <v>7</v>
      </c>
      <c r="V411" s="42">
        <v>46</v>
      </c>
      <c r="W411" s="40">
        <v>0</v>
      </c>
      <c r="X411" s="59">
        <v>0</v>
      </c>
      <c r="Y411" s="40">
        <v>17</v>
      </c>
      <c r="Z411" s="56">
        <v>0</v>
      </c>
    </row>
    <row r="412" spans="1:26" x14ac:dyDescent="0.25">
      <c r="A412" s="38">
        <f>IFERROR(VLOOKUP(InteliPar[[#This Row],[Nombre de Articulo]],Productos[],4,FALSE),"00 Falta Info")</f>
        <v>0</v>
      </c>
      <c r="B412" s="34" t="str">
        <f>IFERROR(VLOOKUP(InteliPar[[#This Row],[Nombre de Articulo]],Productos[],3,FALSE),"00 Falta Info")</f>
        <v>Carnes</v>
      </c>
      <c r="C412" s="34" t="str">
        <f>IFERROR(VLOOKUP(InteliPar[[#This Row],[Nombre de Articulo]],Productos[],2,FALSE),"00 Falta Info")</f>
        <v>Vacuno</v>
      </c>
      <c r="D412" s="55">
        <v>46078</v>
      </c>
      <c r="E412" s="39" t="s">
        <v>105</v>
      </c>
      <c r="F412" s="40">
        <v>4.5</v>
      </c>
      <c r="G412" s="56">
        <v>71266.2</v>
      </c>
      <c r="H412" s="42">
        <v>8.69</v>
      </c>
      <c r="I412" s="43" t="s">
        <v>73</v>
      </c>
      <c r="J412" s="56">
        <v>8200</v>
      </c>
      <c r="K412" s="40">
        <v>6.4</v>
      </c>
      <c r="L412" s="45" t="s">
        <v>74</v>
      </c>
      <c r="M412" s="46" t="s">
        <v>441</v>
      </c>
      <c r="N412" s="40">
        <v>0</v>
      </c>
      <c r="O412" s="57">
        <v>46065</v>
      </c>
      <c r="P412" s="57">
        <v>46071</v>
      </c>
      <c r="Q412" s="49">
        <v>7</v>
      </c>
      <c r="R412" s="49">
        <v>3</v>
      </c>
      <c r="S412" s="58">
        <v>0.25</v>
      </c>
      <c r="T412" s="57">
        <v>46072</v>
      </c>
      <c r="U412" s="49">
        <v>7</v>
      </c>
      <c r="V412" s="42">
        <v>12</v>
      </c>
      <c r="W412" s="40">
        <v>4</v>
      </c>
      <c r="X412" s="59">
        <v>32800</v>
      </c>
      <c r="Y412" s="40">
        <v>10</v>
      </c>
      <c r="Z412" s="56">
        <v>0</v>
      </c>
    </row>
    <row r="413" spans="1:26" x14ac:dyDescent="0.25">
      <c r="A413" s="38">
        <f>IFERROR(VLOOKUP(InteliPar[[#This Row],[Nombre de Articulo]],Productos[],4,FALSE),"00 Falta Info")</f>
        <v>0</v>
      </c>
      <c r="B413" s="34" t="str">
        <f>IFERROR(VLOOKUP(InteliPar[[#This Row],[Nombre de Articulo]],Productos[],3,FALSE),"00 Falta Info")</f>
        <v>Carnes</v>
      </c>
      <c r="C413" s="34" t="str">
        <f>IFERROR(VLOOKUP(InteliPar[[#This Row],[Nombre de Articulo]],Productos[],2,FALSE),"00 Falta Info")</f>
        <v>Vacuno</v>
      </c>
      <c r="D413" s="55">
        <v>46078</v>
      </c>
      <c r="E413" s="39" t="s">
        <v>106</v>
      </c>
      <c r="F413" s="40">
        <v>4</v>
      </c>
      <c r="G413" s="56">
        <v>177000</v>
      </c>
      <c r="H413" s="42">
        <v>59</v>
      </c>
      <c r="I413" s="43" t="s">
        <v>439</v>
      </c>
      <c r="J413" s="56">
        <v>3000</v>
      </c>
      <c r="K413" s="40">
        <v>20</v>
      </c>
      <c r="L413" s="45" t="s">
        <v>443</v>
      </c>
      <c r="M413" s="46" t="s">
        <v>441</v>
      </c>
      <c r="N413" s="40">
        <v>0</v>
      </c>
      <c r="O413" s="57">
        <v>46065</v>
      </c>
      <c r="P413" s="57">
        <v>46071</v>
      </c>
      <c r="Q413" s="49">
        <v>7</v>
      </c>
      <c r="R413" s="49">
        <v>3</v>
      </c>
      <c r="S413" s="58">
        <v>0.25</v>
      </c>
      <c r="T413" s="57">
        <v>46072</v>
      </c>
      <c r="U413" s="49">
        <v>7</v>
      </c>
      <c r="V413" s="42">
        <v>36</v>
      </c>
      <c r="W413" s="40">
        <v>0</v>
      </c>
      <c r="X413" s="59">
        <v>0</v>
      </c>
      <c r="Y413" s="40">
        <v>21</v>
      </c>
      <c r="Z413" s="56">
        <v>30000</v>
      </c>
    </row>
    <row r="414" spans="1:26" x14ac:dyDescent="0.25">
      <c r="A414" s="38">
        <f>IFERROR(VLOOKUP(InteliPar[[#This Row],[Nombre de Articulo]],Productos[],4,FALSE),"00 Falta Info")</f>
        <v>0</v>
      </c>
      <c r="B414" s="34" t="str">
        <f>IFERROR(VLOOKUP(InteliPar[[#This Row],[Nombre de Articulo]],Productos[],3,FALSE),"00 Falta Info")</f>
        <v>Pescado</v>
      </c>
      <c r="C414" s="34" t="str">
        <f>IFERROR(VLOOKUP(InteliPar[[#This Row],[Nombre de Articulo]],Productos[],2,FALSE),"00 Falta Info")</f>
        <v>Pescado</v>
      </c>
      <c r="D414" s="55">
        <v>46078</v>
      </c>
      <c r="E414" s="39" t="s">
        <v>86</v>
      </c>
      <c r="F414" s="40">
        <v>6.7</v>
      </c>
      <c r="G414" s="56">
        <v>117910</v>
      </c>
      <c r="H414" s="42">
        <v>13.32</v>
      </c>
      <c r="I414" s="43" t="s">
        <v>73</v>
      </c>
      <c r="J414" s="56">
        <v>8850</v>
      </c>
      <c r="K414" s="40">
        <v>3.3</v>
      </c>
      <c r="L414" s="45" t="s">
        <v>74</v>
      </c>
      <c r="M414" s="46" t="s">
        <v>444</v>
      </c>
      <c r="N414" s="40">
        <v>0</v>
      </c>
      <c r="O414" s="57">
        <v>46065</v>
      </c>
      <c r="P414" s="57">
        <v>46071</v>
      </c>
      <c r="Q414" s="49">
        <v>7</v>
      </c>
      <c r="R414" s="49">
        <v>3</v>
      </c>
      <c r="S414" s="58">
        <v>0.25</v>
      </c>
      <c r="T414" s="57">
        <v>46072</v>
      </c>
      <c r="U414" s="49">
        <v>7</v>
      </c>
      <c r="V414" s="42">
        <v>6</v>
      </c>
      <c r="W414" s="40">
        <v>0</v>
      </c>
      <c r="X414" s="59">
        <v>0</v>
      </c>
      <c r="Y414" s="40">
        <v>28</v>
      </c>
      <c r="Z414" s="56">
        <v>43807.5</v>
      </c>
    </row>
    <row r="415" spans="1:26" x14ac:dyDescent="0.25">
      <c r="A415" s="38">
        <f>IFERROR(VLOOKUP(InteliPar[[#This Row],[Nombre de Articulo]],Productos[],4,FALSE),"00 Falta Info")</f>
        <v>0</v>
      </c>
      <c r="B415" s="34" t="str">
        <f>IFERROR(VLOOKUP(InteliPar[[#This Row],[Nombre de Articulo]],Productos[],3,FALSE),"00 Falta Info")</f>
        <v>Pescado</v>
      </c>
      <c r="C415" s="34" t="str">
        <f>IFERROR(VLOOKUP(InteliPar[[#This Row],[Nombre de Articulo]],Productos[],2,FALSE),"00 Falta Info")</f>
        <v>Pescado</v>
      </c>
      <c r="D415" s="55">
        <v>46078</v>
      </c>
      <c r="E415" s="39" t="s">
        <v>107</v>
      </c>
      <c r="F415" s="40">
        <v>11.4</v>
      </c>
      <c r="G415" s="56">
        <v>170726</v>
      </c>
      <c r="H415" s="42">
        <v>17.93</v>
      </c>
      <c r="I415" s="43" t="s">
        <v>73</v>
      </c>
      <c r="J415" s="56">
        <v>9520.19</v>
      </c>
      <c r="K415" s="40">
        <v>22.1</v>
      </c>
      <c r="L415" s="45" t="s">
        <v>74</v>
      </c>
      <c r="M415" s="46" t="s">
        <v>444</v>
      </c>
      <c r="N415" s="40">
        <v>0</v>
      </c>
      <c r="O415" s="57">
        <v>46065</v>
      </c>
      <c r="P415" s="57">
        <v>46071</v>
      </c>
      <c r="Q415" s="49">
        <v>7</v>
      </c>
      <c r="R415" s="49">
        <v>3</v>
      </c>
      <c r="S415" s="58">
        <v>0.25</v>
      </c>
      <c r="T415" s="57">
        <v>46072</v>
      </c>
      <c r="U415" s="49">
        <v>7</v>
      </c>
      <c r="V415" s="42">
        <v>40</v>
      </c>
      <c r="W415" s="40">
        <v>23</v>
      </c>
      <c r="X415" s="59">
        <v>218964.37000000002</v>
      </c>
      <c r="Y415" s="40">
        <v>6</v>
      </c>
      <c r="Z415" s="56">
        <v>0</v>
      </c>
    </row>
    <row r="416" spans="1:26" x14ac:dyDescent="0.25">
      <c r="A416" s="38">
        <f>IFERROR(VLOOKUP(InteliPar[[#This Row],[Nombre de Articulo]],Productos[],4,FALSE),"00 Falta Info")</f>
        <v>0</v>
      </c>
      <c r="B416" s="34" t="str">
        <f>IFERROR(VLOOKUP(InteliPar[[#This Row],[Nombre de Articulo]],Productos[],3,FALSE),"00 Falta Info")</f>
        <v>Pescado</v>
      </c>
      <c r="C416" s="34" t="str">
        <f>IFERROR(VLOOKUP(InteliPar[[#This Row],[Nombre de Articulo]],Productos[],2,FALSE),"00 Falta Info")</f>
        <v>Pescado</v>
      </c>
      <c r="D416" s="55">
        <v>46078</v>
      </c>
      <c r="E416" s="39" t="s">
        <v>108</v>
      </c>
      <c r="F416" s="40">
        <v>46.1</v>
      </c>
      <c r="G416" s="56">
        <v>205405</v>
      </c>
      <c r="H416" s="42">
        <v>27.39</v>
      </c>
      <c r="I416" s="43" t="s">
        <v>73</v>
      </c>
      <c r="J416" s="56">
        <v>7500</v>
      </c>
      <c r="K416" s="40">
        <v>54.2</v>
      </c>
      <c r="L416" s="45" t="s">
        <v>74</v>
      </c>
      <c r="M416" s="46" t="s">
        <v>445</v>
      </c>
      <c r="N416" s="40">
        <v>39</v>
      </c>
      <c r="O416" s="57">
        <v>46065</v>
      </c>
      <c r="P416" s="57">
        <v>46071</v>
      </c>
      <c r="Q416" s="49">
        <v>7</v>
      </c>
      <c r="R416" s="49">
        <v>3</v>
      </c>
      <c r="S416" s="58">
        <v>0.25</v>
      </c>
      <c r="T416" s="57">
        <v>46072</v>
      </c>
      <c r="U416" s="49">
        <v>7</v>
      </c>
      <c r="V416" s="42">
        <v>97</v>
      </c>
      <c r="W416" s="40">
        <v>70</v>
      </c>
      <c r="X416" s="59">
        <v>525000</v>
      </c>
      <c r="Y416" s="40">
        <v>4</v>
      </c>
      <c r="Z416" s="56">
        <v>0</v>
      </c>
    </row>
    <row r="417" spans="1:26" x14ac:dyDescent="0.25">
      <c r="A417" s="38">
        <f>IFERROR(VLOOKUP(InteliPar[[#This Row],[Nombre de Articulo]],Productos[],4,FALSE),"00 Falta Info")</f>
        <v>0</v>
      </c>
      <c r="B417" s="34" t="str">
        <f>IFERROR(VLOOKUP(InteliPar[[#This Row],[Nombre de Articulo]],Productos[],3,FALSE),"00 Falta Info")</f>
        <v>Pescado</v>
      </c>
      <c r="C417" s="34" t="str">
        <f>IFERROR(VLOOKUP(InteliPar[[#This Row],[Nombre de Articulo]],Productos[],2,FALSE),"00 Falta Info")</f>
        <v>Pescado</v>
      </c>
      <c r="D417" s="55">
        <v>46078</v>
      </c>
      <c r="E417" s="39" t="s">
        <v>109</v>
      </c>
      <c r="F417" s="40">
        <v>12.3</v>
      </c>
      <c r="G417" s="56">
        <v>384249</v>
      </c>
      <c r="H417" s="42">
        <v>36.299999999999997</v>
      </c>
      <c r="I417" s="43" t="s">
        <v>73</v>
      </c>
      <c r="J417" s="56">
        <v>10584.67</v>
      </c>
      <c r="K417" s="40">
        <v>13.5</v>
      </c>
      <c r="L417" s="45" t="s">
        <v>74</v>
      </c>
      <c r="M417" s="46" t="s">
        <v>444</v>
      </c>
      <c r="N417" s="40">
        <v>17.100000000000001</v>
      </c>
      <c r="O417" s="57">
        <v>46065</v>
      </c>
      <c r="P417" s="57">
        <v>46071</v>
      </c>
      <c r="Q417" s="49">
        <v>7</v>
      </c>
      <c r="R417" s="49">
        <v>3</v>
      </c>
      <c r="S417" s="58">
        <v>0.25</v>
      </c>
      <c r="T417" s="57">
        <v>46072</v>
      </c>
      <c r="U417" s="49">
        <v>7</v>
      </c>
      <c r="V417" s="42">
        <v>25</v>
      </c>
      <c r="W417" s="40">
        <v>0</v>
      </c>
      <c r="X417" s="59">
        <v>0</v>
      </c>
      <c r="Y417" s="40">
        <v>19</v>
      </c>
      <c r="Z417" s="56">
        <v>30619.938214285714</v>
      </c>
    </row>
    <row r="418" spans="1:26" x14ac:dyDescent="0.25">
      <c r="A418" s="38">
        <f>IFERROR(VLOOKUP(InteliPar[[#This Row],[Nombre de Articulo]],Productos[],4,FALSE),"00 Falta Info")</f>
        <v>0</v>
      </c>
      <c r="B418" s="34" t="str">
        <f>IFERROR(VLOOKUP(InteliPar[[#This Row],[Nombre de Articulo]],Productos[],3,FALSE),"00 Falta Info")</f>
        <v>Mariscos</v>
      </c>
      <c r="C418" s="34" t="str">
        <f>IFERROR(VLOOKUP(InteliPar[[#This Row],[Nombre de Articulo]],Productos[],2,FALSE),"00 Falta Info")</f>
        <v>Mariscos</v>
      </c>
      <c r="D418" s="55">
        <v>46078</v>
      </c>
      <c r="E418" s="39" t="s">
        <v>110</v>
      </c>
      <c r="F418" s="40">
        <v>33.799999999999997</v>
      </c>
      <c r="G418" s="56">
        <v>45467.5</v>
      </c>
      <c r="H418" s="42">
        <v>20.93</v>
      </c>
      <c r="I418" s="43" t="s">
        <v>73</v>
      </c>
      <c r="J418" s="56">
        <v>2172.52</v>
      </c>
      <c r="K418" s="40">
        <v>33.799999999999997</v>
      </c>
      <c r="L418" s="45" t="s">
        <v>74</v>
      </c>
      <c r="M418" s="46" t="s">
        <v>460</v>
      </c>
      <c r="N418" s="40">
        <v>35</v>
      </c>
      <c r="O418" s="57">
        <v>46065</v>
      </c>
      <c r="P418" s="57">
        <v>46071</v>
      </c>
      <c r="Q418" s="49">
        <v>7</v>
      </c>
      <c r="R418" s="49">
        <v>3</v>
      </c>
      <c r="S418" s="58">
        <v>0.25</v>
      </c>
      <c r="T418" s="57">
        <v>46072</v>
      </c>
      <c r="U418" s="49">
        <v>7</v>
      </c>
      <c r="V418" s="42">
        <v>61</v>
      </c>
      <c r="W418" s="40">
        <v>41</v>
      </c>
      <c r="X418" s="59">
        <v>89073.319999999992</v>
      </c>
      <c r="Y418" s="40">
        <v>4</v>
      </c>
      <c r="Z418" s="56">
        <v>0</v>
      </c>
    </row>
    <row r="419" spans="1:26" x14ac:dyDescent="0.25">
      <c r="A419" s="38">
        <f>IFERROR(VLOOKUP(InteliPar[[#This Row],[Nombre de Articulo]],Productos[],4,FALSE),"00 Falta Info")</f>
        <v>0</v>
      </c>
      <c r="B419" s="34" t="str">
        <f>IFERROR(VLOOKUP(InteliPar[[#This Row],[Nombre de Articulo]],Productos[],3,FALSE),"00 Falta Info")</f>
        <v>Mariscos</v>
      </c>
      <c r="C419" s="34" t="str">
        <f>IFERROR(VLOOKUP(InteliPar[[#This Row],[Nombre de Articulo]],Productos[],2,FALSE),"00 Falta Info")</f>
        <v>Mariscos</v>
      </c>
      <c r="D419" s="55">
        <v>46078</v>
      </c>
      <c r="E419" s="39" t="s">
        <v>111</v>
      </c>
      <c r="F419" s="40">
        <v>4.5</v>
      </c>
      <c r="G419" s="56">
        <v>137490</v>
      </c>
      <c r="H419" s="42">
        <v>19.87</v>
      </c>
      <c r="I419" s="43" t="s">
        <v>73</v>
      </c>
      <c r="J419" s="56">
        <v>6919.23</v>
      </c>
      <c r="K419" s="40">
        <v>12.4</v>
      </c>
      <c r="L419" s="45" t="s">
        <v>74</v>
      </c>
      <c r="M419" s="46" t="s">
        <v>444</v>
      </c>
      <c r="N419" s="40">
        <v>10</v>
      </c>
      <c r="O419" s="57">
        <v>46065</v>
      </c>
      <c r="P419" s="57">
        <v>46071</v>
      </c>
      <c r="Q419" s="49">
        <v>7</v>
      </c>
      <c r="R419" s="49">
        <v>3</v>
      </c>
      <c r="S419" s="58">
        <v>0.25</v>
      </c>
      <c r="T419" s="57">
        <v>46072</v>
      </c>
      <c r="U419" s="49">
        <v>7</v>
      </c>
      <c r="V419" s="42">
        <v>23</v>
      </c>
      <c r="W419" s="40">
        <v>4</v>
      </c>
      <c r="X419" s="59">
        <v>27676.92</v>
      </c>
      <c r="Y419" s="40">
        <v>11</v>
      </c>
      <c r="Z419" s="56">
        <v>0</v>
      </c>
    </row>
    <row r="420" spans="1:26" x14ac:dyDescent="0.25">
      <c r="A420" s="38">
        <f>IFERROR(VLOOKUP(InteliPar[[#This Row],[Nombre de Articulo]],Productos[],4,FALSE),"00 Falta Info")</f>
        <v>0</v>
      </c>
      <c r="B420" s="34" t="str">
        <f>IFERROR(VLOOKUP(InteliPar[[#This Row],[Nombre de Articulo]],Productos[],3,FALSE),"00 Falta Info")</f>
        <v>Mariscos</v>
      </c>
      <c r="C420" s="34" t="str">
        <f>IFERROR(VLOOKUP(InteliPar[[#This Row],[Nombre de Articulo]],Productos[],2,FALSE),"00 Falta Info")</f>
        <v>Mariscos</v>
      </c>
      <c r="D420" s="55">
        <v>46078</v>
      </c>
      <c r="E420" s="39" t="s">
        <v>112</v>
      </c>
      <c r="F420" s="40">
        <v>5</v>
      </c>
      <c r="G420" s="56">
        <v>254945</v>
      </c>
      <c r="H420" s="42">
        <v>18.8</v>
      </c>
      <c r="I420" s="43" t="s">
        <v>73</v>
      </c>
      <c r="J420" s="56">
        <v>13562.45</v>
      </c>
      <c r="K420" s="40">
        <v>5.2</v>
      </c>
      <c r="L420" s="45" t="s">
        <v>74</v>
      </c>
      <c r="M420" s="46" t="s">
        <v>444</v>
      </c>
      <c r="N420" s="40">
        <v>12</v>
      </c>
      <c r="O420" s="57">
        <v>46065</v>
      </c>
      <c r="P420" s="57">
        <v>46071</v>
      </c>
      <c r="Q420" s="49">
        <v>7</v>
      </c>
      <c r="R420" s="49">
        <v>3</v>
      </c>
      <c r="S420" s="58">
        <v>0.25</v>
      </c>
      <c r="T420" s="57">
        <v>46072</v>
      </c>
      <c r="U420" s="49">
        <v>7</v>
      </c>
      <c r="V420" s="42">
        <v>10</v>
      </c>
      <c r="W420" s="40">
        <v>0</v>
      </c>
      <c r="X420" s="59">
        <v>0</v>
      </c>
      <c r="Y420" s="40">
        <v>25</v>
      </c>
      <c r="Z420" s="56">
        <v>75562.221428571429</v>
      </c>
    </row>
    <row r="421" spans="1:26" x14ac:dyDescent="0.25">
      <c r="A421" s="38">
        <f>IFERROR(VLOOKUP(InteliPar[[#This Row],[Nombre de Articulo]],Productos[],4,FALSE),"00 Falta Info")</f>
        <v>0</v>
      </c>
      <c r="B421" s="34" t="str">
        <f>IFERROR(VLOOKUP(InteliPar[[#This Row],[Nombre de Articulo]],Productos[],3,FALSE),"00 Falta Info")</f>
        <v>Mariscos</v>
      </c>
      <c r="C421" s="34" t="str">
        <f>IFERROR(VLOOKUP(InteliPar[[#This Row],[Nombre de Articulo]],Productos[],2,FALSE),"00 Falta Info")</f>
        <v>Mariscos</v>
      </c>
      <c r="D421" s="55">
        <v>46078</v>
      </c>
      <c r="E421" s="39" t="s">
        <v>113</v>
      </c>
      <c r="F421" s="40">
        <v>6.6</v>
      </c>
      <c r="G421" s="56">
        <v>807887</v>
      </c>
      <c r="H421" s="42">
        <v>32.6</v>
      </c>
      <c r="I421" s="43" t="s">
        <v>73</v>
      </c>
      <c r="J421" s="56">
        <v>24783.040000000001</v>
      </c>
      <c r="K421" s="40">
        <v>10.1</v>
      </c>
      <c r="L421" s="45" t="s">
        <v>74</v>
      </c>
      <c r="M421" s="46" t="s">
        <v>447</v>
      </c>
      <c r="N421" s="40">
        <v>6</v>
      </c>
      <c r="O421" s="57">
        <v>46065</v>
      </c>
      <c r="P421" s="57">
        <v>46071</v>
      </c>
      <c r="Q421" s="49">
        <v>7</v>
      </c>
      <c r="R421" s="49">
        <v>3</v>
      </c>
      <c r="S421" s="58">
        <v>0.25</v>
      </c>
      <c r="T421" s="57">
        <v>46072</v>
      </c>
      <c r="U421" s="49">
        <v>7</v>
      </c>
      <c r="V421" s="42">
        <v>19</v>
      </c>
      <c r="W421" s="40">
        <v>0</v>
      </c>
      <c r="X421" s="59">
        <v>0</v>
      </c>
      <c r="Y421" s="40">
        <v>23</v>
      </c>
      <c r="Z421" s="56">
        <v>196671.12457142858</v>
      </c>
    </row>
    <row r="422" spans="1:26" x14ac:dyDescent="0.25">
      <c r="A422" s="38">
        <f>IFERROR(VLOOKUP(InteliPar[[#This Row],[Nombre de Articulo]],Productos[],4,FALSE),"00 Falta Info")</f>
        <v>0</v>
      </c>
      <c r="B422" s="34" t="str">
        <f>IFERROR(VLOOKUP(InteliPar[[#This Row],[Nombre de Articulo]],Productos[],3,FALSE),"00 Falta Info")</f>
        <v>Mariscos</v>
      </c>
      <c r="C422" s="34" t="str">
        <f>IFERROR(VLOOKUP(InteliPar[[#This Row],[Nombre de Articulo]],Productos[],2,FALSE),"00 Falta Info")</f>
        <v>Mariscos</v>
      </c>
      <c r="D422" s="55">
        <v>46078</v>
      </c>
      <c r="E422" s="39" t="s">
        <v>114</v>
      </c>
      <c r="F422" s="40">
        <v>0.2</v>
      </c>
      <c r="G422" s="56">
        <v>187525</v>
      </c>
      <c r="H422" s="42">
        <v>12.26</v>
      </c>
      <c r="I422" s="43" t="s">
        <v>73</v>
      </c>
      <c r="J422" s="56">
        <v>15300</v>
      </c>
      <c r="K422" s="40">
        <v>4.2</v>
      </c>
      <c r="L422" s="45" t="s">
        <v>74</v>
      </c>
      <c r="M422" s="46" t="s">
        <v>444</v>
      </c>
      <c r="N422" s="40">
        <v>0</v>
      </c>
      <c r="O422" s="57">
        <v>46065</v>
      </c>
      <c r="P422" s="57">
        <v>46071</v>
      </c>
      <c r="Q422" s="49">
        <v>7</v>
      </c>
      <c r="R422" s="49">
        <v>3</v>
      </c>
      <c r="S422" s="58">
        <v>0.25</v>
      </c>
      <c r="T422" s="57">
        <v>46072</v>
      </c>
      <c r="U422" s="49">
        <v>7</v>
      </c>
      <c r="V422" s="42">
        <v>8</v>
      </c>
      <c r="W422" s="40">
        <v>0</v>
      </c>
      <c r="X422" s="59">
        <v>0</v>
      </c>
      <c r="Y422" s="40">
        <v>20</v>
      </c>
      <c r="Z422" s="56">
        <v>22950</v>
      </c>
    </row>
    <row r="423" spans="1:26" x14ac:dyDescent="0.25">
      <c r="A423" s="38">
        <f>IFERROR(VLOOKUP(InteliPar[[#This Row],[Nombre de Articulo]],Productos[],4,FALSE),"00 Falta Info")</f>
        <v>0</v>
      </c>
      <c r="B423" s="34" t="str">
        <f>IFERROR(VLOOKUP(InteliPar[[#This Row],[Nombre de Articulo]],Productos[],3,FALSE),"00 Falta Info")</f>
        <v>Mariscos</v>
      </c>
      <c r="C423" s="34" t="str">
        <f>IFERROR(VLOOKUP(InteliPar[[#This Row],[Nombre de Articulo]],Productos[],2,FALSE),"00 Falta Info")</f>
        <v>Mariscos</v>
      </c>
      <c r="D423" s="55">
        <v>46078</v>
      </c>
      <c r="E423" s="39" t="s">
        <v>115</v>
      </c>
      <c r="F423" s="40">
        <v>2</v>
      </c>
      <c r="G423" s="56">
        <v>149000</v>
      </c>
      <c r="H423" s="42">
        <v>10</v>
      </c>
      <c r="I423" s="43" t="s">
        <v>73</v>
      </c>
      <c r="J423" s="56">
        <v>14900</v>
      </c>
      <c r="K423" s="40">
        <v>2</v>
      </c>
      <c r="L423" s="45" t="s">
        <v>74</v>
      </c>
      <c r="M423" s="46" t="s">
        <v>444</v>
      </c>
      <c r="N423" s="40">
        <v>10</v>
      </c>
      <c r="O423" s="57">
        <v>46065</v>
      </c>
      <c r="P423" s="57">
        <v>46071</v>
      </c>
      <c r="Q423" s="49">
        <v>7</v>
      </c>
      <c r="R423" s="49">
        <v>3</v>
      </c>
      <c r="S423" s="58">
        <v>0.25</v>
      </c>
      <c r="T423" s="57">
        <v>46072</v>
      </c>
      <c r="U423" s="49">
        <v>7</v>
      </c>
      <c r="V423" s="42">
        <v>4</v>
      </c>
      <c r="W423" s="40">
        <v>0</v>
      </c>
      <c r="X423" s="59">
        <v>0</v>
      </c>
      <c r="Y423" s="40">
        <v>35</v>
      </c>
      <c r="Z423" s="56">
        <v>74500</v>
      </c>
    </row>
    <row r="424" spans="1:26" x14ac:dyDescent="0.25">
      <c r="A424" s="38">
        <f>IFERROR(VLOOKUP(InteliPar[[#This Row],[Nombre de Articulo]],Productos[],4,FALSE),"00 Falta Info")</f>
        <v>0</v>
      </c>
      <c r="B424" s="34" t="str">
        <f>IFERROR(VLOOKUP(InteliPar[[#This Row],[Nombre de Articulo]],Productos[],3,FALSE),"00 Falta Info")</f>
        <v>Mariscos</v>
      </c>
      <c r="C424" s="34" t="str">
        <f>IFERROR(VLOOKUP(InteliPar[[#This Row],[Nombre de Articulo]],Productos[],2,FALSE),"00 Falta Info")</f>
        <v>Mariscos</v>
      </c>
      <c r="D424" s="55">
        <v>46078</v>
      </c>
      <c r="E424" s="39" t="s">
        <v>116</v>
      </c>
      <c r="F424" s="40">
        <v>8.9</v>
      </c>
      <c r="G424" s="56">
        <v>10306.200000000001</v>
      </c>
      <c r="H424" s="42">
        <v>1.23</v>
      </c>
      <c r="I424" s="43" t="s">
        <v>73</v>
      </c>
      <c r="J424" s="56">
        <v>8400</v>
      </c>
      <c r="K424" s="40">
        <v>8.9</v>
      </c>
      <c r="L424" s="45" t="s">
        <v>74</v>
      </c>
      <c r="M424" s="46" t="s">
        <v>460</v>
      </c>
      <c r="N424" s="40">
        <v>8</v>
      </c>
      <c r="O424" s="57">
        <v>46065</v>
      </c>
      <c r="P424" s="57">
        <v>46071</v>
      </c>
      <c r="Q424" s="49">
        <v>7</v>
      </c>
      <c r="R424" s="49">
        <v>3</v>
      </c>
      <c r="S424" s="58">
        <v>0.25</v>
      </c>
      <c r="T424" s="57">
        <v>46072</v>
      </c>
      <c r="U424" s="49">
        <v>7</v>
      </c>
      <c r="V424" s="42">
        <v>16</v>
      </c>
      <c r="W424" s="40">
        <v>15</v>
      </c>
      <c r="X424" s="59">
        <v>126000</v>
      </c>
      <c r="Y424" s="40">
        <v>1</v>
      </c>
      <c r="Z424" s="56">
        <v>0</v>
      </c>
    </row>
    <row r="425" spans="1:26" x14ac:dyDescent="0.25">
      <c r="A425" s="38">
        <f>IFERROR(VLOOKUP(InteliPar[[#This Row],[Nombre de Articulo]],Productos[],4,FALSE),"00 Falta Info")</f>
        <v>0</v>
      </c>
      <c r="B425" s="34" t="str">
        <f>IFERROR(VLOOKUP(InteliPar[[#This Row],[Nombre de Articulo]],Productos[],3,FALSE),"00 Falta Info")</f>
        <v>Mariscos</v>
      </c>
      <c r="C425" s="34" t="str">
        <f>IFERROR(VLOOKUP(InteliPar[[#This Row],[Nombre de Articulo]],Productos[],2,FALSE),"00 Falta Info")</f>
        <v>Mariscos</v>
      </c>
      <c r="D425" s="55">
        <v>46078</v>
      </c>
      <c r="E425" s="39" t="s">
        <v>117</v>
      </c>
      <c r="F425" s="40">
        <v>6</v>
      </c>
      <c r="G425" s="56">
        <v>362568</v>
      </c>
      <c r="H425" s="42">
        <v>38.57</v>
      </c>
      <c r="I425" s="43" t="s">
        <v>73</v>
      </c>
      <c r="J425" s="56">
        <v>9400</v>
      </c>
      <c r="K425" s="40">
        <v>6</v>
      </c>
      <c r="L425" s="45" t="s">
        <v>74</v>
      </c>
      <c r="M425" s="46" t="s">
        <v>447</v>
      </c>
      <c r="N425" s="40">
        <v>24</v>
      </c>
      <c r="O425" s="57">
        <v>46065</v>
      </c>
      <c r="P425" s="57">
        <v>46071</v>
      </c>
      <c r="Q425" s="49">
        <v>7</v>
      </c>
      <c r="R425" s="49">
        <v>3</v>
      </c>
      <c r="S425" s="58">
        <v>0.25</v>
      </c>
      <c r="T425" s="57">
        <v>46072</v>
      </c>
      <c r="U425" s="49">
        <v>7</v>
      </c>
      <c r="V425" s="42">
        <v>11</v>
      </c>
      <c r="W425" s="40">
        <v>0</v>
      </c>
      <c r="X425" s="59">
        <v>0</v>
      </c>
      <c r="Y425" s="40">
        <v>45</v>
      </c>
      <c r="Z425" s="56">
        <v>221571.42857142855</v>
      </c>
    </row>
    <row r="426" spans="1:26" x14ac:dyDescent="0.25">
      <c r="A426" s="38">
        <f>IFERROR(VLOOKUP(InteliPar[[#This Row],[Nombre de Articulo]],Productos[],4,FALSE),"00 Falta Info")</f>
        <v>0</v>
      </c>
      <c r="B426" s="34" t="str">
        <f>IFERROR(VLOOKUP(InteliPar[[#This Row],[Nombre de Articulo]],Productos[],3,FALSE),"00 Falta Info")</f>
        <v>Embutidos</v>
      </c>
      <c r="C426" s="34" t="str">
        <f>IFERROR(VLOOKUP(InteliPar[[#This Row],[Nombre de Articulo]],Productos[],2,FALSE),"00 Falta Info")</f>
        <v>Embutidos</v>
      </c>
      <c r="D426" s="55">
        <v>46078</v>
      </c>
      <c r="E426" s="39" t="s">
        <v>93</v>
      </c>
      <c r="F426" s="40">
        <v>2.6</v>
      </c>
      <c r="G426" s="56">
        <v>159479</v>
      </c>
      <c r="H426" s="42">
        <v>6.94</v>
      </c>
      <c r="I426" s="43" t="s">
        <v>73</v>
      </c>
      <c r="J426" s="56">
        <v>22980</v>
      </c>
      <c r="K426" s="40">
        <v>3.2</v>
      </c>
      <c r="L426" s="45" t="s">
        <v>74</v>
      </c>
      <c r="M426" s="46" t="s">
        <v>448</v>
      </c>
      <c r="N426" s="40">
        <v>0</v>
      </c>
      <c r="O426" s="57">
        <v>46065</v>
      </c>
      <c r="P426" s="57">
        <v>46071</v>
      </c>
      <c r="Q426" s="49">
        <v>7</v>
      </c>
      <c r="R426" s="49">
        <v>3</v>
      </c>
      <c r="S426" s="58">
        <v>0.25</v>
      </c>
      <c r="T426" s="57">
        <v>46072</v>
      </c>
      <c r="U426" s="49">
        <v>7</v>
      </c>
      <c r="V426" s="42">
        <v>6</v>
      </c>
      <c r="W426" s="40">
        <v>0</v>
      </c>
      <c r="X426" s="59">
        <v>0</v>
      </c>
      <c r="Y426" s="40">
        <v>15</v>
      </c>
      <c r="Z426" s="56">
        <v>0</v>
      </c>
    </row>
    <row r="427" spans="1:26" x14ac:dyDescent="0.25">
      <c r="A427" s="38">
        <f>IFERROR(VLOOKUP(InteliPar[[#This Row],[Nombre de Articulo]],Productos[],4,FALSE),"00 Falta Info")</f>
        <v>0</v>
      </c>
      <c r="B427" s="34" t="str">
        <f>IFERROR(VLOOKUP(InteliPar[[#This Row],[Nombre de Articulo]],Productos[],3,FALSE),"00 Falta Info")</f>
        <v>Embutidos</v>
      </c>
      <c r="C427" s="34" t="str">
        <f>IFERROR(VLOOKUP(InteliPar[[#This Row],[Nombre de Articulo]],Productos[],2,FALSE),"00 Falta Info")</f>
        <v>Embutidos</v>
      </c>
      <c r="D427" s="55">
        <v>46078</v>
      </c>
      <c r="E427" s="39" t="s">
        <v>94</v>
      </c>
      <c r="F427" s="40">
        <v>0.9</v>
      </c>
      <c r="G427" s="56">
        <v>55995.199999999997</v>
      </c>
      <c r="H427" s="42">
        <v>5.42</v>
      </c>
      <c r="I427" s="43" t="s">
        <v>73</v>
      </c>
      <c r="J427" s="56">
        <v>10331.219999999999</v>
      </c>
      <c r="K427" s="40">
        <v>1.1000000000000001</v>
      </c>
      <c r="L427" s="45" t="s">
        <v>74</v>
      </c>
      <c r="M427" s="46" t="s">
        <v>449</v>
      </c>
      <c r="N427" s="40">
        <v>0</v>
      </c>
      <c r="O427" s="57">
        <v>46065</v>
      </c>
      <c r="P427" s="57">
        <v>46071</v>
      </c>
      <c r="Q427" s="49">
        <v>7</v>
      </c>
      <c r="R427" s="49">
        <v>3</v>
      </c>
      <c r="S427" s="58">
        <v>0.25</v>
      </c>
      <c r="T427" s="57">
        <v>46072</v>
      </c>
      <c r="U427" s="49">
        <v>7</v>
      </c>
      <c r="V427" s="42">
        <v>2</v>
      </c>
      <c r="W427" s="40">
        <v>0</v>
      </c>
      <c r="X427" s="59">
        <v>0</v>
      </c>
      <c r="Y427" s="40">
        <v>34</v>
      </c>
      <c r="Z427" s="56">
        <v>26787.377571428577</v>
      </c>
    </row>
    <row r="428" spans="1:26" x14ac:dyDescent="0.25">
      <c r="A428" s="38">
        <f>IFERROR(VLOOKUP(InteliPar[[#This Row],[Nombre de Articulo]],Productos[],4,FALSE),"00 Falta Info")</f>
        <v>0</v>
      </c>
      <c r="B428" s="34" t="str">
        <f>IFERROR(VLOOKUP(InteliPar[[#This Row],[Nombre de Articulo]],Productos[],3,FALSE),"00 Falta Info")</f>
        <v>Lacteos</v>
      </c>
      <c r="C428" s="34" t="str">
        <f>IFERROR(VLOOKUP(InteliPar[[#This Row],[Nombre de Articulo]],Productos[],2,FALSE),"00 Falta Info")</f>
        <v>Quesos</v>
      </c>
      <c r="D428" s="55">
        <v>46078</v>
      </c>
      <c r="E428" s="39" t="s">
        <v>118</v>
      </c>
      <c r="F428" s="40">
        <v>57</v>
      </c>
      <c r="G428" s="56">
        <v>447804</v>
      </c>
      <c r="H428" s="42">
        <v>107</v>
      </c>
      <c r="I428" s="43" t="s">
        <v>450</v>
      </c>
      <c r="J428" s="56">
        <v>4185.09</v>
      </c>
      <c r="K428" s="40">
        <v>57</v>
      </c>
      <c r="L428" s="45" t="s">
        <v>451</v>
      </c>
      <c r="M428" s="46" t="s">
        <v>452</v>
      </c>
      <c r="N428" s="40">
        <v>64</v>
      </c>
      <c r="O428" s="57">
        <v>46065</v>
      </c>
      <c r="P428" s="57">
        <v>46071</v>
      </c>
      <c r="Q428" s="49">
        <v>7</v>
      </c>
      <c r="R428" s="49">
        <v>3</v>
      </c>
      <c r="S428" s="58">
        <v>0.25</v>
      </c>
      <c r="T428" s="57">
        <v>46072</v>
      </c>
      <c r="U428" s="49">
        <v>7</v>
      </c>
      <c r="V428" s="42">
        <v>102</v>
      </c>
      <c r="W428" s="40">
        <v>0</v>
      </c>
      <c r="X428" s="59">
        <v>0</v>
      </c>
      <c r="Y428" s="40">
        <v>13</v>
      </c>
      <c r="Z428" s="56">
        <v>0</v>
      </c>
    </row>
    <row r="429" spans="1:26" x14ac:dyDescent="0.25">
      <c r="A429" s="38">
        <f>IFERROR(VLOOKUP(InteliPar[[#This Row],[Nombre de Articulo]],Productos[],4,FALSE),"00 Falta Info")</f>
        <v>0</v>
      </c>
      <c r="B429" s="34" t="str">
        <f>IFERROR(VLOOKUP(InteliPar[[#This Row],[Nombre de Articulo]],Productos[],3,FALSE),"00 Falta Info")</f>
        <v>Lacteos</v>
      </c>
      <c r="C429" s="34" t="str">
        <f>IFERROR(VLOOKUP(InteliPar[[#This Row],[Nombre de Articulo]],Productos[],2,FALSE),"00 Falta Info")</f>
        <v>Quesos</v>
      </c>
      <c r="D429" s="55">
        <v>46078</v>
      </c>
      <c r="E429" s="39" t="s">
        <v>119</v>
      </c>
      <c r="F429" s="40"/>
      <c r="G429" s="56"/>
      <c r="H429" s="42">
        <v>5.95</v>
      </c>
      <c r="I429" s="43" t="s">
        <v>73</v>
      </c>
      <c r="J429" s="56"/>
      <c r="K429" s="40">
        <v>0.7</v>
      </c>
      <c r="L429" s="45" t="s">
        <v>74</v>
      </c>
      <c r="M429" s="46" t="s">
        <v>452</v>
      </c>
      <c r="N429" s="40">
        <v>0</v>
      </c>
      <c r="O429" s="57">
        <v>46065</v>
      </c>
      <c r="P429" s="57">
        <v>46071</v>
      </c>
      <c r="Q429" s="49">
        <v>7</v>
      </c>
      <c r="R429" s="49">
        <v>3</v>
      </c>
      <c r="S429" s="58">
        <v>0.25</v>
      </c>
      <c r="T429" s="57">
        <v>46072</v>
      </c>
      <c r="U429" s="49">
        <v>7</v>
      </c>
      <c r="V429" s="42">
        <v>2</v>
      </c>
      <c r="W429" s="40">
        <v>0</v>
      </c>
      <c r="X429" s="59">
        <v>0</v>
      </c>
      <c r="Y429" s="40">
        <v>60</v>
      </c>
      <c r="Z429" s="56">
        <v>0</v>
      </c>
    </row>
    <row r="430" spans="1:26" x14ac:dyDescent="0.25">
      <c r="A430" s="38">
        <f>IFERROR(VLOOKUP(InteliPar[[#This Row],[Nombre de Articulo]],Productos[],4,FALSE),"00 Falta Info")</f>
        <v>0</v>
      </c>
      <c r="B430" s="34" t="str">
        <f>IFERROR(VLOOKUP(InteliPar[[#This Row],[Nombre de Articulo]],Productos[],3,FALSE),"00 Falta Info")</f>
        <v>Lacteos</v>
      </c>
      <c r="C430" s="34" t="str">
        <f>IFERROR(VLOOKUP(InteliPar[[#This Row],[Nombre de Articulo]],Productos[],2,FALSE),"00 Falta Info")</f>
        <v>Quesos</v>
      </c>
      <c r="D430" s="55">
        <v>46078</v>
      </c>
      <c r="E430" s="39" t="s">
        <v>120</v>
      </c>
      <c r="F430" s="40">
        <v>21.2</v>
      </c>
      <c r="G430" s="56">
        <v>446940</v>
      </c>
      <c r="H430" s="42">
        <v>36.07</v>
      </c>
      <c r="I430" s="43" t="s">
        <v>73</v>
      </c>
      <c r="J430" s="56">
        <v>12389.55</v>
      </c>
      <c r="K430" s="40">
        <v>31.2</v>
      </c>
      <c r="L430" s="45" t="s">
        <v>74</v>
      </c>
      <c r="M430" s="46" t="s">
        <v>452</v>
      </c>
      <c r="N430" s="40">
        <v>20</v>
      </c>
      <c r="O430" s="57">
        <v>46065</v>
      </c>
      <c r="P430" s="57">
        <v>46071</v>
      </c>
      <c r="Q430" s="49">
        <v>7</v>
      </c>
      <c r="R430" s="49">
        <v>3</v>
      </c>
      <c r="S430" s="58">
        <v>0.25</v>
      </c>
      <c r="T430" s="57">
        <v>46072</v>
      </c>
      <c r="U430" s="49">
        <v>7</v>
      </c>
      <c r="V430" s="42">
        <v>56</v>
      </c>
      <c r="W430" s="40">
        <v>20</v>
      </c>
      <c r="X430" s="59">
        <v>247791</v>
      </c>
      <c r="Y430" s="40">
        <v>8</v>
      </c>
      <c r="Z430" s="56">
        <v>0</v>
      </c>
    </row>
    <row r="431" spans="1:26" x14ac:dyDescent="0.25">
      <c r="A431" s="38">
        <f>IFERROR(VLOOKUP(InteliPar[[#This Row],[Nombre de Articulo]],Productos[],4,FALSE),"00 Falta Info")</f>
        <v>0</v>
      </c>
      <c r="B431" s="34" t="str">
        <f>IFERROR(VLOOKUP(InteliPar[[#This Row],[Nombre de Articulo]],Productos[],3,FALSE),"00 Falta Info")</f>
        <v>Lacteos</v>
      </c>
      <c r="C431" s="34" t="str">
        <f>IFERROR(VLOOKUP(InteliPar[[#This Row],[Nombre de Articulo]],Productos[],2,FALSE),"00 Falta Info")</f>
        <v>Quesos</v>
      </c>
      <c r="D431" s="55">
        <v>46078</v>
      </c>
      <c r="E431" s="39" t="s">
        <v>88</v>
      </c>
      <c r="F431" s="40">
        <v>0.6</v>
      </c>
      <c r="G431" s="56">
        <v>219154</v>
      </c>
      <c r="H431" s="42">
        <v>16.87</v>
      </c>
      <c r="I431" s="43" t="s">
        <v>73</v>
      </c>
      <c r="J431" s="56">
        <v>12990</v>
      </c>
      <c r="K431" s="40">
        <v>2.1</v>
      </c>
      <c r="L431" s="45" t="s">
        <v>74</v>
      </c>
      <c r="M431" s="46" t="s">
        <v>448</v>
      </c>
      <c r="N431" s="40">
        <v>0</v>
      </c>
      <c r="O431" s="57">
        <v>46065</v>
      </c>
      <c r="P431" s="57">
        <v>46071</v>
      </c>
      <c r="Q431" s="49">
        <v>7</v>
      </c>
      <c r="R431" s="49">
        <v>3</v>
      </c>
      <c r="S431" s="58">
        <v>0.25</v>
      </c>
      <c r="T431" s="57">
        <v>46072</v>
      </c>
      <c r="U431" s="49">
        <v>7</v>
      </c>
      <c r="V431" s="42">
        <v>4</v>
      </c>
      <c r="W431" s="40">
        <v>0</v>
      </c>
      <c r="X431" s="59">
        <v>0</v>
      </c>
      <c r="Y431" s="40">
        <v>56</v>
      </c>
      <c r="Z431" s="56">
        <v>150034.5</v>
      </c>
    </row>
    <row r="432" spans="1:26" x14ac:dyDescent="0.25">
      <c r="A432" s="38">
        <f>IFERROR(VLOOKUP(InteliPar[[#This Row],[Nombre de Articulo]],Productos[],4,FALSE),"00 Falta Info")</f>
        <v>0</v>
      </c>
      <c r="B432" s="34" t="str">
        <f>IFERROR(VLOOKUP(InteliPar[[#This Row],[Nombre de Articulo]],Productos[],3,FALSE),"00 Falta Info")</f>
        <v>Lacteos</v>
      </c>
      <c r="C432" s="34" t="str">
        <f>IFERROR(VLOOKUP(InteliPar[[#This Row],[Nombre de Articulo]],Productos[],2,FALSE),"00 Falta Info")</f>
        <v>Quesos</v>
      </c>
      <c r="D432" s="55">
        <v>46078</v>
      </c>
      <c r="E432" s="39" t="s">
        <v>121</v>
      </c>
      <c r="F432" s="40">
        <v>3.7</v>
      </c>
      <c r="G432" s="56">
        <v>110261</v>
      </c>
      <c r="H432" s="42">
        <v>8.0500000000000007</v>
      </c>
      <c r="I432" s="43" t="s">
        <v>73</v>
      </c>
      <c r="J432" s="56">
        <v>13695.26</v>
      </c>
      <c r="K432" s="40">
        <v>6.6</v>
      </c>
      <c r="L432" s="45" t="s">
        <v>74</v>
      </c>
      <c r="M432" s="46" t="s">
        <v>448</v>
      </c>
      <c r="N432" s="40">
        <v>0</v>
      </c>
      <c r="O432" s="57">
        <v>46065</v>
      </c>
      <c r="P432" s="57">
        <v>46071</v>
      </c>
      <c r="Q432" s="49">
        <v>7</v>
      </c>
      <c r="R432" s="49">
        <v>3</v>
      </c>
      <c r="S432" s="58">
        <v>0.25</v>
      </c>
      <c r="T432" s="57">
        <v>46072</v>
      </c>
      <c r="U432" s="49">
        <v>7</v>
      </c>
      <c r="V432" s="42">
        <v>12</v>
      </c>
      <c r="W432" s="40">
        <v>4</v>
      </c>
      <c r="X432" s="59">
        <v>54781.04</v>
      </c>
      <c r="Y432" s="40">
        <v>9</v>
      </c>
      <c r="Z432" s="56">
        <v>0</v>
      </c>
    </row>
    <row r="433" spans="1:26" x14ac:dyDescent="0.25">
      <c r="A433" s="38">
        <f>IFERROR(VLOOKUP(InteliPar[[#This Row],[Nombre de Articulo]],Productos[],4,FALSE),"00 Falta Info")</f>
        <v>0</v>
      </c>
      <c r="B433" s="34" t="str">
        <f>IFERROR(VLOOKUP(InteliPar[[#This Row],[Nombre de Articulo]],Productos[],3,FALSE),"00 Falta Info")</f>
        <v>Lacteos</v>
      </c>
      <c r="C433" s="34" t="str">
        <f>IFERROR(VLOOKUP(InteliPar[[#This Row],[Nombre de Articulo]],Productos[],2,FALSE),"00 Falta Info")</f>
        <v>Quesos</v>
      </c>
      <c r="D433" s="55">
        <v>46078</v>
      </c>
      <c r="E433" s="39" t="s">
        <v>89</v>
      </c>
      <c r="F433" s="40">
        <v>0.4</v>
      </c>
      <c r="G433" s="56">
        <v>102305</v>
      </c>
      <c r="H433" s="42">
        <v>7.21</v>
      </c>
      <c r="I433" s="43" t="s">
        <v>73</v>
      </c>
      <c r="J433" s="56">
        <v>14197.22</v>
      </c>
      <c r="K433" s="40">
        <v>0.9</v>
      </c>
      <c r="L433" s="45" t="s">
        <v>74</v>
      </c>
      <c r="M433" s="46" t="s">
        <v>448</v>
      </c>
      <c r="N433" s="40">
        <v>0</v>
      </c>
      <c r="O433" s="57">
        <v>46065</v>
      </c>
      <c r="P433" s="57">
        <v>46071</v>
      </c>
      <c r="Q433" s="49">
        <v>7</v>
      </c>
      <c r="R433" s="49">
        <v>3</v>
      </c>
      <c r="S433" s="58">
        <v>0.25</v>
      </c>
      <c r="T433" s="57">
        <v>46072</v>
      </c>
      <c r="U433" s="49">
        <v>7</v>
      </c>
      <c r="V433" s="42">
        <v>2</v>
      </c>
      <c r="W433" s="40">
        <v>0</v>
      </c>
      <c r="X433" s="59">
        <v>0</v>
      </c>
      <c r="Y433" s="40">
        <v>56</v>
      </c>
      <c r="Z433" s="56">
        <v>70276.239000000001</v>
      </c>
    </row>
    <row r="434" spans="1:26" x14ac:dyDescent="0.25">
      <c r="A434" s="38">
        <f>IFERROR(VLOOKUP(InteliPar[[#This Row],[Nombre de Articulo]],Productos[],4,FALSE),"00 Falta Info")</f>
        <v>0</v>
      </c>
      <c r="B434" s="34" t="str">
        <f>IFERROR(VLOOKUP(InteliPar[[#This Row],[Nombre de Articulo]],Productos[],3,FALSE),"00 Falta Info")</f>
        <v>Lacteos</v>
      </c>
      <c r="C434" s="34" t="str">
        <f>IFERROR(VLOOKUP(InteliPar[[#This Row],[Nombre de Articulo]],Productos[],2,FALSE),"00 Falta Info")</f>
        <v>Quesos</v>
      </c>
      <c r="D434" s="55">
        <v>46078</v>
      </c>
      <c r="E434" s="39" t="s">
        <v>122</v>
      </c>
      <c r="F434" s="40">
        <v>-0.1</v>
      </c>
      <c r="G434" s="56">
        <v>54947.1</v>
      </c>
      <c r="H434" s="42">
        <v>2.08</v>
      </c>
      <c r="I434" s="43" t="s">
        <v>73</v>
      </c>
      <c r="J434" s="56">
        <v>26404.17</v>
      </c>
      <c r="K434" s="40">
        <v>0.9</v>
      </c>
      <c r="L434" s="45" t="s">
        <v>74</v>
      </c>
      <c r="M434" s="46" t="s">
        <v>91</v>
      </c>
      <c r="N434" s="40">
        <v>0</v>
      </c>
      <c r="O434" s="57">
        <v>46065</v>
      </c>
      <c r="P434" s="57">
        <v>46071</v>
      </c>
      <c r="Q434" s="49">
        <v>7</v>
      </c>
      <c r="R434" s="49">
        <v>3</v>
      </c>
      <c r="S434" s="58">
        <v>0.25</v>
      </c>
      <c r="T434" s="57">
        <v>46072</v>
      </c>
      <c r="U434" s="49">
        <v>7</v>
      </c>
      <c r="V434" s="42">
        <v>2</v>
      </c>
      <c r="W434" s="40">
        <v>0</v>
      </c>
      <c r="X434" s="59">
        <v>0</v>
      </c>
      <c r="Y434" s="40">
        <v>16</v>
      </c>
      <c r="Z434" s="56">
        <v>0</v>
      </c>
    </row>
    <row r="435" spans="1:26" x14ac:dyDescent="0.25">
      <c r="A435" s="38">
        <f>IFERROR(VLOOKUP(InteliPar[[#This Row],[Nombre de Articulo]],Productos[],4,FALSE),"00 Falta Info")</f>
        <v>0</v>
      </c>
      <c r="B435" s="34" t="str">
        <f>IFERROR(VLOOKUP(InteliPar[[#This Row],[Nombre de Articulo]],Productos[],3,FALSE),"00 Falta Info")</f>
        <v>Lacteos</v>
      </c>
      <c r="C435" s="34" t="str">
        <f>IFERROR(VLOOKUP(InteliPar[[#This Row],[Nombre de Articulo]],Productos[],2,FALSE),"00 Falta Info")</f>
        <v>Quesos</v>
      </c>
      <c r="D435" s="55">
        <v>46078</v>
      </c>
      <c r="E435" s="39" t="s">
        <v>123</v>
      </c>
      <c r="F435" s="40">
        <v>1.6</v>
      </c>
      <c r="G435" s="56">
        <v>139133</v>
      </c>
      <c r="H435" s="42">
        <v>13.89</v>
      </c>
      <c r="I435" s="43" t="s">
        <v>73</v>
      </c>
      <c r="J435" s="56">
        <v>10019.67</v>
      </c>
      <c r="K435" s="40">
        <v>4.2</v>
      </c>
      <c r="L435" s="45" t="s">
        <v>74</v>
      </c>
      <c r="M435" s="46" t="s">
        <v>448</v>
      </c>
      <c r="N435" s="40">
        <v>0</v>
      </c>
      <c r="O435" s="57">
        <v>46065</v>
      </c>
      <c r="P435" s="57">
        <v>46071</v>
      </c>
      <c r="Q435" s="49">
        <v>7</v>
      </c>
      <c r="R435" s="49">
        <v>3</v>
      </c>
      <c r="S435" s="58">
        <v>0.25</v>
      </c>
      <c r="T435" s="57">
        <v>46072</v>
      </c>
      <c r="U435" s="49">
        <v>7</v>
      </c>
      <c r="V435" s="42">
        <v>8</v>
      </c>
      <c r="W435" s="40">
        <v>0</v>
      </c>
      <c r="X435" s="59">
        <v>0</v>
      </c>
      <c r="Y435" s="40">
        <v>23</v>
      </c>
      <c r="Z435" s="56">
        <v>33064.911</v>
      </c>
    </row>
    <row r="436" spans="1:26" x14ac:dyDescent="0.25">
      <c r="A436" s="38">
        <f>IFERROR(VLOOKUP(InteliPar[[#This Row],[Nombre de Articulo]],Productos[],4,FALSE),"00 Falta Info")</f>
        <v>0</v>
      </c>
      <c r="B436" s="34" t="str">
        <f>IFERROR(VLOOKUP(InteliPar[[#This Row],[Nombre de Articulo]],Productos[],3,FALSE),"00 Falta Info")</f>
        <v>Lacteos</v>
      </c>
      <c r="C436" s="34" t="str">
        <f>IFERROR(VLOOKUP(InteliPar[[#This Row],[Nombre de Articulo]],Productos[],2,FALSE),"00 Falta Info")</f>
        <v>Quesos</v>
      </c>
      <c r="D436" s="55">
        <v>46078</v>
      </c>
      <c r="E436" s="39" t="s">
        <v>90</v>
      </c>
      <c r="F436" s="40">
        <v>0.6</v>
      </c>
      <c r="G436" s="56">
        <v>165369</v>
      </c>
      <c r="H436" s="42">
        <v>9.11</v>
      </c>
      <c r="I436" s="43" t="s">
        <v>73</v>
      </c>
      <c r="J436" s="56">
        <v>18150.439999999999</v>
      </c>
      <c r="K436" s="40">
        <v>0.6</v>
      </c>
      <c r="L436" s="45" t="s">
        <v>74</v>
      </c>
      <c r="M436" s="46" t="s">
        <v>91</v>
      </c>
      <c r="N436" s="40">
        <v>0</v>
      </c>
      <c r="O436" s="57">
        <v>46065</v>
      </c>
      <c r="P436" s="57">
        <v>46071</v>
      </c>
      <c r="Q436" s="49">
        <v>7</v>
      </c>
      <c r="R436" s="49">
        <v>3</v>
      </c>
      <c r="S436" s="58">
        <v>0.25</v>
      </c>
      <c r="T436" s="57">
        <v>46072</v>
      </c>
      <c r="U436" s="49">
        <v>7</v>
      </c>
      <c r="V436" s="42">
        <v>2</v>
      </c>
      <c r="W436" s="40">
        <v>0</v>
      </c>
      <c r="X436" s="59">
        <v>0</v>
      </c>
      <c r="Y436" s="40">
        <v>106</v>
      </c>
      <c r="Z436" s="56">
        <v>137684.052</v>
      </c>
    </row>
    <row r="437" spans="1:26" x14ac:dyDescent="0.25">
      <c r="A437" s="38">
        <f>IFERROR(VLOOKUP(InteliPar[[#This Row],[Nombre de Articulo]],Productos[],4,FALSE),"00 Falta Info")</f>
        <v>0</v>
      </c>
      <c r="B437" s="34" t="str">
        <f>IFERROR(VLOOKUP(InteliPar[[#This Row],[Nombre de Articulo]],Productos[],3,FALSE),"00 Falta Info")</f>
        <v>Abarrotes</v>
      </c>
      <c r="C437" s="34" t="str">
        <f>IFERROR(VLOOKUP(InteliPar[[#This Row],[Nombre de Articulo]],Productos[],2,FALSE),"00 Falta Info")</f>
        <v>Chocolate</v>
      </c>
      <c r="D437" s="55">
        <v>46078</v>
      </c>
      <c r="E437" s="39" t="s">
        <v>124</v>
      </c>
      <c r="F437" s="40"/>
      <c r="G437" s="56">
        <v>192767</v>
      </c>
      <c r="H437" s="42">
        <v>19.52</v>
      </c>
      <c r="I437" s="43" t="s">
        <v>73</v>
      </c>
      <c r="J437" s="56">
        <v>9876</v>
      </c>
      <c r="K437" s="40">
        <v>0.3</v>
      </c>
      <c r="L437" s="45" t="s">
        <v>74</v>
      </c>
      <c r="M437" s="46" t="s">
        <v>91</v>
      </c>
      <c r="N437" s="40">
        <v>0</v>
      </c>
      <c r="O437" s="57">
        <v>46065</v>
      </c>
      <c r="P437" s="57">
        <v>46071</v>
      </c>
      <c r="Q437" s="49">
        <v>7</v>
      </c>
      <c r="R437" s="49">
        <v>3</v>
      </c>
      <c r="S437" s="58">
        <v>0.25</v>
      </c>
      <c r="T437" s="57">
        <v>46072</v>
      </c>
      <c r="U437" s="49">
        <v>7</v>
      </c>
      <c r="V437" s="42">
        <v>1</v>
      </c>
      <c r="W437" s="40">
        <v>0</v>
      </c>
      <c r="X437" s="59">
        <v>0</v>
      </c>
      <c r="Y437" s="40">
        <v>455</v>
      </c>
      <c r="Z437" s="56">
        <v>185175</v>
      </c>
    </row>
    <row r="438" spans="1:26" x14ac:dyDescent="0.25">
      <c r="A438" s="38">
        <f>IFERROR(VLOOKUP(InteliPar[[#This Row],[Nombre de Articulo]],Productos[],4,FALSE),"00 Falta Info")</f>
        <v>0</v>
      </c>
      <c r="B438" s="34" t="str">
        <f>IFERROR(VLOOKUP(InteliPar[[#This Row],[Nombre de Articulo]],Productos[],3,FALSE),"00 Falta Info")</f>
        <v>Abarrotes</v>
      </c>
      <c r="C438" s="34" t="str">
        <f>IFERROR(VLOOKUP(InteliPar[[#This Row],[Nombre de Articulo]],Productos[],2,FALSE),"00 Falta Info")</f>
        <v>Chocolate</v>
      </c>
      <c r="D438" s="55">
        <v>46078</v>
      </c>
      <c r="E438" s="39" t="s">
        <v>125</v>
      </c>
      <c r="F438" s="40">
        <v>0.8</v>
      </c>
      <c r="G438" s="56">
        <v>164913</v>
      </c>
      <c r="H438" s="42">
        <v>11.47</v>
      </c>
      <c r="I438" s="43" t="s">
        <v>73</v>
      </c>
      <c r="J438" s="56">
        <v>14377.98</v>
      </c>
      <c r="K438" s="40">
        <v>0.8</v>
      </c>
      <c r="L438" s="45" t="s">
        <v>74</v>
      </c>
      <c r="M438" s="46" t="s">
        <v>91</v>
      </c>
      <c r="N438" s="40">
        <v>5</v>
      </c>
      <c r="O438" s="57">
        <v>46065</v>
      </c>
      <c r="P438" s="57">
        <v>46071</v>
      </c>
      <c r="Q438" s="49">
        <v>7</v>
      </c>
      <c r="R438" s="49">
        <v>3</v>
      </c>
      <c r="S438" s="58">
        <v>0.25</v>
      </c>
      <c r="T438" s="57">
        <v>46072</v>
      </c>
      <c r="U438" s="49">
        <v>7</v>
      </c>
      <c r="V438" s="42">
        <v>2</v>
      </c>
      <c r="W438" s="40">
        <v>0</v>
      </c>
      <c r="X438" s="59">
        <v>0</v>
      </c>
      <c r="Y438" s="40">
        <v>100</v>
      </c>
      <c r="Z438" s="56">
        <v>135563.81142857144</v>
      </c>
    </row>
    <row r="439" spans="1:26" x14ac:dyDescent="0.25">
      <c r="A439" s="38">
        <f>IFERROR(VLOOKUP(InteliPar[[#This Row],[Nombre de Articulo]],Productos[],4,FALSE),"00 Falta Info")</f>
        <v>0</v>
      </c>
      <c r="B439" s="34" t="str">
        <f>IFERROR(VLOOKUP(InteliPar[[#This Row],[Nombre de Articulo]],Productos[],3,FALSE),"00 Falta Info")</f>
        <v>Abarrotes</v>
      </c>
      <c r="C439" s="34" t="str">
        <f>IFERROR(VLOOKUP(InteliPar[[#This Row],[Nombre de Articulo]],Productos[],2,FALSE),"00 Falta Info")</f>
        <v>Chocolate</v>
      </c>
      <c r="D439" s="55">
        <v>46078</v>
      </c>
      <c r="E439" s="39" t="s">
        <v>126</v>
      </c>
      <c r="F439" s="40">
        <v>1.3</v>
      </c>
      <c r="G439" s="56">
        <v>74617.3</v>
      </c>
      <c r="H439" s="42">
        <v>7.56</v>
      </c>
      <c r="I439" s="43" t="s">
        <v>73</v>
      </c>
      <c r="J439" s="56">
        <v>9876</v>
      </c>
      <c r="K439" s="40">
        <v>0.8</v>
      </c>
      <c r="L439" s="45" t="s">
        <v>74</v>
      </c>
      <c r="M439" s="46" t="s">
        <v>91</v>
      </c>
      <c r="N439" s="40">
        <v>0</v>
      </c>
      <c r="O439" s="57">
        <v>46065</v>
      </c>
      <c r="P439" s="57">
        <v>46071</v>
      </c>
      <c r="Q439" s="49">
        <v>7</v>
      </c>
      <c r="R439" s="49">
        <v>3</v>
      </c>
      <c r="S439" s="58">
        <v>0.25</v>
      </c>
      <c r="T439" s="57">
        <v>46072</v>
      </c>
      <c r="U439" s="49">
        <v>7</v>
      </c>
      <c r="V439" s="42">
        <v>2</v>
      </c>
      <c r="W439" s="40">
        <v>0</v>
      </c>
      <c r="X439" s="59">
        <v>0</v>
      </c>
      <c r="Y439" s="40">
        <v>66</v>
      </c>
      <c r="Z439" s="56">
        <v>54741.257142857154</v>
      </c>
    </row>
    <row r="440" spans="1:26" x14ac:dyDescent="0.25">
      <c r="A440" s="38">
        <f>IFERROR(VLOOKUP(InteliPar[[#This Row],[Nombre de Articulo]],Productos[],4,FALSE),"00 Falta Info")</f>
        <v>0</v>
      </c>
      <c r="B440" s="34" t="str">
        <f>IFERROR(VLOOKUP(InteliPar[[#This Row],[Nombre de Articulo]],Productos[],3,FALSE),"00 Falta Info")</f>
        <v>Abarrotes</v>
      </c>
      <c r="C440" s="34" t="str">
        <f>IFERROR(VLOOKUP(InteliPar[[#This Row],[Nombre de Articulo]],Productos[],2,FALSE),"00 Falta Info")</f>
        <v>Aceite</v>
      </c>
      <c r="D440" s="55">
        <v>46078</v>
      </c>
      <c r="E440" s="39" t="s">
        <v>127</v>
      </c>
      <c r="F440" s="40">
        <v>31</v>
      </c>
      <c r="G440" s="56">
        <v>38328</v>
      </c>
      <c r="H440" s="42">
        <v>24</v>
      </c>
      <c r="I440" s="43">
        <v>1</v>
      </c>
      <c r="J440" s="56">
        <v>1597</v>
      </c>
      <c r="K440" s="40">
        <v>35.299999999999997</v>
      </c>
      <c r="L440" s="45" t="s">
        <v>453</v>
      </c>
      <c r="M440" s="46" t="s">
        <v>91</v>
      </c>
      <c r="N440" s="40">
        <v>36</v>
      </c>
      <c r="O440" s="57">
        <v>46065</v>
      </c>
      <c r="P440" s="57">
        <v>46071</v>
      </c>
      <c r="Q440" s="49">
        <v>7</v>
      </c>
      <c r="R440" s="49">
        <v>3</v>
      </c>
      <c r="S440" s="58">
        <v>0.25</v>
      </c>
      <c r="T440" s="57">
        <v>46072</v>
      </c>
      <c r="U440" s="49">
        <v>7</v>
      </c>
      <c r="V440" s="42">
        <v>64</v>
      </c>
      <c r="W440" s="40">
        <v>40</v>
      </c>
      <c r="X440" s="59">
        <v>63880</v>
      </c>
      <c r="Y440" s="40">
        <v>5</v>
      </c>
      <c r="Z440" s="56">
        <v>0</v>
      </c>
    </row>
    <row r="441" spans="1:26" x14ac:dyDescent="0.25">
      <c r="A441" s="38">
        <f>IFERROR(VLOOKUP(InteliPar[[#This Row],[Nombre de Articulo]],Productos[],4,FALSE),"00 Falta Info")</f>
        <v>0</v>
      </c>
      <c r="B441" s="34" t="str">
        <f>IFERROR(VLOOKUP(InteliPar[[#This Row],[Nombre de Articulo]],Productos[],3,FALSE),"00 Falta Info")</f>
        <v>Verduras</v>
      </c>
      <c r="C441" s="34" t="str">
        <f>IFERROR(VLOOKUP(InteliPar[[#This Row],[Nombre de Articulo]],Productos[],2,FALSE),"00 Falta Info")</f>
        <v>Champiñon</v>
      </c>
      <c r="D441" s="55">
        <v>46078</v>
      </c>
      <c r="E441" s="39" t="s">
        <v>128</v>
      </c>
      <c r="F441" s="40">
        <v>0.4</v>
      </c>
      <c r="G441" s="56">
        <v>30666.9</v>
      </c>
      <c r="H441" s="42">
        <v>1.8</v>
      </c>
      <c r="I441" s="43" t="s">
        <v>73</v>
      </c>
      <c r="J441" s="56">
        <v>16990</v>
      </c>
      <c r="K441" s="40">
        <v>3.4</v>
      </c>
      <c r="L441" s="45" t="s">
        <v>74</v>
      </c>
      <c r="M441" s="46" t="s">
        <v>461</v>
      </c>
      <c r="N441" s="40">
        <v>0</v>
      </c>
      <c r="O441" s="57">
        <v>46065</v>
      </c>
      <c r="P441" s="57">
        <v>46071</v>
      </c>
      <c r="Q441" s="49">
        <v>7</v>
      </c>
      <c r="R441" s="49">
        <v>3</v>
      </c>
      <c r="S441" s="58">
        <v>0.25</v>
      </c>
      <c r="T441" s="57">
        <v>46072</v>
      </c>
      <c r="U441" s="49">
        <v>7</v>
      </c>
      <c r="V441" s="42">
        <v>7</v>
      </c>
      <c r="W441" s="40">
        <v>6</v>
      </c>
      <c r="X441" s="59">
        <v>101940</v>
      </c>
      <c r="Y441" s="40">
        <v>4</v>
      </c>
      <c r="Z441" s="56">
        <v>0</v>
      </c>
    </row>
    <row r="442" spans="1:26" x14ac:dyDescent="0.25">
      <c r="A442" s="38">
        <f>IFERROR(VLOOKUP(InteliPar[[#This Row],[Nombre de Articulo]],Productos[],4,FALSE),"00 Falta Info")</f>
        <v>0</v>
      </c>
      <c r="B442" s="34" t="str">
        <f>IFERROR(VLOOKUP(InteliPar[[#This Row],[Nombre de Articulo]],Productos[],3,FALSE),"00 Falta Info")</f>
        <v>Verduras</v>
      </c>
      <c r="C442" s="34" t="str">
        <f>IFERROR(VLOOKUP(InteliPar[[#This Row],[Nombre de Articulo]],Productos[],2,FALSE),"00 Falta Info")</f>
        <v>Champiñon</v>
      </c>
      <c r="D442" s="55">
        <v>46078</v>
      </c>
      <c r="E442" s="39" t="s">
        <v>129</v>
      </c>
      <c r="F442" s="40"/>
      <c r="G442" s="56"/>
      <c r="H442" s="42"/>
      <c r="I442" s="43" t="s">
        <v>73</v>
      </c>
      <c r="J442" s="56"/>
      <c r="K442" s="40">
        <v>1.2</v>
      </c>
      <c r="L442" s="45" t="s">
        <v>74</v>
      </c>
      <c r="M442" s="46" t="s">
        <v>461</v>
      </c>
      <c r="N442" s="40">
        <v>0</v>
      </c>
      <c r="O442" s="57">
        <v>46065</v>
      </c>
      <c r="P442" s="57">
        <v>46071</v>
      </c>
      <c r="Q442" s="49">
        <v>7</v>
      </c>
      <c r="R442" s="49">
        <v>3</v>
      </c>
      <c r="S442" s="58">
        <v>0.25</v>
      </c>
      <c r="T442" s="57">
        <v>46072</v>
      </c>
      <c r="U442" s="49">
        <v>7</v>
      </c>
      <c r="V442" s="42">
        <v>3</v>
      </c>
      <c r="W442" s="40">
        <v>3</v>
      </c>
      <c r="X442" s="59">
        <v>0</v>
      </c>
      <c r="Y442" s="40">
        <v>0</v>
      </c>
      <c r="Z442" s="56">
        <v>0</v>
      </c>
    </row>
    <row r="443" spans="1:26" x14ac:dyDescent="0.25">
      <c r="A443" s="38">
        <f>IFERROR(VLOOKUP(InteliPar[[#This Row],[Nombre de Articulo]],Productos[],4,FALSE),"00 Falta Info")</f>
        <v>0</v>
      </c>
      <c r="B443" s="34" t="str">
        <f>IFERROR(VLOOKUP(InteliPar[[#This Row],[Nombre de Articulo]],Productos[],3,FALSE),"00 Falta Info")</f>
        <v>Verduras</v>
      </c>
      <c r="C443" s="34" t="str">
        <f>IFERROR(VLOOKUP(InteliPar[[#This Row],[Nombre de Articulo]],Productos[],2,FALSE),"00 Falta Info")</f>
        <v>Palta</v>
      </c>
      <c r="D443" s="55">
        <v>46078</v>
      </c>
      <c r="E443" s="39" t="s">
        <v>92</v>
      </c>
      <c r="F443" s="40">
        <v>12.7</v>
      </c>
      <c r="G443" s="56">
        <v>31048.6</v>
      </c>
      <c r="H443" s="42">
        <v>9.6199999999999992</v>
      </c>
      <c r="I443" s="43" t="s">
        <v>73</v>
      </c>
      <c r="J443" s="56">
        <v>3226.29</v>
      </c>
      <c r="K443" s="40">
        <v>20</v>
      </c>
      <c r="L443" s="45" t="s">
        <v>74</v>
      </c>
      <c r="M443" s="46" t="s">
        <v>461</v>
      </c>
      <c r="N443" s="40">
        <v>18</v>
      </c>
      <c r="O443" s="57">
        <v>46065</v>
      </c>
      <c r="P443" s="57">
        <v>46071</v>
      </c>
      <c r="Q443" s="49">
        <v>7</v>
      </c>
      <c r="R443" s="49">
        <v>3</v>
      </c>
      <c r="S443" s="58">
        <v>0.25</v>
      </c>
      <c r="T443" s="57">
        <v>46072</v>
      </c>
      <c r="U443" s="49">
        <v>7</v>
      </c>
      <c r="V443" s="42">
        <v>36</v>
      </c>
      <c r="W443" s="40">
        <v>27</v>
      </c>
      <c r="X443" s="59">
        <v>87109.83</v>
      </c>
      <c r="Y443" s="40">
        <v>3</v>
      </c>
      <c r="Z443" s="56">
        <v>0</v>
      </c>
    </row>
    <row r="444" spans="1:26" x14ac:dyDescent="0.25">
      <c r="A444" s="38">
        <f>IFERROR(VLOOKUP(InteliPar[[#This Row],[Nombre de Articulo]],Productos[],4,FALSE),"00 Falta Info")</f>
        <v>0</v>
      </c>
      <c r="B444" s="34" t="str">
        <f>IFERROR(VLOOKUP(InteliPar[[#This Row],[Nombre de Articulo]],Productos[],3,FALSE),"00 Falta Info")</f>
        <v>Postres</v>
      </c>
      <c r="C444" s="34" t="str">
        <f>IFERROR(VLOOKUP(InteliPar[[#This Row],[Nombre de Articulo]],Productos[],2,FALSE),"00 Falta Info")</f>
        <v>Tortas</v>
      </c>
      <c r="D444" s="55">
        <v>46078</v>
      </c>
      <c r="E444" s="39" t="s">
        <v>130</v>
      </c>
      <c r="F444" s="40">
        <v>19</v>
      </c>
      <c r="G444" s="56">
        <v>44622</v>
      </c>
      <c r="H444" s="42">
        <v>37</v>
      </c>
      <c r="I444" s="43">
        <v>1</v>
      </c>
      <c r="J444" s="56">
        <v>1206</v>
      </c>
      <c r="K444" s="40">
        <v>28</v>
      </c>
      <c r="L444" s="45" t="s">
        <v>440</v>
      </c>
      <c r="M444" s="46" t="s">
        <v>455</v>
      </c>
      <c r="N444" s="40">
        <v>32</v>
      </c>
      <c r="O444" s="57">
        <v>46065</v>
      </c>
      <c r="P444" s="57">
        <v>46071</v>
      </c>
      <c r="Q444" s="49">
        <v>7</v>
      </c>
      <c r="R444" s="49">
        <v>3</v>
      </c>
      <c r="S444" s="58">
        <v>0.25</v>
      </c>
      <c r="T444" s="57">
        <v>46072</v>
      </c>
      <c r="U444" s="49">
        <v>7</v>
      </c>
      <c r="V444" s="42">
        <v>50</v>
      </c>
      <c r="W444" s="40">
        <v>13</v>
      </c>
      <c r="X444" s="59">
        <v>15678</v>
      </c>
      <c r="Y444" s="40">
        <v>9</v>
      </c>
      <c r="Z444" s="56">
        <v>0</v>
      </c>
    </row>
    <row r="445" spans="1:26" x14ac:dyDescent="0.25">
      <c r="A445" s="38">
        <f>IFERROR(VLOOKUP(InteliPar[[#This Row],[Nombre de Articulo]],Productos[],4,FALSE),"00 Falta Info")</f>
        <v>0</v>
      </c>
      <c r="B445" s="34" t="str">
        <f>IFERROR(VLOOKUP(InteliPar[[#This Row],[Nombre de Articulo]],Productos[],3,FALSE),"00 Falta Info")</f>
        <v>Postres</v>
      </c>
      <c r="C445" s="34" t="str">
        <f>IFERROR(VLOOKUP(InteliPar[[#This Row],[Nombre de Articulo]],Productos[],2,FALSE),"00 Falta Info")</f>
        <v>Tortas</v>
      </c>
      <c r="D445" s="55">
        <v>46078</v>
      </c>
      <c r="E445" s="39" t="s">
        <v>131</v>
      </c>
      <c r="F445" s="40">
        <v>18</v>
      </c>
      <c r="G445" s="56">
        <v>43337</v>
      </c>
      <c r="H445" s="42">
        <v>41</v>
      </c>
      <c r="I445" s="43">
        <v>1</v>
      </c>
      <c r="J445" s="56">
        <v>1057</v>
      </c>
      <c r="K445" s="40">
        <v>18</v>
      </c>
      <c r="L445" s="45" t="s">
        <v>440</v>
      </c>
      <c r="M445" s="46" t="s">
        <v>455</v>
      </c>
      <c r="N445" s="40">
        <v>0</v>
      </c>
      <c r="O445" s="57">
        <v>46065</v>
      </c>
      <c r="P445" s="57">
        <v>46071</v>
      </c>
      <c r="Q445" s="49">
        <v>7</v>
      </c>
      <c r="R445" s="49">
        <v>3</v>
      </c>
      <c r="S445" s="58">
        <v>0.25</v>
      </c>
      <c r="T445" s="57">
        <v>46072</v>
      </c>
      <c r="U445" s="49">
        <v>7</v>
      </c>
      <c r="V445" s="42">
        <v>33</v>
      </c>
      <c r="W445" s="40">
        <v>0</v>
      </c>
      <c r="X445" s="59">
        <v>0</v>
      </c>
      <c r="Y445" s="40">
        <v>16</v>
      </c>
      <c r="Z445" s="56">
        <v>0</v>
      </c>
    </row>
    <row r="446" spans="1:26" x14ac:dyDescent="0.25">
      <c r="A446" s="38">
        <f>IFERROR(VLOOKUP(InteliPar[[#This Row],[Nombre de Articulo]],Productos[],4,FALSE),"00 Falta Info")</f>
        <v>0</v>
      </c>
      <c r="B446" s="34" t="str">
        <f>IFERROR(VLOOKUP(InteliPar[[#This Row],[Nombre de Articulo]],Productos[],3,FALSE),"00 Falta Info")</f>
        <v>Postres</v>
      </c>
      <c r="C446" s="34" t="str">
        <f>IFERROR(VLOOKUP(InteliPar[[#This Row],[Nombre de Articulo]],Productos[],2,FALSE),"00 Falta Info")</f>
        <v>Tortas</v>
      </c>
      <c r="D446" s="55">
        <v>46078</v>
      </c>
      <c r="E446" s="39" t="s">
        <v>143</v>
      </c>
      <c r="F446" s="40">
        <v>47</v>
      </c>
      <c r="G446" s="56">
        <v>51018</v>
      </c>
      <c r="H446" s="42">
        <v>33</v>
      </c>
      <c r="I446" s="43">
        <v>1</v>
      </c>
      <c r="J446" s="56">
        <v>1546</v>
      </c>
      <c r="K446" s="40">
        <v>47</v>
      </c>
      <c r="L446" s="45" t="s">
        <v>440</v>
      </c>
      <c r="M446" s="46" t="s">
        <v>455</v>
      </c>
      <c r="N446" s="40">
        <v>52</v>
      </c>
      <c r="O446" s="57">
        <v>46065</v>
      </c>
      <c r="P446" s="57">
        <v>46071</v>
      </c>
      <c r="Q446" s="49">
        <v>7</v>
      </c>
      <c r="R446" s="49">
        <v>3</v>
      </c>
      <c r="S446" s="58">
        <v>0.25</v>
      </c>
      <c r="T446" s="57">
        <v>46072</v>
      </c>
      <c r="U446" s="49">
        <v>7</v>
      </c>
      <c r="V446" s="42">
        <v>84</v>
      </c>
      <c r="W446" s="40">
        <v>51</v>
      </c>
      <c r="X446" s="59">
        <v>78846</v>
      </c>
      <c r="Y446" s="40">
        <v>5</v>
      </c>
      <c r="Z446" s="56">
        <v>0</v>
      </c>
    </row>
    <row r="447" spans="1:26" x14ac:dyDescent="0.25">
      <c r="A447" s="38">
        <f>IFERROR(VLOOKUP(InteliPar[[#This Row],[Nombre de Articulo]],Productos[],4,FALSE),"00 Falta Info")</f>
        <v>0</v>
      </c>
      <c r="B447" s="34" t="str">
        <f>IFERROR(VLOOKUP(InteliPar[[#This Row],[Nombre de Articulo]],Productos[],3,FALSE),"00 Falta Info")</f>
        <v>Postres</v>
      </c>
      <c r="C447" s="34" t="str">
        <f>IFERROR(VLOOKUP(InteliPar[[#This Row],[Nombre de Articulo]],Productos[],2,FALSE),"00 Falta Info")</f>
        <v>Tortas</v>
      </c>
      <c r="D447" s="55">
        <v>46078</v>
      </c>
      <c r="E447" s="39" t="s">
        <v>132</v>
      </c>
      <c r="F447" s="40"/>
      <c r="G447" s="56">
        <v>7920</v>
      </c>
      <c r="H447" s="42">
        <v>33</v>
      </c>
      <c r="I447" s="43">
        <v>1</v>
      </c>
      <c r="J447" s="56">
        <v>240</v>
      </c>
      <c r="K447" s="40">
        <v>50</v>
      </c>
      <c r="L447" s="45" t="s">
        <v>440</v>
      </c>
      <c r="M447" s="46" t="s">
        <v>455</v>
      </c>
      <c r="N447" s="40">
        <v>0</v>
      </c>
      <c r="O447" s="57">
        <v>46065</v>
      </c>
      <c r="P447" s="57">
        <v>46071</v>
      </c>
      <c r="Q447" s="49">
        <v>7</v>
      </c>
      <c r="R447" s="49">
        <v>3</v>
      </c>
      <c r="S447" s="58">
        <v>0.25</v>
      </c>
      <c r="T447" s="57">
        <v>46072</v>
      </c>
      <c r="U447" s="49">
        <v>7</v>
      </c>
      <c r="V447" s="42">
        <v>90</v>
      </c>
      <c r="W447" s="40">
        <v>57</v>
      </c>
      <c r="X447" s="59">
        <v>13680</v>
      </c>
      <c r="Y447" s="40">
        <v>5</v>
      </c>
      <c r="Z447" s="56">
        <v>0</v>
      </c>
    </row>
    <row r="448" spans="1:26" x14ac:dyDescent="0.25">
      <c r="A448" s="38">
        <f>IFERROR(VLOOKUP(InteliPar[[#This Row],[Nombre de Articulo]],Productos[],4,FALSE),"00 Falta Info")</f>
        <v>0</v>
      </c>
      <c r="B448" s="34" t="str">
        <f>IFERROR(VLOOKUP(InteliPar[[#This Row],[Nombre de Articulo]],Productos[],3,FALSE),"00 Falta Info")</f>
        <v>Postres</v>
      </c>
      <c r="C448" s="34" t="str">
        <f>IFERROR(VLOOKUP(InteliPar[[#This Row],[Nombre de Articulo]],Productos[],2,FALSE),"00 Falta Info")</f>
        <v>Tortas</v>
      </c>
      <c r="D448" s="55">
        <v>46078</v>
      </c>
      <c r="E448" s="39" t="s">
        <v>144</v>
      </c>
      <c r="F448" s="40"/>
      <c r="G448" s="56">
        <v>9990</v>
      </c>
      <c r="H448" s="42">
        <v>30</v>
      </c>
      <c r="I448" s="43">
        <v>1</v>
      </c>
      <c r="J448" s="56">
        <v>333</v>
      </c>
      <c r="K448" s="40">
        <v>48</v>
      </c>
      <c r="L448" s="45" t="s">
        <v>440</v>
      </c>
      <c r="M448" s="46" t="s">
        <v>455</v>
      </c>
      <c r="N448" s="40">
        <v>0</v>
      </c>
      <c r="O448" s="57">
        <v>46065</v>
      </c>
      <c r="P448" s="57">
        <v>46071</v>
      </c>
      <c r="Q448" s="49">
        <v>7</v>
      </c>
      <c r="R448" s="49">
        <v>3</v>
      </c>
      <c r="S448" s="58">
        <v>0.25</v>
      </c>
      <c r="T448" s="57">
        <v>46072</v>
      </c>
      <c r="U448" s="49">
        <v>7</v>
      </c>
      <c r="V448" s="42">
        <v>86</v>
      </c>
      <c r="W448" s="40">
        <v>56</v>
      </c>
      <c r="X448" s="59">
        <v>18648</v>
      </c>
      <c r="Y448" s="40">
        <v>4</v>
      </c>
      <c r="Z448" s="56">
        <v>0</v>
      </c>
    </row>
    <row r="449" spans="1:26" x14ac:dyDescent="0.25">
      <c r="A449" s="38">
        <f>IFERROR(VLOOKUP(InteliPar[[#This Row],[Nombre de Articulo]],Productos[],4,FALSE),"00 Falta Info")</f>
        <v>0</v>
      </c>
      <c r="B449" s="34" t="str">
        <f>IFERROR(VLOOKUP(InteliPar[[#This Row],[Nombre de Articulo]],Productos[],3,FALSE),"00 Falta Info")</f>
        <v>Postres</v>
      </c>
      <c r="C449" s="34" t="str">
        <f>IFERROR(VLOOKUP(InteliPar[[#This Row],[Nombre de Articulo]],Productos[],2,FALSE),"00 Falta Info")</f>
        <v>Tortas</v>
      </c>
      <c r="D449" s="55">
        <v>46078</v>
      </c>
      <c r="E449" s="39" t="s">
        <v>133</v>
      </c>
      <c r="F449" s="40"/>
      <c r="G449" s="56">
        <v>6580</v>
      </c>
      <c r="H449" s="42">
        <v>14</v>
      </c>
      <c r="I449" s="43">
        <v>1</v>
      </c>
      <c r="J449" s="56">
        <v>470</v>
      </c>
      <c r="K449" s="40">
        <v>0</v>
      </c>
      <c r="L449" s="45" t="s">
        <v>440</v>
      </c>
      <c r="M449" s="46" t="s">
        <v>455</v>
      </c>
      <c r="N449" s="40">
        <v>0</v>
      </c>
      <c r="O449" s="57">
        <v>46065</v>
      </c>
      <c r="P449" s="57">
        <v>46071</v>
      </c>
      <c r="Q449" s="49">
        <v>7</v>
      </c>
      <c r="R449" s="49">
        <v>3</v>
      </c>
      <c r="S449" s="58">
        <v>0.25</v>
      </c>
      <c r="T449" s="57">
        <v>46072</v>
      </c>
      <c r="U449" s="49">
        <v>7</v>
      </c>
      <c r="V449" s="42">
        <v>0</v>
      </c>
      <c r="W449" s="40">
        <v>0</v>
      </c>
      <c r="X449" s="59">
        <v>0</v>
      </c>
      <c r="Y449" s="40">
        <v>0</v>
      </c>
      <c r="Z449" s="56">
        <v>0</v>
      </c>
    </row>
    <row r="450" spans="1:26" x14ac:dyDescent="0.25">
      <c r="A450" s="38">
        <f>IFERROR(VLOOKUP(InteliPar[[#This Row],[Nombre de Articulo]],Productos[],4,FALSE),"00 Falta Info")</f>
        <v>0</v>
      </c>
      <c r="B450" s="34" t="str">
        <f>IFERROR(VLOOKUP(InteliPar[[#This Row],[Nombre de Articulo]],Productos[],3,FALSE),"00 Falta Info")</f>
        <v>Postres</v>
      </c>
      <c r="C450" s="34" t="str">
        <f>IFERROR(VLOOKUP(InteliPar[[#This Row],[Nombre de Articulo]],Productos[],2,FALSE),"00 Falta Info")</f>
        <v>Tortas</v>
      </c>
      <c r="D450" s="55">
        <v>46078</v>
      </c>
      <c r="E450" s="39" t="s">
        <v>134</v>
      </c>
      <c r="F450" s="40"/>
      <c r="G450" s="56"/>
      <c r="H450" s="42"/>
      <c r="I450" s="43">
        <v>1</v>
      </c>
      <c r="J450" s="56"/>
      <c r="K450" s="40">
        <v>4</v>
      </c>
      <c r="L450" s="45" t="s">
        <v>440</v>
      </c>
      <c r="M450" s="46" t="s">
        <v>455</v>
      </c>
      <c r="N450" s="40">
        <v>0</v>
      </c>
      <c r="O450" s="57">
        <v>46065</v>
      </c>
      <c r="P450" s="57">
        <v>46071</v>
      </c>
      <c r="Q450" s="49">
        <v>7</v>
      </c>
      <c r="R450" s="49">
        <v>3</v>
      </c>
      <c r="S450" s="58">
        <v>0.25</v>
      </c>
      <c r="T450" s="57">
        <v>46072</v>
      </c>
      <c r="U450" s="49">
        <v>7</v>
      </c>
      <c r="V450" s="42">
        <v>8</v>
      </c>
      <c r="W450" s="40">
        <v>8</v>
      </c>
      <c r="X450" s="59">
        <v>0</v>
      </c>
      <c r="Y450" s="40">
        <v>0</v>
      </c>
      <c r="Z450" s="56">
        <v>0</v>
      </c>
    </row>
    <row r="451" spans="1:26" x14ac:dyDescent="0.25">
      <c r="A451" s="38">
        <f>IFERROR(VLOOKUP(InteliPar[[#This Row],[Nombre de Articulo]],Productos[],4,FALSE),"00 Falta Info")</f>
        <v>0</v>
      </c>
      <c r="B451" s="34" t="str">
        <f>IFERROR(VLOOKUP(InteliPar[[#This Row],[Nombre de Articulo]],Productos[],3,FALSE),"00 Falta Info")</f>
        <v>Postres</v>
      </c>
      <c r="C451" s="34" t="str">
        <f>IFERROR(VLOOKUP(InteliPar[[#This Row],[Nombre de Articulo]],Productos[],2,FALSE),"00 Falta Info")</f>
        <v>Tortas</v>
      </c>
      <c r="D451" s="55">
        <v>46078</v>
      </c>
      <c r="E451" s="39" t="s">
        <v>145</v>
      </c>
      <c r="F451" s="40">
        <v>12</v>
      </c>
      <c r="G451" s="56">
        <v>23940</v>
      </c>
      <c r="H451" s="42">
        <v>21</v>
      </c>
      <c r="I451" s="43">
        <v>1</v>
      </c>
      <c r="J451" s="56">
        <v>1140</v>
      </c>
      <c r="K451" s="40">
        <v>12</v>
      </c>
      <c r="L451" s="45" t="s">
        <v>440</v>
      </c>
      <c r="M451" s="46" t="s">
        <v>455</v>
      </c>
      <c r="N451" s="40">
        <v>0</v>
      </c>
      <c r="O451" s="57">
        <v>46065</v>
      </c>
      <c r="P451" s="57">
        <v>46071</v>
      </c>
      <c r="Q451" s="49">
        <v>7</v>
      </c>
      <c r="R451" s="49">
        <v>3</v>
      </c>
      <c r="S451" s="58">
        <v>0.25</v>
      </c>
      <c r="T451" s="57">
        <v>46072</v>
      </c>
      <c r="U451" s="49">
        <v>7</v>
      </c>
      <c r="V451" s="42">
        <v>22</v>
      </c>
      <c r="W451" s="40">
        <v>1</v>
      </c>
      <c r="X451" s="59">
        <v>1140</v>
      </c>
      <c r="Y451" s="40">
        <v>12</v>
      </c>
      <c r="Z451" s="56">
        <v>0</v>
      </c>
    </row>
    <row r="452" spans="1:26" x14ac:dyDescent="0.25">
      <c r="A452" s="38">
        <f>IFERROR(VLOOKUP(InteliPar[[#This Row],[Nombre de Articulo]],Productos[],4,FALSE),"00 Falta Info")</f>
        <v>0</v>
      </c>
      <c r="B452" s="34" t="str">
        <f>IFERROR(VLOOKUP(InteliPar[[#This Row],[Nombre de Articulo]],Productos[],3,FALSE),"00 Falta Info")</f>
        <v>Postres</v>
      </c>
      <c r="C452" s="34" t="str">
        <f>IFERROR(VLOOKUP(InteliPar[[#This Row],[Nombre de Articulo]],Productos[],2,FALSE),"00 Falta Info")</f>
        <v>Tortas</v>
      </c>
      <c r="D452" s="55">
        <v>46078</v>
      </c>
      <c r="E452" s="39" t="s">
        <v>135</v>
      </c>
      <c r="F452" s="40">
        <v>9</v>
      </c>
      <c r="G452" s="56">
        <v>2992</v>
      </c>
      <c r="H452" s="42">
        <v>11</v>
      </c>
      <c r="I452" s="43">
        <v>1</v>
      </c>
      <c r="J452" s="56">
        <v>272</v>
      </c>
      <c r="K452" s="40">
        <v>9</v>
      </c>
      <c r="L452" s="45" t="s">
        <v>440</v>
      </c>
      <c r="M452" s="46" t="s">
        <v>455</v>
      </c>
      <c r="N452" s="40">
        <v>11</v>
      </c>
      <c r="O452" s="57">
        <v>46065</v>
      </c>
      <c r="P452" s="57">
        <v>46071</v>
      </c>
      <c r="Q452" s="49">
        <v>7</v>
      </c>
      <c r="R452" s="49">
        <v>3</v>
      </c>
      <c r="S452" s="58">
        <v>0.25</v>
      </c>
      <c r="T452" s="57">
        <v>46072</v>
      </c>
      <c r="U452" s="49">
        <v>7</v>
      </c>
      <c r="V452" s="42">
        <v>17</v>
      </c>
      <c r="W452" s="40">
        <v>6</v>
      </c>
      <c r="X452" s="59">
        <v>1632</v>
      </c>
      <c r="Y452" s="40">
        <v>9</v>
      </c>
      <c r="Z452" s="56">
        <v>0</v>
      </c>
    </row>
    <row r="453" spans="1:26" x14ac:dyDescent="0.25">
      <c r="A453" s="38">
        <f>IFERROR(VLOOKUP(InteliPar[[#This Row],[Nombre de Articulo]],Productos[],4,FALSE),"00 Falta Info")</f>
        <v>0</v>
      </c>
      <c r="B453" s="34" t="str">
        <f>IFERROR(VLOOKUP(InteliPar[[#This Row],[Nombre de Articulo]],Productos[],3,FALSE),"00 Falta Info")</f>
        <v>Postres</v>
      </c>
      <c r="C453" s="34" t="str">
        <f>IFERROR(VLOOKUP(InteliPar[[#This Row],[Nombre de Articulo]],Productos[],2,FALSE),"00 Falta Info")</f>
        <v>Tortas</v>
      </c>
      <c r="D453" s="55">
        <v>46078</v>
      </c>
      <c r="E453" s="39" t="s">
        <v>136</v>
      </c>
      <c r="F453" s="40"/>
      <c r="G453" s="56"/>
      <c r="H453" s="42"/>
      <c r="I453" s="43">
        <v>1</v>
      </c>
      <c r="J453" s="56"/>
      <c r="K453" s="40">
        <v>4</v>
      </c>
      <c r="L453" s="45" t="s">
        <v>440</v>
      </c>
      <c r="M453" s="46" t="s">
        <v>455</v>
      </c>
      <c r="N453" s="40">
        <v>0</v>
      </c>
      <c r="O453" s="57">
        <v>46065</v>
      </c>
      <c r="P453" s="57">
        <v>46071</v>
      </c>
      <c r="Q453" s="49">
        <v>7</v>
      </c>
      <c r="R453" s="49">
        <v>3</v>
      </c>
      <c r="S453" s="58">
        <v>0.25</v>
      </c>
      <c r="T453" s="57">
        <v>46072</v>
      </c>
      <c r="U453" s="49">
        <v>7</v>
      </c>
      <c r="V453" s="42">
        <v>8</v>
      </c>
      <c r="W453" s="40">
        <v>8</v>
      </c>
      <c r="X453" s="59">
        <v>0</v>
      </c>
      <c r="Y453" s="40">
        <v>0</v>
      </c>
      <c r="Z453" s="56">
        <v>0</v>
      </c>
    </row>
    <row r="454" spans="1:26" x14ac:dyDescent="0.25">
      <c r="A454" s="38">
        <f>IFERROR(VLOOKUP(InteliPar[[#This Row],[Nombre de Articulo]],Productos[],4,FALSE),"00 Falta Info")</f>
        <v>0</v>
      </c>
      <c r="B454" s="34" t="str">
        <f>IFERROR(VLOOKUP(InteliPar[[#This Row],[Nombre de Articulo]],Productos[],3,FALSE),"00 Falta Info")</f>
        <v>Colación</v>
      </c>
      <c r="C454" s="34" t="str">
        <f>IFERROR(VLOOKUP(InteliPar[[#This Row],[Nombre de Articulo]],Productos[],2,FALSE),"00 Falta Info")</f>
        <v>Colacion</v>
      </c>
      <c r="D454" s="55">
        <v>46078</v>
      </c>
      <c r="E454" s="39" t="s">
        <v>137</v>
      </c>
      <c r="F454" s="40">
        <v>4.0999999999999996</v>
      </c>
      <c r="G454" s="56">
        <v>52260</v>
      </c>
      <c r="H454" s="42">
        <v>10.050000000000001</v>
      </c>
      <c r="I454" s="43" t="s">
        <v>73</v>
      </c>
      <c r="J454" s="56">
        <v>5200</v>
      </c>
      <c r="K454" s="40">
        <v>6.8</v>
      </c>
      <c r="L454" s="45" t="s">
        <v>74</v>
      </c>
      <c r="M454" s="46" t="s">
        <v>441</v>
      </c>
      <c r="N454" s="40">
        <v>10.199999999999999</v>
      </c>
      <c r="O454" s="57">
        <v>46065</v>
      </c>
      <c r="P454" s="57">
        <v>46071</v>
      </c>
      <c r="Q454" s="49">
        <v>7</v>
      </c>
      <c r="R454" s="49">
        <v>3</v>
      </c>
      <c r="S454" s="58">
        <v>0.25</v>
      </c>
      <c r="T454" s="57">
        <v>46072</v>
      </c>
      <c r="U454" s="49">
        <v>7</v>
      </c>
      <c r="V454" s="42">
        <v>13</v>
      </c>
      <c r="W454" s="40">
        <v>3</v>
      </c>
      <c r="X454" s="59">
        <v>15600</v>
      </c>
      <c r="Y454" s="40">
        <v>10</v>
      </c>
      <c r="Z454" s="56">
        <v>0</v>
      </c>
    </row>
    <row r="455" spans="1:26" x14ac:dyDescent="0.25">
      <c r="A455" s="38">
        <f>IFERROR(VLOOKUP(InteliPar[[#This Row],[Nombre de Articulo]],Productos[],4,FALSE),"00 Falta Info")</f>
        <v>0</v>
      </c>
      <c r="B455" s="34" t="str">
        <f>IFERROR(VLOOKUP(InteliPar[[#This Row],[Nombre de Articulo]],Productos[],3,FALSE),"00 Falta Info")</f>
        <v>Colación</v>
      </c>
      <c r="C455" s="34" t="str">
        <f>IFERROR(VLOOKUP(InteliPar[[#This Row],[Nombre de Articulo]],Productos[],2,FALSE),"00 Falta Info")</f>
        <v>Colacion</v>
      </c>
      <c r="D455" s="55">
        <v>46078</v>
      </c>
      <c r="E455" s="39" t="s">
        <v>141</v>
      </c>
      <c r="F455" s="40">
        <v>4.0999999999999996</v>
      </c>
      <c r="G455" s="56">
        <v>40400</v>
      </c>
      <c r="H455" s="42">
        <v>5.05</v>
      </c>
      <c r="I455" s="43" t="s">
        <v>73</v>
      </c>
      <c r="J455" s="56">
        <v>8000</v>
      </c>
      <c r="K455" s="40">
        <v>2.2999999999999998</v>
      </c>
      <c r="L455" s="45" t="s">
        <v>74</v>
      </c>
      <c r="M455" s="46" t="s">
        <v>456</v>
      </c>
      <c r="N455" s="40">
        <v>0</v>
      </c>
      <c r="O455" s="57">
        <v>46065</v>
      </c>
      <c r="P455" s="57">
        <v>46071</v>
      </c>
      <c r="Q455" s="49">
        <v>7</v>
      </c>
      <c r="R455" s="49">
        <v>3</v>
      </c>
      <c r="S455" s="58">
        <v>0.25</v>
      </c>
      <c r="T455" s="57">
        <v>46072</v>
      </c>
      <c r="U455" s="49">
        <v>7</v>
      </c>
      <c r="V455" s="42">
        <v>5</v>
      </c>
      <c r="W455" s="40">
        <v>0</v>
      </c>
      <c r="X455" s="59">
        <v>0</v>
      </c>
      <c r="Y455" s="40">
        <v>15</v>
      </c>
      <c r="Z455" s="56">
        <v>0</v>
      </c>
    </row>
    <row r="456" spans="1:26" x14ac:dyDescent="0.25">
      <c r="A456" s="38">
        <f>IFERROR(VLOOKUP(InteliPar[[#This Row],[Nombre de Articulo]],Productos[],4,FALSE),"00 Falta Info")</f>
        <v>0</v>
      </c>
      <c r="B456" s="34" t="str">
        <f>IFERROR(VLOOKUP(InteliPar[[#This Row],[Nombre de Articulo]],Productos[],3,FALSE),"00 Falta Info")</f>
        <v>Colación</v>
      </c>
      <c r="C456" s="34" t="str">
        <f>IFERROR(VLOOKUP(InteliPar[[#This Row],[Nombre de Articulo]],Productos[],2,FALSE),"00 Falta Info")</f>
        <v>Colacion</v>
      </c>
      <c r="D456" s="55">
        <v>46078</v>
      </c>
      <c r="E456" s="39" t="s">
        <v>138</v>
      </c>
      <c r="F456" s="40">
        <v>17.7</v>
      </c>
      <c r="G456" s="56"/>
      <c r="H456" s="42"/>
      <c r="I456" s="43" t="s">
        <v>73</v>
      </c>
      <c r="J456" s="56">
        <v>6700</v>
      </c>
      <c r="K456" s="40">
        <v>19</v>
      </c>
      <c r="L456" s="45" t="s">
        <v>74</v>
      </c>
      <c r="M456" s="46" t="s">
        <v>437</v>
      </c>
      <c r="N456" s="40">
        <v>0</v>
      </c>
      <c r="O456" s="57">
        <v>46065</v>
      </c>
      <c r="P456" s="57">
        <v>46071</v>
      </c>
      <c r="Q456" s="49">
        <v>7</v>
      </c>
      <c r="R456" s="49">
        <v>3</v>
      </c>
      <c r="S456" s="58">
        <v>0.25</v>
      </c>
      <c r="T456" s="57">
        <v>46072</v>
      </c>
      <c r="U456" s="49">
        <v>7</v>
      </c>
      <c r="V456" s="42">
        <v>34</v>
      </c>
      <c r="W456" s="40">
        <v>34</v>
      </c>
      <c r="X456" s="59">
        <v>227800</v>
      </c>
      <c r="Y456" s="40">
        <v>0</v>
      </c>
      <c r="Z456" s="56">
        <v>0</v>
      </c>
    </row>
    <row r="457" spans="1:26" x14ac:dyDescent="0.25">
      <c r="A457" s="38">
        <f>IFERROR(VLOOKUP(InteliPar[[#This Row],[Nombre de Articulo]],Productos[],4,FALSE),"00 Falta Info")</f>
        <v>0</v>
      </c>
      <c r="B457" s="34" t="str">
        <f>IFERROR(VLOOKUP(InteliPar[[#This Row],[Nombre de Articulo]],Productos[],3,FALSE),"00 Falta Info")</f>
        <v>Colación</v>
      </c>
      <c r="C457" s="34" t="str">
        <f>IFERROR(VLOOKUP(InteliPar[[#This Row],[Nombre de Articulo]],Productos[],2,FALSE),"00 Falta Info")</f>
        <v>Colacion</v>
      </c>
      <c r="D457" s="55">
        <v>46078</v>
      </c>
      <c r="E457" s="39" t="s">
        <v>139</v>
      </c>
      <c r="F457" s="40">
        <v>24.2</v>
      </c>
      <c r="G457" s="56"/>
      <c r="H457" s="42"/>
      <c r="I457" s="43" t="s">
        <v>73</v>
      </c>
      <c r="J457" s="56">
        <v>3930</v>
      </c>
      <c r="K457" s="40">
        <v>13.1</v>
      </c>
      <c r="L457" s="45" t="s">
        <v>74</v>
      </c>
      <c r="M457" s="46" t="s">
        <v>437</v>
      </c>
      <c r="N457" s="40">
        <v>0</v>
      </c>
      <c r="O457" s="57">
        <v>46065</v>
      </c>
      <c r="P457" s="57">
        <v>46071</v>
      </c>
      <c r="Q457" s="49">
        <v>7</v>
      </c>
      <c r="R457" s="49">
        <v>3</v>
      </c>
      <c r="S457" s="58">
        <v>0.25</v>
      </c>
      <c r="T457" s="57">
        <v>46072</v>
      </c>
      <c r="U457" s="49">
        <v>7</v>
      </c>
      <c r="V457" s="42">
        <v>24</v>
      </c>
      <c r="W457" s="40">
        <v>24</v>
      </c>
      <c r="X457" s="59">
        <v>94320</v>
      </c>
      <c r="Y457" s="40">
        <v>0</v>
      </c>
      <c r="Z457" s="56">
        <v>0</v>
      </c>
    </row>
    <row r="458" spans="1:26" x14ac:dyDescent="0.25">
      <c r="A458" s="38">
        <f>IFERROR(VLOOKUP(InteliPar[[#This Row],[Nombre de Articulo]],Productos[],4,FALSE),"00 Falta Info")</f>
        <v>0</v>
      </c>
      <c r="B458" s="34" t="str">
        <f>IFERROR(VLOOKUP(InteliPar[[#This Row],[Nombre de Articulo]],Productos[],3,FALSE),"00 Falta Info")</f>
        <v>Colación</v>
      </c>
      <c r="C458" s="34" t="str">
        <f>IFERROR(VLOOKUP(InteliPar[[#This Row],[Nombre de Articulo]],Productos[],2,FALSE),"00 Falta Info")</f>
        <v>Colacion</v>
      </c>
      <c r="D458" s="55">
        <v>46078</v>
      </c>
      <c r="E458" s="39" t="s">
        <v>140</v>
      </c>
      <c r="F458" s="40">
        <v>21</v>
      </c>
      <c r="G458" s="56"/>
      <c r="H458" s="42"/>
      <c r="I458" s="43" t="s">
        <v>73</v>
      </c>
      <c r="J458" s="56">
        <v>2500</v>
      </c>
      <c r="K458" s="40">
        <v>28.2</v>
      </c>
      <c r="L458" s="45" t="s">
        <v>74</v>
      </c>
      <c r="M458" s="46" t="s">
        <v>437</v>
      </c>
      <c r="N458" s="40">
        <v>0</v>
      </c>
      <c r="O458" s="57">
        <v>46065</v>
      </c>
      <c r="P458" s="57">
        <v>46071</v>
      </c>
      <c r="Q458" s="49">
        <v>7</v>
      </c>
      <c r="R458" s="49">
        <v>3</v>
      </c>
      <c r="S458" s="58">
        <v>0.25</v>
      </c>
      <c r="T458" s="57">
        <v>46072</v>
      </c>
      <c r="U458" s="49">
        <v>7</v>
      </c>
      <c r="V458" s="42">
        <v>51</v>
      </c>
      <c r="W458" s="40">
        <v>51</v>
      </c>
      <c r="X458" s="59">
        <v>127500</v>
      </c>
      <c r="Y458" s="40">
        <v>0</v>
      </c>
      <c r="Z458" s="56">
        <v>0</v>
      </c>
    </row>
    <row r="459" spans="1:26" x14ac:dyDescent="0.25">
      <c r="A459" s="38">
        <f>IFERROR(VLOOKUP(InteliPar[[#This Row],[Nombre de Articulo]],Productos[],4,FALSE),"00 Falta Info")</f>
        <v>0</v>
      </c>
      <c r="B459" s="34" t="str">
        <f>IFERROR(VLOOKUP(InteliPar[[#This Row],[Nombre de Articulo]],Productos[],3,FALSE),"00 Falta Info")</f>
        <v>Aves</v>
      </c>
      <c r="C459" s="34" t="str">
        <f>IFERROR(VLOOKUP(InteliPar[[#This Row],[Nombre de Articulo]],Productos[],2,FALSE),"00 Falta Info")</f>
        <v>Pollo</v>
      </c>
      <c r="D459" s="55">
        <v>46085</v>
      </c>
      <c r="E459" s="39" t="s">
        <v>71</v>
      </c>
      <c r="F459" s="40">
        <v>2.6</v>
      </c>
      <c r="G459" s="56">
        <v>136757</v>
      </c>
      <c r="H459" s="42">
        <v>33.6</v>
      </c>
      <c r="I459" s="43" t="s">
        <v>73</v>
      </c>
      <c r="J459" s="56">
        <v>4070.61</v>
      </c>
      <c r="K459" s="40">
        <v>4.5</v>
      </c>
      <c r="L459" s="45" t="s">
        <v>74</v>
      </c>
      <c r="M459" s="46" t="s">
        <v>437</v>
      </c>
      <c r="N459" s="40">
        <v>20.8</v>
      </c>
      <c r="O459" s="57">
        <v>46072</v>
      </c>
      <c r="P459" s="57">
        <v>46078</v>
      </c>
      <c r="Q459" s="49">
        <v>7</v>
      </c>
      <c r="R459" s="49">
        <v>3</v>
      </c>
      <c r="S459" s="58">
        <v>0.35</v>
      </c>
      <c r="T459" s="57">
        <v>46079</v>
      </c>
      <c r="U459" s="49">
        <v>7</v>
      </c>
      <c r="V459" s="42">
        <v>9</v>
      </c>
      <c r="W459" s="40">
        <v>0</v>
      </c>
      <c r="X459" s="59">
        <v>0</v>
      </c>
      <c r="Y459" s="40">
        <v>52</v>
      </c>
      <c r="Z459" s="56">
        <v>90280.314642857149</v>
      </c>
    </row>
    <row r="460" spans="1:26" x14ac:dyDescent="0.25">
      <c r="A460" s="38">
        <f>IFERROR(VLOOKUP(InteliPar[[#This Row],[Nombre de Articulo]],Productos[],4,FALSE),"00 Falta Info")</f>
        <v>0</v>
      </c>
      <c r="B460" s="34" t="str">
        <f>IFERROR(VLOOKUP(InteliPar[[#This Row],[Nombre de Articulo]],Productos[],3,FALSE),"00 Falta Info")</f>
        <v>Carnes</v>
      </c>
      <c r="C460" s="34" t="str">
        <f>IFERROR(VLOOKUP(InteliPar[[#This Row],[Nombre de Articulo]],Productos[],2,FALSE),"00 Falta Info")</f>
        <v>Vacuno</v>
      </c>
      <c r="D460" s="55">
        <v>46085</v>
      </c>
      <c r="E460" s="39" t="s">
        <v>102</v>
      </c>
      <c r="F460" s="40">
        <v>-0.1</v>
      </c>
      <c r="G460" s="56">
        <v>263835</v>
      </c>
      <c r="H460" s="42">
        <v>16.5</v>
      </c>
      <c r="I460" s="43" t="s">
        <v>73</v>
      </c>
      <c r="J460" s="56">
        <v>15990</v>
      </c>
      <c r="K460" s="40">
        <v>0</v>
      </c>
      <c r="L460" s="45" t="s">
        <v>74</v>
      </c>
      <c r="M460" s="46" t="s">
        <v>438</v>
      </c>
      <c r="N460" s="40">
        <v>0</v>
      </c>
      <c r="O460" s="57">
        <v>46072</v>
      </c>
      <c r="P460" s="57">
        <v>46078</v>
      </c>
      <c r="Q460" s="49">
        <v>7</v>
      </c>
      <c r="R460" s="49">
        <v>3</v>
      </c>
      <c r="S460" s="58">
        <v>0.35</v>
      </c>
      <c r="T460" s="57">
        <v>46079</v>
      </c>
      <c r="U460" s="49">
        <v>7</v>
      </c>
      <c r="V460" s="42">
        <v>0</v>
      </c>
      <c r="W460" s="40">
        <v>0</v>
      </c>
      <c r="X460" s="59">
        <v>0</v>
      </c>
      <c r="Y460" s="40">
        <v>0</v>
      </c>
      <c r="Z460" s="56">
        <v>0</v>
      </c>
    </row>
    <row r="461" spans="1:26" x14ac:dyDescent="0.25">
      <c r="A461" s="38">
        <f>IFERROR(VLOOKUP(InteliPar[[#This Row],[Nombre de Articulo]],Productos[],4,FALSE),"00 Falta Info")</f>
        <v>0</v>
      </c>
      <c r="B461" s="34" t="str">
        <f>IFERROR(VLOOKUP(InteliPar[[#This Row],[Nombre de Articulo]],Productos[],3,FALSE),"00 Falta Info")</f>
        <v>Carnes</v>
      </c>
      <c r="C461" s="34" t="str">
        <f>IFERROR(VLOOKUP(InteliPar[[#This Row],[Nombre de Articulo]],Productos[],2,FALSE),"00 Falta Info")</f>
        <v>Vacuno</v>
      </c>
      <c r="D461" s="55">
        <v>46085</v>
      </c>
      <c r="E461" s="39" t="s">
        <v>103</v>
      </c>
      <c r="F461" s="40">
        <v>111.5</v>
      </c>
      <c r="G461" s="56">
        <v>748578</v>
      </c>
      <c r="H461" s="42">
        <v>88.07</v>
      </c>
      <c r="I461" s="43" t="s">
        <v>458</v>
      </c>
      <c r="J461" s="56">
        <v>8500</v>
      </c>
      <c r="K461" s="40">
        <v>159.1</v>
      </c>
      <c r="L461" s="45" t="s">
        <v>440</v>
      </c>
      <c r="M461" s="46" t="s">
        <v>441</v>
      </c>
      <c r="N461" s="40">
        <v>80</v>
      </c>
      <c r="O461" s="57">
        <v>46072</v>
      </c>
      <c r="P461" s="57">
        <v>46078</v>
      </c>
      <c r="Q461" s="49">
        <v>7</v>
      </c>
      <c r="R461" s="49">
        <v>3</v>
      </c>
      <c r="S461" s="58">
        <v>0.35</v>
      </c>
      <c r="T461" s="57">
        <v>46079</v>
      </c>
      <c r="U461" s="49">
        <v>7</v>
      </c>
      <c r="V461" s="42">
        <v>307</v>
      </c>
      <c r="W461" s="40">
        <v>219</v>
      </c>
      <c r="X461" s="59">
        <v>1861500</v>
      </c>
      <c r="Y461" s="40">
        <v>4</v>
      </c>
      <c r="Z461" s="56">
        <v>0</v>
      </c>
    </row>
    <row r="462" spans="1:26" x14ac:dyDescent="0.25">
      <c r="A462" s="38">
        <f>IFERROR(VLOOKUP(InteliPar[[#This Row],[Nombre de Articulo]],Productos[],4,FALSE),"00 Falta Info")</f>
        <v>0</v>
      </c>
      <c r="B462" s="34" t="str">
        <f>IFERROR(VLOOKUP(InteliPar[[#This Row],[Nombre de Articulo]],Productos[],3,FALSE),"00 Falta Info")</f>
        <v>Carnes</v>
      </c>
      <c r="C462" s="34" t="str">
        <f>IFERROR(VLOOKUP(InteliPar[[#This Row],[Nombre de Articulo]],Productos[],2,FALSE),"00 Falta Info")</f>
        <v>Vacuno</v>
      </c>
      <c r="D462" s="55">
        <v>46085</v>
      </c>
      <c r="E462" s="39" t="s">
        <v>84</v>
      </c>
      <c r="F462" s="40">
        <v>11.3</v>
      </c>
      <c r="G462" s="56">
        <v>680879</v>
      </c>
      <c r="H462" s="42">
        <v>46.23</v>
      </c>
      <c r="I462" s="43" t="s">
        <v>73</v>
      </c>
      <c r="J462" s="56">
        <v>14729.29</v>
      </c>
      <c r="K462" s="40">
        <v>18.3</v>
      </c>
      <c r="L462" s="45" t="s">
        <v>74</v>
      </c>
      <c r="M462" s="46" t="s">
        <v>459</v>
      </c>
      <c r="N462" s="40">
        <v>20.8</v>
      </c>
      <c r="O462" s="57">
        <v>46072</v>
      </c>
      <c r="P462" s="57">
        <v>46078</v>
      </c>
      <c r="Q462" s="49">
        <v>7</v>
      </c>
      <c r="R462" s="49">
        <v>3</v>
      </c>
      <c r="S462" s="58">
        <v>0.35</v>
      </c>
      <c r="T462" s="57">
        <v>46079</v>
      </c>
      <c r="U462" s="49">
        <v>7</v>
      </c>
      <c r="V462" s="42">
        <v>36</v>
      </c>
      <c r="W462" s="40">
        <v>0</v>
      </c>
      <c r="X462" s="59">
        <v>0</v>
      </c>
      <c r="Y462" s="40">
        <v>18</v>
      </c>
      <c r="Z462" s="56">
        <v>19253.286214285716</v>
      </c>
    </row>
    <row r="463" spans="1:26" x14ac:dyDescent="0.25">
      <c r="A463" s="38">
        <f>IFERROR(VLOOKUP(InteliPar[[#This Row],[Nombre de Articulo]],Productos[],4,FALSE),"00 Falta Info")</f>
        <v>0</v>
      </c>
      <c r="B463" s="34" t="str">
        <f>IFERROR(VLOOKUP(InteliPar[[#This Row],[Nombre de Articulo]],Productos[],3,FALSE),"00 Falta Info")</f>
        <v>Carnes</v>
      </c>
      <c r="C463" s="34" t="str">
        <f>IFERROR(VLOOKUP(InteliPar[[#This Row],[Nombre de Articulo]],Productos[],2,FALSE),"00 Falta Info")</f>
        <v>Vacuno</v>
      </c>
      <c r="D463" s="55">
        <v>46085</v>
      </c>
      <c r="E463" s="39" t="s">
        <v>104</v>
      </c>
      <c r="F463" s="40">
        <v>26.3</v>
      </c>
      <c r="G463" s="56">
        <v>487139</v>
      </c>
      <c r="H463" s="42">
        <v>57.31</v>
      </c>
      <c r="I463" s="43" t="s">
        <v>458</v>
      </c>
      <c r="J463" s="56">
        <v>8500</v>
      </c>
      <c r="K463" s="40">
        <v>26.3</v>
      </c>
      <c r="L463" s="45" t="s">
        <v>440</v>
      </c>
      <c r="M463" s="46" t="s">
        <v>441</v>
      </c>
      <c r="N463" s="40">
        <v>20</v>
      </c>
      <c r="O463" s="57">
        <v>46072</v>
      </c>
      <c r="P463" s="57">
        <v>46078</v>
      </c>
      <c r="Q463" s="49">
        <v>7</v>
      </c>
      <c r="R463" s="49">
        <v>3</v>
      </c>
      <c r="S463" s="58">
        <v>0.35</v>
      </c>
      <c r="T463" s="57">
        <v>46079</v>
      </c>
      <c r="U463" s="49">
        <v>7</v>
      </c>
      <c r="V463" s="42">
        <v>51</v>
      </c>
      <c r="W463" s="40">
        <v>0</v>
      </c>
      <c r="X463" s="59">
        <v>0</v>
      </c>
      <c r="Y463" s="40">
        <v>15</v>
      </c>
      <c r="Z463" s="56">
        <v>0</v>
      </c>
    </row>
    <row r="464" spans="1:26" x14ac:dyDescent="0.25">
      <c r="A464" s="38">
        <f>IFERROR(VLOOKUP(InteliPar[[#This Row],[Nombre de Articulo]],Productos[],4,FALSE),"00 Falta Info")</f>
        <v>0</v>
      </c>
      <c r="B464" s="34" t="str">
        <f>IFERROR(VLOOKUP(InteliPar[[#This Row],[Nombre de Articulo]],Productos[],3,FALSE),"00 Falta Info")</f>
        <v>Carnes</v>
      </c>
      <c r="C464" s="34" t="str">
        <f>IFERROR(VLOOKUP(InteliPar[[#This Row],[Nombre de Articulo]],Productos[],2,FALSE),"00 Falta Info")</f>
        <v>Vacuno</v>
      </c>
      <c r="D464" s="55">
        <v>46085</v>
      </c>
      <c r="E464" s="39" t="s">
        <v>105</v>
      </c>
      <c r="F464" s="40">
        <v>4.2</v>
      </c>
      <c r="G464" s="56">
        <v>118588</v>
      </c>
      <c r="H464" s="42">
        <v>14.46</v>
      </c>
      <c r="I464" s="43" t="s">
        <v>73</v>
      </c>
      <c r="J464" s="56">
        <v>8200</v>
      </c>
      <c r="K464" s="40">
        <v>5.0999999999999996</v>
      </c>
      <c r="L464" s="45" t="s">
        <v>74</v>
      </c>
      <c r="M464" s="46" t="s">
        <v>441</v>
      </c>
      <c r="N464" s="40">
        <v>10</v>
      </c>
      <c r="O464" s="57">
        <v>46072</v>
      </c>
      <c r="P464" s="57">
        <v>46078</v>
      </c>
      <c r="Q464" s="49">
        <v>7</v>
      </c>
      <c r="R464" s="49">
        <v>3</v>
      </c>
      <c r="S464" s="58">
        <v>0.35</v>
      </c>
      <c r="T464" s="57">
        <v>46079</v>
      </c>
      <c r="U464" s="49">
        <v>7</v>
      </c>
      <c r="V464" s="42">
        <v>10</v>
      </c>
      <c r="W464" s="40">
        <v>0</v>
      </c>
      <c r="X464" s="59">
        <v>0</v>
      </c>
      <c r="Y464" s="40">
        <v>20</v>
      </c>
      <c r="Z464" s="56">
        <v>14935.714285714286</v>
      </c>
    </row>
    <row r="465" spans="1:26" x14ac:dyDescent="0.25">
      <c r="A465" s="38">
        <f>IFERROR(VLOOKUP(InteliPar[[#This Row],[Nombre de Articulo]],Productos[],4,FALSE),"00 Falta Info")</f>
        <v>0</v>
      </c>
      <c r="B465" s="34" t="str">
        <f>IFERROR(VLOOKUP(InteliPar[[#This Row],[Nombre de Articulo]],Productos[],3,FALSE),"00 Falta Info")</f>
        <v>Carnes</v>
      </c>
      <c r="C465" s="34" t="str">
        <f>IFERROR(VLOOKUP(InteliPar[[#This Row],[Nombre de Articulo]],Productos[],2,FALSE),"00 Falta Info")</f>
        <v>Vacuno</v>
      </c>
      <c r="D465" s="55">
        <v>46085</v>
      </c>
      <c r="E465" s="39" t="s">
        <v>106</v>
      </c>
      <c r="F465" s="40">
        <v>83</v>
      </c>
      <c r="G465" s="56">
        <v>126000</v>
      </c>
      <c r="H465" s="42">
        <v>42</v>
      </c>
      <c r="I465" s="43" t="s">
        <v>439</v>
      </c>
      <c r="J465" s="56">
        <v>3000</v>
      </c>
      <c r="K465" s="40">
        <v>83</v>
      </c>
      <c r="L465" s="45" t="s">
        <v>443</v>
      </c>
      <c r="M465" s="46" t="s">
        <v>441</v>
      </c>
      <c r="N465" s="40">
        <v>66</v>
      </c>
      <c r="O465" s="57">
        <v>46072</v>
      </c>
      <c r="P465" s="57">
        <v>46078</v>
      </c>
      <c r="Q465" s="49">
        <v>7</v>
      </c>
      <c r="R465" s="49">
        <v>3</v>
      </c>
      <c r="S465" s="58">
        <v>0.35</v>
      </c>
      <c r="T465" s="57">
        <v>46079</v>
      </c>
      <c r="U465" s="49">
        <v>7</v>
      </c>
      <c r="V465" s="42">
        <v>161</v>
      </c>
      <c r="W465" s="40">
        <v>119</v>
      </c>
      <c r="X465" s="59">
        <v>357000</v>
      </c>
      <c r="Y465" s="40">
        <v>4</v>
      </c>
      <c r="Z465" s="56">
        <v>0</v>
      </c>
    </row>
    <row r="466" spans="1:26" x14ac:dyDescent="0.25">
      <c r="A466" s="38">
        <f>IFERROR(VLOOKUP(InteliPar[[#This Row],[Nombre de Articulo]],Productos[],4,FALSE),"00 Falta Info")</f>
        <v>0</v>
      </c>
      <c r="B466" s="34" t="str">
        <f>IFERROR(VLOOKUP(InteliPar[[#This Row],[Nombre de Articulo]],Productos[],3,FALSE),"00 Falta Info")</f>
        <v>Pescado</v>
      </c>
      <c r="C466" s="34" t="str">
        <f>IFERROR(VLOOKUP(InteliPar[[#This Row],[Nombre de Articulo]],Productos[],2,FALSE),"00 Falta Info")</f>
        <v>Pescado</v>
      </c>
      <c r="D466" s="55">
        <v>46085</v>
      </c>
      <c r="E466" s="39" t="s">
        <v>86</v>
      </c>
      <c r="F466" s="40">
        <v>11.2</v>
      </c>
      <c r="G466" s="56">
        <v>200551</v>
      </c>
      <c r="H466" s="42">
        <v>22.66</v>
      </c>
      <c r="I466" s="43" t="s">
        <v>73</v>
      </c>
      <c r="J466" s="56">
        <v>8850</v>
      </c>
      <c r="K466" s="40">
        <v>5.9</v>
      </c>
      <c r="L466" s="45" t="s">
        <v>74</v>
      </c>
      <c r="M466" s="46" t="s">
        <v>444</v>
      </c>
      <c r="N466" s="40">
        <v>20.5</v>
      </c>
      <c r="O466" s="57">
        <v>46072</v>
      </c>
      <c r="P466" s="57">
        <v>46078</v>
      </c>
      <c r="Q466" s="49">
        <v>7</v>
      </c>
      <c r="R466" s="49">
        <v>3</v>
      </c>
      <c r="S466" s="58">
        <v>0.35</v>
      </c>
      <c r="T466" s="57">
        <v>46079</v>
      </c>
      <c r="U466" s="49">
        <v>7</v>
      </c>
      <c r="V466" s="42">
        <v>12</v>
      </c>
      <c r="W466" s="40">
        <v>0</v>
      </c>
      <c r="X466" s="59">
        <v>0</v>
      </c>
      <c r="Y466" s="40">
        <v>27</v>
      </c>
      <c r="Z466" s="56">
        <v>70863.21428571429</v>
      </c>
    </row>
    <row r="467" spans="1:26" x14ac:dyDescent="0.25">
      <c r="A467" s="38">
        <f>IFERROR(VLOOKUP(InteliPar[[#This Row],[Nombre de Articulo]],Productos[],4,FALSE),"00 Falta Info")</f>
        <v>0</v>
      </c>
      <c r="B467" s="34" t="str">
        <f>IFERROR(VLOOKUP(InteliPar[[#This Row],[Nombre de Articulo]],Productos[],3,FALSE),"00 Falta Info")</f>
        <v>Pescado</v>
      </c>
      <c r="C467" s="34" t="str">
        <f>IFERROR(VLOOKUP(InteliPar[[#This Row],[Nombre de Articulo]],Productos[],2,FALSE),"00 Falta Info")</f>
        <v>Pescado</v>
      </c>
      <c r="D467" s="55">
        <v>46085</v>
      </c>
      <c r="E467" s="39" t="s">
        <v>107</v>
      </c>
      <c r="F467" s="40">
        <v>5.2</v>
      </c>
      <c r="G467" s="56">
        <v>169228</v>
      </c>
      <c r="H467" s="42">
        <v>17.760000000000002</v>
      </c>
      <c r="I467" s="43" t="s">
        <v>73</v>
      </c>
      <c r="J467" s="56">
        <v>9528.58</v>
      </c>
      <c r="K467" s="40">
        <v>20.2</v>
      </c>
      <c r="L467" s="45" t="s">
        <v>74</v>
      </c>
      <c r="M467" s="46" t="s">
        <v>444</v>
      </c>
      <c r="N467" s="40">
        <v>5</v>
      </c>
      <c r="O467" s="57">
        <v>46072</v>
      </c>
      <c r="P467" s="57">
        <v>46078</v>
      </c>
      <c r="Q467" s="49">
        <v>7</v>
      </c>
      <c r="R467" s="49">
        <v>3</v>
      </c>
      <c r="S467" s="58">
        <v>0.35</v>
      </c>
      <c r="T467" s="57">
        <v>46079</v>
      </c>
      <c r="U467" s="49">
        <v>7</v>
      </c>
      <c r="V467" s="42">
        <v>39</v>
      </c>
      <c r="W467" s="40">
        <v>22</v>
      </c>
      <c r="X467" s="59">
        <v>209628.76</v>
      </c>
      <c r="Y467" s="40">
        <v>6</v>
      </c>
      <c r="Z467" s="56">
        <v>0</v>
      </c>
    </row>
    <row r="468" spans="1:26" x14ac:dyDescent="0.25">
      <c r="A468" s="38">
        <f>IFERROR(VLOOKUP(InteliPar[[#This Row],[Nombre de Articulo]],Productos[],4,FALSE),"00 Falta Info")</f>
        <v>0</v>
      </c>
      <c r="B468" s="34" t="str">
        <f>IFERROR(VLOOKUP(InteliPar[[#This Row],[Nombre de Articulo]],Productos[],3,FALSE),"00 Falta Info")</f>
        <v>Pescado</v>
      </c>
      <c r="C468" s="34" t="str">
        <f>IFERROR(VLOOKUP(InteliPar[[#This Row],[Nombre de Articulo]],Productos[],2,FALSE),"00 Falta Info")</f>
        <v>Pescado</v>
      </c>
      <c r="D468" s="55">
        <v>46085</v>
      </c>
      <c r="E468" s="39" t="s">
        <v>108</v>
      </c>
      <c r="F468" s="40">
        <v>33.6</v>
      </c>
      <c r="G468" s="56">
        <v>156980</v>
      </c>
      <c r="H468" s="42">
        <v>20.93</v>
      </c>
      <c r="I468" s="43" t="s">
        <v>73</v>
      </c>
      <c r="J468" s="56">
        <v>7500</v>
      </c>
      <c r="K468" s="40">
        <v>54.2</v>
      </c>
      <c r="L468" s="45" t="s">
        <v>74</v>
      </c>
      <c r="M468" s="46" t="s">
        <v>445</v>
      </c>
      <c r="N468" s="40">
        <v>27.2</v>
      </c>
      <c r="O468" s="57">
        <v>46072</v>
      </c>
      <c r="P468" s="57">
        <v>46078</v>
      </c>
      <c r="Q468" s="49">
        <v>7</v>
      </c>
      <c r="R468" s="49">
        <v>3</v>
      </c>
      <c r="S468" s="58">
        <v>0.35</v>
      </c>
      <c r="T468" s="57">
        <v>46079</v>
      </c>
      <c r="U468" s="49">
        <v>7</v>
      </c>
      <c r="V468" s="42">
        <v>105</v>
      </c>
      <c r="W468" s="40">
        <v>85</v>
      </c>
      <c r="X468" s="59">
        <v>637500</v>
      </c>
      <c r="Y468" s="40">
        <v>3</v>
      </c>
      <c r="Z468" s="56">
        <v>0</v>
      </c>
    </row>
    <row r="469" spans="1:26" x14ac:dyDescent="0.25">
      <c r="A469" s="38">
        <f>IFERROR(VLOOKUP(InteliPar[[#This Row],[Nombre de Articulo]],Productos[],4,FALSE),"00 Falta Info")</f>
        <v>0</v>
      </c>
      <c r="B469" s="34" t="str">
        <f>IFERROR(VLOOKUP(InteliPar[[#This Row],[Nombre de Articulo]],Productos[],3,FALSE),"00 Falta Info")</f>
        <v>Pescado</v>
      </c>
      <c r="C469" s="34" t="str">
        <f>IFERROR(VLOOKUP(InteliPar[[#This Row],[Nombre de Articulo]],Productos[],2,FALSE),"00 Falta Info")</f>
        <v>Pescado</v>
      </c>
      <c r="D469" s="55">
        <v>46085</v>
      </c>
      <c r="E469" s="39" t="s">
        <v>109</v>
      </c>
      <c r="F469" s="40">
        <v>9.4</v>
      </c>
      <c r="G469" s="56">
        <v>284751</v>
      </c>
      <c r="H469" s="42">
        <v>26.9</v>
      </c>
      <c r="I469" s="43" t="s">
        <v>73</v>
      </c>
      <c r="J469" s="56">
        <v>10584.67</v>
      </c>
      <c r="K469" s="40">
        <v>12.3</v>
      </c>
      <c r="L469" s="45" t="s">
        <v>74</v>
      </c>
      <c r="M469" s="46" t="s">
        <v>444</v>
      </c>
      <c r="N469" s="40">
        <v>0</v>
      </c>
      <c r="O469" s="57">
        <v>46072</v>
      </c>
      <c r="P469" s="57">
        <v>46078</v>
      </c>
      <c r="Q469" s="49">
        <v>7</v>
      </c>
      <c r="R469" s="49">
        <v>3</v>
      </c>
      <c r="S469" s="58">
        <v>0.35</v>
      </c>
      <c r="T469" s="57">
        <v>46079</v>
      </c>
      <c r="U469" s="49">
        <v>7</v>
      </c>
      <c r="V469" s="42">
        <v>24</v>
      </c>
      <c r="W469" s="40">
        <v>0</v>
      </c>
      <c r="X469" s="59">
        <v>0</v>
      </c>
      <c r="Y469" s="40">
        <v>15</v>
      </c>
      <c r="Z469" s="56">
        <v>0</v>
      </c>
    </row>
    <row r="470" spans="1:26" x14ac:dyDescent="0.25">
      <c r="A470" s="38">
        <f>IFERROR(VLOOKUP(InteliPar[[#This Row],[Nombre de Articulo]],Productos[],4,FALSE),"00 Falta Info")</f>
        <v>0</v>
      </c>
      <c r="B470" s="34" t="str">
        <f>IFERROR(VLOOKUP(InteliPar[[#This Row],[Nombre de Articulo]],Productos[],3,FALSE),"00 Falta Info")</f>
        <v>Mariscos</v>
      </c>
      <c r="C470" s="34" t="str">
        <f>IFERROR(VLOOKUP(InteliPar[[#This Row],[Nombre de Articulo]],Productos[],2,FALSE),"00 Falta Info")</f>
        <v>Mariscos</v>
      </c>
      <c r="D470" s="55">
        <v>46085</v>
      </c>
      <c r="E470" s="39" t="s">
        <v>110</v>
      </c>
      <c r="F470" s="40">
        <v>7.6</v>
      </c>
      <c r="G470" s="56">
        <v>28847.8</v>
      </c>
      <c r="H470" s="42">
        <v>13.28</v>
      </c>
      <c r="I470" s="43" t="s">
        <v>73</v>
      </c>
      <c r="J470" s="56">
        <v>2172.52</v>
      </c>
      <c r="K470" s="40">
        <v>33.799999999999997</v>
      </c>
      <c r="L470" s="45" t="s">
        <v>74</v>
      </c>
      <c r="M470" s="46" t="s">
        <v>460</v>
      </c>
      <c r="N470" s="40">
        <v>0</v>
      </c>
      <c r="O470" s="57">
        <v>46072</v>
      </c>
      <c r="P470" s="57">
        <v>46078</v>
      </c>
      <c r="Q470" s="49">
        <v>7</v>
      </c>
      <c r="R470" s="49">
        <v>3</v>
      </c>
      <c r="S470" s="58">
        <v>0.35</v>
      </c>
      <c r="T470" s="57">
        <v>46079</v>
      </c>
      <c r="U470" s="49">
        <v>7</v>
      </c>
      <c r="V470" s="42">
        <v>66</v>
      </c>
      <c r="W470" s="40">
        <v>53</v>
      </c>
      <c r="X470" s="59">
        <v>115143.56</v>
      </c>
      <c r="Y470" s="40">
        <v>3</v>
      </c>
      <c r="Z470" s="56">
        <v>0</v>
      </c>
    </row>
    <row r="471" spans="1:26" x14ac:dyDescent="0.25">
      <c r="A471" s="38">
        <f>IFERROR(VLOOKUP(InteliPar[[#This Row],[Nombre de Articulo]],Productos[],4,FALSE),"00 Falta Info")</f>
        <v>0</v>
      </c>
      <c r="B471" s="34" t="str">
        <f>IFERROR(VLOOKUP(InteliPar[[#This Row],[Nombre de Articulo]],Productos[],3,FALSE),"00 Falta Info")</f>
        <v>Mariscos</v>
      </c>
      <c r="C471" s="34" t="str">
        <f>IFERROR(VLOOKUP(InteliPar[[#This Row],[Nombre de Articulo]],Productos[],2,FALSE),"00 Falta Info")</f>
        <v>Mariscos</v>
      </c>
      <c r="D471" s="55">
        <v>46085</v>
      </c>
      <c r="E471" s="39" t="s">
        <v>111</v>
      </c>
      <c r="F471" s="40">
        <v>9.6</v>
      </c>
      <c r="G471" s="56">
        <v>71037.5</v>
      </c>
      <c r="H471" s="42">
        <v>10.27</v>
      </c>
      <c r="I471" s="43" t="s">
        <v>73</v>
      </c>
      <c r="J471" s="56">
        <v>6919.23</v>
      </c>
      <c r="K471" s="40">
        <v>12.4</v>
      </c>
      <c r="L471" s="45" t="s">
        <v>74</v>
      </c>
      <c r="M471" s="46" t="s">
        <v>444</v>
      </c>
      <c r="N471" s="40">
        <v>0</v>
      </c>
      <c r="O471" s="57">
        <v>46072</v>
      </c>
      <c r="P471" s="57">
        <v>46078</v>
      </c>
      <c r="Q471" s="49">
        <v>7</v>
      </c>
      <c r="R471" s="49">
        <v>3</v>
      </c>
      <c r="S471" s="58">
        <v>0.35</v>
      </c>
      <c r="T471" s="57">
        <v>46079</v>
      </c>
      <c r="U471" s="49">
        <v>7</v>
      </c>
      <c r="V471" s="42">
        <v>24</v>
      </c>
      <c r="W471" s="40">
        <v>14</v>
      </c>
      <c r="X471" s="59">
        <v>96869.22</v>
      </c>
      <c r="Y471" s="40">
        <v>6</v>
      </c>
      <c r="Z471" s="56">
        <v>0</v>
      </c>
    </row>
    <row r="472" spans="1:26" x14ac:dyDescent="0.25">
      <c r="A472" s="38">
        <f>IFERROR(VLOOKUP(InteliPar[[#This Row],[Nombre de Articulo]],Productos[],4,FALSE),"00 Falta Info")</f>
        <v>0</v>
      </c>
      <c r="B472" s="34" t="str">
        <f>IFERROR(VLOOKUP(InteliPar[[#This Row],[Nombre de Articulo]],Productos[],3,FALSE),"00 Falta Info")</f>
        <v>Mariscos</v>
      </c>
      <c r="C472" s="34" t="str">
        <f>IFERROR(VLOOKUP(InteliPar[[#This Row],[Nombre de Articulo]],Productos[],2,FALSE),"00 Falta Info")</f>
        <v>Mariscos</v>
      </c>
      <c r="D472" s="55">
        <v>46085</v>
      </c>
      <c r="E472" s="39" t="s">
        <v>112</v>
      </c>
      <c r="F472" s="40">
        <v>1.1000000000000001</v>
      </c>
      <c r="G472" s="56">
        <v>239403</v>
      </c>
      <c r="H472" s="42">
        <v>17.649999999999999</v>
      </c>
      <c r="I472" s="43" t="s">
        <v>73</v>
      </c>
      <c r="J472" s="56">
        <v>13562.45</v>
      </c>
      <c r="K472" s="40">
        <v>5.2</v>
      </c>
      <c r="L472" s="45" t="s">
        <v>74</v>
      </c>
      <c r="M472" s="46" t="s">
        <v>444</v>
      </c>
      <c r="N472" s="40">
        <v>0</v>
      </c>
      <c r="O472" s="57">
        <v>46072</v>
      </c>
      <c r="P472" s="57">
        <v>46078</v>
      </c>
      <c r="Q472" s="49">
        <v>7</v>
      </c>
      <c r="R472" s="49">
        <v>3</v>
      </c>
      <c r="S472" s="58">
        <v>0.35</v>
      </c>
      <c r="T472" s="57">
        <v>46079</v>
      </c>
      <c r="U472" s="49">
        <v>7</v>
      </c>
      <c r="V472" s="42">
        <v>11</v>
      </c>
      <c r="W472" s="40">
        <v>0</v>
      </c>
      <c r="X472" s="59">
        <v>0</v>
      </c>
      <c r="Y472" s="40">
        <v>24</v>
      </c>
      <c r="Z472" s="56">
        <v>65487.258571428581</v>
      </c>
    </row>
    <row r="473" spans="1:26" x14ac:dyDescent="0.25">
      <c r="A473" s="38">
        <f>IFERROR(VLOOKUP(InteliPar[[#This Row],[Nombre de Articulo]],Productos[],4,FALSE),"00 Falta Info")</f>
        <v>0</v>
      </c>
      <c r="B473" s="34" t="str">
        <f>IFERROR(VLOOKUP(InteliPar[[#This Row],[Nombre de Articulo]],Productos[],3,FALSE),"00 Falta Info")</f>
        <v>Mariscos</v>
      </c>
      <c r="C473" s="34" t="str">
        <f>IFERROR(VLOOKUP(InteliPar[[#This Row],[Nombre de Articulo]],Productos[],2,FALSE),"00 Falta Info")</f>
        <v>Mariscos</v>
      </c>
      <c r="D473" s="55">
        <v>46085</v>
      </c>
      <c r="E473" s="39" t="s">
        <v>113</v>
      </c>
      <c r="F473" s="40">
        <v>5</v>
      </c>
      <c r="G473" s="56">
        <v>833902</v>
      </c>
      <c r="H473" s="42">
        <v>33.61</v>
      </c>
      <c r="I473" s="43" t="s">
        <v>73</v>
      </c>
      <c r="J473" s="56">
        <v>24812.81</v>
      </c>
      <c r="K473" s="40">
        <v>7.5</v>
      </c>
      <c r="L473" s="45" t="s">
        <v>74</v>
      </c>
      <c r="M473" s="46" t="s">
        <v>447</v>
      </c>
      <c r="N473" s="40">
        <v>6</v>
      </c>
      <c r="O473" s="57">
        <v>46072</v>
      </c>
      <c r="P473" s="57">
        <v>46078</v>
      </c>
      <c r="Q473" s="49">
        <v>7</v>
      </c>
      <c r="R473" s="49">
        <v>3</v>
      </c>
      <c r="S473" s="58">
        <v>0.35</v>
      </c>
      <c r="T473" s="57">
        <v>46079</v>
      </c>
      <c r="U473" s="49">
        <v>7</v>
      </c>
      <c r="V473" s="42">
        <v>15</v>
      </c>
      <c r="W473" s="40">
        <v>0</v>
      </c>
      <c r="X473" s="59">
        <v>0</v>
      </c>
      <c r="Y473" s="40">
        <v>31</v>
      </c>
      <c r="Z473" s="56">
        <v>358899.57321428572</v>
      </c>
    </row>
    <row r="474" spans="1:26" x14ac:dyDescent="0.25">
      <c r="A474" s="38">
        <f>IFERROR(VLOOKUP(InteliPar[[#This Row],[Nombre de Articulo]],Productos[],4,FALSE),"00 Falta Info")</f>
        <v>0</v>
      </c>
      <c r="B474" s="34" t="str">
        <f>IFERROR(VLOOKUP(InteliPar[[#This Row],[Nombre de Articulo]],Productos[],3,FALSE),"00 Falta Info")</f>
        <v>Mariscos</v>
      </c>
      <c r="C474" s="34" t="str">
        <f>IFERROR(VLOOKUP(InteliPar[[#This Row],[Nombre de Articulo]],Productos[],2,FALSE),"00 Falta Info")</f>
        <v>Mariscos</v>
      </c>
      <c r="D474" s="55">
        <v>46085</v>
      </c>
      <c r="E474" s="39" t="s">
        <v>114</v>
      </c>
      <c r="F474" s="40">
        <v>0.3</v>
      </c>
      <c r="G474" s="56">
        <v>182317</v>
      </c>
      <c r="H474" s="42">
        <v>11.92</v>
      </c>
      <c r="I474" s="43" t="s">
        <v>73</v>
      </c>
      <c r="J474" s="56">
        <v>15300</v>
      </c>
      <c r="K474" s="40">
        <v>4.2</v>
      </c>
      <c r="L474" s="45" t="s">
        <v>74</v>
      </c>
      <c r="M474" s="46" t="s">
        <v>444</v>
      </c>
      <c r="N474" s="40">
        <v>0</v>
      </c>
      <c r="O474" s="57">
        <v>46072</v>
      </c>
      <c r="P474" s="57">
        <v>46078</v>
      </c>
      <c r="Q474" s="49">
        <v>7</v>
      </c>
      <c r="R474" s="49">
        <v>3</v>
      </c>
      <c r="S474" s="58">
        <v>0.35</v>
      </c>
      <c r="T474" s="57">
        <v>46079</v>
      </c>
      <c r="U474" s="49">
        <v>7</v>
      </c>
      <c r="V474" s="42">
        <v>9</v>
      </c>
      <c r="W474" s="40">
        <v>0</v>
      </c>
      <c r="X474" s="59">
        <v>0</v>
      </c>
      <c r="Y474" s="40">
        <v>20</v>
      </c>
      <c r="Z474" s="56">
        <v>22950</v>
      </c>
    </row>
    <row r="475" spans="1:26" x14ac:dyDescent="0.25">
      <c r="A475" s="38">
        <f>IFERROR(VLOOKUP(InteliPar[[#This Row],[Nombre de Articulo]],Productos[],4,FALSE),"00 Falta Info")</f>
        <v>0</v>
      </c>
      <c r="B475" s="34" t="str">
        <f>IFERROR(VLOOKUP(InteliPar[[#This Row],[Nombre de Articulo]],Productos[],3,FALSE),"00 Falta Info")</f>
        <v>Mariscos</v>
      </c>
      <c r="C475" s="34" t="str">
        <f>IFERROR(VLOOKUP(InteliPar[[#This Row],[Nombre de Articulo]],Productos[],2,FALSE),"00 Falta Info")</f>
        <v>Mariscos</v>
      </c>
      <c r="D475" s="55">
        <v>46085</v>
      </c>
      <c r="E475" s="39" t="s">
        <v>115</v>
      </c>
      <c r="F475" s="40">
        <v>0.6</v>
      </c>
      <c r="G475" s="56">
        <v>140457</v>
      </c>
      <c r="H475" s="42">
        <v>9.43</v>
      </c>
      <c r="I475" s="43" t="s">
        <v>73</v>
      </c>
      <c r="J475" s="56">
        <v>14900</v>
      </c>
      <c r="K475" s="40">
        <v>2</v>
      </c>
      <c r="L475" s="45" t="s">
        <v>74</v>
      </c>
      <c r="M475" s="46" t="s">
        <v>444</v>
      </c>
      <c r="N475" s="40">
        <v>0</v>
      </c>
      <c r="O475" s="57">
        <v>46072</v>
      </c>
      <c r="P475" s="57">
        <v>46078</v>
      </c>
      <c r="Q475" s="49">
        <v>7</v>
      </c>
      <c r="R475" s="49">
        <v>3</v>
      </c>
      <c r="S475" s="58">
        <v>0.35</v>
      </c>
      <c r="T475" s="57">
        <v>46079</v>
      </c>
      <c r="U475" s="49">
        <v>7</v>
      </c>
      <c r="V475" s="42">
        <v>4</v>
      </c>
      <c r="W475" s="40">
        <v>0</v>
      </c>
      <c r="X475" s="59">
        <v>0</v>
      </c>
      <c r="Y475" s="40">
        <v>33</v>
      </c>
      <c r="Z475" s="56">
        <v>65985.714285714275</v>
      </c>
    </row>
    <row r="476" spans="1:26" x14ac:dyDescent="0.25">
      <c r="A476" s="38">
        <f>IFERROR(VLOOKUP(InteliPar[[#This Row],[Nombre de Articulo]],Productos[],4,FALSE),"00 Falta Info")</f>
        <v>0</v>
      </c>
      <c r="B476" s="34" t="str">
        <f>IFERROR(VLOOKUP(InteliPar[[#This Row],[Nombre de Articulo]],Productos[],3,FALSE),"00 Falta Info")</f>
        <v>Mariscos</v>
      </c>
      <c r="C476" s="34" t="str">
        <f>IFERROR(VLOOKUP(InteliPar[[#This Row],[Nombre de Articulo]],Productos[],2,FALSE),"00 Falta Info")</f>
        <v>Mariscos</v>
      </c>
      <c r="D476" s="55">
        <v>46085</v>
      </c>
      <c r="E476" s="39" t="s">
        <v>116</v>
      </c>
      <c r="F476" s="40">
        <v>3.4</v>
      </c>
      <c r="G476" s="56">
        <v>15156.2</v>
      </c>
      <c r="H476" s="42">
        <v>1.8</v>
      </c>
      <c r="I476" s="43" t="s">
        <v>73</v>
      </c>
      <c r="J476" s="56">
        <v>8400</v>
      </c>
      <c r="K476" s="40">
        <v>8.9</v>
      </c>
      <c r="L476" s="45" t="s">
        <v>74</v>
      </c>
      <c r="M476" s="46" t="s">
        <v>460</v>
      </c>
      <c r="N476" s="40">
        <v>4</v>
      </c>
      <c r="O476" s="57">
        <v>46072</v>
      </c>
      <c r="P476" s="57">
        <v>46078</v>
      </c>
      <c r="Q476" s="49">
        <v>7</v>
      </c>
      <c r="R476" s="49">
        <v>3</v>
      </c>
      <c r="S476" s="58">
        <v>0.35</v>
      </c>
      <c r="T476" s="57">
        <v>46079</v>
      </c>
      <c r="U476" s="49">
        <v>7</v>
      </c>
      <c r="V476" s="42">
        <v>18</v>
      </c>
      <c r="W476" s="40">
        <v>17</v>
      </c>
      <c r="X476" s="59">
        <v>142800</v>
      </c>
      <c r="Y476" s="40">
        <v>1</v>
      </c>
      <c r="Z476" s="56">
        <v>0</v>
      </c>
    </row>
    <row r="477" spans="1:26" x14ac:dyDescent="0.25">
      <c r="A477" s="38">
        <f>IFERROR(VLOOKUP(InteliPar[[#This Row],[Nombre de Articulo]],Productos[],4,FALSE),"00 Falta Info")</f>
        <v>0</v>
      </c>
      <c r="B477" s="34" t="str">
        <f>IFERROR(VLOOKUP(InteliPar[[#This Row],[Nombre de Articulo]],Productos[],3,FALSE),"00 Falta Info")</f>
        <v>Mariscos</v>
      </c>
      <c r="C477" s="34" t="str">
        <f>IFERROR(VLOOKUP(InteliPar[[#This Row],[Nombre de Articulo]],Productos[],2,FALSE),"00 Falta Info")</f>
        <v>Mariscos</v>
      </c>
      <c r="D477" s="55">
        <v>46085</v>
      </c>
      <c r="E477" s="39" t="s">
        <v>117</v>
      </c>
      <c r="F477" s="40">
        <v>8.6999999999999993</v>
      </c>
      <c r="G477" s="56">
        <v>280935</v>
      </c>
      <c r="H477" s="42">
        <v>29.89</v>
      </c>
      <c r="I477" s="43" t="s">
        <v>73</v>
      </c>
      <c r="J477" s="56">
        <v>9400</v>
      </c>
      <c r="K477" s="40">
        <v>8.6999999999999993</v>
      </c>
      <c r="L477" s="45" t="s">
        <v>74</v>
      </c>
      <c r="M477" s="46" t="s">
        <v>447</v>
      </c>
      <c r="N477" s="40">
        <v>0</v>
      </c>
      <c r="O477" s="57">
        <v>46072</v>
      </c>
      <c r="P477" s="57">
        <v>46078</v>
      </c>
      <c r="Q477" s="49">
        <v>7</v>
      </c>
      <c r="R477" s="49">
        <v>3</v>
      </c>
      <c r="S477" s="58">
        <v>0.35</v>
      </c>
      <c r="T477" s="57">
        <v>46079</v>
      </c>
      <c r="U477" s="49">
        <v>7</v>
      </c>
      <c r="V477" s="42">
        <v>17</v>
      </c>
      <c r="W477" s="40">
        <v>0</v>
      </c>
      <c r="X477" s="59">
        <v>0</v>
      </c>
      <c r="Y477" s="40">
        <v>24</v>
      </c>
      <c r="Z477" s="56">
        <v>75938.57142857142</v>
      </c>
    </row>
    <row r="478" spans="1:26" x14ac:dyDescent="0.25">
      <c r="A478" s="38">
        <f>IFERROR(VLOOKUP(InteliPar[[#This Row],[Nombre de Articulo]],Productos[],4,FALSE),"00 Falta Info")</f>
        <v>0</v>
      </c>
      <c r="B478" s="34" t="str">
        <f>IFERROR(VLOOKUP(InteliPar[[#This Row],[Nombre de Articulo]],Productos[],3,FALSE),"00 Falta Info")</f>
        <v>Embutidos</v>
      </c>
      <c r="C478" s="34" t="str">
        <f>IFERROR(VLOOKUP(InteliPar[[#This Row],[Nombre de Articulo]],Productos[],2,FALSE),"00 Falta Info")</f>
        <v>Embutidos</v>
      </c>
      <c r="D478" s="55">
        <v>46085</v>
      </c>
      <c r="E478" s="39" t="s">
        <v>93</v>
      </c>
      <c r="F478" s="40">
        <v>2.7</v>
      </c>
      <c r="G478" s="56">
        <v>175498</v>
      </c>
      <c r="H478" s="42">
        <v>8.2899999999999991</v>
      </c>
      <c r="I478" s="43" t="s">
        <v>73</v>
      </c>
      <c r="J478" s="56">
        <v>21175.87</v>
      </c>
      <c r="K478" s="40">
        <v>3.2</v>
      </c>
      <c r="L478" s="45" t="s">
        <v>74</v>
      </c>
      <c r="M478" s="46" t="s">
        <v>448</v>
      </c>
      <c r="N478" s="40">
        <v>4</v>
      </c>
      <c r="O478" s="57">
        <v>46072</v>
      </c>
      <c r="P478" s="57">
        <v>46078</v>
      </c>
      <c r="Q478" s="49">
        <v>7</v>
      </c>
      <c r="R478" s="49">
        <v>3</v>
      </c>
      <c r="S478" s="58">
        <v>0.35</v>
      </c>
      <c r="T478" s="57">
        <v>46079</v>
      </c>
      <c r="U478" s="49">
        <v>7</v>
      </c>
      <c r="V478" s="42">
        <v>7</v>
      </c>
      <c r="W478" s="40">
        <v>0</v>
      </c>
      <c r="X478" s="59">
        <v>0</v>
      </c>
      <c r="Y478" s="40">
        <v>18</v>
      </c>
      <c r="Z478" s="56">
        <v>4840.1988571428574</v>
      </c>
    </row>
    <row r="479" spans="1:26" x14ac:dyDescent="0.25">
      <c r="A479" s="38">
        <f>IFERROR(VLOOKUP(InteliPar[[#This Row],[Nombre de Articulo]],Productos[],4,FALSE),"00 Falta Info")</f>
        <v>0</v>
      </c>
      <c r="B479" s="34" t="str">
        <f>IFERROR(VLOOKUP(InteliPar[[#This Row],[Nombre de Articulo]],Productos[],3,FALSE),"00 Falta Info")</f>
        <v>Embutidos</v>
      </c>
      <c r="C479" s="34" t="str">
        <f>IFERROR(VLOOKUP(InteliPar[[#This Row],[Nombre de Articulo]],Productos[],2,FALSE),"00 Falta Info")</f>
        <v>Embutidos</v>
      </c>
      <c r="D479" s="55">
        <v>46085</v>
      </c>
      <c r="E479" s="39" t="s">
        <v>94</v>
      </c>
      <c r="F479" s="40">
        <v>1.1000000000000001</v>
      </c>
      <c r="G479" s="56">
        <v>45126.8</v>
      </c>
      <c r="H479" s="42">
        <v>4.37</v>
      </c>
      <c r="I479" s="43" t="s">
        <v>73</v>
      </c>
      <c r="J479" s="56">
        <v>10331.219999999999</v>
      </c>
      <c r="K479" s="40">
        <v>1.1000000000000001</v>
      </c>
      <c r="L479" s="45" t="s">
        <v>74</v>
      </c>
      <c r="M479" s="46" t="s">
        <v>449</v>
      </c>
      <c r="N479" s="40">
        <v>0</v>
      </c>
      <c r="O479" s="57">
        <v>46072</v>
      </c>
      <c r="P479" s="57">
        <v>46078</v>
      </c>
      <c r="Q479" s="49">
        <v>7</v>
      </c>
      <c r="R479" s="49">
        <v>3</v>
      </c>
      <c r="S479" s="58">
        <v>0.35</v>
      </c>
      <c r="T479" s="57">
        <v>46079</v>
      </c>
      <c r="U479" s="49">
        <v>7</v>
      </c>
      <c r="V479" s="42">
        <v>3</v>
      </c>
      <c r="W479" s="40">
        <v>0</v>
      </c>
      <c r="X479" s="59">
        <v>0</v>
      </c>
      <c r="Y479" s="40">
        <v>28</v>
      </c>
      <c r="Z479" s="56">
        <v>17046.513000000003</v>
      </c>
    </row>
    <row r="480" spans="1:26" x14ac:dyDescent="0.25">
      <c r="A480" s="38">
        <f>IFERROR(VLOOKUP(InteliPar[[#This Row],[Nombre de Articulo]],Productos[],4,FALSE),"00 Falta Info")</f>
        <v>0</v>
      </c>
      <c r="B480" s="34" t="str">
        <f>IFERROR(VLOOKUP(InteliPar[[#This Row],[Nombre de Articulo]],Productos[],3,FALSE),"00 Falta Info")</f>
        <v>Lacteos</v>
      </c>
      <c r="C480" s="34" t="str">
        <f>IFERROR(VLOOKUP(InteliPar[[#This Row],[Nombre de Articulo]],Productos[],2,FALSE),"00 Falta Info")</f>
        <v>Quesos</v>
      </c>
      <c r="D480" s="55">
        <v>46085</v>
      </c>
      <c r="E480" s="39" t="s">
        <v>118</v>
      </c>
      <c r="F480" s="40">
        <v>49</v>
      </c>
      <c r="G480" s="56">
        <v>242735</v>
      </c>
      <c r="H480" s="42">
        <v>58</v>
      </c>
      <c r="I480" s="43" t="s">
        <v>450</v>
      </c>
      <c r="J480" s="56">
        <v>4185.09</v>
      </c>
      <c r="K480" s="40">
        <v>57</v>
      </c>
      <c r="L480" s="45" t="s">
        <v>451</v>
      </c>
      <c r="M480" s="46" t="s">
        <v>452</v>
      </c>
      <c r="N480" s="40">
        <v>0</v>
      </c>
      <c r="O480" s="57">
        <v>46072</v>
      </c>
      <c r="P480" s="57">
        <v>46078</v>
      </c>
      <c r="Q480" s="49">
        <v>7</v>
      </c>
      <c r="R480" s="49">
        <v>3</v>
      </c>
      <c r="S480" s="58">
        <v>0.35</v>
      </c>
      <c r="T480" s="57">
        <v>46079</v>
      </c>
      <c r="U480" s="49">
        <v>7</v>
      </c>
      <c r="V480" s="42">
        <v>110</v>
      </c>
      <c r="W480" s="40">
        <v>52</v>
      </c>
      <c r="X480" s="59">
        <v>217624.68</v>
      </c>
      <c r="Y480" s="40">
        <v>7</v>
      </c>
      <c r="Z480" s="56">
        <v>0</v>
      </c>
    </row>
    <row r="481" spans="1:26" x14ac:dyDescent="0.25">
      <c r="A481" s="38">
        <f>IFERROR(VLOOKUP(InteliPar[[#This Row],[Nombre de Articulo]],Productos[],4,FALSE),"00 Falta Info")</f>
        <v>0</v>
      </c>
      <c r="B481" s="34" t="str">
        <f>IFERROR(VLOOKUP(InteliPar[[#This Row],[Nombre de Articulo]],Productos[],3,FALSE),"00 Falta Info")</f>
        <v>Lacteos</v>
      </c>
      <c r="C481" s="34" t="str">
        <f>IFERROR(VLOOKUP(InteliPar[[#This Row],[Nombre de Articulo]],Productos[],2,FALSE),"00 Falta Info")</f>
        <v>Quesos</v>
      </c>
      <c r="D481" s="55">
        <v>46085</v>
      </c>
      <c r="E481" s="39" t="s">
        <v>119</v>
      </c>
      <c r="F481" s="40"/>
      <c r="G481" s="56"/>
      <c r="H481" s="42">
        <v>5.95</v>
      </c>
      <c r="I481" s="43" t="s">
        <v>73</v>
      </c>
      <c r="J481" s="56"/>
      <c r="K481" s="40">
        <v>0.8</v>
      </c>
      <c r="L481" s="45" t="s">
        <v>74</v>
      </c>
      <c r="M481" s="46" t="s">
        <v>452</v>
      </c>
      <c r="N481" s="40">
        <v>0</v>
      </c>
      <c r="O481" s="57">
        <v>46072</v>
      </c>
      <c r="P481" s="57">
        <v>46078</v>
      </c>
      <c r="Q481" s="49">
        <v>7</v>
      </c>
      <c r="R481" s="49">
        <v>3</v>
      </c>
      <c r="S481" s="58">
        <v>0.35</v>
      </c>
      <c r="T481" s="57">
        <v>46079</v>
      </c>
      <c r="U481" s="49">
        <v>7</v>
      </c>
      <c r="V481" s="42">
        <v>2</v>
      </c>
      <c r="W481" s="40">
        <v>0</v>
      </c>
      <c r="X481" s="59">
        <v>0</v>
      </c>
      <c r="Y481" s="40">
        <v>52</v>
      </c>
      <c r="Z481" s="56">
        <v>0</v>
      </c>
    </row>
    <row r="482" spans="1:26" x14ac:dyDescent="0.25">
      <c r="A482" s="38">
        <f>IFERROR(VLOOKUP(InteliPar[[#This Row],[Nombre de Articulo]],Productos[],4,FALSE),"00 Falta Info")</f>
        <v>0</v>
      </c>
      <c r="B482" s="34" t="str">
        <f>IFERROR(VLOOKUP(InteliPar[[#This Row],[Nombre de Articulo]],Productos[],3,FALSE),"00 Falta Info")</f>
        <v>Lacteos</v>
      </c>
      <c r="C482" s="34" t="str">
        <f>IFERROR(VLOOKUP(InteliPar[[#This Row],[Nombre de Articulo]],Productos[],2,FALSE),"00 Falta Info")</f>
        <v>Quesos</v>
      </c>
      <c r="D482" s="55">
        <v>46085</v>
      </c>
      <c r="E482" s="39" t="s">
        <v>120</v>
      </c>
      <c r="F482" s="40">
        <v>19</v>
      </c>
      <c r="G482" s="56">
        <v>583215</v>
      </c>
      <c r="H482" s="42">
        <v>47.07</v>
      </c>
      <c r="I482" s="43" t="s">
        <v>73</v>
      </c>
      <c r="J482" s="56">
        <v>12389.86</v>
      </c>
      <c r="K482" s="40">
        <v>26.4</v>
      </c>
      <c r="L482" s="45" t="s">
        <v>74</v>
      </c>
      <c r="M482" s="46" t="s">
        <v>452</v>
      </c>
      <c r="N482" s="40">
        <v>30</v>
      </c>
      <c r="O482" s="57">
        <v>46072</v>
      </c>
      <c r="P482" s="57">
        <v>46078</v>
      </c>
      <c r="Q482" s="49">
        <v>7</v>
      </c>
      <c r="R482" s="49">
        <v>3</v>
      </c>
      <c r="S482" s="58">
        <v>0.35</v>
      </c>
      <c r="T482" s="57">
        <v>46079</v>
      </c>
      <c r="U482" s="49">
        <v>7</v>
      </c>
      <c r="V482" s="42">
        <v>51</v>
      </c>
      <c r="W482" s="40">
        <v>4</v>
      </c>
      <c r="X482" s="59">
        <v>49559.44</v>
      </c>
      <c r="Y482" s="40">
        <v>12</v>
      </c>
      <c r="Z482" s="56">
        <v>0</v>
      </c>
    </row>
    <row r="483" spans="1:26" x14ac:dyDescent="0.25">
      <c r="A483" s="38">
        <f>IFERROR(VLOOKUP(InteliPar[[#This Row],[Nombre de Articulo]],Productos[],4,FALSE),"00 Falta Info")</f>
        <v>0</v>
      </c>
      <c r="B483" s="34" t="str">
        <f>IFERROR(VLOOKUP(InteliPar[[#This Row],[Nombre de Articulo]],Productos[],3,FALSE),"00 Falta Info")</f>
        <v>Lacteos</v>
      </c>
      <c r="C483" s="34" t="str">
        <f>IFERROR(VLOOKUP(InteliPar[[#This Row],[Nombre de Articulo]],Productos[],2,FALSE),"00 Falta Info")</f>
        <v>Quesos</v>
      </c>
      <c r="D483" s="55">
        <v>46085</v>
      </c>
      <c r="E483" s="39" t="s">
        <v>88</v>
      </c>
      <c r="F483" s="40">
        <v>1.7</v>
      </c>
      <c r="G483" s="56">
        <v>197266</v>
      </c>
      <c r="H483" s="42">
        <v>15.19</v>
      </c>
      <c r="I483" s="43" t="s">
        <v>73</v>
      </c>
      <c r="J483" s="56">
        <v>12990</v>
      </c>
      <c r="K483" s="40">
        <v>2.1</v>
      </c>
      <c r="L483" s="45" t="s">
        <v>74</v>
      </c>
      <c r="M483" s="46" t="s">
        <v>448</v>
      </c>
      <c r="N483" s="40">
        <v>0</v>
      </c>
      <c r="O483" s="57">
        <v>46072</v>
      </c>
      <c r="P483" s="57">
        <v>46078</v>
      </c>
      <c r="Q483" s="49">
        <v>7</v>
      </c>
      <c r="R483" s="49">
        <v>3</v>
      </c>
      <c r="S483" s="58">
        <v>0.35</v>
      </c>
      <c r="T483" s="57">
        <v>46079</v>
      </c>
      <c r="U483" s="49">
        <v>7</v>
      </c>
      <c r="V483" s="42">
        <v>5</v>
      </c>
      <c r="W483" s="40">
        <v>0</v>
      </c>
      <c r="X483" s="59">
        <v>0</v>
      </c>
      <c r="Y483" s="40">
        <v>51</v>
      </c>
      <c r="Z483" s="56">
        <v>130549.49999999999</v>
      </c>
    </row>
    <row r="484" spans="1:26" x14ac:dyDescent="0.25">
      <c r="A484" s="38">
        <f>IFERROR(VLOOKUP(InteliPar[[#This Row],[Nombre de Articulo]],Productos[],4,FALSE),"00 Falta Info")</f>
        <v>0</v>
      </c>
      <c r="B484" s="34" t="str">
        <f>IFERROR(VLOOKUP(InteliPar[[#This Row],[Nombre de Articulo]],Productos[],3,FALSE),"00 Falta Info")</f>
        <v>Lacteos</v>
      </c>
      <c r="C484" s="34" t="str">
        <f>IFERROR(VLOOKUP(InteliPar[[#This Row],[Nombre de Articulo]],Productos[],2,FALSE),"00 Falta Info")</f>
        <v>Quesos</v>
      </c>
      <c r="D484" s="55">
        <v>46085</v>
      </c>
      <c r="E484" s="39" t="s">
        <v>121</v>
      </c>
      <c r="F484" s="40">
        <v>2.2999999999999998</v>
      </c>
      <c r="G484" s="56">
        <v>126890</v>
      </c>
      <c r="H484" s="42">
        <v>9.27</v>
      </c>
      <c r="I484" s="43" t="s">
        <v>73</v>
      </c>
      <c r="J484" s="56">
        <v>13693.3</v>
      </c>
      <c r="K484" s="40">
        <v>4.9000000000000004</v>
      </c>
      <c r="L484" s="45" t="s">
        <v>74</v>
      </c>
      <c r="M484" s="46" t="s">
        <v>448</v>
      </c>
      <c r="N484" s="40">
        <v>3.5</v>
      </c>
      <c r="O484" s="57">
        <v>46072</v>
      </c>
      <c r="P484" s="57">
        <v>46078</v>
      </c>
      <c r="Q484" s="49">
        <v>7</v>
      </c>
      <c r="R484" s="49">
        <v>3</v>
      </c>
      <c r="S484" s="58">
        <v>0.35</v>
      </c>
      <c r="T484" s="57">
        <v>46079</v>
      </c>
      <c r="U484" s="49">
        <v>7</v>
      </c>
      <c r="V484" s="42">
        <v>10</v>
      </c>
      <c r="W484" s="40">
        <v>1</v>
      </c>
      <c r="X484" s="59">
        <v>13693.3</v>
      </c>
      <c r="Y484" s="40">
        <v>13</v>
      </c>
      <c r="Z484" s="56">
        <v>0</v>
      </c>
    </row>
    <row r="485" spans="1:26" x14ac:dyDescent="0.25">
      <c r="A485" s="38">
        <f>IFERROR(VLOOKUP(InteliPar[[#This Row],[Nombre de Articulo]],Productos[],4,FALSE),"00 Falta Info")</f>
        <v>0</v>
      </c>
      <c r="B485" s="34" t="str">
        <f>IFERROR(VLOOKUP(InteliPar[[#This Row],[Nombre de Articulo]],Productos[],3,FALSE),"00 Falta Info")</f>
        <v>Lacteos</v>
      </c>
      <c r="C485" s="34" t="str">
        <f>IFERROR(VLOOKUP(InteliPar[[#This Row],[Nombre de Articulo]],Productos[],2,FALSE),"00 Falta Info")</f>
        <v>Quesos</v>
      </c>
      <c r="D485" s="55">
        <v>46085</v>
      </c>
      <c r="E485" s="39" t="s">
        <v>89</v>
      </c>
      <c r="F485" s="40">
        <v>0.4</v>
      </c>
      <c r="G485" s="56">
        <v>95959</v>
      </c>
      <c r="H485" s="42">
        <v>6.76</v>
      </c>
      <c r="I485" s="43" t="s">
        <v>73</v>
      </c>
      <c r="J485" s="56">
        <v>14197.22</v>
      </c>
      <c r="K485" s="40">
        <v>0.7</v>
      </c>
      <c r="L485" s="45" t="s">
        <v>74</v>
      </c>
      <c r="M485" s="46" t="s">
        <v>448</v>
      </c>
      <c r="N485" s="40">
        <v>0</v>
      </c>
      <c r="O485" s="57">
        <v>46072</v>
      </c>
      <c r="P485" s="57">
        <v>46078</v>
      </c>
      <c r="Q485" s="49">
        <v>7</v>
      </c>
      <c r="R485" s="49">
        <v>3</v>
      </c>
      <c r="S485" s="58">
        <v>0.35</v>
      </c>
      <c r="T485" s="57">
        <v>46079</v>
      </c>
      <c r="U485" s="49">
        <v>7</v>
      </c>
      <c r="V485" s="42">
        <v>2</v>
      </c>
      <c r="W485" s="40">
        <v>0</v>
      </c>
      <c r="X485" s="59">
        <v>0</v>
      </c>
      <c r="Y485" s="40">
        <v>68</v>
      </c>
      <c r="Z485" s="56">
        <v>71695.960999999996</v>
      </c>
    </row>
    <row r="486" spans="1:26" x14ac:dyDescent="0.25">
      <c r="A486" s="38">
        <f>IFERROR(VLOOKUP(InteliPar[[#This Row],[Nombre de Articulo]],Productos[],4,FALSE),"00 Falta Info")</f>
        <v>0</v>
      </c>
      <c r="B486" s="34" t="str">
        <f>IFERROR(VLOOKUP(InteliPar[[#This Row],[Nombre de Articulo]],Productos[],3,FALSE),"00 Falta Info")</f>
        <v>Lacteos</v>
      </c>
      <c r="C486" s="34" t="str">
        <f>IFERROR(VLOOKUP(InteliPar[[#This Row],[Nombre de Articulo]],Productos[],2,FALSE),"00 Falta Info")</f>
        <v>Quesos</v>
      </c>
      <c r="D486" s="55">
        <v>46085</v>
      </c>
      <c r="E486" s="39" t="s">
        <v>122</v>
      </c>
      <c r="F486" s="40">
        <v>0.4</v>
      </c>
      <c r="G486" s="56">
        <v>43698.9</v>
      </c>
      <c r="H486" s="42">
        <v>1.66</v>
      </c>
      <c r="I486" s="43" t="s">
        <v>73</v>
      </c>
      <c r="J486" s="56">
        <v>26404.17</v>
      </c>
      <c r="K486" s="40">
        <v>0.9</v>
      </c>
      <c r="L486" s="45" t="s">
        <v>74</v>
      </c>
      <c r="M486" s="46" t="s">
        <v>91</v>
      </c>
      <c r="N486" s="40">
        <v>0</v>
      </c>
      <c r="O486" s="57">
        <v>46072</v>
      </c>
      <c r="P486" s="57">
        <v>46078</v>
      </c>
      <c r="Q486" s="49">
        <v>7</v>
      </c>
      <c r="R486" s="49">
        <v>3</v>
      </c>
      <c r="S486" s="58">
        <v>0.35</v>
      </c>
      <c r="T486" s="57">
        <v>46079</v>
      </c>
      <c r="U486" s="49">
        <v>7</v>
      </c>
      <c r="V486" s="42">
        <v>2</v>
      </c>
      <c r="W486" s="40">
        <v>1</v>
      </c>
      <c r="X486" s="59">
        <v>26404.17</v>
      </c>
      <c r="Y486" s="40">
        <v>13</v>
      </c>
      <c r="Z486" s="56">
        <v>0</v>
      </c>
    </row>
    <row r="487" spans="1:26" x14ac:dyDescent="0.25">
      <c r="A487" s="38">
        <f>IFERROR(VLOOKUP(InteliPar[[#This Row],[Nombre de Articulo]],Productos[],4,FALSE),"00 Falta Info")</f>
        <v>0</v>
      </c>
      <c r="B487" s="34" t="str">
        <f>IFERROR(VLOOKUP(InteliPar[[#This Row],[Nombre de Articulo]],Productos[],3,FALSE),"00 Falta Info")</f>
        <v>Lacteos</v>
      </c>
      <c r="C487" s="34" t="str">
        <f>IFERROR(VLOOKUP(InteliPar[[#This Row],[Nombre de Articulo]],Productos[],2,FALSE),"00 Falta Info")</f>
        <v>Quesos</v>
      </c>
      <c r="D487" s="55">
        <v>46085</v>
      </c>
      <c r="E487" s="39" t="s">
        <v>123</v>
      </c>
      <c r="F487" s="40">
        <v>3.8</v>
      </c>
      <c r="G487" s="56">
        <v>127902</v>
      </c>
      <c r="H487" s="42">
        <v>12.77</v>
      </c>
      <c r="I487" s="43" t="s">
        <v>73</v>
      </c>
      <c r="J487" s="56">
        <v>10013.379999999999</v>
      </c>
      <c r="K487" s="40">
        <v>4.2</v>
      </c>
      <c r="L487" s="45" t="s">
        <v>74</v>
      </c>
      <c r="M487" s="46" t="s">
        <v>448</v>
      </c>
      <c r="N487" s="40">
        <v>2.7</v>
      </c>
      <c r="O487" s="57">
        <v>46072</v>
      </c>
      <c r="P487" s="57">
        <v>46078</v>
      </c>
      <c r="Q487" s="49">
        <v>7</v>
      </c>
      <c r="R487" s="49">
        <v>3</v>
      </c>
      <c r="S487" s="58">
        <v>0.35</v>
      </c>
      <c r="T487" s="57">
        <v>46079</v>
      </c>
      <c r="U487" s="49">
        <v>7</v>
      </c>
      <c r="V487" s="42">
        <v>9</v>
      </c>
      <c r="W487" s="40">
        <v>0</v>
      </c>
      <c r="X487" s="59">
        <v>0</v>
      </c>
      <c r="Y487" s="40">
        <v>21</v>
      </c>
      <c r="Z487" s="56">
        <v>21028.097999999998</v>
      </c>
    </row>
    <row r="488" spans="1:26" x14ac:dyDescent="0.25">
      <c r="A488" s="38">
        <f>IFERROR(VLOOKUP(InteliPar[[#This Row],[Nombre de Articulo]],Productos[],4,FALSE),"00 Falta Info")</f>
        <v>0</v>
      </c>
      <c r="B488" s="34" t="str">
        <f>IFERROR(VLOOKUP(InteliPar[[#This Row],[Nombre de Articulo]],Productos[],3,FALSE),"00 Falta Info")</f>
        <v>Lacteos</v>
      </c>
      <c r="C488" s="34" t="str">
        <f>IFERROR(VLOOKUP(InteliPar[[#This Row],[Nombre de Articulo]],Productos[],2,FALSE),"00 Falta Info")</f>
        <v>Quesos</v>
      </c>
      <c r="D488" s="55">
        <v>46085</v>
      </c>
      <c r="E488" s="39" t="s">
        <v>90</v>
      </c>
      <c r="F488" s="40">
        <v>0.4</v>
      </c>
      <c r="G488" s="56">
        <v>158181</v>
      </c>
      <c r="H488" s="42">
        <v>8.7200000000000006</v>
      </c>
      <c r="I488" s="43" t="s">
        <v>73</v>
      </c>
      <c r="J488" s="56">
        <v>18150.439999999999</v>
      </c>
      <c r="K488" s="40">
        <v>0.6</v>
      </c>
      <c r="L488" s="45" t="s">
        <v>74</v>
      </c>
      <c r="M488" s="46" t="s">
        <v>91</v>
      </c>
      <c r="N488" s="40">
        <v>0</v>
      </c>
      <c r="O488" s="57">
        <v>46072</v>
      </c>
      <c r="P488" s="57">
        <v>46078</v>
      </c>
      <c r="Q488" s="49">
        <v>7</v>
      </c>
      <c r="R488" s="49">
        <v>3</v>
      </c>
      <c r="S488" s="58">
        <v>0.35</v>
      </c>
      <c r="T488" s="57">
        <v>46079</v>
      </c>
      <c r="U488" s="49">
        <v>7</v>
      </c>
      <c r="V488" s="42">
        <v>2</v>
      </c>
      <c r="W488" s="40">
        <v>0</v>
      </c>
      <c r="X488" s="59">
        <v>0</v>
      </c>
      <c r="Y488" s="40">
        <v>102</v>
      </c>
      <c r="Z488" s="56">
        <v>131461.04399999999</v>
      </c>
    </row>
    <row r="489" spans="1:26" x14ac:dyDescent="0.25">
      <c r="A489" s="38">
        <f>IFERROR(VLOOKUP(InteliPar[[#This Row],[Nombre de Articulo]],Productos[],4,FALSE),"00 Falta Info")</f>
        <v>0</v>
      </c>
      <c r="B489" s="34" t="str">
        <f>IFERROR(VLOOKUP(InteliPar[[#This Row],[Nombre de Articulo]],Productos[],3,FALSE),"00 Falta Info")</f>
        <v>Abarrotes</v>
      </c>
      <c r="C489" s="34" t="str">
        <f>IFERROR(VLOOKUP(InteliPar[[#This Row],[Nombre de Articulo]],Productos[],2,FALSE),"00 Falta Info")</f>
        <v>Chocolate</v>
      </c>
      <c r="D489" s="55">
        <v>46085</v>
      </c>
      <c r="E489" s="39" t="s">
        <v>124</v>
      </c>
      <c r="F489" s="40"/>
      <c r="G489" s="56">
        <v>192767</v>
      </c>
      <c r="H489" s="42">
        <v>19.52</v>
      </c>
      <c r="I489" s="43" t="s">
        <v>73</v>
      </c>
      <c r="J489" s="56">
        <v>9876</v>
      </c>
      <c r="K489" s="40">
        <v>0</v>
      </c>
      <c r="L489" s="45" t="s">
        <v>74</v>
      </c>
      <c r="M489" s="46" t="s">
        <v>91</v>
      </c>
      <c r="N489" s="40">
        <v>0</v>
      </c>
      <c r="O489" s="57">
        <v>46072</v>
      </c>
      <c r="P489" s="57">
        <v>46078</v>
      </c>
      <c r="Q489" s="49">
        <v>7</v>
      </c>
      <c r="R489" s="49">
        <v>3</v>
      </c>
      <c r="S489" s="58">
        <v>0.35</v>
      </c>
      <c r="T489" s="57">
        <v>46079</v>
      </c>
      <c r="U489" s="49">
        <v>7</v>
      </c>
      <c r="V489" s="42">
        <v>0</v>
      </c>
      <c r="W489" s="40">
        <v>0</v>
      </c>
      <c r="X489" s="59">
        <v>0</v>
      </c>
      <c r="Y489" s="40">
        <v>0</v>
      </c>
      <c r="Z489" s="56">
        <v>0</v>
      </c>
    </row>
    <row r="490" spans="1:26" x14ac:dyDescent="0.25">
      <c r="A490" s="38">
        <f>IFERROR(VLOOKUP(InteliPar[[#This Row],[Nombre de Articulo]],Productos[],4,FALSE),"00 Falta Info")</f>
        <v>0</v>
      </c>
      <c r="B490" s="34" t="str">
        <f>IFERROR(VLOOKUP(InteliPar[[#This Row],[Nombre de Articulo]],Productos[],3,FALSE),"00 Falta Info")</f>
        <v>Abarrotes</v>
      </c>
      <c r="C490" s="34" t="str">
        <f>IFERROR(VLOOKUP(InteliPar[[#This Row],[Nombre de Articulo]],Productos[],2,FALSE),"00 Falta Info")</f>
        <v>Chocolate</v>
      </c>
      <c r="D490" s="55">
        <v>46085</v>
      </c>
      <c r="E490" s="39" t="s">
        <v>125</v>
      </c>
      <c r="F490" s="40">
        <v>0.8</v>
      </c>
      <c r="G490" s="56">
        <v>153680</v>
      </c>
      <c r="H490" s="42">
        <v>10.69</v>
      </c>
      <c r="I490" s="43" t="s">
        <v>73</v>
      </c>
      <c r="J490" s="56">
        <v>14377.98</v>
      </c>
      <c r="K490" s="40">
        <v>0.6</v>
      </c>
      <c r="L490" s="45" t="s">
        <v>74</v>
      </c>
      <c r="M490" s="46" t="s">
        <v>91</v>
      </c>
      <c r="N490" s="40">
        <v>0</v>
      </c>
      <c r="O490" s="57">
        <v>46072</v>
      </c>
      <c r="P490" s="57">
        <v>46078</v>
      </c>
      <c r="Q490" s="49">
        <v>7</v>
      </c>
      <c r="R490" s="49">
        <v>3</v>
      </c>
      <c r="S490" s="58">
        <v>0.35</v>
      </c>
      <c r="T490" s="57">
        <v>46079</v>
      </c>
      <c r="U490" s="49">
        <v>7</v>
      </c>
      <c r="V490" s="42">
        <v>2</v>
      </c>
      <c r="W490" s="40">
        <v>0</v>
      </c>
      <c r="X490" s="59">
        <v>0</v>
      </c>
      <c r="Y490" s="40">
        <v>125</v>
      </c>
      <c r="Z490" s="56">
        <v>132482.81571428571</v>
      </c>
    </row>
    <row r="491" spans="1:26" x14ac:dyDescent="0.25">
      <c r="A491" s="38">
        <f>IFERROR(VLOOKUP(InteliPar[[#This Row],[Nombre de Articulo]],Productos[],4,FALSE),"00 Falta Info")</f>
        <v>0</v>
      </c>
      <c r="B491" s="34" t="str">
        <f>IFERROR(VLOOKUP(InteliPar[[#This Row],[Nombre de Articulo]],Productos[],3,FALSE),"00 Falta Info")</f>
        <v>Abarrotes</v>
      </c>
      <c r="C491" s="34" t="str">
        <f>IFERROR(VLOOKUP(InteliPar[[#This Row],[Nombre de Articulo]],Productos[],2,FALSE),"00 Falta Info")</f>
        <v>Chocolate</v>
      </c>
      <c r="D491" s="55">
        <v>46085</v>
      </c>
      <c r="E491" s="39" t="s">
        <v>126</v>
      </c>
      <c r="F491" s="40">
        <v>-1.1000000000000001</v>
      </c>
      <c r="G491" s="56">
        <v>85198.8</v>
      </c>
      <c r="H491" s="42">
        <v>8.6300000000000008</v>
      </c>
      <c r="I491" s="43" t="s">
        <v>73</v>
      </c>
      <c r="J491" s="56">
        <v>9876</v>
      </c>
      <c r="K491" s="40">
        <v>0.5</v>
      </c>
      <c r="L491" s="45" t="s">
        <v>74</v>
      </c>
      <c r="M491" s="46" t="s">
        <v>91</v>
      </c>
      <c r="N491" s="40">
        <v>0</v>
      </c>
      <c r="O491" s="57">
        <v>46072</v>
      </c>
      <c r="P491" s="57">
        <v>46078</v>
      </c>
      <c r="Q491" s="49">
        <v>7</v>
      </c>
      <c r="R491" s="49">
        <v>3</v>
      </c>
      <c r="S491" s="58">
        <v>0.35</v>
      </c>
      <c r="T491" s="57">
        <v>46079</v>
      </c>
      <c r="U491" s="49">
        <v>7</v>
      </c>
      <c r="V491" s="42">
        <v>1</v>
      </c>
      <c r="W491" s="40">
        <v>0</v>
      </c>
      <c r="X491" s="59">
        <v>0</v>
      </c>
      <c r="Y491" s="40">
        <v>121</v>
      </c>
      <c r="Z491" s="56">
        <v>73011.857142857145</v>
      </c>
    </row>
    <row r="492" spans="1:26" x14ac:dyDescent="0.25">
      <c r="A492" s="38">
        <f>IFERROR(VLOOKUP(InteliPar[[#This Row],[Nombre de Articulo]],Productos[],4,FALSE),"00 Falta Info")</f>
        <v>0</v>
      </c>
      <c r="B492" s="34" t="str">
        <f>IFERROR(VLOOKUP(InteliPar[[#This Row],[Nombre de Articulo]],Productos[],3,FALSE),"00 Falta Info")</f>
        <v>Abarrotes</v>
      </c>
      <c r="C492" s="34" t="str">
        <f>IFERROR(VLOOKUP(InteliPar[[#This Row],[Nombre de Articulo]],Productos[],2,FALSE),"00 Falta Info")</f>
        <v>Aceite</v>
      </c>
      <c r="D492" s="55">
        <v>46085</v>
      </c>
      <c r="E492" s="39" t="s">
        <v>127</v>
      </c>
      <c r="F492" s="40">
        <v>21</v>
      </c>
      <c r="G492" s="56">
        <v>21603</v>
      </c>
      <c r="H492" s="42">
        <v>15</v>
      </c>
      <c r="I492" s="43">
        <v>1</v>
      </c>
      <c r="J492" s="56">
        <v>1440.2</v>
      </c>
      <c r="K492" s="40">
        <v>34.700000000000003</v>
      </c>
      <c r="L492" s="45" t="s">
        <v>453</v>
      </c>
      <c r="M492" s="46" t="s">
        <v>91</v>
      </c>
      <c r="N492" s="40">
        <v>12</v>
      </c>
      <c r="O492" s="57">
        <v>46072</v>
      </c>
      <c r="P492" s="57">
        <v>46078</v>
      </c>
      <c r="Q492" s="49">
        <v>7</v>
      </c>
      <c r="R492" s="49">
        <v>3</v>
      </c>
      <c r="S492" s="58">
        <v>0.35</v>
      </c>
      <c r="T492" s="57">
        <v>46079</v>
      </c>
      <c r="U492" s="49">
        <v>7</v>
      </c>
      <c r="V492" s="42">
        <v>67</v>
      </c>
      <c r="W492" s="40">
        <v>52</v>
      </c>
      <c r="X492" s="59">
        <v>74890.400000000009</v>
      </c>
      <c r="Y492" s="40">
        <v>3</v>
      </c>
      <c r="Z492" s="56">
        <v>0</v>
      </c>
    </row>
    <row r="493" spans="1:26" x14ac:dyDescent="0.25">
      <c r="A493" s="38">
        <f>IFERROR(VLOOKUP(InteliPar[[#This Row],[Nombre de Articulo]],Productos[],4,FALSE),"00 Falta Info")</f>
        <v>0</v>
      </c>
      <c r="B493" s="34" t="str">
        <f>IFERROR(VLOOKUP(InteliPar[[#This Row],[Nombre de Articulo]],Productos[],3,FALSE),"00 Falta Info")</f>
        <v>Verduras</v>
      </c>
      <c r="C493" s="34" t="str">
        <f>IFERROR(VLOOKUP(InteliPar[[#This Row],[Nombre de Articulo]],Productos[],2,FALSE),"00 Falta Info")</f>
        <v>Champiñon</v>
      </c>
      <c r="D493" s="55">
        <v>46085</v>
      </c>
      <c r="E493" s="39" t="s">
        <v>128</v>
      </c>
      <c r="F493" s="40">
        <v>0.7</v>
      </c>
      <c r="G493" s="56">
        <v>36332.6</v>
      </c>
      <c r="H493" s="42">
        <v>2.0699999999999998</v>
      </c>
      <c r="I493" s="43" t="s">
        <v>73</v>
      </c>
      <c r="J493" s="56">
        <v>17575.32</v>
      </c>
      <c r="K493" s="40">
        <v>0.7</v>
      </c>
      <c r="L493" s="45" t="s">
        <v>74</v>
      </c>
      <c r="M493" s="46" t="s">
        <v>461</v>
      </c>
      <c r="N493" s="40">
        <v>1</v>
      </c>
      <c r="O493" s="57">
        <v>46072</v>
      </c>
      <c r="P493" s="57">
        <v>46078</v>
      </c>
      <c r="Q493" s="49">
        <v>7</v>
      </c>
      <c r="R493" s="49">
        <v>3</v>
      </c>
      <c r="S493" s="58">
        <v>0.35</v>
      </c>
      <c r="T493" s="57">
        <v>46079</v>
      </c>
      <c r="U493" s="49">
        <v>7</v>
      </c>
      <c r="V493" s="42">
        <v>2</v>
      </c>
      <c r="W493" s="40">
        <v>0</v>
      </c>
      <c r="X493" s="59">
        <v>0</v>
      </c>
      <c r="Y493" s="40">
        <v>21</v>
      </c>
      <c r="Z493" s="56">
        <v>6151.3619999999992</v>
      </c>
    </row>
    <row r="494" spans="1:26" x14ac:dyDescent="0.25">
      <c r="A494" s="38">
        <f>IFERROR(VLOOKUP(InteliPar[[#This Row],[Nombre de Articulo]],Productos[],4,FALSE),"00 Falta Info")</f>
        <v>0</v>
      </c>
      <c r="B494" s="34" t="str">
        <f>IFERROR(VLOOKUP(InteliPar[[#This Row],[Nombre de Articulo]],Productos[],3,FALSE),"00 Falta Info")</f>
        <v>Verduras</v>
      </c>
      <c r="C494" s="34" t="str">
        <f>IFERROR(VLOOKUP(InteliPar[[#This Row],[Nombre de Articulo]],Productos[],2,FALSE),"00 Falta Info")</f>
        <v>Champiñon</v>
      </c>
      <c r="D494" s="55">
        <v>46085</v>
      </c>
      <c r="E494" s="39" t="s">
        <v>129</v>
      </c>
      <c r="F494" s="40">
        <v>0.3</v>
      </c>
      <c r="G494" s="56">
        <v>9623.25</v>
      </c>
      <c r="H494" s="42">
        <v>0.74</v>
      </c>
      <c r="I494" s="43" t="s">
        <v>73</v>
      </c>
      <c r="J494" s="56">
        <v>13000</v>
      </c>
      <c r="K494" s="40">
        <v>0.3</v>
      </c>
      <c r="L494" s="45" t="s">
        <v>74</v>
      </c>
      <c r="M494" s="46" t="s">
        <v>461</v>
      </c>
      <c r="N494" s="40">
        <v>1</v>
      </c>
      <c r="O494" s="57">
        <v>46072</v>
      </c>
      <c r="P494" s="57">
        <v>46078</v>
      </c>
      <c r="Q494" s="49">
        <v>7</v>
      </c>
      <c r="R494" s="49">
        <v>3</v>
      </c>
      <c r="S494" s="58">
        <v>0.35</v>
      </c>
      <c r="T494" s="57">
        <v>46079</v>
      </c>
      <c r="U494" s="49">
        <v>7</v>
      </c>
      <c r="V494" s="42">
        <v>1</v>
      </c>
      <c r="W494" s="40">
        <v>1</v>
      </c>
      <c r="X494" s="59">
        <v>13000</v>
      </c>
      <c r="Y494" s="40">
        <v>17</v>
      </c>
      <c r="Z494" s="56">
        <v>0</v>
      </c>
    </row>
    <row r="495" spans="1:26" x14ac:dyDescent="0.25">
      <c r="A495" s="38">
        <f>IFERROR(VLOOKUP(InteliPar[[#This Row],[Nombre de Articulo]],Productos[],4,FALSE),"00 Falta Info")</f>
        <v>0</v>
      </c>
      <c r="B495" s="34" t="str">
        <f>IFERROR(VLOOKUP(InteliPar[[#This Row],[Nombre de Articulo]],Productos[],3,FALSE),"00 Falta Info")</f>
        <v>Verduras</v>
      </c>
      <c r="C495" s="34" t="str">
        <f>IFERROR(VLOOKUP(InteliPar[[#This Row],[Nombre de Articulo]],Productos[],2,FALSE),"00 Falta Info")</f>
        <v>Palta</v>
      </c>
      <c r="D495" s="55">
        <v>46085</v>
      </c>
      <c r="E495" s="39" t="s">
        <v>92</v>
      </c>
      <c r="F495" s="40">
        <v>11.2</v>
      </c>
      <c r="G495" s="56">
        <v>31707.8</v>
      </c>
      <c r="H495" s="42">
        <v>8.4600000000000009</v>
      </c>
      <c r="I495" s="43" t="s">
        <v>73</v>
      </c>
      <c r="J495" s="56">
        <v>3750</v>
      </c>
      <c r="K495" s="40">
        <v>16.899999999999999</v>
      </c>
      <c r="L495" s="45" t="s">
        <v>74</v>
      </c>
      <c r="M495" s="46" t="s">
        <v>461</v>
      </c>
      <c r="N495" s="40">
        <v>10</v>
      </c>
      <c r="O495" s="57">
        <v>46072</v>
      </c>
      <c r="P495" s="57">
        <v>46078</v>
      </c>
      <c r="Q495" s="49">
        <v>7</v>
      </c>
      <c r="R495" s="49">
        <v>3</v>
      </c>
      <c r="S495" s="58">
        <v>0.35</v>
      </c>
      <c r="T495" s="57">
        <v>46079</v>
      </c>
      <c r="U495" s="49">
        <v>7</v>
      </c>
      <c r="V495" s="42">
        <v>33</v>
      </c>
      <c r="W495" s="40">
        <v>25</v>
      </c>
      <c r="X495" s="59">
        <v>93750</v>
      </c>
      <c r="Y495" s="40">
        <v>4</v>
      </c>
      <c r="Z495" s="56">
        <v>0</v>
      </c>
    </row>
    <row r="496" spans="1:26" x14ac:dyDescent="0.25">
      <c r="A496" s="38">
        <f>IFERROR(VLOOKUP(InteliPar[[#This Row],[Nombre de Articulo]],Productos[],4,FALSE),"00 Falta Info")</f>
        <v>0</v>
      </c>
      <c r="B496" s="34" t="str">
        <f>IFERROR(VLOOKUP(InteliPar[[#This Row],[Nombre de Articulo]],Productos[],3,FALSE),"00 Falta Info")</f>
        <v>Postres</v>
      </c>
      <c r="C496" s="34" t="str">
        <f>IFERROR(VLOOKUP(InteliPar[[#This Row],[Nombre de Articulo]],Productos[],2,FALSE),"00 Falta Info")</f>
        <v>Tortas</v>
      </c>
      <c r="D496" s="55">
        <v>46085</v>
      </c>
      <c r="E496" s="39" t="s">
        <v>130</v>
      </c>
      <c r="F496" s="40">
        <v>19</v>
      </c>
      <c r="G496" s="56">
        <v>41004</v>
      </c>
      <c r="H496" s="42">
        <v>34</v>
      </c>
      <c r="I496" s="43">
        <v>1</v>
      </c>
      <c r="J496" s="56">
        <v>1206</v>
      </c>
      <c r="K496" s="40">
        <v>28</v>
      </c>
      <c r="L496" s="45" t="s">
        <v>440</v>
      </c>
      <c r="M496" s="46" t="s">
        <v>455</v>
      </c>
      <c r="N496" s="40">
        <v>16</v>
      </c>
      <c r="O496" s="57">
        <v>46072</v>
      </c>
      <c r="P496" s="57">
        <v>46078</v>
      </c>
      <c r="Q496" s="49">
        <v>7</v>
      </c>
      <c r="R496" s="49">
        <v>3</v>
      </c>
      <c r="S496" s="58">
        <v>0.35</v>
      </c>
      <c r="T496" s="57">
        <v>46079</v>
      </c>
      <c r="U496" s="49">
        <v>7</v>
      </c>
      <c r="V496" s="42">
        <v>54</v>
      </c>
      <c r="W496" s="40">
        <v>20</v>
      </c>
      <c r="X496" s="59">
        <v>24120</v>
      </c>
      <c r="Y496" s="40">
        <v>9</v>
      </c>
      <c r="Z496" s="56">
        <v>0</v>
      </c>
    </row>
    <row r="497" spans="1:26" x14ac:dyDescent="0.25">
      <c r="A497" s="38">
        <f>IFERROR(VLOOKUP(InteliPar[[#This Row],[Nombre de Articulo]],Productos[],4,FALSE),"00 Falta Info")</f>
        <v>0</v>
      </c>
      <c r="B497" s="34" t="str">
        <f>IFERROR(VLOOKUP(InteliPar[[#This Row],[Nombre de Articulo]],Productos[],3,FALSE),"00 Falta Info")</f>
        <v>Postres</v>
      </c>
      <c r="C497" s="34" t="str">
        <f>IFERROR(VLOOKUP(InteliPar[[#This Row],[Nombre de Articulo]],Productos[],2,FALSE),"00 Falta Info")</f>
        <v>Tortas</v>
      </c>
      <c r="D497" s="55">
        <v>46085</v>
      </c>
      <c r="E497" s="39" t="s">
        <v>131</v>
      </c>
      <c r="F497" s="40">
        <v>6</v>
      </c>
      <c r="G497" s="56">
        <v>58135</v>
      </c>
      <c r="H497" s="42">
        <v>55</v>
      </c>
      <c r="I497" s="43">
        <v>1</v>
      </c>
      <c r="J497" s="56">
        <v>1057</v>
      </c>
      <c r="K497" s="40">
        <v>18</v>
      </c>
      <c r="L497" s="45" t="s">
        <v>440</v>
      </c>
      <c r="M497" s="46" t="s">
        <v>455</v>
      </c>
      <c r="N497" s="40">
        <v>20</v>
      </c>
      <c r="O497" s="57">
        <v>46072</v>
      </c>
      <c r="P497" s="57">
        <v>46078</v>
      </c>
      <c r="Q497" s="49">
        <v>7</v>
      </c>
      <c r="R497" s="49">
        <v>3</v>
      </c>
      <c r="S497" s="58">
        <v>0.35</v>
      </c>
      <c r="T497" s="57">
        <v>46079</v>
      </c>
      <c r="U497" s="49">
        <v>7</v>
      </c>
      <c r="V497" s="42">
        <v>35</v>
      </c>
      <c r="W497" s="40">
        <v>0</v>
      </c>
      <c r="X497" s="59">
        <v>0</v>
      </c>
      <c r="Y497" s="40">
        <v>21</v>
      </c>
      <c r="Z497" s="56">
        <v>9513</v>
      </c>
    </row>
    <row r="498" spans="1:26" x14ac:dyDescent="0.25">
      <c r="A498" s="38">
        <f>IFERROR(VLOOKUP(InteliPar[[#This Row],[Nombre de Articulo]],Productos[],4,FALSE),"00 Falta Info")</f>
        <v>0</v>
      </c>
      <c r="B498" s="34" t="str">
        <f>IFERROR(VLOOKUP(InteliPar[[#This Row],[Nombre de Articulo]],Productos[],3,FALSE),"00 Falta Info")</f>
        <v>Postres</v>
      </c>
      <c r="C498" s="34" t="str">
        <f>IFERROR(VLOOKUP(InteliPar[[#This Row],[Nombre de Articulo]],Productos[],2,FALSE),"00 Falta Info")</f>
        <v>Tortas</v>
      </c>
      <c r="D498" s="55">
        <v>46085</v>
      </c>
      <c r="E498" s="39" t="s">
        <v>143</v>
      </c>
      <c r="F498" s="40">
        <v>8</v>
      </c>
      <c r="G498" s="56">
        <v>38650</v>
      </c>
      <c r="H498" s="42">
        <v>25</v>
      </c>
      <c r="I498" s="43">
        <v>1</v>
      </c>
      <c r="J498" s="56">
        <v>1546</v>
      </c>
      <c r="K498" s="40">
        <v>47</v>
      </c>
      <c r="L498" s="45" t="s">
        <v>440</v>
      </c>
      <c r="M498" s="46" t="s">
        <v>455</v>
      </c>
      <c r="N498" s="40">
        <v>0</v>
      </c>
      <c r="O498" s="57">
        <v>46072</v>
      </c>
      <c r="P498" s="57">
        <v>46078</v>
      </c>
      <c r="Q498" s="49">
        <v>7</v>
      </c>
      <c r="R498" s="49">
        <v>3</v>
      </c>
      <c r="S498" s="58">
        <v>0.35</v>
      </c>
      <c r="T498" s="57">
        <v>46079</v>
      </c>
      <c r="U498" s="49">
        <v>7</v>
      </c>
      <c r="V498" s="42">
        <v>91</v>
      </c>
      <c r="W498" s="40">
        <v>66</v>
      </c>
      <c r="X498" s="59">
        <v>102036</v>
      </c>
      <c r="Y498" s="40">
        <v>4</v>
      </c>
      <c r="Z498" s="56">
        <v>0</v>
      </c>
    </row>
    <row r="499" spans="1:26" x14ac:dyDescent="0.25">
      <c r="A499" s="38">
        <f>IFERROR(VLOOKUP(InteliPar[[#This Row],[Nombre de Articulo]],Productos[],4,FALSE),"00 Falta Info")</f>
        <v>0</v>
      </c>
      <c r="B499" s="34" t="str">
        <f>IFERROR(VLOOKUP(InteliPar[[#This Row],[Nombre de Articulo]],Productos[],3,FALSE),"00 Falta Info")</f>
        <v>Postres</v>
      </c>
      <c r="C499" s="34" t="str">
        <f>IFERROR(VLOOKUP(InteliPar[[#This Row],[Nombre de Articulo]],Productos[],2,FALSE),"00 Falta Info")</f>
        <v>Tortas</v>
      </c>
      <c r="D499" s="55">
        <v>46085</v>
      </c>
      <c r="E499" s="39" t="s">
        <v>132</v>
      </c>
      <c r="F499" s="40"/>
      <c r="G499" s="56">
        <v>7920</v>
      </c>
      <c r="H499" s="42">
        <v>33</v>
      </c>
      <c r="I499" s="43">
        <v>1</v>
      </c>
      <c r="J499" s="56">
        <v>240</v>
      </c>
      <c r="K499" s="40">
        <v>50</v>
      </c>
      <c r="L499" s="45" t="s">
        <v>440</v>
      </c>
      <c r="M499" s="46" t="s">
        <v>455</v>
      </c>
      <c r="N499" s="40">
        <v>0</v>
      </c>
      <c r="O499" s="57">
        <v>46072</v>
      </c>
      <c r="P499" s="57">
        <v>46078</v>
      </c>
      <c r="Q499" s="49">
        <v>7</v>
      </c>
      <c r="R499" s="49">
        <v>3</v>
      </c>
      <c r="S499" s="58">
        <v>0.35</v>
      </c>
      <c r="T499" s="57">
        <v>46079</v>
      </c>
      <c r="U499" s="49">
        <v>7</v>
      </c>
      <c r="V499" s="42">
        <v>97</v>
      </c>
      <c r="W499" s="40">
        <v>64</v>
      </c>
      <c r="X499" s="59">
        <v>15360</v>
      </c>
      <c r="Y499" s="40">
        <v>5</v>
      </c>
      <c r="Z499" s="56">
        <v>0</v>
      </c>
    </row>
    <row r="500" spans="1:26" x14ac:dyDescent="0.25">
      <c r="A500" s="38">
        <f>IFERROR(VLOOKUP(InteliPar[[#This Row],[Nombre de Articulo]],Productos[],4,FALSE),"00 Falta Info")</f>
        <v>0</v>
      </c>
      <c r="B500" s="34" t="str">
        <f>IFERROR(VLOOKUP(InteliPar[[#This Row],[Nombre de Articulo]],Productos[],3,FALSE),"00 Falta Info")</f>
        <v>Postres</v>
      </c>
      <c r="C500" s="34" t="str">
        <f>IFERROR(VLOOKUP(InteliPar[[#This Row],[Nombre de Articulo]],Productos[],2,FALSE),"00 Falta Info")</f>
        <v>Tortas</v>
      </c>
      <c r="D500" s="55">
        <v>46085</v>
      </c>
      <c r="E500" s="39" t="s">
        <v>144</v>
      </c>
      <c r="F500" s="40"/>
      <c r="G500" s="56">
        <v>9990</v>
      </c>
      <c r="H500" s="42">
        <v>30</v>
      </c>
      <c r="I500" s="43">
        <v>1</v>
      </c>
      <c r="J500" s="56">
        <v>333</v>
      </c>
      <c r="K500" s="40">
        <v>48</v>
      </c>
      <c r="L500" s="45" t="s">
        <v>440</v>
      </c>
      <c r="M500" s="46" t="s">
        <v>455</v>
      </c>
      <c r="N500" s="40">
        <v>0</v>
      </c>
      <c r="O500" s="57">
        <v>46072</v>
      </c>
      <c r="P500" s="57">
        <v>46078</v>
      </c>
      <c r="Q500" s="49">
        <v>7</v>
      </c>
      <c r="R500" s="49">
        <v>3</v>
      </c>
      <c r="S500" s="58">
        <v>0.35</v>
      </c>
      <c r="T500" s="57">
        <v>46079</v>
      </c>
      <c r="U500" s="49">
        <v>7</v>
      </c>
      <c r="V500" s="42">
        <v>93</v>
      </c>
      <c r="W500" s="40">
        <v>63</v>
      </c>
      <c r="X500" s="59">
        <v>20979</v>
      </c>
      <c r="Y500" s="40">
        <v>4</v>
      </c>
      <c r="Z500" s="56">
        <v>0</v>
      </c>
    </row>
    <row r="501" spans="1:26" x14ac:dyDescent="0.25">
      <c r="A501" s="38">
        <f>IFERROR(VLOOKUP(InteliPar[[#This Row],[Nombre de Articulo]],Productos[],4,FALSE),"00 Falta Info")</f>
        <v>0</v>
      </c>
      <c r="B501" s="34" t="str">
        <f>IFERROR(VLOOKUP(InteliPar[[#This Row],[Nombre de Articulo]],Productos[],3,FALSE),"00 Falta Info")</f>
        <v>Postres</v>
      </c>
      <c r="C501" s="34" t="str">
        <f>IFERROR(VLOOKUP(InteliPar[[#This Row],[Nombre de Articulo]],Productos[],2,FALSE),"00 Falta Info")</f>
        <v>Tortas</v>
      </c>
      <c r="D501" s="55">
        <v>46085</v>
      </c>
      <c r="E501" s="39" t="s">
        <v>133</v>
      </c>
      <c r="F501" s="40"/>
      <c r="G501" s="56">
        <v>6580</v>
      </c>
      <c r="H501" s="42">
        <v>14</v>
      </c>
      <c r="I501" s="43">
        <v>1</v>
      </c>
      <c r="J501" s="56">
        <v>470</v>
      </c>
      <c r="K501" s="40">
        <v>0</v>
      </c>
      <c r="L501" s="45" t="s">
        <v>440</v>
      </c>
      <c r="M501" s="46" t="s">
        <v>455</v>
      </c>
      <c r="N501" s="40">
        <v>0</v>
      </c>
      <c r="O501" s="57">
        <v>46072</v>
      </c>
      <c r="P501" s="57">
        <v>46078</v>
      </c>
      <c r="Q501" s="49">
        <v>7</v>
      </c>
      <c r="R501" s="49">
        <v>3</v>
      </c>
      <c r="S501" s="58">
        <v>0.35</v>
      </c>
      <c r="T501" s="57">
        <v>46079</v>
      </c>
      <c r="U501" s="49">
        <v>7</v>
      </c>
      <c r="V501" s="42">
        <v>0</v>
      </c>
      <c r="W501" s="40">
        <v>0</v>
      </c>
      <c r="X501" s="59">
        <v>0</v>
      </c>
      <c r="Y501" s="40">
        <v>0</v>
      </c>
      <c r="Z501" s="56">
        <v>0</v>
      </c>
    </row>
    <row r="502" spans="1:26" x14ac:dyDescent="0.25">
      <c r="A502" s="38">
        <f>IFERROR(VLOOKUP(InteliPar[[#This Row],[Nombre de Articulo]],Productos[],4,FALSE),"00 Falta Info")</f>
        <v>0</v>
      </c>
      <c r="B502" s="34" t="str">
        <f>IFERROR(VLOOKUP(InteliPar[[#This Row],[Nombre de Articulo]],Productos[],3,FALSE),"00 Falta Info")</f>
        <v>Postres</v>
      </c>
      <c r="C502" s="34" t="str">
        <f>IFERROR(VLOOKUP(InteliPar[[#This Row],[Nombre de Articulo]],Productos[],2,FALSE),"00 Falta Info")</f>
        <v>Tortas</v>
      </c>
      <c r="D502" s="55">
        <v>46085</v>
      </c>
      <c r="E502" s="39" t="s">
        <v>145</v>
      </c>
      <c r="F502" s="40">
        <v>4</v>
      </c>
      <c r="G502" s="56">
        <v>19380</v>
      </c>
      <c r="H502" s="42">
        <v>17</v>
      </c>
      <c r="I502" s="43">
        <v>1</v>
      </c>
      <c r="J502" s="56">
        <v>1140</v>
      </c>
      <c r="K502" s="40">
        <v>12</v>
      </c>
      <c r="L502" s="45" t="s">
        <v>440</v>
      </c>
      <c r="M502" s="46" t="s">
        <v>455</v>
      </c>
      <c r="N502" s="40">
        <v>0</v>
      </c>
      <c r="O502" s="57">
        <v>46072</v>
      </c>
      <c r="P502" s="57">
        <v>46078</v>
      </c>
      <c r="Q502" s="49">
        <v>7</v>
      </c>
      <c r="R502" s="49">
        <v>3</v>
      </c>
      <c r="S502" s="58">
        <v>0.35</v>
      </c>
      <c r="T502" s="57">
        <v>46079</v>
      </c>
      <c r="U502" s="49">
        <v>7</v>
      </c>
      <c r="V502" s="42">
        <v>24</v>
      </c>
      <c r="W502" s="40">
        <v>7</v>
      </c>
      <c r="X502" s="59">
        <v>7980</v>
      </c>
      <c r="Y502" s="40">
        <v>10</v>
      </c>
      <c r="Z502" s="56">
        <v>0</v>
      </c>
    </row>
    <row r="503" spans="1:26" x14ac:dyDescent="0.25">
      <c r="A503" s="38">
        <f>IFERROR(VLOOKUP(InteliPar[[#This Row],[Nombre de Articulo]],Productos[],4,FALSE),"00 Falta Info")</f>
        <v>0</v>
      </c>
      <c r="B503" s="34" t="str">
        <f>IFERROR(VLOOKUP(InteliPar[[#This Row],[Nombre de Articulo]],Productos[],3,FALSE),"00 Falta Info")</f>
        <v>Postres</v>
      </c>
      <c r="C503" s="34" t="str">
        <f>IFERROR(VLOOKUP(InteliPar[[#This Row],[Nombre de Articulo]],Productos[],2,FALSE),"00 Falta Info")</f>
        <v>Tortas</v>
      </c>
      <c r="D503" s="55">
        <v>46085</v>
      </c>
      <c r="E503" s="39" t="s">
        <v>135</v>
      </c>
      <c r="F503" s="40">
        <v>5</v>
      </c>
      <c r="G503" s="56">
        <v>1632</v>
      </c>
      <c r="H503" s="42">
        <v>6</v>
      </c>
      <c r="I503" s="43">
        <v>1</v>
      </c>
      <c r="J503" s="56">
        <v>272</v>
      </c>
      <c r="K503" s="40">
        <v>9</v>
      </c>
      <c r="L503" s="45" t="s">
        <v>440</v>
      </c>
      <c r="M503" s="46" t="s">
        <v>455</v>
      </c>
      <c r="N503" s="40">
        <v>0</v>
      </c>
      <c r="O503" s="57">
        <v>46072</v>
      </c>
      <c r="P503" s="57">
        <v>46078</v>
      </c>
      <c r="Q503" s="49">
        <v>7</v>
      </c>
      <c r="R503" s="49">
        <v>3</v>
      </c>
      <c r="S503" s="58">
        <v>0.35</v>
      </c>
      <c r="T503" s="57">
        <v>46079</v>
      </c>
      <c r="U503" s="49">
        <v>7</v>
      </c>
      <c r="V503" s="42">
        <v>18</v>
      </c>
      <c r="W503" s="40">
        <v>12</v>
      </c>
      <c r="X503" s="59">
        <v>3264</v>
      </c>
      <c r="Y503" s="40">
        <v>5</v>
      </c>
      <c r="Z503" s="56">
        <v>0</v>
      </c>
    </row>
    <row r="504" spans="1:26" x14ac:dyDescent="0.25">
      <c r="A504" s="38">
        <f>IFERROR(VLOOKUP(InteliPar[[#This Row],[Nombre de Articulo]],Productos[],4,FALSE),"00 Falta Info")</f>
        <v>0</v>
      </c>
      <c r="B504" s="34" t="str">
        <f>IFERROR(VLOOKUP(InteliPar[[#This Row],[Nombre de Articulo]],Productos[],3,FALSE),"00 Falta Info")</f>
        <v>Colación</v>
      </c>
      <c r="C504" s="34" t="str">
        <f>IFERROR(VLOOKUP(InteliPar[[#This Row],[Nombre de Articulo]],Productos[],2,FALSE),"00 Falta Info")</f>
        <v>Colacion</v>
      </c>
      <c r="D504" s="55">
        <v>46085</v>
      </c>
      <c r="E504" s="39" t="s">
        <v>137</v>
      </c>
      <c r="F504" s="40">
        <v>8</v>
      </c>
      <c r="G504" s="56">
        <v>41600</v>
      </c>
      <c r="H504" s="42">
        <v>8</v>
      </c>
      <c r="I504" s="43" t="s">
        <v>73</v>
      </c>
      <c r="J504" s="56">
        <v>5200</v>
      </c>
      <c r="K504" s="40">
        <v>8</v>
      </c>
      <c r="L504" s="45" t="s">
        <v>74</v>
      </c>
      <c r="M504" s="46" t="s">
        <v>441</v>
      </c>
      <c r="N504" s="40">
        <v>6</v>
      </c>
      <c r="O504" s="57">
        <v>46072</v>
      </c>
      <c r="P504" s="57">
        <v>46078</v>
      </c>
      <c r="Q504" s="49">
        <v>7</v>
      </c>
      <c r="R504" s="49">
        <v>3</v>
      </c>
      <c r="S504" s="58">
        <v>0.35</v>
      </c>
      <c r="T504" s="57">
        <v>46079</v>
      </c>
      <c r="U504" s="49">
        <v>7</v>
      </c>
      <c r="V504" s="42">
        <v>16</v>
      </c>
      <c r="W504" s="40">
        <v>8</v>
      </c>
      <c r="X504" s="59">
        <v>41600</v>
      </c>
      <c r="Y504" s="40">
        <v>7</v>
      </c>
      <c r="Z504" s="56">
        <v>0</v>
      </c>
    </row>
    <row r="505" spans="1:26" x14ac:dyDescent="0.25">
      <c r="A505" s="38">
        <f>IFERROR(VLOOKUP(InteliPar[[#This Row],[Nombre de Articulo]],Productos[],4,FALSE),"00 Falta Info")</f>
        <v>0</v>
      </c>
      <c r="B505" s="34" t="str">
        <f>IFERROR(VLOOKUP(InteliPar[[#This Row],[Nombre de Articulo]],Productos[],3,FALSE),"00 Falta Info")</f>
        <v>Colación</v>
      </c>
      <c r="C505" s="34" t="str">
        <f>IFERROR(VLOOKUP(InteliPar[[#This Row],[Nombre de Articulo]],Productos[],2,FALSE),"00 Falta Info")</f>
        <v>Colacion</v>
      </c>
      <c r="D505" s="55">
        <v>46085</v>
      </c>
      <c r="E505" s="39" t="s">
        <v>141</v>
      </c>
      <c r="F505" s="40">
        <v>5</v>
      </c>
      <c r="G505" s="56"/>
      <c r="H505" s="42"/>
      <c r="I505" s="43" t="s">
        <v>73</v>
      </c>
      <c r="J505" s="56">
        <v>8000</v>
      </c>
      <c r="K505" s="40">
        <v>3</v>
      </c>
      <c r="L505" s="45" t="s">
        <v>74</v>
      </c>
      <c r="M505" s="46" t="s">
        <v>456</v>
      </c>
      <c r="N505" s="40">
        <v>0</v>
      </c>
      <c r="O505" s="57">
        <v>46072</v>
      </c>
      <c r="P505" s="57">
        <v>46078</v>
      </c>
      <c r="Q505" s="49">
        <v>7</v>
      </c>
      <c r="R505" s="49">
        <v>3</v>
      </c>
      <c r="S505" s="58">
        <v>0.35</v>
      </c>
      <c r="T505" s="57">
        <v>46079</v>
      </c>
      <c r="U505" s="49">
        <v>7</v>
      </c>
      <c r="V505" s="42">
        <v>6</v>
      </c>
      <c r="W505" s="40">
        <v>6</v>
      </c>
      <c r="X505" s="59">
        <v>48000</v>
      </c>
      <c r="Y505" s="40">
        <v>0</v>
      </c>
      <c r="Z505" s="56">
        <v>0</v>
      </c>
    </row>
    <row r="506" spans="1:26" x14ac:dyDescent="0.25">
      <c r="A506" s="38">
        <f>IFERROR(VLOOKUP(InteliPar[[#This Row],[Nombre de Articulo]],Productos[],4,FALSE),"00 Falta Info")</f>
        <v>0</v>
      </c>
      <c r="B506" s="34" t="str">
        <f>IFERROR(VLOOKUP(InteliPar[[#This Row],[Nombre de Articulo]],Productos[],3,FALSE),"00 Falta Info")</f>
        <v>Colación</v>
      </c>
      <c r="C506" s="34" t="str">
        <f>IFERROR(VLOOKUP(InteliPar[[#This Row],[Nombre de Articulo]],Productos[],2,FALSE),"00 Falta Info")</f>
        <v>Colacion</v>
      </c>
      <c r="D506" s="55">
        <v>46085</v>
      </c>
      <c r="E506" s="39" t="s">
        <v>138</v>
      </c>
      <c r="F506" s="40">
        <v>21.1</v>
      </c>
      <c r="G506" s="56"/>
      <c r="H506" s="42"/>
      <c r="I506" s="43" t="s">
        <v>73</v>
      </c>
      <c r="J506" s="56">
        <v>6700</v>
      </c>
      <c r="K506" s="40">
        <v>12.9</v>
      </c>
      <c r="L506" s="45" t="s">
        <v>74</v>
      </c>
      <c r="M506" s="46" t="s">
        <v>437</v>
      </c>
      <c r="N506" s="40">
        <v>21.1</v>
      </c>
      <c r="O506" s="57">
        <v>46072</v>
      </c>
      <c r="P506" s="57">
        <v>46078</v>
      </c>
      <c r="Q506" s="49">
        <v>7</v>
      </c>
      <c r="R506" s="49">
        <v>3</v>
      </c>
      <c r="S506" s="58">
        <v>0.35</v>
      </c>
      <c r="T506" s="57">
        <v>46079</v>
      </c>
      <c r="U506" s="49">
        <v>7</v>
      </c>
      <c r="V506" s="42">
        <v>25</v>
      </c>
      <c r="W506" s="40">
        <v>25</v>
      </c>
      <c r="X506" s="59">
        <v>167500</v>
      </c>
      <c r="Y506" s="40">
        <v>0</v>
      </c>
      <c r="Z506" s="56">
        <v>0</v>
      </c>
    </row>
    <row r="507" spans="1:26" x14ac:dyDescent="0.25">
      <c r="A507" s="38">
        <f>IFERROR(VLOOKUP(InteliPar[[#This Row],[Nombre de Articulo]],Productos[],4,FALSE),"00 Falta Info")</f>
        <v>0</v>
      </c>
      <c r="B507" s="34" t="str">
        <f>IFERROR(VLOOKUP(InteliPar[[#This Row],[Nombre de Articulo]],Productos[],3,FALSE),"00 Falta Info")</f>
        <v>Colación</v>
      </c>
      <c r="C507" s="34" t="str">
        <f>IFERROR(VLOOKUP(InteliPar[[#This Row],[Nombre de Articulo]],Productos[],2,FALSE),"00 Falta Info")</f>
        <v>Colacion</v>
      </c>
      <c r="D507" s="55">
        <v>46085</v>
      </c>
      <c r="E507" s="39" t="s">
        <v>139</v>
      </c>
      <c r="F507" s="40"/>
      <c r="G507" s="56"/>
      <c r="H507" s="42"/>
      <c r="I507" s="43" t="s">
        <v>73</v>
      </c>
      <c r="J507" s="56"/>
      <c r="K507" s="40">
        <v>9</v>
      </c>
      <c r="L507" s="45" t="s">
        <v>74</v>
      </c>
      <c r="M507" s="46" t="s">
        <v>437</v>
      </c>
      <c r="N507" s="40">
        <v>0</v>
      </c>
      <c r="O507" s="57">
        <v>46072</v>
      </c>
      <c r="P507" s="57">
        <v>46078</v>
      </c>
      <c r="Q507" s="49">
        <v>7</v>
      </c>
      <c r="R507" s="49">
        <v>3</v>
      </c>
      <c r="S507" s="58">
        <v>0.35</v>
      </c>
      <c r="T507" s="57">
        <v>46079</v>
      </c>
      <c r="U507" s="49">
        <v>7</v>
      </c>
      <c r="V507" s="42">
        <v>18</v>
      </c>
      <c r="W507" s="40">
        <v>18</v>
      </c>
      <c r="X507" s="59">
        <v>0</v>
      </c>
      <c r="Y507" s="40">
        <v>0</v>
      </c>
      <c r="Z507" s="56">
        <v>0</v>
      </c>
    </row>
    <row r="508" spans="1:26" x14ac:dyDescent="0.25">
      <c r="A508" s="38">
        <f>IFERROR(VLOOKUP(InteliPar[[#This Row],[Nombre de Articulo]],Productos[],4,FALSE),"00 Falta Info")</f>
        <v>0</v>
      </c>
      <c r="B508" s="34" t="str">
        <f>IFERROR(VLOOKUP(InteliPar[[#This Row],[Nombre de Articulo]],Productos[],3,FALSE),"00 Falta Info")</f>
        <v>Colación</v>
      </c>
      <c r="C508" s="34" t="str">
        <f>IFERROR(VLOOKUP(InteliPar[[#This Row],[Nombre de Articulo]],Productos[],2,FALSE),"00 Falta Info")</f>
        <v>Colacion</v>
      </c>
      <c r="D508" s="55">
        <v>46085</v>
      </c>
      <c r="E508" s="39" t="s">
        <v>140</v>
      </c>
      <c r="F508" s="40"/>
      <c r="G508" s="56">
        <v>60437.5</v>
      </c>
      <c r="H508" s="42">
        <v>24.18</v>
      </c>
      <c r="I508" s="43" t="s">
        <v>73</v>
      </c>
      <c r="J508" s="56">
        <v>2500</v>
      </c>
      <c r="K508" s="40">
        <v>21.2</v>
      </c>
      <c r="L508" s="45" t="s">
        <v>74</v>
      </c>
      <c r="M508" s="46" t="s">
        <v>437</v>
      </c>
      <c r="N508" s="40">
        <v>24.2</v>
      </c>
      <c r="O508" s="57">
        <v>46072</v>
      </c>
      <c r="P508" s="57">
        <v>46078</v>
      </c>
      <c r="Q508" s="49">
        <v>7</v>
      </c>
      <c r="R508" s="49">
        <v>3</v>
      </c>
      <c r="S508" s="58">
        <v>0.35</v>
      </c>
      <c r="T508" s="57">
        <v>46079</v>
      </c>
      <c r="U508" s="49">
        <v>7</v>
      </c>
      <c r="V508" s="42">
        <v>41</v>
      </c>
      <c r="W508" s="40">
        <v>17</v>
      </c>
      <c r="X508" s="59">
        <v>42500</v>
      </c>
      <c r="Y508" s="40">
        <v>8</v>
      </c>
      <c r="Z508" s="56">
        <v>0</v>
      </c>
    </row>
    <row r="509" spans="1:26" x14ac:dyDescent="0.25">
      <c r="A509" s="38">
        <f>IFERROR(VLOOKUP(InteliPar[[#This Row],[Nombre de Articulo]],Productos[],4,FALSE),"00 Falta Info")</f>
        <v>0</v>
      </c>
      <c r="B509" s="34" t="str">
        <f>IFERROR(VLOOKUP(InteliPar[[#This Row],[Nombre de Articulo]],Productos[],3,FALSE),"00 Falta Info")</f>
        <v>Aves</v>
      </c>
      <c r="C509" s="34" t="str">
        <f>IFERROR(VLOOKUP(InteliPar[[#This Row],[Nombre de Articulo]],Productos[],2,FALSE),"00 Falta Info")</f>
        <v>Pollo</v>
      </c>
      <c r="D509" s="55">
        <v>46092</v>
      </c>
      <c r="E509" s="39" t="s">
        <v>71</v>
      </c>
      <c r="F509" s="40">
        <v>12.4</v>
      </c>
      <c r="G509" s="56">
        <v>88439.8</v>
      </c>
      <c r="H509" s="42">
        <v>21.74</v>
      </c>
      <c r="I509" s="43" t="s">
        <v>73</v>
      </c>
      <c r="J509" s="56">
        <v>4067.3</v>
      </c>
      <c r="K509" s="40">
        <v>6.8</v>
      </c>
      <c r="L509" s="45" t="s">
        <v>74</v>
      </c>
      <c r="M509" s="46" t="s">
        <v>437</v>
      </c>
      <c r="N509" s="40">
        <v>0</v>
      </c>
      <c r="O509" s="57">
        <v>46079</v>
      </c>
      <c r="P509" s="57">
        <v>46085</v>
      </c>
      <c r="Q509" s="49">
        <v>7</v>
      </c>
      <c r="R509" s="49">
        <v>3</v>
      </c>
      <c r="S509" s="58">
        <v>0.35</v>
      </c>
      <c r="T509" s="57">
        <v>46086</v>
      </c>
      <c r="U509" s="49">
        <v>7</v>
      </c>
      <c r="V509" s="42">
        <v>14</v>
      </c>
      <c r="W509" s="40">
        <v>0</v>
      </c>
      <c r="X509" s="59">
        <v>0</v>
      </c>
      <c r="Y509" s="40">
        <v>22</v>
      </c>
      <c r="Z509" s="56">
        <v>17779.911428571428</v>
      </c>
    </row>
    <row r="510" spans="1:26" x14ac:dyDescent="0.25">
      <c r="A510" s="38">
        <f>IFERROR(VLOOKUP(InteliPar[[#This Row],[Nombre de Articulo]],Productos[],4,FALSE),"00 Falta Info")</f>
        <v>0</v>
      </c>
      <c r="B510" s="34" t="str">
        <f>IFERROR(VLOOKUP(InteliPar[[#This Row],[Nombre de Articulo]],Productos[],3,FALSE),"00 Falta Info")</f>
        <v>Carnes</v>
      </c>
      <c r="C510" s="34" t="str">
        <f>IFERROR(VLOOKUP(InteliPar[[#This Row],[Nombre de Articulo]],Productos[],2,FALSE),"00 Falta Info")</f>
        <v>Vacuno</v>
      </c>
      <c r="D510" s="55">
        <v>46092</v>
      </c>
      <c r="E510" s="39" t="s">
        <v>102</v>
      </c>
      <c r="F510" s="40"/>
      <c r="G510" s="56">
        <v>263835</v>
      </c>
      <c r="H510" s="42">
        <v>16.5</v>
      </c>
      <c r="I510" s="43" t="s">
        <v>73</v>
      </c>
      <c r="J510" s="56">
        <v>15990</v>
      </c>
      <c r="K510" s="40">
        <v>0</v>
      </c>
      <c r="L510" s="45" t="s">
        <v>74</v>
      </c>
      <c r="M510" s="46" t="s">
        <v>438</v>
      </c>
      <c r="N510" s="40">
        <v>0</v>
      </c>
      <c r="O510" s="57">
        <v>46079</v>
      </c>
      <c r="P510" s="57">
        <v>46085</v>
      </c>
      <c r="Q510" s="49">
        <v>7</v>
      </c>
      <c r="R510" s="49">
        <v>3</v>
      </c>
      <c r="S510" s="58">
        <v>0.35</v>
      </c>
      <c r="T510" s="57">
        <v>46086</v>
      </c>
      <c r="U510" s="49">
        <v>7</v>
      </c>
      <c r="V510" s="42">
        <v>0</v>
      </c>
      <c r="W510" s="40">
        <v>0</v>
      </c>
      <c r="X510" s="59">
        <v>0</v>
      </c>
      <c r="Y510" s="40">
        <v>0</v>
      </c>
      <c r="Z510" s="56">
        <v>0</v>
      </c>
    </row>
    <row r="511" spans="1:26" x14ac:dyDescent="0.25">
      <c r="A511" s="38">
        <f>IFERROR(VLOOKUP(InteliPar[[#This Row],[Nombre de Articulo]],Productos[],4,FALSE),"00 Falta Info")</f>
        <v>0</v>
      </c>
      <c r="B511" s="34" t="str">
        <f>IFERROR(VLOOKUP(InteliPar[[#This Row],[Nombre de Articulo]],Productos[],3,FALSE),"00 Falta Info")</f>
        <v>Carnes</v>
      </c>
      <c r="C511" s="34" t="str">
        <f>IFERROR(VLOOKUP(InteliPar[[#This Row],[Nombre de Articulo]],Productos[],2,FALSE),"00 Falta Info")</f>
        <v>Vacuno</v>
      </c>
      <c r="D511" s="55">
        <v>46092</v>
      </c>
      <c r="E511" s="39" t="s">
        <v>103</v>
      </c>
      <c r="F511" s="40">
        <v>129.80000000000001</v>
      </c>
      <c r="G511" s="56">
        <v>665040</v>
      </c>
      <c r="H511" s="42">
        <v>78.239999999999995</v>
      </c>
      <c r="I511" s="43" t="s">
        <v>458</v>
      </c>
      <c r="J511" s="56">
        <v>8500</v>
      </c>
      <c r="K511" s="40">
        <v>129.80000000000001</v>
      </c>
      <c r="L511" s="45" t="s">
        <v>440</v>
      </c>
      <c r="M511" s="46" t="s">
        <v>441</v>
      </c>
      <c r="N511" s="40">
        <v>120</v>
      </c>
      <c r="O511" s="57">
        <v>46079</v>
      </c>
      <c r="P511" s="57">
        <v>46085</v>
      </c>
      <c r="Q511" s="49">
        <v>7</v>
      </c>
      <c r="R511" s="49">
        <v>3</v>
      </c>
      <c r="S511" s="58">
        <v>0.35</v>
      </c>
      <c r="T511" s="57">
        <v>46086</v>
      </c>
      <c r="U511" s="49">
        <v>7</v>
      </c>
      <c r="V511" s="42">
        <v>251</v>
      </c>
      <c r="W511" s="40">
        <v>173</v>
      </c>
      <c r="X511" s="59">
        <v>1470500</v>
      </c>
      <c r="Y511" s="40">
        <v>4</v>
      </c>
      <c r="Z511" s="56">
        <v>0</v>
      </c>
    </row>
    <row r="512" spans="1:26" x14ac:dyDescent="0.25">
      <c r="A512" s="38">
        <f>IFERROR(VLOOKUP(InteliPar[[#This Row],[Nombre de Articulo]],Productos[],4,FALSE),"00 Falta Info")</f>
        <v>0</v>
      </c>
      <c r="B512" s="34" t="str">
        <f>IFERROR(VLOOKUP(InteliPar[[#This Row],[Nombre de Articulo]],Productos[],3,FALSE),"00 Falta Info")</f>
        <v>Carnes</v>
      </c>
      <c r="C512" s="34" t="str">
        <f>IFERROR(VLOOKUP(InteliPar[[#This Row],[Nombre de Articulo]],Productos[],2,FALSE),"00 Falta Info")</f>
        <v>Vacuno</v>
      </c>
      <c r="D512" s="55">
        <v>46092</v>
      </c>
      <c r="E512" s="39" t="s">
        <v>84</v>
      </c>
      <c r="F512" s="40">
        <v>16.600000000000001</v>
      </c>
      <c r="G512" s="56">
        <v>436474</v>
      </c>
      <c r="H512" s="42">
        <v>29.63</v>
      </c>
      <c r="I512" s="43" t="s">
        <v>73</v>
      </c>
      <c r="J512" s="56">
        <v>14729.29</v>
      </c>
      <c r="K512" s="40">
        <v>18</v>
      </c>
      <c r="L512" s="45" t="s">
        <v>74</v>
      </c>
      <c r="M512" s="46" t="s">
        <v>459</v>
      </c>
      <c r="N512" s="40">
        <v>0</v>
      </c>
      <c r="O512" s="57">
        <v>46079</v>
      </c>
      <c r="P512" s="57">
        <v>46085</v>
      </c>
      <c r="Q512" s="49">
        <v>7</v>
      </c>
      <c r="R512" s="49">
        <v>3</v>
      </c>
      <c r="S512" s="58">
        <v>0.35</v>
      </c>
      <c r="T512" s="57">
        <v>46086</v>
      </c>
      <c r="U512" s="49">
        <v>7</v>
      </c>
      <c r="V512" s="42">
        <v>35</v>
      </c>
      <c r="W512" s="40">
        <v>6</v>
      </c>
      <c r="X512" s="59">
        <v>88375.74</v>
      </c>
      <c r="Y512" s="40">
        <v>12</v>
      </c>
      <c r="Z512" s="56">
        <v>0</v>
      </c>
    </row>
    <row r="513" spans="1:26" x14ac:dyDescent="0.25">
      <c r="A513" s="38">
        <f>IFERROR(VLOOKUP(InteliPar[[#This Row],[Nombre de Articulo]],Productos[],4,FALSE),"00 Falta Info")</f>
        <v>0</v>
      </c>
      <c r="B513" s="34" t="str">
        <f>IFERROR(VLOOKUP(InteliPar[[#This Row],[Nombre de Articulo]],Productos[],3,FALSE),"00 Falta Info")</f>
        <v>Carnes</v>
      </c>
      <c r="C513" s="34" t="str">
        <f>IFERROR(VLOOKUP(InteliPar[[#This Row],[Nombre de Articulo]],Productos[],2,FALSE),"00 Falta Info")</f>
        <v>Vacuno</v>
      </c>
      <c r="D513" s="55">
        <v>46092</v>
      </c>
      <c r="E513" s="39" t="s">
        <v>104</v>
      </c>
      <c r="F513" s="40">
        <v>29</v>
      </c>
      <c r="G513" s="56">
        <v>580720</v>
      </c>
      <c r="H513" s="42">
        <v>68.319999999999993</v>
      </c>
      <c r="I513" s="43" t="s">
        <v>458</v>
      </c>
      <c r="J513" s="56">
        <v>8500</v>
      </c>
      <c r="K513" s="40">
        <v>29</v>
      </c>
      <c r="L513" s="45" t="s">
        <v>440</v>
      </c>
      <c r="M513" s="46" t="s">
        <v>441</v>
      </c>
      <c r="N513" s="40">
        <v>40</v>
      </c>
      <c r="O513" s="57">
        <v>46079</v>
      </c>
      <c r="P513" s="57">
        <v>46085</v>
      </c>
      <c r="Q513" s="49">
        <v>7</v>
      </c>
      <c r="R513" s="49">
        <v>3</v>
      </c>
      <c r="S513" s="58">
        <v>0.35</v>
      </c>
      <c r="T513" s="57">
        <v>46086</v>
      </c>
      <c r="U513" s="49">
        <v>7</v>
      </c>
      <c r="V513" s="42">
        <v>56</v>
      </c>
      <c r="W513" s="40">
        <v>0</v>
      </c>
      <c r="X513" s="59">
        <v>0</v>
      </c>
      <c r="Y513" s="40">
        <v>16</v>
      </c>
      <c r="Z513" s="56">
        <v>0</v>
      </c>
    </row>
    <row r="514" spans="1:26" x14ac:dyDescent="0.25">
      <c r="A514" s="38">
        <f>IFERROR(VLOOKUP(InteliPar[[#This Row],[Nombre de Articulo]],Productos[],4,FALSE),"00 Falta Info")</f>
        <v>0</v>
      </c>
      <c r="B514" s="34" t="str">
        <f>IFERROR(VLOOKUP(InteliPar[[#This Row],[Nombre de Articulo]],Productos[],3,FALSE),"00 Falta Info")</f>
        <v>Carnes</v>
      </c>
      <c r="C514" s="34" t="str">
        <f>IFERROR(VLOOKUP(InteliPar[[#This Row],[Nombre de Articulo]],Productos[],2,FALSE),"00 Falta Info")</f>
        <v>Vacuno</v>
      </c>
      <c r="D514" s="55">
        <v>46092</v>
      </c>
      <c r="E514" s="39" t="s">
        <v>105</v>
      </c>
      <c r="F514" s="40">
        <v>6</v>
      </c>
      <c r="G514" s="56">
        <v>69167</v>
      </c>
      <c r="H514" s="42">
        <v>8.44</v>
      </c>
      <c r="I514" s="43" t="s">
        <v>73</v>
      </c>
      <c r="J514" s="56">
        <v>8200</v>
      </c>
      <c r="K514" s="40">
        <v>6</v>
      </c>
      <c r="L514" s="45" t="s">
        <v>74</v>
      </c>
      <c r="M514" s="46" t="s">
        <v>441</v>
      </c>
      <c r="N514" s="40">
        <v>0</v>
      </c>
      <c r="O514" s="57">
        <v>46079</v>
      </c>
      <c r="P514" s="57">
        <v>46085</v>
      </c>
      <c r="Q514" s="49">
        <v>7</v>
      </c>
      <c r="R514" s="49">
        <v>3</v>
      </c>
      <c r="S514" s="58">
        <v>0.35</v>
      </c>
      <c r="T514" s="57">
        <v>46086</v>
      </c>
      <c r="U514" s="49">
        <v>7</v>
      </c>
      <c r="V514" s="42">
        <v>12</v>
      </c>
      <c r="W514" s="40">
        <v>4</v>
      </c>
      <c r="X514" s="59">
        <v>32800</v>
      </c>
      <c r="Y514" s="40">
        <v>10</v>
      </c>
      <c r="Z514" s="56">
        <v>0</v>
      </c>
    </row>
    <row r="515" spans="1:26" x14ac:dyDescent="0.25">
      <c r="A515" s="38">
        <f>IFERROR(VLOOKUP(InteliPar[[#This Row],[Nombre de Articulo]],Productos[],4,FALSE),"00 Falta Info")</f>
        <v>0</v>
      </c>
      <c r="B515" s="34" t="str">
        <f>IFERROR(VLOOKUP(InteliPar[[#This Row],[Nombre de Articulo]],Productos[],3,FALSE),"00 Falta Info")</f>
        <v>Carnes</v>
      </c>
      <c r="C515" s="34" t="str">
        <f>IFERROR(VLOOKUP(InteliPar[[#This Row],[Nombre de Articulo]],Productos[],2,FALSE),"00 Falta Info")</f>
        <v>Vacuno</v>
      </c>
      <c r="D515" s="55">
        <v>46092</v>
      </c>
      <c r="E515" s="39" t="s">
        <v>106</v>
      </c>
      <c r="F515" s="40">
        <v>57</v>
      </c>
      <c r="G515" s="56">
        <v>225000</v>
      </c>
      <c r="H515" s="42">
        <v>75</v>
      </c>
      <c r="I515" s="43" t="s">
        <v>439</v>
      </c>
      <c r="J515" s="56">
        <v>3000</v>
      </c>
      <c r="K515" s="40">
        <v>83</v>
      </c>
      <c r="L515" s="45" t="s">
        <v>443</v>
      </c>
      <c r="M515" s="46" t="s">
        <v>441</v>
      </c>
      <c r="N515" s="40">
        <v>90</v>
      </c>
      <c r="O515" s="57">
        <v>46079</v>
      </c>
      <c r="P515" s="57">
        <v>46085</v>
      </c>
      <c r="Q515" s="49">
        <v>7</v>
      </c>
      <c r="R515" s="49">
        <v>3</v>
      </c>
      <c r="S515" s="58">
        <v>0.35</v>
      </c>
      <c r="T515" s="57">
        <v>46086</v>
      </c>
      <c r="U515" s="49">
        <v>7</v>
      </c>
      <c r="V515" s="42">
        <v>161</v>
      </c>
      <c r="W515" s="40">
        <v>86</v>
      </c>
      <c r="X515" s="59">
        <v>258000</v>
      </c>
      <c r="Y515" s="40">
        <v>6</v>
      </c>
      <c r="Z515" s="56">
        <v>0</v>
      </c>
    </row>
    <row r="516" spans="1:26" x14ac:dyDescent="0.25">
      <c r="A516" s="38">
        <f>IFERROR(VLOOKUP(InteliPar[[#This Row],[Nombre de Articulo]],Productos[],4,FALSE),"00 Falta Info")</f>
        <v>0</v>
      </c>
      <c r="B516" s="34" t="str">
        <f>IFERROR(VLOOKUP(InteliPar[[#This Row],[Nombre de Articulo]],Productos[],3,FALSE),"00 Falta Info")</f>
        <v>Pescado</v>
      </c>
      <c r="C516" s="34" t="str">
        <f>IFERROR(VLOOKUP(InteliPar[[#This Row],[Nombre de Articulo]],Productos[],2,FALSE),"00 Falta Info")</f>
        <v>Pescado</v>
      </c>
      <c r="D516" s="55">
        <v>46092</v>
      </c>
      <c r="E516" s="39" t="s">
        <v>86</v>
      </c>
      <c r="F516" s="40">
        <v>11.4</v>
      </c>
      <c r="G516" s="56">
        <v>281006</v>
      </c>
      <c r="H516" s="42">
        <v>30.8</v>
      </c>
      <c r="I516" s="43" t="s">
        <v>73</v>
      </c>
      <c r="J516" s="56">
        <v>9122.92</v>
      </c>
      <c r="K516" s="40">
        <v>9.6999999999999993</v>
      </c>
      <c r="L516" s="45" t="s">
        <v>74</v>
      </c>
      <c r="M516" s="46" t="s">
        <v>444</v>
      </c>
      <c r="N516" s="40">
        <v>19.600000000000001</v>
      </c>
      <c r="O516" s="57">
        <v>46079</v>
      </c>
      <c r="P516" s="57">
        <v>46085</v>
      </c>
      <c r="Q516" s="49">
        <v>7</v>
      </c>
      <c r="R516" s="49">
        <v>3</v>
      </c>
      <c r="S516" s="58">
        <v>0.35</v>
      </c>
      <c r="T516" s="57">
        <v>46086</v>
      </c>
      <c r="U516" s="49">
        <v>7</v>
      </c>
      <c r="V516" s="42">
        <v>19</v>
      </c>
      <c r="W516" s="40">
        <v>0</v>
      </c>
      <c r="X516" s="59">
        <v>0</v>
      </c>
      <c r="Y516" s="40">
        <v>22</v>
      </c>
      <c r="Z516" s="56">
        <v>56887.922571428571</v>
      </c>
    </row>
    <row r="517" spans="1:26" x14ac:dyDescent="0.25">
      <c r="A517" s="38">
        <f>IFERROR(VLOOKUP(InteliPar[[#This Row],[Nombre de Articulo]],Productos[],4,FALSE),"00 Falta Info")</f>
        <v>0</v>
      </c>
      <c r="B517" s="34" t="str">
        <f>IFERROR(VLOOKUP(InteliPar[[#This Row],[Nombre de Articulo]],Productos[],3,FALSE),"00 Falta Info")</f>
        <v>Pescado</v>
      </c>
      <c r="C517" s="34" t="str">
        <f>IFERROR(VLOOKUP(InteliPar[[#This Row],[Nombre de Articulo]],Productos[],2,FALSE),"00 Falta Info")</f>
        <v>Pescado</v>
      </c>
      <c r="D517" s="55">
        <v>46092</v>
      </c>
      <c r="E517" s="39" t="s">
        <v>107</v>
      </c>
      <c r="F517" s="40">
        <v>6.3</v>
      </c>
      <c r="G517" s="56">
        <v>252905</v>
      </c>
      <c r="H517" s="42">
        <v>26.51</v>
      </c>
      <c r="I517" s="43" t="s">
        <v>73</v>
      </c>
      <c r="J517" s="56">
        <v>9540.7000000000007</v>
      </c>
      <c r="K517" s="40">
        <v>11.4</v>
      </c>
      <c r="L517" s="45" t="s">
        <v>74</v>
      </c>
      <c r="M517" s="46" t="s">
        <v>444</v>
      </c>
      <c r="N517" s="40">
        <v>15</v>
      </c>
      <c r="O517" s="57">
        <v>46079</v>
      </c>
      <c r="P517" s="57">
        <v>46085</v>
      </c>
      <c r="Q517" s="49">
        <v>7</v>
      </c>
      <c r="R517" s="49">
        <v>3</v>
      </c>
      <c r="S517" s="58">
        <v>0.35</v>
      </c>
      <c r="T517" s="57">
        <v>46086</v>
      </c>
      <c r="U517" s="49">
        <v>7</v>
      </c>
      <c r="V517" s="42">
        <v>22</v>
      </c>
      <c r="W517" s="40">
        <v>0</v>
      </c>
      <c r="X517" s="59">
        <v>0</v>
      </c>
      <c r="Y517" s="40">
        <v>16</v>
      </c>
      <c r="Z517" s="56">
        <v>0</v>
      </c>
    </row>
    <row r="518" spans="1:26" x14ac:dyDescent="0.25">
      <c r="A518" s="38">
        <f>IFERROR(VLOOKUP(InteliPar[[#This Row],[Nombre de Articulo]],Productos[],4,FALSE),"00 Falta Info")</f>
        <v>0</v>
      </c>
      <c r="B518" s="34" t="str">
        <f>IFERROR(VLOOKUP(InteliPar[[#This Row],[Nombre de Articulo]],Productos[],3,FALSE),"00 Falta Info")</f>
        <v>Pescado</v>
      </c>
      <c r="C518" s="34" t="str">
        <f>IFERROR(VLOOKUP(InteliPar[[#This Row],[Nombre de Articulo]],Productos[],2,FALSE),"00 Falta Info")</f>
        <v>Pescado</v>
      </c>
      <c r="D518" s="55">
        <v>46092</v>
      </c>
      <c r="E518" s="39" t="s">
        <v>108</v>
      </c>
      <c r="F518" s="40">
        <v>22.5</v>
      </c>
      <c r="G518" s="56">
        <v>205961</v>
      </c>
      <c r="H518" s="42">
        <v>27.46</v>
      </c>
      <c r="I518" s="43" t="s">
        <v>73</v>
      </c>
      <c r="J518" s="56">
        <v>7500</v>
      </c>
      <c r="K518" s="40">
        <v>46.1</v>
      </c>
      <c r="L518" s="45" t="s">
        <v>74</v>
      </c>
      <c r="M518" s="46" t="s">
        <v>445</v>
      </c>
      <c r="N518" s="40">
        <v>29</v>
      </c>
      <c r="O518" s="57">
        <v>46079</v>
      </c>
      <c r="P518" s="57">
        <v>46085</v>
      </c>
      <c r="Q518" s="49">
        <v>7</v>
      </c>
      <c r="R518" s="49">
        <v>3</v>
      </c>
      <c r="S518" s="58">
        <v>0.35</v>
      </c>
      <c r="T518" s="57">
        <v>46086</v>
      </c>
      <c r="U518" s="49">
        <v>7</v>
      </c>
      <c r="V518" s="42">
        <v>89</v>
      </c>
      <c r="W518" s="40">
        <v>62</v>
      </c>
      <c r="X518" s="59">
        <v>465000</v>
      </c>
      <c r="Y518" s="40">
        <v>4</v>
      </c>
      <c r="Z518" s="56">
        <v>0</v>
      </c>
    </row>
    <row r="519" spans="1:26" x14ac:dyDescent="0.25">
      <c r="A519" s="38">
        <f>IFERROR(VLOOKUP(InteliPar[[#This Row],[Nombre de Articulo]],Productos[],4,FALSE),"00 Falta Info")</f>
        <v>0</v>
      </c>
      <c r="B519" s="34" t="str">
        <f>IFERROR(VLOOKUP(InteliPar[[#This Row],[Nombre de Articulo]],Productos[],3,FALSE),"00 Falta Info")</f>
        <v>Pescado</v>
      </c>
      <c r="C519" s="34" t="str">
        <f>IFERROR(VLOOKUP(InteliPar[[#This Row],[Nombre de Articulo]],Productos[],2,FALSE),"00 Falta Info")</f>
        <v>Pescado</v>
      </c>
      <c r="D519" s="55">
        <v>46092</v>
      </c>
      <c r="E519" s="39" t="s">
        <v>109</v>
      </c>
      <c r="F519" s="40">
        <v>13.9</v>
      </c>
      <c r="G519" s="56">
        <v>373322</v>
      </c>
      <c r="H519" s="42">
        <v>34.14</v>
      </c>
      <c r="I519" s="43" t="s">
        <v>73</v>
      </c>
      <c r="J519" s="56">
        <v>10934.69</v>
      </c>
      <c r="K519" s="40">
        <v>13.9</v>
      </c>
      <c r="L519" s="45" t="s">
        <v>74</v>
      </c>
      <c r="M519" s="46" t="s">
        <v>444</v>
      </c>
      <c r="N519" s="40">
        <v>19.399999999999999</v>
      </c>
      <c r="O519" s="57">
        <v>46079</v>
      </c>
      <c r="P519" s="57">
        <v>46085</v>
      </c>
      <c r="Q519" s="49">
        <v>7</v>
      </c>
      <c r="R519" s="49">
        <v>3</v>
      </c>
      <c r="S519" s="58">
        <v>0.35</v>
      </c>
      <c r="T519" s="57">
        <v>46086</v>
      </c>
      <c r="U519" s="49">
        <v>7</v>
      </c>
      <c r="V519" s="42">
        <v>27</v>
      </c>
      <c r="W519" s="40">
        <v>0</v>
      </c>
      <c r="X519" s="59">
        <v>0</v>
      </c>
      <c r="Y519" s="40">
        <v>17</v>
      </c>
      <c r="Z519" s="56">
        <v>0</v>
      </c>
    </row>
    <row r="520" spans="1:26" x14ac:dyDescent="0.25">
      <c r="A520" s="38">
        <f>IFERROR(VLOOKUP(InteliPar[[#This Row],[Nombre de Articulo]],Productos[],4,FALSE),"00 Falta Info")</f>
        <v>0</v>
      </c>
      <c r="B520" s="34" t="str">
        <f>IFERROR(VLOOKUP(InteliPar[[#This Row],[Nombre de Articulo]],Productos[],3,FALSE),"00 Falta Info")</f>
        <v>Mariscos</v>
      </c>
      <c r="C520" s="34" t="str">
        <f>IFERROR(VLOOKUP(InteliPar[[#This Row],[Nombre de Articulo]],Productos[],2,FALSE),"00 Falta Info")</f>
        <v>Mariscos</v>
      </c>
      <c r="D520" s="55">
        <v>46092</v>
      </c>
      <c r="E520" s="39" t="s">
        <v>110</v>
      </c>
      <c r="F520" s="40">
        <v>5.6</v>
      </c>
      <c r="G520" s="56">
        <v>16676.2</v>
      </c>
      <c r="H520" s="42">
        <v>7.68</v>
      </c>
      <c r="I520" s="43" t="s">
        <v>73</v>
      </c>
      <c r="J520" s="56">
        <v>2172.52</v>
      </c>
      <c r="K520" s="40">
        <v>33.799999999999997</v>
      </c>
      <c r="L520" s="45" t="s">
        <v>74</v>
      </c>
      <c r="M520" s="46" t="s">
        <v>460</v>
      </c>
      <c r="N520" s="40">
        <v>0</v>
      </c>
      <c r="O520" s="57">
        <v>46079</v>
      </c>
      <c r="P520" s="57">
        <v>46085</v>
      </c>
      <c r="Q520" s="49">
        <v>7</v>
      </c>
      <c r="R520" s="49">
        <v>3</v>
      </c>
      <c r="S520" s="58">
        <v>0.35</v>
      </c>
      <c r="T520" s="57">
        <v>46086</v>
      </c>
      <c r="U520" s="49">
        <v>7</v>
      </c>
      <c r="V520" s="42">
        <v>66</v>
      </c>
      <c r="W520" s="40">
        <v>59</v>
      </c>
      <c r="X520" s="59">
        <v>128178.68</v>
      </c>
      <c r="Y520" s="40">
        <v>2</v>
      </c>
      <c r="Z520" s="56">
        <v>0</v>
      </c>
    </row>
    <row r="521" spans="1:26" x14ac:dyDescent="0.25">
      <c r="A521" s="38">
        <f>IFERROR(VLOOKUP(InteliPar[[#This Row],[Nombre de Articulo]],Productos[],4,FALSE),"00 Falta Info")</f>
        <v>0</v>
      </c>
      <c r="B521" s="34" t="str">
        <f>IFERROR(VLOOKUP(InteliPar[[#This Row],[Nombre de Articulo]],Productos[],3,FALSE),"00 Falta Info")</f>
        <v>Mariscos</v>
      </c>
      <c r="C521" s="34" t="str">
        <f>IFERROR(VLOOKUP(InteliPar[[#This Row],[Nombre de Articulo]],Productos[],2,FALSE),"00 Falta Info")</f>
        <v>Mariscos</v>
      </c>
      <c r="D521" s="55">
        <v>46092</v>
      </c>
      <c r="E521" s="39" t="s">
        <v>111</v>
      </c>
      <c r="F521" s="40">
        <v>5.2</v>
      </c>
      <c r="G521" s="56">
        <v>105891</v>
      </c>
      <c r="H521" s="42">
        <v>15.04</v>
      </c>
      <c r="I521" s="43" t="s">
        <v>73</v>
      </c>
      <c r="J521" s="56">
        <v>7039.4</v>
      </c>
      <c r="K521" s="40">
        <v>9.6</v>
      </c>
      <c r="L521" s="45" t="s">
        <v>74</v>
      </c>
      <c r="M521" s="46" t="s">
        <v>444</v>
      </c>
      <c r="N521" s="40">
        <v>10</v>
      </c>
      <c r="O521" s="57">
        <v>46079</v>
      </c>
      <c r="P521" s="57">
        <v>46085</v>
      </c>
      <c r="Q521" s="49">
        <v>7</v>
      </c>
      <c r="R521" s="49">
        <v>3</v>
      </c>
      <c r="S521" s="58">
        <v>0.35</v>
      </c>
      <c r="T521" s="57">
        <v>46086</v>
      </c>
      <c r="U521" s="49">
        <v>7</v>
      </c>
      <c r="V521" s="42">
        <v>19</v>
      </c>
      <c r="W521" s="40">
        <v>4</v>
      </c>
      <c r="X521" s="59">
        <v>28157.599999999999</v>
      </c>
      <c r="Y521" s="40">
        <v>11</v>
      </c>
      <c r="Z521" s="56">
        <v>0</v>
      </c>
    </row>
    <row r="522" spans="1:26" x14ac:dyDescent="0.25">
      <c r="A522" s="38">
        <f>IFERROR(VLOOKUP(InteliPar[[#This Row],[Nombre de Articulo]],Productos[],4,FALSE),"00 Falta Info")</f>
        <v>0</v>
      </c>
      <c r="B522" s="34" t="str">
        <f>IFERROR(VLOOKUP(InteliPar[[#This Row],[Nombre de Articulo]],Productos[],3,FALSE),"00 Falta Info")</f>
        <v>Mariscos</v>
      </c>
      <c r="C522" s="34" t="str">
        <f>IFERROR(VLOOKUP(InteliPar[[#This Row],[Nombre de Articulo]],Productos[],2,FALSE),"00 Falta Info")</f>
        <v>Mariscos</v>
      </c>
      <c r="D522" s="55">
        <v>46092</v>
      </c>
      <c r="E522" s="39" t="s">
        <v>112</v>
      </c>
      <c r="F522" s="40">
        <v>4.9000000000000004</v>
      </c>
      <c r="G522" s="56">
        <v>172489</v>
      </c>
      <c r="H522" s="42">
        <v>12.72</v>
      </c>
      <c r="I522" s="43" t="s">
        <v>73</v>
      </c>
      <c r="J522" s="56">
        <v>13562.45</v>
      </c>
      <c r="K522" s="40">
        <v>5</v>
      </c>
      <c r="L522" s="45" t="s">
        <v>74</v>
      </c>
      <c r="M522" s="46" t="s">
        <v>444</v>
      </c>
      <c r="N522" s="40">
        <v>0</v>
      </c>
      <c r="O522" s="57">
        <v>46079</v>
      </c>
      <c r="P522" s="57">
        <v>46085</v>
      </c>
      <c r="Q522" s="49">
        <v>7</v>
      </c>
      <c r="R522" s="49">
        <v>3</v>
      </c>
      <c r="S522" s="58">
        <v>0.35</v>
      </c>
      <c r="T522" s="57">
        <v>46086</v>
      </c>
      <c r="U522" s="49">
        <v>7</v>
      </c>
      <c r="V522" s="42">
        <v>10</v>
      </c>
      <c r="W522" s="40">
        <v>0</v>
      </c>
      <c r="X522" s="59">
        <v>0</v>
      </c>
      <c r="Y522" s="40">
        <v>18</v>
      </c>
      <c r="Z522" s="56">
        <v>4843.7321428571431</v>
      </c>
    </row>
    <row r="523" spans="1:26" x14ac:dyDescent="0.25">
      <c r="A523" s="38">
        <f>IFERROR(VLOOKUP(InteliPar[[#This Row],[Nombre de Articulo]],Productos[],4,FALSE),"00 Falta Info")</f>
        <v>0</v>
      </c>
      <c r="B523" s="34" t="str">
        <f>IFERROR(VLOOKUP(InteliPar[[#This Row],[Nombre de Articulo]],Productos[],3,FALSE),"00 Falta Info")</f>
        <v>Mariscos</v>
      </c>
      <c r="C523" s="34" t="str">
        <f>IFERROR(VLOOKUP(InteliPar[[#This Row],[Nombre de Articulo]],Productos[],2,FALSE),"00 Falta Info")</f>
        <v>Mariscos</v>
      </c>
      <c r="D523" s="55">
        <v>46092</v>
      </c>
      <c r="E523" s="39" t="s">
        <v>113</v>
      </c>
      <c r="F523" s="40">
        <v>6.4</v>
      </c>
      <c r="G523" s="56">
        <v>847451</v>
      </c>
      <c r="H523" s="42">
        <v>33.25</v>
      </c>
      <c r="I523" s="43" t="s">
        <v>73</v>
      </c>
      <c r="J523" s="56">
        <v>25491.07</v>
      </c>
      <c r="K523" s="40">
        <v>6.6</v>
      </c>
      <c r="L523" s="45" t="s">
        <v>74</v>
      </c>
      <c r="M523" s="46" t="s">
        <v>447</v>
      </c>
      <c r="N523" s="40">
        <v>6</v>
      </c>
      <c r="O523" s="57">
        <v>46079</v>
      </c>
      <c r="P523" s="57">
        <v>46085</v>
      </c>
      <c r="Q523" s="49">
        <v>7</v>
      </c>
      <c r="R523" s="49">
        <v>3</v>
      </c>
      <c r="S523" s="58">
        <v>0.35</v>
      </c>
      <c r="T523" s="57">
        <v>46086</v>
      </c>
      <c r="U523" s="49">
        <v>7</v>
      </c>
      <c r="V523" s="42">
        <v>13</v>
      </c>
      <c r="W523" s="40">
        <v>0</v>
      </c>
      <c r="X523" s="59">
        <v>0</v>
      </c>
      <c r="Y523" s="40">
        <v>35</v>
      </c>
      <c r="Z523" s="56">
        <v>420602.65499999997</v>
      </c>
    </row>
    <row r="524" spans="1:26" x14ac:dyDescent="0.25">
      <c r="A524" s="38">
        <f>IFERROR(VLOOKUP(InteliPar[[#This Row],[Nombre de Articulo]],Productos[],4,FALSE),"00 Falta Info")</f>
        <v>0</v>
      </c>
      <c r="B524" s="34" t="str">
        <f>IFERROR(VLOOKUP(InteliPar[[#This Row],[Nombre de Articulo]],Productos[],3,FALSE),"00 Falta Info")</f>
        <v>Mariscos</v>
      </c>
      <c r="C524" s="34" t="str">
        <f>IFERROR(VLOOKUP(InteliPar[[#This Row],[Nombre de Articulo]],Productos[],2,FALSE),"00 Falta Info")</f>
        <v>Mariscos</v>
      </c>
      <c r="D524" s="55">
        <v>46092</v>
      </c>
      <c r="E524" s="39" t="s">
        <v>114</v>
      </c>
      <c r="F524" s="40">
        <v>1.4</v>
      </c>
      <c r="G524" s="56">
        <v>160138</v>
      </c>
      <c r="H524" s="42">
        <v>10.47</v>
      </c>
      <c r="I524" s="43" t="s">
        <v>73</v>
      </c>
      <c r="J524" s="56">
        <v>15300</v>
      </c>
      <c r="K524" s="40">
        <v>1.4</v>
      </c>
      <c r="L524" s="45" t="s">
        <v>74</v>
      </c>
      <c r="M524" s="46" t="s">
        <v>444</v>
      </c>
      <c r="N524" s="40">
        <v>0</v>
      </c>
      <c r="O524" s="57">
        <v>46079</v>
      </c>
      <c r="P524" s="57">
        <v>46085</v>
      </c>
      <c r="Q524" s="49">
        <v>7</v>
      </c>
      <c r="R524" s="49">
        <v>3</v>
      </c>
      <c r="S524" s="58">
        <v>0.35</v>
      </c>
      <c r="T524" s="57">
        <v>46086</v>
      </c>
      <c r="U524" s="49">
        <v>7</v>
      </c>
      <c r="V524" s="42">
        <v>3</v>
      </c>
      <c r="W524" s="40">
        <v>0</v>
      </c>
      <c r="X524" s="59">
        <v>0</v>
      </c>
      <c r="Y524" s="40">
        <v>52</v>
      </c>
      <c r="Z524" s="56">
        <v>105569.99999999999</v>
      </c>
    </row>
    <row r="525" spans="1:26" x14ac:dyDescent="0.25">
      <c r="A525" s="38">
        <f>IFERROR(VLOOKUP(InteliPar[[#This Row],[Nombre de Articulo]],Productos[],4,FALSE),"00 Falta Info")</f>
        <v>0</v>
      </c>
      <c r="B525" s="34" t="str">
        <f>IFERROR(VLOOKUP(InteliPar[[#This Row],[Nombre de Articulo]],Productos[],3,FALSE),"00 Falta Info")</f>
        <v>Mariscos</v>
      </c>
      <c r="C525" s="34" t="str">
        <f>IFERROR(VLOOKUP(InteliPar[[#This Row],[Nombre de Articulo]],Productos[],2,FALSE),"00 Falta Info")</f>
        <v>Mariscos</v>
      </c>
      <c r="D525" s="55">
        <v>46092</v>
      </c>
      <c r="E525" s="39" t="s">
        <v>115</v>
      </c>
      <c r="F525" s="40">
        <v>-0.1</v>
      </c>
      <c r="G525" s="56">
        <v>141550</v>
      </c>
      <c r="H525" s="42">
        <v>9.5</v>
      </c>
      <c r="I525" s="43" t="s">
        <v>73</v>
      </c>
      <c r="J525" s="56">
        <v>14900</v>
      </c>
      <c r="K525" s="40">
        <v>2</v>
      </c>
      <c r="L525" s="45" t="s">
        <v>74</v>
      </c>
      <c r="M525" s="46" t="s">
        <v>444</v>
      </c>
      <c r="N525" s="40">
        <v>0</v>
      </c>
      <c r="O525" s="57">
        <v>46079</v>
      </c>
      <c r="P525" s="57">
        <v>46085</v>
      </c>
      <c r="Q525" s="49">
        <v>7</v>
      </c>
      <c r="R525" s="49">
        <v>3</v>
      </c>
      <c r="S525" s="58">
        <v>0.35</v>
      </c>
      <c r="T525" s="57">
        <v>46086</v>
      </c>
      <c r="U525" s="49">
        <v>7</v>
      </c>
      <c r="V525" s="42">
        <v>4</v>
      </c>
      <c r="W525" s="40">
        <v>0</v>
      </c>
      <c r="X525" s="59">
        <v>0</v>
      </c>
      <c r="Y525" s="40">
        <v>33</v>
      </c>
      <c r="Z525" s="56">
        <v>65985.714285714275</v>
      </c>
    </row>
    <row r="526" spans="1:26" x14ac:dyDescent="0.25">
      <c r="A526" s="38">
        <f>IFERROR(VLOOKUP(InteliPar[[#This Row],[Nombre de Articulo]],Productos[],4,FALSE),"00 Falta Info")</f>
        <v>0</v>
      </c>
      <c r="B526" s="34" t="str">
        <f>IFERROR(VLOOKUP(InteliPar[[#This Row],[Nombre de Articulo]],Productos[],3,FALSE),"00 Falta Info")</f>
        <v>Mariscos</v>
      </c>
      <c r="C526" s="34" t="str">
        <f>IFERROR(VLOOKUP(InteliPar[[#This Row],[Nombre de Articulo]],Productos[],2,FALSE),"00 Falta Info")</f>
        <v>Mariscos</v>
      </c>
      <c r="D526" s="55">
        <v>46092</v>
      </c>
      <c r="E526" s="39" t="s">
        <v>116</v>
      </c>
      <c r="F526" s="40">
        <v>5.0999999999999996</v>
      </c>
      <c r="G526" s="56">
        <v>53782.6</v>
      </c>
      <c r="H526" s="42">
        <v>6.4</v>
      </c>
      <c r="I526" s="43" t="s">
        <v>73</v>
      </c>
      <c r="J526" s="56">
        <v>8400</v>
      </c>
      <c r="K526" s="40">
        <v>8.9</v>
      </c>
      <c r="L526" s="45" t="s">
        <v>74</v>
      </c>
      <c r="M526" s="46" t="s">
        <v>460</v>
      </c>
      <c r="N526" s="40">
        <v>9.6999999999999993</v>
      </c>
      <c r="O526" s="57">
        <v>46079</v>
      </c>
      <c r="P526" s="57">
        <v>46085</v>
      </c>
      <c r="Q526" s="49">
        <v>7</v>
      </c>
      <c r="R526" s="49">
        <v>3</v>
      </c>
      <c r="S526" s="58">
        <v>0.35</v>
      </c>
      <c r="T526" s="57">
        <v>46086</v>
      </c>
      <c r="U526" s="49">
        <v>7</v>
      </c>
      <c r="V526" s="42">
        <v>18</v>
      </c>
      <c r="W526" s="40">
        <v>12</v>
      </c>
      <c r="X526" s="59">
        <v>100800</v>
      </c>
      <c r="Y526" s="40">
        <v>5</v>
      </c>
      <c r="Z526" s="56">
        <v>0</v>
      </c>
    </row>
    <row r="527" spans="1:26" x14ac:dyDescent="0.25">
      <c r="A527" s="38">
        <f>IFERROR(VLOOKUP(InteliPar[[#This Row],[Nombre de Articulo]],Productos[],4,FALSE),"00 Falta Info")</f>
        <v>0</v>
      </c>
      <c r="B527" s="34" t="str">
        <f>IFERROR(VLOOKUP(InteliPar[[#This Row],[Nombre de Articulo]],Productos[],3,FALSE),"00 Falta Info")</f>
        <v>Mariscos</v>
      </c>
      <c r="C527" s="34" t="str">
        <f>IFERROR(VLOOKUP(InteliPar[[#This Row],[Nombre de Articulo]],Productos[],2,FALSE),"00 Falta Info")</f>
        <v>Mariscos</v>
      </c>
      <c r="D527" s="55">
        <v>46092</v>
      </c>
      <c r="E527" s="39" t="s">
        <v>117</v>
      </c>
      <c r="F527" s="40">
        <v>8.3000000000000007</v>
      </c>
      <c r="G527" s="56">
        <v>428447</v>
      </c>
      <c r="H527" s="42">
        <v>45.58</v>
      </c>
      <c r="I527" s="43" t="s">
        <v>73</v>
      </c>
      <c r="J527" s="56">
        <v>9400</v>
      </c>
      <c r="K527" s="40">
        <v>8.6999999999999993</v>
      </c>
      <c r="L527" s="45" t="s">
        <v>74</v>
      </c>
      <c r="M527" s="46" t="s">
        <v>447</v>
      </c>
      <c r="N527" s="40">
        <v>24</v>
      </c>
      <c r="O527" s="57">
        <v>46079</v>
      </c>
      <c r="P527" s="57">
        <v>46085</v>
      </c>
      <c r="Q527" s="49">
        <v>7</v>
      </c>
      <c r="R527" s="49">
        <v>3</v>
      </c>
      <c r="S527" s="58">
        <v>0.35</v>
      </c>
      <c r="T527" s="57">
        <v>46086</v>
      </c>
      <c r="U527" s="49">
        <v>7</v>
      </c>
      <c r="V527" s="42">
        <v>17</v>
      </c>
      <c r="W527" s="40">
        <v>0</v>
      </c>
      <c r="X527" s="59">
        <v>0</v>
      </c>
      <c r="Y527" s="40">
        <v>37</v>
      </c>
      <c r="Z527" s="56">
        <v>227815.71428571423</v>
      </c>
    </row>
    <row r="528" spans="1:26" x14ac:dyDescent="0.25">
      <c r="A528" s="38">
        <f>IFERROR(VLOOKUP(InteliPar[[#This Row],[Nombre de Articulo]],Productos[],4,FALSE),"00 Falta Info")</f>
        <v>0</v>
      </c>
      <c r="B528" s="34" t="str">
        <f>IFERROR(VLOOKUP(InteliPar[[#This Row],[Nombre de Articulo]],Productos[],3,FALSE),"00 Falta Info")</f>
        <v>Embutidos</v>
      </c>
      <c r="C528" s="34" t="str">
        <f>IFERROR(VLOOKUP(InteliPar[[#This Row],[Nombre de Articulo]],Productos[],2,FALSE),"00 Falta Info")</f>
        <v>Embutidos</v>
      </c>
      <c r="D528" s="55">
        <v>46092</v>
      </c>
      <c r="E528" s="39" t="s">
        <v>93</v>
      </c>
      <c r="F528" s="40">
        <v>2.8</v>
      </c>
      <c r="G528" s="56">
        <v>117250</v>
      </c>
      <c r="H528" s="42">
        <v>5.54</v>
      </c>
      <c r="I528" s="43" t="s">
        <v>73</v>
      </c>
      <c r="J528" s="56">
        <v>21175.87</v>
      </c>
      <c r="K528" s="40">
        <v>2.8</v>
      </c>
      <c r="L528" s="45" t="s">
        <v>74</v>
      </c>
      <c r="M528" s="46" t="s">
        <v>448</v>
      </c>
      <c r="N528" s="40">
        <v>0</v>
      </c>
      <c r="O528" s="57">
        <v>46079</v>
      </c>
      <c r="P528" s="57">
        <v>46085</v>
      </c>
      <c r="Q528" s="49">
        <v>7</v>
      </c>
      <c r="R528" s="49">
        <v>3</v>
      </c>
      <c r="S528" s="58">
        <v>0.35</v>
      </c>
      <c r="T528" s="57">
        <v>46086</v>
      </c>
      <c r="U528" s="49">
        <v>7</v>
      </c>
      <c r="V528" s="42">
        <v>6</v>
      </c>
      <c r="W528" s="40">
        <v>1</v>
      </c>
      <c r="X528" s="59">
        <v>21175.87</v>
      </c>
      <c r="Y528" s="40">
        <v>14</v>
      </c>
      <c r="Z528" s="56">
        <v>0</v>
      </c>
    </row>
    <row r="529" spans="1:26" x14ac:dyDescent="0.25">
      <c r="A529" s="38">
        <f>IFERROR(VLOOKUP(InteliPar[[#This Row],[Nombre de Articulo]],Productos[],4,FALSE),"00 Falta Info")</f>
        <v>0</v>
      </c>
      <c r="B529" s="34" t="str">
        <f>IFERROR(VLOOKUP(InteliPar[[#This Row],[Nombre de Articulo]],Productos[],3,FALSE),"00 Falta Info")</f>
        <v>Embutidos</v>
      </c>
      <c r="C529" s="34" t="str">
        <f>IFERROR(VLOOKUP(InteliPar[[#This Row],[Nombre de Articulo]],Productos[],2,FALSE),"00 Falta Info")</f>
        <v>Embutidos</v>
      </c>
      <c r="D529" s="55">
        <v>46092</v>
      </c>
      <c r="E529" s="39" t="s">
        <v>94</v>
      </c>
      <c r="F529" s="40">
        <v>1.6</v>
      </c>
      <c r="G529" s="56">
        <v>28844.799999999999</v>
      </c>
      <c r="H529" s="42">
        <v>2.79</v>
      </c>
      <c r="I529" s="43" t="s">
        <v>73</v>
      </c>
      <c r="J529" s="56">
        <v>10331.219999999999</v>
      </c>
      <c r="K529" s="40">
        <v>1.6</v>
      </c>
      <c r="L529" s="45" t="s">
        <v>74</v>
      </c>
      <c r="M529" s="46" t="s">
        <v>449</v>
      </c>
      <c r="N529" s="40">
        <v>0</v>
      </c>
      <c r="O529" s="57">
        <v>46079</v>
      </c>
      <c r="P529" s="57">
        <v>46085</v>
      </c>
      <c r="Q529" s="49">
        <v>7</v>
      </c>
      <c r="R529" s="49">
        <v>3</v>
      </c>
      <c r="S529" s="58">
        <v>0.35</v>
      </c>
      <c r="T529" s="57">
        <v>46086</v>
      </c>
      <c r="U529" s="49">
        <v>7</v>
      </c>
      <c r="V529" s="42">
        <v>4</v>
      </c>
      <c r="W529" s="40">
        <v>2</v>
      </c>
      <c r="X529" s="59">
        <v>20662.439999999999</v>
      </c>
      <c r="Y529" s="40">
        <v>12</v>
      </c>
      <c r="Z529" s="56">
        <v>0</v>
      </c>
    </row>
    <row r="530" spans="1:26" x14ac:dyDescent="0.25">
      <c r="A530" s="38">
        <f>IFERROR(VLOOKUP(InteliPar[[#This Row],[Nombre de Articulo]],Productos[],4,FALSE),"00 Falta Info")</f>
        <v>0</v>
      </c>
      <c r="B530" s="34" t="str">
        <f>IFERROR(VLOOKUP(InteliPar[[#This Row],[Nombre de Articulo]],Productos[],3,FALSE),"00 Falta Info")</f>
        <v>Lacteos</v>
      </c>
      <c r="C530" s="34" t="str">
        <f>IFERROR(VLOOKUP(InteliPar[[#This Row],[Nombre de Articulo]],Productos[],2,FALSE),"00 Falta Info")</f>
        <v>Quesos</v>
      </c>
      <c r="D530" s="55">
        <v>46092</v>
      </c>
      <c r="E530" s="39" t="s">
        <v>118</v>
      </c>
      <c r="F530" s="40">
        <v>42</v>
      </c>
      <c r="G530" s="56">
        <v>402161</v>
      </c>
      <c r="H530" s="42">
        <v>96</v>
      </c>
      <c r="I530" s="43" t="s">
        <v>450</v>
      </c>
      <c r="J530" s="56">
        <v>4189.18</v>
      </c>
      <c r="K530" s="40">
        <v>57</v>
      </c>
      <c r="L530" s="45" t="s">
        <v>451</v>
      </c>
      <c r="M530" s="46" t="s">
        <v>452</v>
      </c>
      <c r="N530" s="40">
        <v>80</v>
      </c>
      <c r="O530" s="57">
        <v>46079</v>
      </c>
      <c r="P530" s="57">
        <v>46085</v>
      </c>
      <c r="Q530" s="49">
        <v>7</v>
      </c>
      <c r="R530" s="49">
        <v>3</v>
      </c>
      <c r="S530" s="58">
        <v>0.35</v>
      </c>
      <c r="T530" s="57">
        <v>46086</v>
      </c>
      <c r="U530" s="49">
        <v>7</v>
      </c>
      <c r="V530" s="42">
        <v>110</v>
      </c>
      <c r="W530" s="40">
        <v>14</v>
      </c>
      <c r="X530" s="59">
        <v>58648.520000000004</v>
      </c>
      <c r="Y530" s="40">
        <v>12</v>
      </c>
      <c r="Z530" s="56">
        <v>0</v>
      </c>
    </row>
    <row r="531" spans="1:26" x14ac:dyDescent="0.25">
      <c r="A531" s="38">
        <f>IFERROR(VLOOKUP(InteliPar[[#This Row],[Nombre de Articulo]],Productos[],4,FALSE),"00 Falta Info")</f>
        <v>0</v>
      </c>
      <c r="B531" s="34" t="str">
        <f>IFERROR(VLOOKUP(InteliPar[[#This Row],[Nombre de Articulo]],Productos[],3,FALSE),"00 Falta Info")</f>
        <v>Lacteos</v>
      </c>
      <c r="C531" s="34" t="str">
        <f>IFERROR(VLOOKUP(InteliPar[[#This Row],[Nombre de Articulo]],Productos[],2,FALSE),"00 Falta Info")</f>
        <v>Quesos</v>
      </c>
      <c r="D531" s="55">
        <v>46092</v>
      </c>
      <c r="E531" s="39" t="s">
        <v>119</v>
      </c>
      <c r="F531" s="40">
        <v>6</v>
      </c>
      <c r="G531" s="56"/>
      <c r="H531" s="42"/>
      <c r="I531" s="43" t="s">
        <v>73</v>
      </c>
      <c r="J531" s="56"/>
      <c r="K531" s="40">
        <v>1.5</v>
      </c>
      <c r="L531" s="45" t="s">
        <v>74</v>
      </c>
      <c r="M531" s="46" t="s">
        <v>452</v>
      </c>
      <c r="N531" s="40">
        <v>0</v>
      </c>
      <c r="O531" s="57">
        <v>46079</v>
      </c>
      <c r="P531" s="57">
        <v>46085</v>
      </c>
      <c r="Q531" s="49">
        <v>7</v>
      </c>
      <c r="R531" s="49">
        <v>3</v>
      </c>
      <c r="S531" s="58">
        <v>0.35</v>
      </c>
      <c r="T531" s="57">
        <v>46086</v>
      </c>
      <c r="U531" s="49">
        <v>7</v>
      </c>
      <c r="V531" s="42">
        <v>3</v>
      </c>
      <c r="W531" s="40">
        <v>3</v>
      </c>
      <c r="X531" s="59">
        <v>0</v>
      </c>
      <c r="Y531" s="40">
        <v>0</v>
      </c>
      <c r="Z531" s="56">
        <v>0</v>
      </c>
    </row>
    <row r="532" spans="1:26" x14ac:dyDescent="0.25">
      <c r="A532" s="38">
        <f>IFERROR(VLOOKUP(InteliPar[[#This Row],[Nombre de Articulo]],Productos[],4,FALSE),"00 Falta Info")</f>
        <v>0</v>
      </c>
      <c r="B532" s="34" t="str">
        <f>IFERROR(VLOOKUP(InteliPar[[#This Row],[Nombre de Articulo]],Productos[],3,FALSE),"00 Falta Info")</f>
        <v>Lacteos</v>
      </c>
      <c r="C532" s="34" t="str">
        <f>IFERROR(VLOOKUP(InteliPar[[#This Row],[Nombre de Articulo]],Productos[],2,FALSE),"00 Falta Info")</f>
        <v>Quesos</v>
      </c>
      <c r="D532" s="55">
        <v>46092</v>
      </c>
      <c r="E532" s="39" t="s">
        <v>120</v>
      </c>
      <c r="F532" s="40">
        <v>27.6</v>
      </c>
      <c r="G532" s="56">
        <v>488589</v>
      </c>
      <c r="H532" s="42">
        <v>39.43</v>
      </c>
      <c r="I532" s="43" t="s">
        <v>73</v>
      </c>
      <c r="J532" s="56">
        <v>12389.95</v>
      </c>
      <c r="K532" s="40">
        <v>27.6</v>
      </c>
      <c r="L532" s="45" t="s">
        <v>74</v>
      </c>
      <c r="M532" s="46" t="s">
        <v>452</v>
      </c>
      <c r="N532" s="40">
        <v>20</v>
      </c>
      <c r="O532" s="57">
        <v>46079</v>
      </c>
      <c r="P532" s="57">
        <v>46085</v>
      </c>
      <c r="Q532" s="49">
        <v>7</v>
      </c>
      <c r="R532" s="49">
        <v>3</v>
      </c>
      <c r="S532" s="58">
        <v>0.35</v>
      </c>
      <c r="T532" s="57">
        <v>46086</v>
      </c>
      <c r="U532" s="49">
        <v>7</v>
      </c>
      <c r="V532" s="42">
        <v>54</v>
      </c>
      <c r="W532" s="40">
        <v>15</v>
      </c>
      <c r="X532" s="59">
        <v>185849.25</v>
      </c>
      <c r="Y532" s="40">
        <v>10</v>
      </c>
      <c r="Z532" s="56">
        <v>0</v>
      </c>
    </row>
    <row r="533" spans="1:26" x14ac:dyDescent="0.25">
      <c r="A533" s="38">
        <f>IFERROR(VLOOKUP(InteliPar[[#This Row],[Nombre de Articulo]],Productos[],4,FALSE),"00 Falta Info")</f>
        <v>0</v>
      </c>
      <c r="B533" s="34" t="str">
        <f>IFERROR(VLOOKUP(InteliPar[[#This Row],[Nombre de Articulo]],Productos[],3,FALSE),"00 Falta Info")</f>
        <v>Lacteos</v>
      </c>
      <c r="C533" s="34" t="str">
        <f>IFERROR(VLOOKUP(InteliPar[[#This Row],[Nombre de Articulo]],Productos[],2,FALSE),"00 Falta Info")</f>
        <v>Quesos</v>
      </c>
      <c r="D533" s="55">
        <v>46092</v>
      </c>
      <c r="E533" s="39" t="s">
        <v>88</v>
      </c>
      <c r="F533" s="40">
        <v>1.3</v>
      </c>
      <c r="G533" s="56">
        <v>180145</v>
      </c>
      <c r="H533" s="42">
        <v>13.87</v>
      </c>
      <c r="I533" s="43" t="s">
        <v>73</v>
      </c>
      <c r="J533" s="56">
        <v>12990</v>
      </c>
      <c r="K533" s="40">
        <v>1.7</v>
      </c>
      <c r="L533" s="45" t="s">
        <v>74</v>
      </c>
      <c r="M533" s="46" t="s">
        <v>448</v>
      </c>
      <c r="N533" s="40">
        <v>0</v>
      </c>
      <c r="O533" s="57">
        <v>46079</v>
      </c>
      <c r="P533" s="57">
        <v>46085</v>
      </c>
      <c r="Q533" s="49">
        <v>7</v>
      </c>
      <c r="R533" s="49">
        <v>3</v>
      </c>
      <c r="S533" s="58">
        <v>0.35</v>
      </c>
      <c r="T533" s="57">
        <v>46086</v>
      </c>
      <c r="U533" s="49">
        <v>7</v>
      </c>
      <c r="V533" s="42">
        <v>4</v>
      </c>
      <c r="W533" s="40">
        <v>0</v>
      </c>
      <c r="X533" s="59">
        <v>0</v>
      </c>
      <c r="Y533" s="40">
        <v>57</v>
      </c>
      <c r="Z533" s="56">
        <v>124611.21428571429</v>
      </c>
    </row>
    <row r="534" spans="1:26" x14ac:dyDescent="0.25">
      <c r="A534" s="38">
        <f>IFERROR(VLOOKUP(InteliPar[[#This Row],[Nombre de Articulo]],Productos[],4,FALSE),"00 Falta Info")</f>
        <v>0</v>
      </c>
      <c r="B534" s="34" t="str">
        <f>IFERROR(VLOOKUP(InteliPar[[#This Row],[Nombre de Articulo]],Productos[],3,FALSE),"00 Falta Info")</f>
        <v>Lacteos</v>
      </c>
      <c r="C534" s="34" t="str">
        <f>IFERROR(VLOOKUP(InteliPar[[#This Row],[Nombre de Articulo]],Productos[],2,FALSE),"00 Falta Info")</f>
        <v>Quesos</v>
      </c>
      <c r="D534" s="55">
        <v>46092</v>
      </c>
      <c r="E534" s="39" t="s">
        <v>121</v>
      </c>
      <c r="F534" s="40">
        <v>3.4</v>
      </c>
      <c r="G534" s="56">
        <v>175950</v>
      </c>
      <c r="H534" s="42">
        <v>12.85</v>
      </c>
      <c r="I534" s="43" t="s">
        <v>73</v>
      </c>
      <c r="J534" s="56">
        <v>13691.5</v>
      </c>
      <c r="K534" s="40">
        <v>3.7</v>
      </c>
      <c r="L534" s="45" t="s">
        <v>74</v>
      </c>
      <c r="M534" s="46" t="s">
        <v>448</v>
      </c>
      <c r="N534" s="40">
        <v>7</v>
      </c>
      <c r="O534" s="57">
        <v>46079</v>
      </c>
      <c r="P534" s="57">
        <v>46085</v>
      </c>
      <c r="Q534" s="49">
        <v>7</v>
      </c>
      <c r="R534" s="49">
        <v>3</v>
      </c>
      <c r="S534" s="58">
        <v>0.35</v>
      </c>
      <c r="T534" s="57">
        <v>46086</v>
      </c>
      <c r="U534" s="49">
        <v>7</v>
      </c>
      <c r="V534" s="42">
        <v>8</v>
      </c>
      <c r="W534" s="40">
        <v>0</v>
      </c>
      <c r="X534" s="59">
        <v>0</v>
      </c>
      <c r="Y534" s="40">
        <v>24</v>
      </c>
      <c r="Z534" s="56">
        <v>47040.082142857143</v>
      </c>
    </row>
    <row r="535" spans="1:26" x14ac:dyDescent="0.25">
      <c r="A535" s="38">
        <f>IFERROR(VLOOKUP(InteliPar[[#This Row],[Nombre de Articulo]],Productos[],4,FALSE),"00 Falta Info")</f>
        <v>0</v>
      </c>
      <c r="B535" s="34" t="str">
        <f>IFERROR(VLOOKUP(InteliPar[[#This Row],[Nombre de Articulo]],Productos[],3,FALSE),"00 Falta Info")</f>
        <v>Lacteos</v>
      </c>
      <c r="C535" s="34" t="str">
        <f>IFERROR(VLOOKUP(InteliPar[[#This Row],[Nombre de Articulo]],Productos[],2,FALSE),"00 Falta Info")</f>
        <v>Quesos</v>
      </c>
      <c r="D535" s="55">
        <v>46092</v>
      </c>
      <c r="E535" s="39" t="s">
        <v>89</v>
      </c>
      <c r="F535" s="40">
        <v>0.4</v>
      </c>
      <c r="G535" s="56">
        <v>89953.600000000006</v>
      </c>
      <c r="H535" s="42">
        <v>6.34</v>
      </c>
      <c r="I535" s="43" t="s">
        <v>73</v>
      </c>
      <c r="J535" s="56">
        <v>14197.22</v>
      </c>
      <c r="K535" s="40">
        <v>0.4</v>
      </c>
      <c r="L535" s="45" t="s">
        <v>74</v>
      </c>
      <c r="M535" s="46" t="s">
        <v>448</v>
      </c>
      <c r="N535" s="40">
        <v>0</v>
      </c>
      <c r="O535" s="57">
        <v>46079</v>
      </c>
      <c r="P535" s="57">
        <v>46085</v>
      </c>
      <c r="Q535" s="49">
        <v>7</v>
      </c>
      <c r="R535" s="49">
        <v>3</v>
      </c>
      <c r="S535" s="58">
        <v>0.35</v>
      </c>
      <c r="T535" s="57">
        <v>46086</v>
      </c>
      <c r="U535" s="49">
        <v>7</v>
      </c>
      <c r="V535" s="42">
        <v>1</v>
      </c>
      <c r="W535" s="40">
        <v>0</v>
      </c>
      <c r="X535" s="59">
        <v>0</v>
      </c>
      <c r="Y535" s="40">
        <v>111</v>
      </c>
      <c r="Z535" s="56">
        <v>75853.718285714291</v>
      </c>
    </row>
    <row r="536" spans="1:26" x14ac:dyDescent="0.25">
      <c r="A536" s="38">
        <f>IFERROR(VLOOKUP(InteliPar[[#This Row],[Nombre de Articulo]],Productos[],4,FALSE),"00 Falta Info")</f>
        <v>0</v>
      </c>
      <c r="B536" s="34" t="str">
        <f>IFERROR(VLOOKUP(InteliPar[[#This Row],[Nombre de Articulo]],Productos[],3,FALSE),"00 Falta Info")</f>
        <v>Lacteos</v>
      </c>
      <c r="C536" s="34" t="str">
        <f>IFERROR(VLOOKUP(InteliPar[[#This Row],[Nombre de Articulo]],Productos[],2,FALSE),"00 Falta Info")</f>
        <v>Quesos</v>
      </c>
      <c r="D536" s="55">
        <v>46092</v>
      </c>
      <c r="E536" s="39" t="s">
        <v>122</v>
      </c>
      <c r="F536" s="40">
        <v>0.4</v>
      </c>
      <c r="G536" s="56">
        <v>33295.699999999997</v>
      </c>
      <c r="H536" s="42">
        <v>1.26</v>
      </c>
      <c r="I536" s="43" t="s">
        <v>73</v>
      </c>
      <c r="J536" s="56">
        <v>26404.17</v>
      </c>
      <c r="K536" s="40">
        <v>0.4</v>
      </c>
      <c r="L536" s="45" t="s">
        <v>74</v>
      </c>
      <c r="M536" s="46" t="s">
        <v>91</v>
      </c>
      <c r="N536" s="40">
        <v>0</v>
      </c>
      <c r="O536" s="57">
        <v>46079</v>
      </c>
      <c r="P536" s="57">
        <v>46085</v>
      </c>
      <c r="Q536" s="49">
        <v>7</v>
      </c>
      <c r="R536" s="49">
        <v>3</v>
      </c>
      <c r="S536" s="58">
        <v>0.35</v>
      </c>
      <c r="T536" s="57">
        <v>46086</v>
      </c>
      <c r="U536" s="49">
        <v>7</v>
      </c>
      <c r="V536" s="42">
        <v>1</v>
      </c>
      <c r="W536" s="40">
        <v>0</v>
      </c>
      <c r="X536" s="59">
        <v>0</v>
      </c>
      <c r="Y536" s="40">
        <v>22</v>
      </c>
      <c r="Z536" s="56">
        <v>6789.6437142857149</v>
      </c>
    </row>
    <row r="537" spans="1:26" x14ac:dyDescent="0.25">
      <c r="A537" s="38">
        <f>IFERROR(VLOOKUP(InteliPar[[#This Row],[Nombre de Articulo]],Productos[],4,FALSE),"00 Falta Info")</f>
        <v>0</v>
      </c>
      <c r="B537" s="34" t="str">
        <f>IFERROR(VLOOKUP(InteliPar[[#This Row],[Nombre de Articulo]],Productos[],3,FALSE),"00 Falta Info")</f>
        <v>Lacteos</v>
      </c>
      <c r="C537" s="34" t="str">
        <f>IFERROR(VLOOKUP(InteliPar[[#This Row],[Nombre de Articulo]],Productos[],2,FALSE),"00 Falta Info")</f>
        <v>Quesos</v>
      </c>
      <c r="D537" s="55">
        <v>46092</v>
      </c>
      <c r="E537" s="39" t="s">
        <v>123</v>
      </c>
      <c r="F537" s="40">
        <v>2.8</v>
      </c>
      <c r="G537" s="56">
        <v>122443</v>
      </c>
      <c r="H537" s="42">
        <v>12.24</v>
      </c>
      <c r="I537" s="43" t="s">
        <v>73</v>
      </c>
      <c r="J537" s="56">
        <v>10001.83</v>
      </c>
      <c r="K537" s="40">
        <v>6.2</v>
      </c>
      <c r="L537" s="45" t="s">
        <v>74</v>
      </c>
      <c r="M537" s="46" t="s">
        <v>448</v>
      </c>
      <c r="N537" s="40">
        <v>5.4</v>
      </c>
      <c r="O537" s="57">
        <v>46079</v>
      </c>
      <c r="P537" s="57">
        <v>46085</v>
      </c>
      <c r="Q537" s="49">
        <v>7</v>
      </c>
      <c r="R537" s="49">
        <v>3</v>
      </c>
      <c r="S537" s="58">
        <v>0.35</v>
      </c>
      <c r="T537" s="57">
        <v>46086</v>
      </c>
      <c r="U537" s="49">
        <v>7</v>
      </c>
      <c r="V537" s="42">
        <v>12</v>
      </c>
      <c r="W537" s="40">
        <v>0</v>
      </c>
      <c r="X537" s="59">
        <v>0</v>
      </c>
      <c r="Y537" s="40">
        <v>14</v>
      </c>
      <c r="Z537" s="56">
        <v>0</v>
      </c>
    </row>
    <row r="538" spans="1:26" x14ac:dyDescent="0.25">
      <c r="A538" s="38">
        <f>IFERROR(VLOOKUP(InteliPar[[#This Row],[Nombre de Articulo]],Productos[],4,FALSE),"00 Falta Info")</f>
        <v>0</v>
      </c>
      <c r="B538" s="34" t="str">
        <f>IFERROR(VLOOKUP(InteliPar[[#This Row],[Nombre de Articulo]],Productos[],3,FALSE),"00 Falta Info")</f>
        <v>Lacteos</v>
      </c>
      <c r="C538" s="34" t="str">
        <f>IFERROR(VLOOKUP(InteliPar[[#This Row],[Nombre de Articulo]],Productos[],2,FALSE),"00 Falta Info")</f>
        <v>Quesos</v>
      </c>
      <c r="D538" s="55">
        <v>46092</v>
      </c>
      <c r="E538" s="39" t="s">
        <v>90</v>
      </c>
      <c r="F538" s="40">
        <v>0.1</v>
      </c>
      <c r="G538" s="56">
        <v>155586</v>
      </c>
      <c r="H538" s="42">
        <v>8.57</v>
      </c>
      <c r="I538" s="43" t="s">
        <v>73</v>
      </c>
      <c r="J538" s="56">
        <v>18150.439999999999</v>
      </c>
      <c r="K538" s="40">
        <v>0.6</v>
      </c>
      <c r="L538" s="45" t="s">
        <v>74</v>
      </c>
      <c r="M538" s="46" t="s">
        <v>91</v>
      </c>
      <c r="N538" s="40">
        <v>0</v>
      </c>
      <c r="O538" s="57">
        <v>46079</v>
      </c>
      <c r="P538" s="57">
        <v>46085</v>
      </c>
      <c r="Q538" s="49">
        <v>7</v>
      </c>
      <c r="R538" s="49">
        <v>3</v>
      </c>
      <c r="S538" s="58">
        <v>0.35</v>
      </c>
      <c r="T538" s="57">
        <v>46086</v>
      </c>
      <c r="U538" s="49">
        <v>7</v>
      </c>
      <c r="V538" s="42">
        <v>2</v>
      </c>
      <c r="W538" s="40">
        <v>0</v>
      </c>
      <c r="X538" s="59">
        <v>0</v>
      </c>
      <c r="Y538" s="40">
        <v>100</v>
      </c>
      <c r="Z538" s="56">
        <v>128349.53999999998</v>
      </c>
    </row>
    <row r="539" spans="1:26" x14ac:dyDescent="0.25">
      <c r="A539" s="38">
        <f>IFERROR(VLOOKUP(InteliPar[[#This Row],[Nombre de Articulo]],Productos[],4,FALSE),"00 Falta Info")</f>
        <v>0</v>
      </c>
      <c r="B539" s="34" t="str">
        <f>IFERROR(VLOOKUP(InteliPar[[#This Row],[Nombre de Articulo]],Productos[],3,FALSE),"00 Falta Info")</f>
        <v>Abarrotes</v>
      </c>
      <c r="C539" s="34" t="str">
        <f>IFERROR(VLOOKUP(InteliPar[[#This Row],[Nombre de Articulo]],Productos[],2,FALSE),"00 Falta Info")</f>
        <v>Chocolate</v>
      </c>
      <c r="D539" s="55">
        <v>46092</v>
      </c>
      <c r="E539" s="39" t="s">
        <v>124</v>
      </c>
      <c r="F539" s="40">
        <v>-0.2</v>
      </c>
      <c r="G539" s="56">
        <v>195026</v>
      </c>
      <c r="H539" s="42">
        <v>19.75</v>
      </c>
      <c r="I539" s="43" t="s">
        <v>73</v>
      </c>
      <c r="J539" s="56">
        <v>9876</v>
      </c>
      <c r="K539" s="40">
        <v>-0.1</v>
      </c>
      <c r="L539" s="45" t="s">
        <v>74</v>
      </c>
      <c r="M539" s="46" t="s">
        <v>91</v>
      </c>
      <c r="N539" s="40">
        <v>0</v>
      </c>
      <c r="O539" s="57">
        <v>46079</v>
      </c>
      <c r="P539" s="57">
        <v>46085</v>
      </c>
      <c r="Q539" s="49">
        <v>7</v>
      </c>
      <c r="R539" s="49">
        <v>3</v>
      </c>
      <c r="S539" s="58">
        <v>0.35</v>
      </c>
      <c r="T539" s="57">
        <v>46086</v>
      </c>
      <c r="U539" s="49">
        <v>7</v>
      </c>
      <c r="V539" s="42">
        <v>-1</v>
      </c>
      <c r="W539" s="40">
        <v>0</v>
      </c>
      <c r="X539" s="59">
        <v>0</v>
      </c>
      <c r="Y539" s="40">
        <v>-1383</v>
      </c>
      <c r="Z539" s="56">
        <v>0</v>
      </c>
    </row>
    <row r="540" spans="1:26" x14ac:dyDescent="0.25">
      <c r="A540" s="38">
        <f>IFERROR(VLOOKUP(InteliPar[[#This Row],[Nombre de Articulo]],Productos[],4,FALSE),"00 Falta Info")</f>
        <v>0</v>
      </c>
      <c r="B540" s="34" t="str">
        <f>IFERROR(VLOOKUP(InteliPar[[#This Row],[Nombre de Articulo]],Productos[],3,FALSE),"00 Falta Info")</f>
        <v>Abarrotes</v>
      </c>
      <c r="C540" s="34" t="str">
        <f>IFERROR(VLOOKUP(InteliPar[[#This Row],[Nombre de Articulo]],Productos[],2,FALSE),"00 Falta Info")</f>
        <v>Chocolate</v>
      </c>
      <c r="D540" s="55">
        <v>46092</v>
      </c>
      <c r="E540" s="39" t="s">
        <v>125</v>
      </c>
      <c r="F540" s="40">
        <v>0.1</v>
      </c>
      <c r="G540" s="56">
        <v>160692</v>
      </c>
      <c r="H540" s="42">
        <v>11.18</v>
      </c>
      <c r="I540" s="43" t="s">
        <v>73</v>
      </c>
      <c r="J540" s="56">
        <v>14377.98</v>
      </c>
      <c r="K540" s="40">
        <v>0.4</v>
      </c>
      <c r="L540" s="45" t="s">
        <v>74</v>
      </c>
      <c r="M540" s="46" t="s">
        <v>91</v>
      </c>
      <c r="N540" s="40">
        <v>0</v>
      </c>
      <c r="O540" s="57">
        <v>46079</v>
      </c>
      <c r="P540" s="57">
        <v>46085</v>
      </c>
      <c r="Q540" s="49">
        <v>7</v>
      </c>
      <c r="R540" s="49">
        <v>3</v>
      </c>
      <c r="S540" s="58">
        <v>0.35</v>
      </c>
      <c r="T540" s="57">
        <v>46086</v>
      </c>
      <c r="U540" s="49">
        <v>7</v>
      </c>
      <c r="V540" s="42">
        <v>1</v>
      </c>
      <c r="W540" s="40">
        <v>0</v>
      </c>
      <c r="X540" s="59">
        <v>0</v>
      </c>
      <c r="Y540" s="40">
        <v>196</v>
      </c>
      <c r="Z540" s="56">
        <v>146655.39600000001</v>
      </c>
    </row>
    <row r="541" spans="1:26" x14ac:dyDescent="0.25">
      <c r="A541" s="38">
        <f>IFERROR(VLOOKUP(InteliPar[[#This Row],[Nombre de Articulo]],Productos[],4,FALSE),"00 Falta Info")</f>
        <v>0</v>
      </c>
      <c r="B541" s="34" t="str">
        <f>IFERROR(VLOOKUP(InteliPar[[#This Row],[Nombre de Articulo]],Productos[],3,FALSE),"00 Falta Info")</f>
        <v>Abarrotes</v>
      </c>
      <c r="C541" s="34" t="str">
        <f>IFERROR(VLOOKUP(InteliPar[[#This Row],[Nombre de Articulo]],Productos[],2,FALSE),"00 Falta Info")</f>
        <v>Chocolate</v>
      </c>
      <c r="D541" s="55">
        <v>46092</v>
      </c>
      <c r="E541" s="39" t="s">
        <v>126</v>
      </c>
      <c r="F541" s="40">
        <v>0.3</v>
      </c>
      <c r="G541" s="56">
        <v>68086.7</v>
      </c>
      <c r="H541" s="42">
        <v>6.89</v>
      </c>
      <c r="I541" s="43" t="s">
        <v>73</v>
      </c>
      <c r="J541" s="56">
        <v>9876</v>
      </c>
      <c r="K541" s="40">
        <v>0.7</v>
      </c>
      <c r="L541" s="45" t="s">
        <v>74</v>
      </c>
      <c r="M541" s="46" t="s">
        <v>91</v>
      </c>
      <c r="N541" s="40">
        <v>0</v>
      </c>
      <c r="O541" s="57">
        <v>46079</v>
      </c>
      <c r="P541" s="57">
        <v>46085</v>
      </c>
      <c r="Q541" s="49">
        <v>7</v>
      </c>
      <c r="R541" s="49">
        <v>3</v>
      </c>
      <c r="S541" s="58">
        <v>0.35</v>
      </c>
      <c r="T541" s="57">
        <v>46086</v>
      </c>
      <c r="U541" s="49">
        <v>7</v>
      </c>
      <c r="V541" s="42">
        <v>2</v>
      </c>
      <c r="W541" s="40">
        <v>0</v>
      </c>
      <c r="X541" s="59">
        <v>0</v>
      </c>
      <c r="Y541" s="40">
        <v>69</v>
      </c>
      <c r="Z541" s="56">
        <v>50861.399999999994</v>
      </c>
    </row>
    <row r="542" spans="1:26" x14ac:dyDescent="0.25">
      <c r="A542" s="38">
        <f>IFERROR(VLOOKUP(InteliPar[[#This Row],[Nombre de Articulo]],Productos[],4,FALSE),"00 Falta Info")</f>
        <v>0</v>
      </c>
      <c r="B542" s="34" t="str">
        <f>IFERROR(VLOOKUP(InteliPar[[#This Row],[Nombre de Articulo]],Productos[],3,FALSE),"00 Falta Info")</f>
        <v>Abarrotes</v>
      </c>
      <c r="C542" s="34" t="str">
        <f>IFERROR(VLOOKUP(InteliPar[[#This Row],[Nombre de Articulo]],Productos[],2,FALSE),"00 Falta Info")</f>
        <v>Aceite</v>
      </c>
      <c r="D542" s="55">
        <v>46092</v>
      </c>
      <c r="E542" s="39" t="s">
        <v>127</v>
      </c>
      <c r="F542" s="40">
        <v>15</v>
      </c>
      <c r="G542" s="56">
        <v>18384</v>
      </c>
      <c r="H542" s="42">
        <v>12</v>
      </c>
      <c r="I542" s="43">
        <v>1</v>
      </c>
      <c r="J542" s="56">
        <v>1532</v>
      </c>
      <c r="K542" s="40">
        <v>22.3</v>
      </c>
      <c r="L542" s="45" t="s">
        <v>453</v>
      </c>
      <c r="M542" s="46" t="s">
        <v>91</v>
      </c>
      <c r="N542" s="40">
        <v>12</v>
      </c>
      <c r="O542" s="57">
        <v>46079</v>
      </c>
      <c r="P542" s="57">
        <v>46085</v>
      </c>
      <c r="Q542" s="49">
        <v>7</v>
      </c>
      <c r="R542" s="49">
        <v>3</v>
      </c>
      <c r="S542" s="58">
        <v>0.35</v>
      </c>
      <c r="T542" s="57">
        <v>46086</v>
      </c>
      <c r="U542" s="49">
        <v>7</v>
      </c>
      <c r="V542" s="42">
        <v>44</v>
      </c>
      <c r="W542" s="40">
        <v>32</v>
      </c>
      <c r="X542" s="59">
        <v>49024</v>
      </c>
      <c r="Y542" s="40">
        <v>4</v>
      </c>
      <c r="Z542" s="56">
        <v>0</v>
      </c>
    </row>
    <row r="543" spans="1:26" x14ac:dyDescent="0.25">
      <c r="A543" s="38">
        <f>IFERROR(VLOOKUP(InteliPar[[#This Row],[Nombre de Articulo]],Productos[],4,FALSE),"00 Falta Info")</f>
        <v>0</v>
      </c>
      <c r="B543" s="34" t="str">
        <f>IFERROR(VLOOKUP(InteliPar[[#This Row],[Nombre de Articulo]],Productos[],3,FALSE),"00 Falta Info")</f>
        <v>Verduras</v>
      </c>
      <c r="C543" s="34" t="str">
        <f>IFERROR(VLOOKUP(InteliPar[[#This Row],[Nombre de Articulo]],Productos[],2,FALSE),"00 Falta Info")</f>
        <v>Champiñon</v>
      </c>
      <c r="D543" s="55">
        <v>46092</v>
      </c>
      <c r="E543" s="39" t="s">
        <v>128</v>
      </c>
      <c r="F543" s="40">
        <v>0.5</v>
      </c>
      <c r="G543" s="56">
        <v>28349</v>
      </c>
      <c r="H543" s="42">
        <v>1.61</v>
      </c>
      <c r="I543" s="43" t="s">
        <v>73</v>
      </c>
      <c r="J543" s="56">
        <v>17575.32</v>
      </c>
      <c r="K543" s="40">
        <v>0.7</v>
      </c>
      <c r="L543" s="45" t="s">
        <v>74</v>
      </c>
      <c r="M543" s="46" t="s">
        <v>461</v>
      </c>
      <c r="N543" s="40">
        <v>0</v>
      </c>
      <c r="O543" s="57">
        <v>46079</v>
      </c>
      <c r="P543" s="57">
        <v>46085</v>
      </c>
      <c r="Q543" s="49">
        <v>7</v>
      </c>
      <c r="R543" s="49">
        <v>3</v>
      </c>
      <c r="S543" s="58">
        <v>0.35</v>
      </c>
      <c r="T543" s="57">
        <v>46086</v>
      </c>
      <c r="U543" s="49">
        <v>7</v>
      </c>
      <c r="V543" s="42">
        <v>2</v>
      </c>
      <c r="W543" s="40">
        <v>1</v>
      </c>
      <c r="X543" s="59">
        <v>17575.32</v>
      </c>
      <c r="Y543" s="40">
        <v>16</v>
      </c>
      <c r="Z543" s="56">
        <v>0</v>
      </c>
    </row>
    <row r="544" spans="1:26" x14ac:dyDescent="0.25">
      <c r="A544" s="38">
        <f>IFERROR(VLOOKUP(InteliPar[[#This Row],[Nombre de Articulo]],Productos[],4,FALSE),"00 Falta Info")</f>
        <v>0</v>
      </c>
      <c r="B544" s="34" t="str">
        <f>IFERROR(VLOOKUP(InteliPar[[#This Row],[Nombre de Articulo]],Productos[],3,FALSE),"00 Falta Info")</f>
        <v>Verduras</v>
      </c>
      <c r="C544" s="34" t="str">
        <f>IFERROR(VLOOKUP(InteliPar[[#This Row],[Nombre de Articulo]],Productos[],2,FALSE),"00 Falta Info")</f>
        <v>Champiñon</v>
      </c>
      <c r="D544" s="55">
        <v>46092</v>
      </c>
      <c r="E544" s="39" t="s">
        <v>129</v>
      </c>
      <c r="F544" s="40">
        <v>0.7</v>
      </c>
      <c r="G544" s="56"/>
      <c r="H544" s="42"/>
      <c r="I544" s="43" t="s">
        <v>73</v>
      </c>
      <c r="J544" s="56">
        <v>13000</v>
      </c>
      <c r="K544" s="40">
        <v>0.7</v>
      </c>
      <c r="L544" s="45" t="s">
        <v>74</v>
      </c>
      <c r="M544" s="46" t="s">
        <v>461</v>
      </c>
      <c r="N544" s="40">
        <v>0</v>
      </c>
      <c r="O544" s="57">
        <v>46079</v>
      </c>
      <c r="P544" s="57">
        <v>46085</v>
      </c>
      <c r="Q544" s="49">
        <v>7</v>
      </c>
      <c r="R544" s="49">
        <v>3</v>
      </c>
      <c r="S544" s="58">
        <v>0.35</v>
      </c>
      <c r="T544" s="57">
        <v>46086</v>
      </c>
      <c r="U544" s="49">
        <v>7</v>
      </c>
      <c r="V544" s="42">
        <v>2</v>
      </c>
      <c r="W544" s="40">
        <v>2</v>
      </c>
      <c r="X544" s="59">
        <v>26000</v>
      </c>
      <c r="Y544" s="40">
        <v>0</v>
      </c>
      <c r="Z544" s="56">
        <v>0</v>
      </c>
    </row>
    <row r="545" spans="1:26" x14ac:dyDescent="0.25">
      <c r="A545" s="38">
        <f>IFERROR(VLOOKUP(InteliPar[[#This Row],[Nombre de Articulo]],Productos[],4,FALSE),"00 Falta Info")</f>
        <v>0</v>
      </c>
      <c r="B545" s="34" t="str">
        <f>IFERROR(VLOOKUP(InteliPar[[#This Row],[Nombre de Articulo]],Productos[],3,FALSE),"00 Falta Info")</f>
        <v>Verduras</v>
      </c>
      <c r="C545" s="34" t="str">
        <f>IFERROR(VLOOKUP(InteliPar[[#This Row],[Nombre de Articulo]],Productos[],2,FALSE),"00 Falta Info")</f>
        <v>Palta</v>
      </c>
      <c r="D545" s="55">
        <v>46092</v>
      </c>
      <c r="E545" s="39" t="s">
        <v>92</v>
      </c>
      <c r="F545" s="40">
        <v>13</v>
      </c>
      <c r="G545" s="56">
        <v>57803.7</v>
      </c>
      <c r="H545" s="42">
        <v>15.41</v>
      </c>
      <c r="I545" s="43" t="s">
        <v>73</v>
      </c>
      <c r="J545" s="56">
        <v>3750</v>
      </c>
      <c r="K545" s="40">
        <v>13</v>
      </c>
      <c r="L545" s="45" t="s">
        <v>74</v>
      </c>
      <c r="M545" s="46" t="s">
        <v>461</v>
      </c>
      <c r="N545" s="40">
        <v>20</v>
      </c>
      <c r="O545" s="57">
        <v>46079</v>
      </c>
      <c r="P545" s="57">
        <v>46085</v>
      </c>
      <c r="Q545" s="49">
        <v>7</v>
      </c>
      <c r="R545" s="49">
        <v>3</v>
      </c>
      <c r="S545" s="58">
        <v>0.35</v>
      </c>
      <c r="T545" s="57">
        <v>46086</v>
      </c>
      <c r="U545" s="49">
        <v>7</v>
      </c>
      <c r="V545" s="42">
        <v>26</v>
      </c>
      <c r="W545" s="40">
        <v>11</v>
      </c>
      <c r="X545" s="59">
        <v>41250</v>
      </c>
      <c r="Y545" s="40">
        <v>8</v>
      </c>
      <c r="Z545" s="56">
        <v>0</v>
      </c>
    </row>
    <row r="546" spans="1:26" x14ac:dyDescent="0.25">
      <c r="A546" s="38">
        <f>IFERROR(VLOOKUP(InteliPar[[#This Row],[Nombre de Articulo]],Productos[],4,FALSE),"00 Falta Info")</f>
        <v>0</v>
      </c>
      <c r="B546" s="34" t="str">
        <f>IFERROR(VLOOKUP(InteliPar[[#This Row],[Nombre de Articulo]],Productos[],3,FALSE),"00 Falta Info")</f>
        <v>Postres</v>
      </c>
      <c r="C546" s="34" t="str">
        <f>IFERROR(VLOOKUP(InteliPar[[#This Row],[Nombre de Articulo]],Productos[],2,FALSE),"00 Falta Info")</f>
        <v>Tortas</v>
      </c>
      <c r="D546" s="55">
        <v>46092</v>
      </c>
      <c r="E546" s="39" t="s">
        <v>130</v>
      </c>
      <c r="F546" s="40">
        <v>26</v>
      </c>
      <c r="G546" s="56">
        <v>48240</v>
      </c>
      <c r="H546" s="42">
        <v>40</v>
      </c>
      <c r="I546" s="43">
        <v>1</v>
      </c>
      <c r="J546" s="56">
        <v>1206</v>
      </c>
      <c r="K546" s="40">
        <v>26</v>
      </c>
      <c r="L546" s="45" t="s">
        <v>440</v>
      </c>
      <c r="M546" s="46" t="s">
        <v>455</v>
      </c>
      <c r="N546" s="40">
        <v>32</v>
      </c>
      <c r="O546" s="57">
        <v>46079</v>
      </c>
      <c r="P546" s="57">
        <v>46085</v>
      </c>
      <c r="Q546" s="49">
        <v>7</v>
      </c>
      <c r="R546" s="49">
        <v>3</v>
      </c>
      <c r="S546" s="58">
        <v>0.35</v>
      </c>
      <c r="T546" s="57">
        <v>46086</v>
      </c>
      <c r="U546" s="49">
        <v>7</v>
      </c>
      <c r="V546" s="42">
        <v>51</v>
      </c>
      <c r="W546" s="40">
        <v>11</v>
      </c>
      <c r="X546" s="59">
        <v>13266</v>
      </c>
      <c r="Y546" s="40">
        <v>11</v>
      </c>
      <c r="Z546" s="56">
        <v>0</v>
      </c>
    </row>
    <row r="547" spans="1:26" x14ac:dyDescent="0.25">
      <c r="A547" s="38">
        <f>IFERROR(VLOOKUP(InteliPar[[#This Row],[Nombre de Articulo]],Productos[],4,FALSE),"00 Falta Info")</f>
        <v>0</v>
      </c>
      <c r="B547" s="34" t="str">
        <f>IFERROR(VLOOKUP(InteliPar[[#This Row],[Nombre de Articulo]],Productos[],3,FALSE),"00 Falta Info")</f>
        <v>Postres</v>
      </c>
      <c r="C547" s="34" t="str">
        <f>IFERROR(VLOOKUP(InteliPar[[#This Row],[Nombre de Articulo]],Productos[],2,FALSE),"00 Falta Info")</f>
        <v>Tortas</v>
      </c>
      <c r="D547" s="55">
        <v>46092</v>
      </c>
      <c r="E547" s="39" t="s">
        <v>131</v>
      </c>
      <c r="F547" s="40">
        <v>8</v>
      </c>
      <c r="G547" s="56">
        <v>49679</v>
      </c>
      <c r="H547" s="42">
        <v>47</v>
      </c>
      <c r="I547" s="43">
        <v>1</v>
      </c>
      <c r="J547" s="56">
        <v>1057</v>
      </c>
      <c r="K547" s="40">
        <v>18</v>
      </c>
      <c r="L547" s="45" t="s">
        <v>440</v>
      </c>
      <c r="M547" s="46" t="s">
        <v>455</v>
      </c>
      <c r="N547" s="40">
        <v>0</v>
      </c>
      <c r="O547" s="57">
        <v>46079</v>
      </c>
      <c r="P547" s="57">
        <v>46085</v>
      </c>
      <c r="Q547" s="49">
        <v>7</v>
      </c>
      <c r="R547" s="49">
        <v>3</v>
      </c>
      <c r="S547" s="58">
        <v>0.35</v>
      </c>
      <c r="T547" s="57">
        <v>46086</v>
      </c>
      <c r="U547" s="49">
        <v>7</v>
      </c>
      <c r="V547" s="42">
        <v>35</v>
      </c>
      <c r="W547" s="40">
        <v>0</v>
      </c>
      <c r="X547" s="59">
        <v>0</v>
      </c>
      <c r="Y547" s="40">
        <v>18</v>
      </c>
      <c r="Z547" s="56">
        <v>1359</v>
      </c>
    </row>
    <row r="548" spans="1:26" x14ac:dyDescent="0.25">
      <c r="A548" s="38">
        <f>IFERROR(VLOOKUP(InteliPar[[#This Row],[Nombre de Articulo]],Productos[],4,FALSE),"00 Falta Info")</f>
        <v>0</v>
      </c>
      <c r="B548" s="34" t="str">
        <f>IFERROR(VLOOKUP(InteliPar[[#This Row],[Nombre de Articulo]],Productos[],3,FALSE),"00 Falta Info")</f>
        <v>Postres</v>
      </c>
      <c r="C548" s="34" t="str">
        <f>IFERROR(VLOOKUP(InteliPar[[#This Row],[Nombre de Articulo]],Productos[],2,FALSE),"00 Falta Info")</f>
        <v>Tortas</v>
      </c>
      <c r="D548" s="55">
        <v>46092</v>
      </c>
      <c r="E548" s="39" t="s">
        <v>143</v>
      </c>
      <c r="F548" s="40">
        <v>18</v>
      </c>
      <c r="G548" s="56">
        <v>72662</v>
      </c>
      <c r="H548" s="42">
        <v>47</v>
      </c>
      <c r="I548" s="43">
        <v>1</v>
      </c>
      <c r="J548" s="56">
        <v>1546</v>
      </c>
      <c r="K548" s="40">
        <v>47</v>
      </c>
      <c r="L548" s="45" t="s">
        <v>440</v>
      </c>
      <c r="M548" s="46" t="s">
        <v>455</v>
      </c>
      <c r="N548" s="40">
        <v>40</v>
      </c>
      <c r="O548" s="57">
        <v>46079</v>
      </c>
      <c r="P548" s="57">
        <v>46085</v>
      </c>
      <c r="Q548" s="49">
        <v>7</v>
      </c>
      <c r="R548" s="49">
        <v>3</v>
      </c>
      <c r="S548" s="58">
        <v>0.35</v>
      </c>
      <c r="T548" s="57">
        <v>46086</v>
      </c>
      <c r="U548" s="49">
        <v>7</v>
      </c>
      <c r="V548" s="42">
        <v>91</v>
      </c>
      <c r="W548" s="40">
        <v>44</v>
      </c>
      <c r="X548" s="59">
        <v>68024</v>
      </c>
      <c r="Y548" s="40">
        <v>7</v>
      </c>
      <c r="Z548" s="56">
        <v>0</v>
      </c>
    </row>
    <row r="549" spans="1:26" x14ac:dyDescent="0.25">
      <c r="A549" s="38">
        <f>IFERROR(VLOOKUP(InteliPar[[#This Row],[Nombre de Articulo]],Productos[],4,FALSE),"00 Falta Info")</f>
        <v>0</v>
      </c>
      <c r="B549" s="34" t="str">
        <f>IFERROR(VLOOKUP(InteliPar[[#This Row],[Nombre de Articulo]],Productos[],3,FALSE),"00 Falta Info")</f>
        <v>Postres</v>
      </c>
      <c r="C549" s="34" t="str">
        <f>IFERROR(VLOOKUP(InteliPar[[#This Row],[Nombre de Articulo]],Productos[],2,FALSE),"00 Falta Info")</f>
        <v>Tortas</v>
      </c>
      <c r="D549" s="55">
        <v>46092</v>
      </c>
      <c r="E549" s="39" t="s">
        <v>132</v>
      </c>
      <c r="F549" s="40"/>
      <c r="G549" s="56">
        <v>7920</v>
      </c>
      <c r="H549" s="42">
        <v>33</v>
      </c>
      <c r="I549" s="43">
        <v>1</v>
      </c>
      <c r="J549" s="56">
        <v>240</v>
      </c>
      <c r="K549" s="40">
        <v>0</v>
      </c>
      <c r="L549" s="45" t="s">
        <v>440</v>
      </c>
      <c r="M549" s="46" t="s">
        <v>455</v>
      </c>
      <c r="N549" s="40">
        <v>0</v>
      </c>
      <c r="O549" s="57">
        <v>46079</v>
      </c>
      <c r="P549" s="57">
        <v>46085</v>
      </c>
      <c r="Q549" s="49">
        <v>7</v>
      </c>
      <c r="R549" s="49">
        <v>3</v>
      </c>
      <c r="S549" s="58">
        <v>0.35</v>
      </c>
      <c r="T549" s="57">
        <v>46086</v>
      </c>
      <c r="U549" s="49">
        <v>7</v>
      </c>
      <c r="V549" s="42">
        <v>0</v>
      </c>
      <c r="W549" s="40">
        <v>0</v>
      </c>
      <c r="X549" s="59">
        <v>0</v>
      </c>
      <c r="Y549" s="40">
        <v>0</v>
      </c>
      <c r="Z549" s="56">
        <v>0</v>
      </c>
    </row>
    <row r="550" spans="1:26" x14ac:dyDescent="0.25">
      <c r="A550" s="38">
        <f>IFERROR(VLOOKUP(InteliPar[[#This Row],[Nombre de Articulo]],Productos[],4,FALSE),"00 Falta Info")</f>
        <v>0</v>
      </c>
      <c r="B550" s="34" t="str">
        <f>IFERROR(VLOOKUP(InteliPar[[#This Row],[Nombre de Articulo]],Productos[],3,FALSE),"00 Falta Info")</f>
        <v>Postres</v>
      </c>
      <c r="C550" s="34" t="str">
        <f>IFERROR(VLOOKUP(InteliPar[[#This Row],[Nombre de Articulo]],Productos[],2,FALSE),"00 Falta Info")</f>
        <v>Tortas</v>
      </c>
      <c r="D550" s="55">
        <v>46092</v>
      </c>
      <c r="E550" s="39" t="s">
        <v>144</v>
      </c>
      <c r="F550" s="40">
        <v>4</v>
      </c>
      <c r="G550" s="56">
        <v>47286</v>
      </c>
      <c r="H550" s="42">
        <v>142</v>
      </c>
      <c r="I550" s="43">
        <v>1</v>
      </c>
      <c r="J550" s="56">
        <v>333</v>
      </c>
      <c r="K550" s="40">
        <v>4</v>
      </c>
      <c r="L550" s="45" t="s">
        <v>440</v>
      </c>
      <c r="M550" s="46" t="s">
        <v>455</v>
      </c>
      <c r="N550" s="40">
        <v>116</v>
      </c>
      <c r="O550" s="57">
        <v>46079</v>
      </c>
      <c r="P550" s="57">
        <v>46085</v>
      </c>
      <c r="Q550" s="49">
        <v>7</v>
      </c>
      <c r="R550" s="49">
        <v>3</v>
      </c>
      <c r="S550" s="58">
        <v>0.35</v>
      </c>
      <c r="T550" s="57">
        <v>46086</v>
      </c>
      <c r="U550" s="49">
        <v>7</v>
      </c>
      <c r="V550" s="42">
        <v>8</v>
      </c>
      <c r="W550" s="40">
        <v>0</v>
      </c>
      <c r="X550" s="59">
        <v>0</v>
      </c>
      <c r="Y550" s="40">
        <v>249</v>
      </c>
      <c r="Z550" s="56">
        <v>44051.142857142855</v>
      </c>
    </row>
    <row r="551" spans="1:26" x14ac:dyDescent="0.25">
      <c r="A551" s="38">
        <f>IFERROR(VLOOKUP(InteliPar[[#This Row],[Nombre de Articulo]],Productos[],4,FALSE),"00 Falta Info")</f>
        <v>0</v>
      </c>
      <c r="B551" s="34" t="str">
        <f>IFERROR(VLOOKUP(InteliPar[[#This Row],[Nombre de Articulo]],Productos[],3,FALSE),"00 Falta Info")</f>
        <v>Postres</v>
      </c>
      <c r="C551" s="34" t="str">
        <f>IFERROR(VLOOKUP(InteliPar[[#This Row],[Nombre de Articulo]],Productos[],2,FALSE),"00 Falta Info")</f>
        <v>Tortas</v>
      </c>
      <c r="D551" s="55">
        <v>46092</v>
      </c>
      <c r="E551" s="39" t="s">
        <v>133</v>
      </c>
      <c r="F551" s="40"/>
      <c r="G551" s="56">
        <v>6580</v>
      </c>
      <c r="H551" s="42">
        <v>14</v>
      </c>
      <c r="I551" s="43">
        <v>1</v>
      </c>
      <c r="J551" s="56">
        <v>470</v>
      </c>
      <c r="K551" s="40">
        <v>0</v>
      </c>
      <c r="L551" s="45" t="s">
        <v>440</v>
      </c>
      <c r="M551" s="46" t="s">
        <v>455</v>
      </c>
      <c r="N551" s="40">
        <v>0</v>
      </c>
      <c r="O551" s="57">
        <v>46079</v>
      </c>
      <c r="P551" s="57">
        <v>46085</v>
      </c>
      <c r="Q551" s="49">
        <v>7</v>
      </c>
      <c r="R551" s="49">
        <v>3</v>
      </c>
      <c r="S551" s="58">
        <v>0.35</v>
      </c>
      <c r="T551" s="57">
        <v>46086</v>
      </c>
      <c r="U551" s="49">
        <v>7</v>
      </c>
      <c r="V551" s="42">
        <v>0</v>
      </c>
      <c r="W551" s="40">
        <v>0</v>
      </c>
      <c r="X551" s="59">
        <v>0</v>
      </c>
      <c r="Y551" s="40">
        <v>0</v>
      </c>
      <c r="Z551" s="56">
        <v>0</v>
      </c>
    </row>
    <row r="552" spans="1:26" x14ac:dyDescent="0.25">
      <c r="A552" s="38">
        <f>IFERROR(VLOOKUP(InteliPar[[#This Row],[Nombre de Articulo]],Productos[],4,FALSE),"00 Falta Info")</f>
        <v>0</v>
      </c>
      <c r="B552" s="34" t="str">
        <f>IFERROR(VLOOKUP(InteliPar[[#This Row],[Nombre de Articulo]],Productos[],3,FALSE),"00 Falta Info")</f>
        <v>Postres</v>
      </c>
      <c r="C552" s="34" t="str">
        <f>IFERROR(VLOOKUP(InteliPar[[#This Row],[Nombre de Articulo]],Productos[],2,FALSE),"00 Falta Info")</f>
        <v>Tortas</v>
      </c>
      <c r="D552" s="55">
        <v>46092</v>
      </c>
      <c r="E552" s="39" t="s">
        <v>145</v>
      </c>
      <c r="F552" s="40">
        <v>9</v>
      </c>
      <c r="G552" s="56">
        <v>41040</v>
      </c>
      <c r="H552" s="42">
        <v>36</v>
      </c>
      <c r="I552" s="43">
        <v>1</v>
      </c>
      <c r="J552" s="56">
        <v>1140</v>
      </c>
      <c r="K552" s="40">
        <v>12</v>
      </c>
      <c r="L552" s="45" t="s">
        <v>440</v>
      </c>
      <c r="M552" s="46" t="s">
        <v>455</v>
      </c>
      <c r="N552" s="40">
        <v>0</v>
      </c>
      <c r="O552" s="57">
        <v>46079</v>
      </c>
      <c r="P552" s="57">
        <v>46085</v>
      </c>
      <c r="Q552" s="49">
        <v>7</v>
      </c>
      <c r="R552" s="49">
        <v>3</v>
      </c>
      <c r="S552" s="58">
        <v>0.35</v>
      </c>
      <c r="T552" s="57">
        <v>46086</v>
      </c>
      <c r="U552" s="49">
        <v>7</v>
      </c>
      <c r="V552" s="42">
        <v>24</v>
      </c>
      <c r="W552" s="40">
        <v>0</v>
      </c>
      <c r="X552" s="59">
        <v>0</v>
      </c>
      <c r="Y552" s="40">
        <v>21</v>
      </c>
      <c r="Z552" s="56">
        <v>6840</v>
      </c>
    </row>
    <row r="553" spans="1:26" x14ac:dyDescent="0.25">
      <c r="A553" s="38">
        <f>IFERROR(VLOOKUP(InteliPar[[#This Row],[Nombre de Articulo]],Productos[],4,FALSE),"00 Falta Info")</f>
        <v>0</v>
      </c>
      <c r="B553" s="34" t="str">
        <f>IFERROR(VLOOKUP(InteliPar[[#This Row],[Nombre de Articulo]],Productos[],3,FALSE),"00 Falta Info")</f>
        <v>Postres</v>
      </c>
      <c r="C553" s="34" t="str">
        <f>IFERROR(VLOOKUP(InteliPar[[#This Row],[Nombre de Articulo]],Productos[],2,FALSE),"00 Falta Info")</f>
        <v>Tortas</v>
      </c>
      <c r="D553" s="55">
        <v>46092</v>
      </c>
      <c r="E553" s="39" t="s">
        <v>135</v>
      </c>
      <c r="F553" s="40">
        <v>4</v>
      </c>
      <c r="G553" s="56">
        <v>3808</v>
      </c>
      <c r="H553" s="42">
        <v>14</v>
      </c>
      <c r="I553" s="43">
        <v>1</v>
      </c>
      <c r="J553" s="56">
        <v>272</v>
      </c>
      <c r="K553" s="40">
        <v>9</v>
      </c>
      <c r="L553" s="45" t="s">
        <v>440</v>
      </c>
      <c r="M553" s="46" t="s">
        <v>455</v>
      </c>
      <c r="N553" s="40">
        <v>12</v>
      </c>
      <c r="O553" s="57">
        <v>46079</v>
      </c>
      <c r="P553" s="57">
        <v>46085</v>
      </c>
      <c r="Q553" s="49">
        <v>7</v>
      </c>
      <c r="R553" s="49">
        <v>3</v>
      </c>
      <c r="S553" s="58">
        <v>0.35</v>
      </c>
      <c r="T553" s="57">
        <v>46086</v>
      </c>
      <c r="U553" s="49">
        <v>7</v>
      </c>
      <c r="V553" s="42">
        <v>18</v>
      </c>
      <c r="W553" s="40">
        <v>4</v>
      </c>
      <c r="X553" s="59">
        <v>1088</v>
      </c>
      <c r="Y553" s="40">
        <v>11</v>
      </c>
      <c r="Z553" s="56">
        <v>0</v>
      </c>
    </row>
    <row r="554" spans="1:26" x14ac:dyDescent="0.25">
      <c r="A554" s="38">
        <f>IFERROR(VLOOKUP(InteliPar[[#This Row],[Nombre de Articulo]],Productos[],4,FALSE),"00 Falta Info")</f>
        <v>0</v>
      </c>
      <c r="B554" s="34" t="str">
        <f>IFERROR(VLOOKUP(InteliPar[[#This Row],[Nombre de Articulo]],Productos[],3,FALSE),"00 Falta Info")</f>
        <v>Colación</v>
      </c>
      <c r="C554" s="34" t="str">
        <f>IFERROR(VLOOKUP(InteliPar[[#This Row],[Nombre de Articulo]],Productos[],2,FALSE),"00 Falta Info")</f>
        <v>Colacion</v>
      </c>
      <c r="D554" s="55">
        <v>46092</v>
      </c>
      <c r="E554" s="39" t="s">
        <v>137</v>
      </c>
      <c r="F554" s="40">
        <v>12</v>
      </c>
      <c r="G554" s="56">
        <v>20800</v>
      </c>
      <c r="H554" s="42">
        <v>4</v>
      </c>
      <c r="I554" s="43" t="s">
        <v>73</v>
      </c>
      <c r="J554" s="56">
        <v>5200</v>
      </c>
      <c r="K554" s="40">
        <v>8</v>
      </c>
      <c r="L554" s="45" t="s">
        <v>74</v>
      </c>
      <c r="M554" s="46" t="s">
        <v>441</v>
      </c>
      <c r="N554" s="40">
        <v>8</v>
      </c>
      <c r="O554" s="57">
        <v>46079</v>
      </c>
      <c r="P554" s="57">
        <v>46085</v>
      </c>
      <c r="Q554" s="49">
        <v>7</v>
      </c>
      <c r="R554" s="49">
        <v>3</v>
      </c>
      <c r="S554" s="58">
        <v>0.35</v>
      </c>
      <c r="T554" s="57">
        <v>46086</v>
      </c>
      <c r="U554" s="49">
        <v>7</v>
      </c>
      <c r="V554" s="42">
        <v>16</v>
      </c>
      <c r="W554" s="40">
        <v>12</v>
      </c>
      <c r="X554" s="59">
        <v>62400</v>
      </c>
      <c r="Y554" s="40">
        <v>4</v>
      </c>
      <c r="Z554" s="56">
        <v>0</v>
      </c>
    </row>
    <row r="555" spans="1:26" x14ac:dyDescent="0.25">
      <c r="A555" s="38">
        <f>IFERROR(VLOOKUP(InteliPar[[#This Row],[Nombre de Articulo]],Productos[],4,FALSE),"00 Falta Info")</f>
        <v>0</v>
      </c>
      <c r="B555" s="34" t="str">
        <f>IFERROR(VLOOKUP(InteliPar[[#This Row],[Nombre de Articulo]],Productos[],3,FALSE),"00 Falta Info")</f>
        <v>Colación</v>
      </c>
      <c r="C555" s="34" t="str">
        <f>IFERROR(VLOOKUP(InteliPar[[#This Row],[Nombre de Articulo]],Productos[],2,FALSE),"00 Falta Info")</f>
        <v>Colacion</v>
      </c>
      <c r="D555" s="55">
        <v>46092</v>
      </c>
      <c r="E555" s="39" t="s">
        <v>141</v>
      </c>
      <c r="F555" s="40"/>
      <c r="G555" s="56"/>
      <c r="H555" s="42"/>
      <c r="I555" s="43" t="s">
        <v>73</v>
      </c>
      <c r="J555" s="56"/>
      <c r="K555" s="40">
        <v>3.1</v>
      </c>
      <c r="L555" s="45" t="s">
        <v>74</v>
      </c>
      <c r="M555" s="46" t="s">
        <v>456</v>
      </c>
      <c r="N555" s="40">
        <v>0</v>
      </c>
      <c r="O555" s="57">
        <v>46079</v>
      </c>
      <c r="P555" s="57">
        <v>46085</v>
      </c>
      <c r="Q555" s="49">
        <v>7</v>
      </c>
      <c r="R555" s="49">
        <v>3</v>
      </c>
      <c r="S555" s="58">
        <v>0.35</v>
      </c>
      <c r="T555" s="57">
        <v>46086</v>
      </c>
      <c r="U555" s="49">
        <v>7</v>
      </c>
      <c r="V555" s="42">
        <v>6</v>
      </c>
      <c r="W555" s="40">
        <v>6</v>
      </c>
      <c r="X555" s="59">
        <v>0</v>
      </c>
      <c r="Y555" s="40">
        <v>0</v>
      </c>
      <c r="Z555" s="56">
        <v>0</v>
      </c>
    </row>
    <row r="556" spans="1:26" x14ac:dyDescent="0.25">
      <c r="A556" s="38">
        <f>IFERROR(VLOOKUP(InteliPar[[#This Row],[Nombre de Articulo]],Productos[],4,FALSE),"00 Falta Info")</f>
        <v>0</v>
      </c>
      <c r="B556" s="34" t="str">
        <f>IFERROR(VLOOKUP(InteliPar[[#This Row],[Nombre de Articulo]],Productos[],3,FALSE),"00 Falta Info")</f>
        <v>Colación</v>
      </c>
      <c r="C556" s="34" t="str">
        <f>IFERROR(VLOOKUP(InteliPar[[#This Row],[Nombre de Articulo]],Productos[],2,FALSE),"00 Falta Info")</f>
        <v>Colacion</v>
      </c>
      <c r="D556" s="55">
        <v>46092</v>
      </c>
      <c r="E556" s="39" t="s">
        <v>138</v>
      </c>
      <c r="F556" s="40">
        <v>0.1</v>
      </c>
      <c r="G556" s="56">
        <v>142911</v>
      </c>
      <c r="H556" s="42">
        <v>21.33</v>
      </c>
      <c r="I556" s="43" t="s">
        <v>73</v>
      </c>
      <c r="J556" s="56">
        <v>6700</v>
      </c>
      <c r="K556" s="40">
        <v>13</v>
      </c>
      <c r="L556" s="45" t="s">
        <v>74</v>
      </c>
      <c r="M556" s="46" t="s">
        <v>437</v>
      </c>
      <c r="N556" s="40">
        <v>21.4</v>
      </c>
      <c r="O556" s="57">
        <v>46079</v>
      </c>
      <c r="P556" s="57">
        <v>46085</v>
      </c>
      <c r="Q556" s="49">
        <v>7</v>
      </c>
      <c r="R556" s="49">
        <v>3</v>
      </c>
      <c r="S556" s="58">
        <v>0.35</v>
      </c>
      <c r="T556" s="57">
        <v>46086</v>
      </c>
      <c r="U556" s="49">
        <v>7</v>
      </c>
      <c r="V556" s="42">
        <v>26</v>
      </c>
      <c r="W556" s="40">
        <v>5</v>
      </c>
      <c r="X556" s="59">
        <v>33500</v>
      </c>
      <c r="Y556" s="40">
        <v>11</v>
      </c>
      <c r="Z556" s="56">
        <v>0</v>
      </c>
    </row>
    <row r="557" spans="1:26" x14ac:dyDescent="0.25">
      <c r="A557" s="38">
        <f>IFERROR(VLOOKUP(InteliPar[[#This Row],[Nombre de Articulo]],Productos[],4,FALSE),"00 Falta Info")</f>
        <v>0</v>
      </c>
      <c r="B557" s="34" t="str">
        <f>IFERROR(VLOOKUP(InteliPar[[#This Row],[Nombre de Articulo]],Productos[],3,FALSE),"00 Falta Info")</f>
        <v>Colación</v>
      </c>
      <c r="C557" s="34" t="str">
        <f>IFERROR(VLOOKUP(InteliPar[[#This Row],[Nombre de Articulo]],Productos[],2,FALSE),"00 Falta Info")</f>
        <v>Colacion</v>
      </c>
      <c r="D557" s="55">
        <v>46092</v>
      </c>
      <c r="E557" s="39" t="s">
        <v>139</v>
      </c>
      <c r="F557" s="40"/>
      <c r="G557" s="56"/>
      <c r="H557" s="42"/>
      <c r="I557" s="43" t="s">
        <v>73</v>
      </c>
      <c r="J557" s="56"/>
      <c r="K557" s="40">
        <v>24.2</v>
      </c>
      <c r="L557" s="45" t="s">
        <v>74</v>
      </c>
      <c r="M557" s="46" t="s">
        <v>437</v>
      </c>
      <c r="N557" s="40">
        <v>0</v>
      </c>
      <c r="O557" s="57">
        <v>46079</v>
      </c>
      <c r="P557" s="57">
        <v>46085</v>
      </c>
      <c r="Q557" s="49">
        <v>7</v>
      </c>
      <c r="R557" s="49">
        <v>3</v>
      </c>
      <c r="S557" s="58">
        <v>0.35</v>
      </c>
      <c r="T557" s="57">
        <v>46086</v>
      </c>
      <c r="U557" s="49">
        <v>7</v>
      </c>
      <c r="V557" s="42">
        <v>47</v>
      </c>
      <c r="W557" s="40">
        <v>47</v>
      </c>
      <c r="X557" s="59">
        <v>0</v>
      </c>
      <c r="Y557" s="40">
        <v>0</v>
      </c>
      <c r="Z557" s="56">
        <v>0</v>
      </c>
    </row>
    <row r="558" spans="1:26" x14ac:dyDescent="0.25">
      <c r="A558" s="38">
        <f>IFERROR(VLOOKUP(InteliPar[[#This Row],[Nombre de Articulo]],Productos[],4,FALSE),"00 Falta Info")</f>
        <v>0</v>
      </c>
      <c r="B558" s="34" t="str">
        <f>IFERROR(VLOOKUP(InteliPar[[#This Row],[Nombre de Articulo]],Productos[],3,FALSE),"00 Falta Info")</f>
        <v>Colación</v>
      </c>
      <c r="C558" s="34" t="str">
        <f>IFERROR(VLOOKUP(InteliPar[[#This Row],[Nombre de Articulo]],Productos[],2,FALSE),"00 Falta Info")</f>
        <v>Colacion</v>
      </c>
      <c r="D558" s="55">
        <v>46092</v>
      </c>
      <c r="E558" s="39" t="s">
        <v>140</v>
      </c>
      <c r="F558" s="40">
        <v>24.2</v>
      </c>
      <c r="G558" s="56"/>
      <c r="H558" s="42"/>
      <c r="I558" s="43" t="s">
        <v>73</v>
      </c>
      <c r="J558" s="56">
        <v>2500</v>
      </c>
      <c r="K558" s="40">
        <v>15.1</v>
      </c>
      <c r="L558" s="45" t="s">
        <v>74</v>
      </c>
      <c r="M558" s="46" t="s">
        <v>437</v>
      </c>
      <c r="N558" s="40">
        <v>0</v>
      </c>
      <c r="O558" s="57">
        <v>46079</v>
      </c>
      <c r="P558" s="57">
        <v>46085</v>
      </c>
      <c r="Q558" s="49">
        <v>7</v>
      </c>
      <c r="R558" s="49">
        <v>3</v>
      </c>
      <c r="S558" s="58">
        <v>0.35</v>
      </c>
      <c r="T558" s="57">
        <v>46086</v>
      </c>
      <c r="U558" s="49">
        <v>7</v>
      </c>
      <c r="V558" s="42">
        <v>30</v>
      </c>
      <c r="W558" s="40">
        <v>30</v>
      </c>
      <c r="X558" s="59">
        <v>75000</v>
      </c>
      <c r="Y558" s="40">
        <v>0</v>
      </c>
      <c r="Z558" s="56">
        <v>0</v>
      </c>
    </row>
    <row r="559" spans="1:26" x14ac:dyDescent="0.25">
      <c r="A559" s="38">
        <f>IFERROR(VLOOKUP(InteliPar[[#This Row],[Nombre de Articulo]],Productos[],4,FALSE),"00 Falta Info")</f>
        <v>0</v>
      </c>
      <c r="B559" s="34" t="str">
        <f>IFERROR(VLOOKUP(InteliPar[[#This Row],[Nombre de Articulo]],Productos[],3,FALSE),"00 Falta Info")</f>
        <v>Aves</v>
      </c>
      <c r="C559" s="34" t="str">
        <f>IFERROR(VLOOKUP(InteliPar[[#This Row],[Nombre de Articulo]],Productos[],2,FALSE),"00 Falta Info")</f>
        <v>Pollo</v>
      </c>
      <c r="D559" s="55">
        <v>46099</v>
      </c>
      <c r="E559" s="39" t="s">
        <v>71</v>
      </c>
      <c r="F559" s="40">
        <v>7.6</v>
      </c>
      <c r="G559" s="56">
        <v>57695</v>
      </c>
      <c r="H559" s="42">
        <v>14.19</v>
      </c>
      <c r="I559" s="43" t="s">
        <v>73</v>
      </c>
      <c r="J559" s="56">
        <v>4067.3</v>
      </c>
      <c r="K559" s="40">
        <v>7.4</v>
      </c>
      <c r="L559" s="45" t="s">
        <v>74</v>
      </c>
      <c r="M559" s="46" t="s">
        <v>437</v>
      </c>
      <c r="N559" s="40">
        <v>0</v>
      </c>
      <c r="O559" s="57">
        <v>46086</v>
      </c>
      <c r="P559" s="57">
        <v>46092</v>
      </c>
      <c r="Q559" s="49">
        <v>7</v>
      </c>
      <c r="R559" s="49">
        <v>3</v>
      </c>
      <c r="S559" s="58">
        <v>0.35</v>
      </c>
      <c r="T559" s="57">
        <v>46093</v>
      </c>
      <c r="U559" s="49">
        <v>7</v>
      </c>
      <c r="V559" s="42">
        <v>15</v>
      </c>
      <c r="W559" s="40">
        <v>1</v>
      </c>
      <c r="X559" s="59">
        <v>4067.3</v>
      </c>
      <c r="Y559" s="40">
        <v>13</v>
      </c>
      <c r="Z559" s="56">
        <v>0</v>
      </c>
    </row>
    <row r="560" spans="1:26" x14ac:dyDescent="0.25">
      <c r="A560" s="38">
        <f>IFERROR(VLOOKUP(InteliPar[[#This Row],[Nombre de Articulo]],Productos[],4,FALSE),"00 Falta Info")</f>
        <v>0</v>
      </c>
      <c r="B560" s="34" t="str">
        <f>IFERROR(VLOOKUP(InteliPar[[#This Row],[Nombre de Articulo]],Productos[],3,FALSE),"00 Falta Info")</f>
        <v>Carnes</v>
      </c>
      <c r="C560" s="34" t="str">
        <f>IFERROR(VLOOKUP(InteliPar[[#This Row],[Nombre de Articulo]],Productos[],2,FALSE),"00 Falta Info")</f>
        <v>Vacuno</v>
      </c>
      <c r="D560" s="55">
        <v>46099</v>
      </c>
      <c r="E560" s="39" t="s">
        <v>102</v>
      </c>
      <c r="F560" s="40">
        <v>8.1999999999999993</v>
      </c>
      <c r="G560" s="56">
        <v>132653</v>
      </c>
      <c r="H560" s="42">
        <v>8.3000000000000007</v>
      </c>
      <c r="I560" s="43" t="s">
        <v>73</v>
      </c>
      <c r="J560" s="56">
        <v>15990</v>
      </c>
      <c r="K560" s="40">
        <v>8.1999999999999993</v>
      </c>
      <c r="L560" s="45" t="s">
        <v>74</v>
      </c>
      <c r="M560" s="46" t="s">
        <v>438</v>
      </c>
      <c r="N560" s="40">
        <v>0</v>
      </c>
      <c r="O560" s="57">
        <v>46086</v>
      </c>
      <c r="P560" s="57">
        <v>46092</v>
      </c>
      <c r="Q560" s="49">
        <v>7</v>
      </c>
      <c r="R560" s="49">
        <v>3</v>
      </c>
      <c r="S560" s="58">
        <v>0.35</v>
      </c>
      <c r="T560" s="57">
        <v>46093</v>
      </c>
      <c r="U560" s="49">
        <v>7</v>
      </c>
      <c r="V560" s="42">
        <v>16</v>
      </c>
      <c r="W560" s="40">
        <v>8</v>
      </c>
      <c r="X560" s="59">
        <v>127920</v>
      </c>
      <c r="Y560" s="40">
        <v>7</v>
      </c>
      <c r="Z560" s="56">
        <v>0</v>
      </c>
    </row>
    <row r="561" spans="1:26" x14ac:dyDescent="0.25">
      <c r="A561" s="38">
        <f>IFERROR(VLOOKUP(InteliPar[[#This Row],[Nombre de Articulo]],Productos[],4,FALSE),"00 Falta Info")</f>
        <v>0</v>
      </c>
      <c r="B561" s="34" t="str">
        <f>IFERROR(VLOOKUP(InteliPar[[#This Row],[Nombre de Articulo]],Productos[],3,FALSE),"00 Falta Info")</f>
        <v>Carnes</v>
      </c>
      <c r="C561" s="34" t="str">
        <f>IFERROR(VLOOKUP(InteliPar[[#This Row],[Nombre de Articulo]],Productos[],2,FALSE),"00 Falta Info")</f>
        <v>Vacuno</v>
      </c>
      <c r="D561" s="55">
        <v>46099</v>
      </c>
      <c r="E561" s="39" t="s">
        <v>103</v>
      </c>
      <c r="F561" s="40">
        <v>150.9</v>
      </c>
      <c r="G561" s="56">
        <v>572356</v>
      </c>
      <c r="H561" s="42">
        <v>67.34</v>
      </c>
      <c r="I561" s="43" t="s">
        <v>458</v>
      </c>
      <c r="J561" s="56">
        <v>8500</v>
      </c>
      <c r="K561" s="40">
        <v>150.9</v>
      </c>
      <c r="L561" s="45" t="s">
        <v>440</v>
      </c>
      <c r="M561" s="46" t="s">
        <v>441</v>
      </c>
      <c r="N561" s="40">
        <v>140</v>
      </c>
      <c r="O561" s="57">
        <v>46086</v>
      </c>
      <c r="P561" s="57">
        <v>46092</v>
      </c>
      <c r="Q561" s="49">
        <v>7</v>
      </c>
      <c r="R561" s="49">
        <v>3</v>
      </c>
      <c r="S561" s="58">
        <v>0.35</v>
      </c>
      <c r="T561" s="57">
        <v>46093</v>
      </c>
      <c r="U561" s="49">
        <v>7</v>
      </c>
      <c r="V561" s="42">
        <v>292</v>
      </c>
      <c r="W561" s="40">
        <v>225</v>
      </c>
      <c r="X561" s="59">
        <v>1912500</v>
      </c>
      <c r="Y561" s="40">
        <v>3</v>
      </c>
      <c r="Z561" s="56">
        <v>0</v>
      </c>
    </row>
    <row r="562" spans="1:26" x14ac:dyDescent="0.25">
      <c r="A562" s="38">
        <f>IFERROR(VLOOKUP(InteliPar[[#This Row],[Nombre de Articulo]],Productos[],4,FALSE),"00 Falta Info")</f>
        <v>0</v>
      </c>
      <c r="B562" s="34" t="str">
        <f>IFERROR(VLOOKUP(InteliPar[[#This Row],[Nombre de Articulo]],Productos[],3,FALSE),"00 Falta Info")</f>
        <v>Carnes</v>
      </c>
      <c r="C562" s="34" t="str">
        <f>IFERROR(VLOOKUP(InteliPar[[#This Row],[Nombre de Articulo]],Productos[],2,FALSE),"00 Falta Info")</f>
        <v>Vacuno</v>
      </c>
      <c r="D562" s="55">
        <v>46099</v>
      </c>
      <c r="E562" s="39" t="s">
        <v>84</v>
      </c>
      <c r="F562" s="40">
        <v>18.899999999999999</v>
      </c>
      <c r="G562" s="56">
        <v>467291</v>
      </c>
      <c r="H562" s="42">
        <v>32.22</v>
      </c>
      <c r="I562" s="43" t="s">
        <v>73</v>
      </c>
      <c r="J562" s="56">
        <v>14503.55</v>
      </c>
      <c r="K562" s="40">
        <v>18.899999999999999</v>
      </c>
      <c r="L562" s="45" t="s">
        <v>74</v>
      </c>
      <c r="M562" s="46" t="s">
        <v>459</v>
      </c>
      <c r="N562" s="40">
        <v>21.4</v>
      </c>
      <c r="O562" s="57">
        <v>46086</v>
      </c>
      <c r="P562" s="57">
        <v>46092</v>
      </c>
      <c r="Q562" s="49">
        <v>7</v>
      </c>
      <c r="R562" s="49">
        <v>3</v>
      </c>
      <c r="S562" s="58">
        <v>0.35</v>
      </c>
      <c r="T562" s="57">
        <v>46093</v>
      </c>
      <c r="U562" s="49">
        <v>7</v>
      </c>
      <c r="V562" s="42">
        <v>37</v>
      </c>
      <c r="W562" s="40">
        <v>5</v>
      </c>
      <c r="X562" s="59">
        <v>72517.75</v>
      </c>
      <c r="Y562" s="40">
        <v>12</v>
      </c>
      <c r="Z562" s="56">
        <v>0</v>
      </c>
    </row>
    <row r="563" spans="1:26" x14ac:dyDescent="0.25">
      <c r="A563" s="38">
        <f>IFERROR(VLOOKUP(InteliPar[[#This Row],[Nombre de Articulo]],Productos[],4,FALSE),"00 Falta Info")</f>
        <v>0</v>
      </c>
      <c r="B563" s="34" t="str">
        <f>IFERROR(VLOOKUP(InteliPar[[#This Row],[Nombre de Articulo]],Productos[],3,FALSE),"00 Falta Info")</f>
        <v>Carnes</v>
      </c>
      <c r="C563" s="34" t="str">
        <f>IFERROR(VLOOKUP(InteliPar[[#This Row],[Nombre de Articulo]],Productos[],2,FALSE),"00 Falta Info")</f>
        <v>Vacuno</v>
      </c>
      <c r="D563" s="55">
        <v>46099</v>
      </c>
      <c r="E563" s="39" t="s">
        <v>104</v>
      </c>
      <c r="F563" s="40">
        <v>14.3</v>
      </c>
      <c r="G563" s="56">
        <v>459104</v>
      </c>
      <c r="H563" s="42">
        <v>54.01</v>
      </c>
      <c r="I563" s="43" t="s">
        <v>458</v>
      </c>
      <c r="J563" s="56">
        <v>8500</v>
      </c>
      <c r="K563" s="40">
        <v>29</v>
      </c>
      <c r="L563" s="45" t="s">
        <v>440</v>
      </c>
      <c r="M563" s="46" t="s">
        <v>441</v>
      </c>
      <c r="N563" s="40">
        <v>0</v>
      </c>
      <c r="O563" s="57">
        <v>46086</v>
      </c>
      <c r="P563" s="57">
        <v>46092</v>
      </c>
      <c r="Q563" s="49">
        <v>7</v>
      </c>
      <c r="R563" s="49">
        <v>3</v>
      </c>
      <c r="S563" s="58">
        <v>0.35</v>
      </c>
      <c r="T563" s="57">
        <v>46093</v>
      </c>
      <c r="U563" s="49">
        <v>7</v>
      </c>
      <c r="V563" s="42">
        <v>56</v>
      </c>
      <c r="W563" s="40">
        <v>2</v>
      </c>
      <c r="X563" s="59">
        <v>17000</v>
      </c>
      <c r="Y563" s="40">
        <v>13</v>
      </c>
      <c r="Z563" s="56">
        <v>0</v>
      </c>
    </row>
    <row r="564" spans="1:26" x14ac:dyDescent="0.25">
      <c r="A564" s="38">
        <f>IFERROR(VLOOKUP(InteliPar[[#This Row],[Nombre de Articulo]],Productos[],4,FALSE),"00 Falta Info")</f>
        <v>0</v>
      </c>
      <c r="B564" s="34" t="str">
        <f>IFERROR(VLOOKUP(InteliPar[[#This Row],[Nombre de Articulo]],Productos[],3,FALSE),"00 Falta Info")</f>
        <v>Carnes</v>
      </c>
      <c r="C564" s="34" t="str">
        <f>IFERROR(VLOOKUP(InteliPar[[#This Row],[Nombre de Articulo]],Productos[],2,FALSE),"00 Falta Info")</f>
        <v>Vacuno</v>
      </c>
      <c r="D564" s="55">
        <v>46099</v>
      </c>
      <c r="E564" s="39" t="s">
        <v>105</v>
      </c>
      <c r="F564" s="40">
        <v>6.9</v>
      </c>
      <c r="G564" s="56">
        <v>94816.6</v>
      </c>
      <c r="H564" s="42">
        <v>11.56</v>
      </c>
      <c r="I564" s="43" t="s">
        <v>73</v>
      </c>
      <c r="J564" s="56">
        <v>8200</v>
      </c>
      <c r="K564" s="40">
        <v>6.9</v>
      </c>
      <c r="L564" s="45" t="s">
        <v>74</v>
      </c>
      <c r="M564" s="46" t="s">
        <v>441</v>
      </c>
      <c r="N564" s="40">
        <v>10</v>
      </c>
      <c r="O564" s="57">
        <v>46086</v>
      </c>
      <c r="P564" s="57">
        <v>46092</v>
      </c>
      <c r="Q564" s="49">
        <v>7</v>
      </c>
      <c r="R564" s="49">
        <v>3</v>
      </c>
      <c r="S564" s="58">
        <v>0.35</v>
      </c>
      <c r="T564" s="57">
        <v>46093</v>
      </c>
      <c r="U564" s="49">
        <v>7</v>
      </c>
      <c r="V564" s="42">
        <v>14</v>
      </c>
      <c r="W564" s="40">
        <v>3</v>
      </c>
      <c r="X564" s="59">
        <v>24600</v>
      </c>
      <c r="Y564" s="40">
        <v>12</v>
      </c>
      <c r="Z564" s="56">
        <v>0</v>
      </c>
    </row>
    <row r="565" spans="1:26" x14ac:dyDescent="0.25">
      <c r="A565" s="38">
        <f>IFERROR(VLOOKUP(InteliPar[[#This Row],[Nombre de Articulo]],Productos[],4,FALSE),"00 Falta Info")</f>
        <v>0</v>
      </c>
      <c r="B565" s="34" t="str">
        <f>IFERROR(VLOOKUP(InteliPar[[#This Row],[Nombre de Articulo]],Productos[],3,FALSE),"00 Falta Info")</f>
        <v>Carnes</v>
      </c>
      <c r="C565" s="34" t="str">
        <f>IFERROR(VLOOKUP(InteliPar[[#This Row],[Nombre de Articulo]],Productos[],2,FALSE),"00 Falta Info")</f>
        <v>Vacuno</v>
      </c>
      <c r="D565" s="55">
        <v>46099</v>
      </c>
      <c r="E565" s="39" t="s">
        <v>106</v>
      </c>
      <c r="F565" s="40">
        <v>17</v>
      </c>
      <c r="G565" s="56">
        <v>174000</v>
      </c>
      <c r="H565" s="42">
        <v>58</v>
      </c>
      <c r="I565" s="43" t="s">
        <v>439</v>
      </c>
      <c r="J565" s="56">
        <v>3000</v>
      </c>
      <c r="K565" s="40">
        <v>83</v>
      </c>
      <c r="L565" s="45" t="s">
        <v>443</v>
      </c>
      <c r="M565" s="46" t="s">
        <v>441</v>
      </c>
      <c r="N565" s="40">
        <v>0</v>
      </c>
      <c r="O565" s="57">
        <v>46086</v>
      </c>
      <c r="P565" s="57">
        <v>46092</v>
      </c>
      <c r="Q565" s="49">
        <v>7</v>
      </c>
      <c r="R565" s="49">
        <v>3</v>
      </c>
      <c r="S565" s="58">
        <v>0.35</v>
      </c>
      <c r="T565" s="57">
        <v>46093</v>
      </c>
      <c r="U565" s="49">
        <v>7</v>
      </c>
      <c r="V565" s="42">
        <v>161</v>
      </c>
      <c r="W565" s="40">
        <v>103</v>
      </c>
      <c r="X565" s="59">
        <v>309000</v>
      </c>
      <c r="Y565" s="40">
        <v>5</v>
      </c>
      <c r="Z565" s="56">
        <v>0</v>
      </c>
    </row>
    <row r="566" spans="1:26" x14ac:dyDescent="0.25">
      <c r="A566" s="38">
        <f>IFERROR(VLOOKUP(InteliPar[[#This Row],[Nombre de Articulo]],Productos[],4,FALSE),"00 Falta Info")</f>
        <v>0</v>
      </c>
      <c r="B566" s="34" t="str">
        <f>IFERROR(VLOOKUP(InteliPar[[#This Row],[Nombre de Articulo]],Productos[],3,FALSE),"00 Falta Info")</f>
        <v>Pescado</v>
      </c>
      <c r="C566" s="34" t="str">
        <f>IFERROR(VLOOKUP(InteliPar[[#This Row],[Nombre de Articulo]],Productos[],2,FALSE),"00 Falta Info")</f>
        <v>Pescado</v>
      </c>
      <c r="D566" s="55">
        <v>46099</v>
      </c>
      <c r="E566" s="39" t="s">
        <v>86</v>
      </c>
      <c r="F566" s="40">
        <v>10.1</v>
      </c>
      <c r="G566" s="56">
        <v>188581</v>
      </c>
      <c r="H566" s="42">
        <v>20.67</v>
      </c>
      <c r="I566" s="43" t="s">
        <v>73</v>
      </c>
      <c r="J566" s="56">
        <v>9122.92</v>
      </c>
      <c r="K566" s="40">
        <v>10.9</v>
      </c>
      <c r="L566" s="45" t="s">
        <v>74</v>
      </c>
      <c r="M566" s="46" t="s">
        <v>444</v>
      </c>
      <c r="N566" s="40">
        <v>0</v>
      </c>
      <c r="O566" s="57">
        <v>46086</v>
      </c>
      <c r="P566" s="57">
        <v>46092</v>
      </c>
      <c r="Q566" s="49">
        <v>7</v>
      </c>
      <c r="R566" s="49">
        <v>3</v>
      </c>
      <c r="S566" s="58">
        <v>0.35</v>
      </c>
      <c r="T566" s="57">
        <v>46093</v>
      </c>
      <c r="U566" s="49">
        <v>7</v>
      </c>
      <c r="V566" s="42">
        <v>22</v>
      </c>
      <c r="W566" s="40">
        <v>2</v>
      </c>
      <c r="X566" s="59">
        <v>18245.84</v>
      </c>
      <c r="Y566" s="40">
        <v>13</v>
      </c>
      <c r="Z566" s="56">
        <v>0</v>
      </c>
    </row>
    <row r="567" spans="1:26" x14ac:dyDescent="0.25">
      <c r="A567" s="38">
        <f>IFERROR(VLOOKUP(InteliPar[[#This Row],[Nombre de Articulo]],Productos[],4,FALSE),"00 Falta Info")</f>
        <v>0</v>
      </c>
      <c r="B567" s="34" t="str">
        <f>IFERROR(VLOOKUP(InteliPar[[#This Row],[Nombre de Articulo]],Productos[],3,FALSE),"00 Falta Info")</f>
        <v>Pescado</v>
      </c>
      <c r="C567" s="34" t="str">
        <f>IFERROR(VLOOKUP(InteliPar[[#This Row],[Nombre de Articulo]],Productos[],2,FALSE),"00 Falta Info")</f>
        <v>Pescado</v>
      </c>
      <c r="D567" s="55">
        <v>46099</v>
      </c>
      <c r="E567" s="39" t="s">
        <v>107</v>
      </c>
      <c r="F567" s="40">
        <v>5</v>
      </c>
      <c r="G567" s="56">
        <v>204734</v>
      </c>
      <c r="H567" s="42">
        <v>21.46</v>
      </c>
      <c r="I567" s="43" t="s">
        <v>73</v>
      </c>
      <c r="J567" s="56">
        <v>9540.7000000000007</v>
      </c>
      <c r="K567" s="40">
        <v>6.3</v>
      </c>
      <c r="L567" s="45" t="s">
        <v>74</v>
      </c>
      <c r="M567" s="46" t="s">
        <v>444</v>
      </c>
      <c r="N567" s="40">
        <v>0</v>
      </c>
      <c r="O567" s="57">
        <v>46086</v>
      </c>
      <c r="P567" s="57">
        <v>46092</v>
      </c>
      <c r="Q567" s="49">
        <v>7</v>
      </c>
      <c r="R567" s="49">
        <v>3</v>
      </c>
      <c r="S567" s="58">
        <v>0.35</v>
      </c>
      <c r="T567" s="57">
        <v>46093</v>
      </c>
      <c r="U567" s="49">
        <v>7</v>
      </c>
      <c r="V567" s="42">
        <v>13</v>
      </c>
      <c r="W567" s="40">
        <v>0</v>
      </c>
      <c r="X567" s="59">
        <v>0</v>
      </c>
      <c r="Y567" s="40">
        <v>24</v>
      </c>
      <c r="Z567" s="56">
        <v>55813.095000000008</v>
      </c>
    </row>
    <row r="568" spans="1:26" x14ac:dyDescent="0.25">
      <c r="A568" s="38">
        <f>IFERROR(VLOOKUP(InteliPar[[#This Row],[Nombre de Articulo]],Productos[],4,FALSE),"00 Falta Info")</f>
        <v>0</v>
      </c>
      <c r="B568" s="34" t="str">
        <f>IFERROR(VLOOKUP(InteliPar[[#This Row],[Nombre de Articulo]],Productos[],3,FALSE),"00 Falta Info")</f>
        <v>Pescado</v>
      </c>
      <c r="C568" s="34" t="str">
        <f>IFERROR(VLOOKUP(InteliPar[[#This Row],[Nombre de Articulo]],Productos[],2,FALSE),"00 Falta Info")</f>
        <v>Pescado</v>
      </c>
      <c r="D568" s="55">
        <v>46099</v>
      </c>
      <c r="E568" s="39" t="s">
        <v>108</v>
      </c>
      <c r="F568" s="40">
        <v>33.799999999999997</v>
      </c>
      <c r="G568" s="56">
        <v>137725</v>
      </c>
      <c r="H568" s="42">
        <v>18.36</v>
      </c>
      <c r="I568" s="43" t="s">
        <v>73</v>
      </c>
      <c r="J568" s="56">
        <v>7500</v>
      </c>
      <c r="K568" s="40">
        <v>33.799999999999997</v>
      </c>
      <c r="L568" s="45" t="s">
        <v>74</v>
      </c>
      <c r="M568" s="46" t="s">
        <v>445</v>
      </c>
      <c r="N568" s="40">
        <v>24.7</v>
      </c>
      <c r="O568" s="57">
        <v>46086</v>
      </c>
      <c r="P568" s="57">
        <v>46092</v>
      </c>
      <c r="Q568" s="49">
        <v>7</v>
      </c>
      <c r="R568" s="49">
        <v>3</v>
      </c>
      <c r="S568" s="58">
        <v>0.35</v>
      </c>
      <c r="T568" s="57">
        <v>46093</v>
      </c>
      <c r="U568" s="49">
        <v>7</v>
      </c>
      <c r="V568" s="42">
        <v>66</v>
      </c>
      <c r="W568" s="40">
        <v>48</v>
      </c>
      <c r="X568" s="59">
        <v>360000</v>
      </c>
      <c r="Y568" s="40">
        <v>4</v>
      </c>
      <c r="Z568" s="56">
        <v>0</v>
      </c>
    </row>
    <row r="569" spans="1:26" x14ac:dyDescent="0.25">
      <c r="A569" s="38">
        <f>IFERROR(VLOOKUP(InteliPar[[#This Row],[Nombre de Articulo]],Productos[],4,FALSE),"00 Falta Info")</f>
        <v>0</v>
      </c>
      <c r="B569" s="34" t="str">
        <f>IFERROR(VLOOKUP(InteliPar[[#This Row],[Nombre de Articulo]],Productos[],3,FALSE),"00 Falta Info")</f>
        <v>Pescado</v>
      </c>
      <c r="C569" s="34" t="str">
        <f>IFERROR(VLOOKUP(InteliPar[[#This Row],[Nombre de Articulo]],Productos[],2,FALSE),"00 Falta Info")</f>
        <v>Pescado</v>
      </c>
      <c r="D569" s="55">
        <v>46099</v>
      </c>
      <c r="E569" s="39" t="s">
        <v>109</v>
      </c>
      <c r="F569" s="40">
        <v>17.399999999999999</v>
      </c>
      <c r="G569" s="56">
        <v>331967</v>
      </c>
      <c r="H569" s="42">
        <v>29.16</v>
      </c>
      <c r="I569" s="43" t="s">
        <v>73</v>
      </c>
      <c r="J569" s="56">
        <v>11385.3</v>
      </c>
      <c r="K569" s="40">
        <v>17.399999999999999</v>
      </c>
      <c r="L569" s="45" t="s">
        <v>74</v>
      </c>
      <c r="M569" s="46" t="s">
        <v>444</v>
      </c>
      <c r="N569" s="40">
        <v>12.4</v>
      </c>
      <c r="O569" s="57">
        <v>46086</v>
      </c>
      <c r="P569" s="57">
        <v>46092</v>
      </c>
      <c r="Q569" s="49">
        <v>7</v>
      </c>
      <c r="R569" s="49">
        <v>3</v>
      </c>
      <c r="S569" s="58">
        <v>0.35</v>
      </c>
      <c r="T569" s="57">
        <v>46093</v>
      </c>
      <c r="U569" s="49">
        <v>7</v>
      </c>
      <c r="V569" s="42">
        <v>34</v>
      </c>
      <c r="W569" s="40">
        <v>5</v>
      </c>
      <c r="X569" s="59">
        <v>56926.5</v>
      </c>
      <c r="Y569" s="40">
        <v>12</v>
      </c>
      <c r="Z569" s="56">
        <v>0</v>
      </c>
    </row>
    <row r="570" spans="1:26" x14ac:dyDescent="0.25">
      <c r="A570" s="38">
        <f>IFERROR(VLOOKUP(InteliPar[[#This Row],[Nombre de Articulo]],Productos[],4,FALSE),"00 Falta Info")</f>
        <v>0</v>
      </c>
      <c r="B570" s="34" t="str">
        <f>IFERROR(VLOOKUP(InteliPar[[#This Row],[Nombre de Articulo]],Productos[],3,FALSE),"00 Falta Info")</f>
        <v>Mariscos</v>
      </c>
      <c r="C570" s="34" t="str">
        <f>IFERROR(VLOOKUP(InteliPar[[#This Row],[Nombre de Articulo]],Productos[],2,FALSE),"00 Falta Info")</f>
        <v>Mariscos</v>
      </c>
      <c r="D570" s="55">
        <v>46099</v>
      </c>
      <c r="E570" s="39" t="s">
        <v>110</v>
      </c>
      <c r="F570" s="40">
        <v>13.2</v>
      </c>
      <c r="G570" s="56">
        <v>28477.9</v>
      </c>
      <c r="H570" s="42">
        <v>13.02</v>
      </c>
      <c r="I570" s="43" t="s">
        <v>73</v>
      </c>
      <c r="J570" s="56">
        <v>2188</v>
      </c>
      <c r="K570" s="40">
        <v>13.2</v>
      </c>
      <c r="L570" s="45" t="s">
        <v>74</v>
      </c>
      <c r="M570" s="46" t="s">
        <v>460</v>
      </c>
      <c r="N570" s="40">
        <v>18.5</v>
      </c>
      <c r="O570" s="57">
        <v>46086</v>
      </c>
      <c r="P570" s="57">
        <v>46092</v>
      </c>
      <c r="Q570" s="49">
        <v>7</v>
      </c>
      <c r="R570" s="49">
        <v>3</v>
      </c>
      <c r="S570" s="58">
        <v>0.35</v>
      </c>
      <c r="T570" s="57">
        <v>46093</v>
      </c>
      <c r="U570" s="49">
        <v>7</v>
      </c>
      <c r="V570" s="42">
        <v>26</v>
      </c>
      <c r="W570" s="40">
        <v>13</v>
      </c>
      <c r="X570" s="59">
        <v>28444</v>
      </c>
      <c r="Y570" s="40">
        <v>7</v>
      </c>
      <c r="Z570" s="56">
        <v>0</v>
      </c>
    </row>
    <row r="571" spans="1:26" x14ac:dyDescent="0.25">
      <c r="A571" s="38">
        <f>IFERROR(VLOOKUP(InteliPar[[#This Row],[Nombre de Articulo]],Productos[],4,FALSE),"00 Falta Info")</f>
        <v>0</v>
      </c>
      <c r="B571" s="34" t="str">
        <f>IFERROR(VLOOKUP(InteliPar[[#This Row],[Nombre de Articulo]],Productos[],3,FALSE),"00 Falta Info")</f>
        <v>Mariscos</v>
      </c>
      <c r="C571" s="34" t="str">
        <f>IFERROR(VLOOKUP(InteliPar[[#This Row],[Nombre de Articulo]],Productos[],2,FALSE),"00 Falta Info")</f>
        <v>Mariscos</v>
      </c>
      <c r="D571" s="55">
        <v>46099</v>
      </c>
      <c r="E571" s="39" t="s">
        <v>111</v>
      </c>
      <c r="F571" s="40">
        <v>8.6</v>
      </c>
      <c r="G571" s="56">
        <v>187382</v>
      </c>
      <c r="H571" s="42">
        <v>26.45</v>
      </c>
      <c r="I571" s="43" t="s">
        <v>73</v>
      </c>
      <c r="J571" s="56">
        <v>7085.23</v>
      </c>
      <c r="K571" s="40">
        <v>9.6</v>
      </c>
      <c r="L571" s="45" t="s">
        <v>74</v>
      </c>
      <c r="M571" s="46" t="s">
        <v>444</v>
      </c>
      <c r="N571" s="40">
        <v>20</v>
      </c>
      <c r="O571" s="57">
        <v>46086</v>
      </c>
      <c r="P571" s="57">
        <v>46092</v>
      </c>
      <c r="Q571" s="49">
        <v>7</v>
      </c>
      <c r="R571" s="49">
        <v>3</v>
      </c>
      <c r="S571" s="58">
        <v>0.35</v>
      </c>
      <c r="T571" s="57">
        <v>46093</v>
      </c>
      <c r="U571" s="49">
        <v>7</v>
      </c>
      <c r="V571" s="42">
        <v>19</v>
      </c>
      <c r="W571" s="40">
        <v>0</v>
      </c>
      <c r="X571" s="59">
        <v>0</v>
      </c>
      <c r="Y571" s="40">
        <v>19</v>
      </c>
      <c r="Z571" s="56">
        <v>14575.330285714283</v>
      </c>
    </row>
    <row r="572" spans="1:26" x14ac:dyDescent="0.25">
      <c r="A572" s="38">
        <f>IFERROR(VLOOKUP(InteliPar[[#This Row],[Nombre de Articulo]],Productos[],4,FALSE),"00 Falta Info")</f>
        <v>0</v>
      </c>
      <c r="B572" s="34" t="str">
        <f>IFERROR(VLOOKUP(InteliPar[[#This Row],[Nombre de Articulo]],Productos[],3,FALSE),"00 Falta Info")</f>
        <v>Mariscos</v>
      </c>
      <c r="C572" s="34" t="str">
        <f>IFERROR(VLOOKUP(InteliPar[[#This Row],[Nombre de Articulo]],Productos[],2,FALSE),"00 Falta Info")</f>
        <v>Mariscos</v>
      </c>
      <c r="D572" s="55">
        <v>46099</v>
      </c>
      <c r="E572" s="39" t="s">
        <v>112</v>
      </c>
      <c r="F572" s="40">
        <v>3.4</v>
      </c>
      <c r="G572" s="56">
        <v>126851</v>
      </c>
      <c r="H572" s="42">
        <v>9.35</v>
      </c>
      <c r="I572" s="43" t="s">
        <v>73</v>
      </c>
      <c r="J572" s="56">
        <v>13562.45</v>
      </c>
      <c r="K572" s="40">
        <v>4.9000000000000004</v>
      </c>
      <c r="L572" s="45" t="s">
        <v>74</v>
      </c>
      <c r="M572" s="46" t="s">
        <v>444</v>
      </c>
      <c r="N572" s="40">
        <v>0</v>
      </c>
      <c r="O572" s="57">
        <v>46086</v>
      </c>
      <c r="P572" s="57">
        <v>46092</v>
      </c>
      <c r="Q572" s="49">
        <v>7</v>
      </c>
      <c r="R572" s="49">
        <v>3</v>
      </c>
      <c r="S572" s="58">
        <v>0.35</v>
      </c>
      <c r="T572" s="57">
        <v>46093</v>
      </c>
      <c r="U572" s="49">
        <v>7</v>
      </c>
      <c r="V572" s="42">
        <v>10</v>
      </c>
      <c r="W572" s="40">
        <v>1</v>
      </c>
      <c r="X572" s="59">
        <v>13562.45</v>
      </c>
      <c r="Y572" s="40">
        <v>13</v>
      </c>
      <c r="Z572" s="56">
        <v>0</v>
      </c>
    </row>
    <row r="573" spans="1:26" x14ac:dyDescent="0.25">
      <c r="A573" s="38">
        <f>IFERROR(VLOOKUP(InteliPar[[#This Row],[Nombre de Articulo]],Productos[],4,FALSE),"00 Falta Info")</f>
        <v>0</v>
      </c>
      <c r="B573" s="34" t="str">
        <f>IFERROR(VLOOKUP(InteliPar[[#This Row],[Nombre de Articulo]],Productos[],3,FALSE),"00 Falta Info")</f>
        <v>Mariscos</v>
      </c>
      <c r="C573" s="34" t="str">
        <f>IFERROR(VLOOKUP(InteliPar[[#This Row],[Nombre de Articulo]],Productos[],2,FALSE),"00 Falta Info")</f>
        <v>Mariscos</v>
      </c>
      <c r="D573" s="55">
        <v>46099</v>
      </c>
      <c r="E573" s="39" t="s">
        <v>113</v>
      </c>
      <c r="F573" s="40">
        <v>7.3</v>
      </c>
      <c r="G573" s="56">
        <v>864765</v>
      </c>
      <c r="H573" s="42">
        <v>31.92</v>
      </c>
      <c r="I573" s="43" t="s">
        <v>73</v>
      </c>
      <c r="J573" s="56">
        <v>27090.45</v>
      </c>
      <c r="K573" s="40">
        <v>7.3</v>
      </c>
      <c r="L573" s="45" t="s">
        <v>74</v>
      </c>
      <c r="M573" s="46" t="s">
        <v>447</v>
      </c>
      <c r="N573" s="40">
        <v>6</v>
      </c>
      <c r="O573" s="57">
        <v>46086</v>
      </c>
      <c r="P573" s="57">
        <v>46092</v>
      </c>
      <c r="Q573" s="49">
        <v>7</v>
      </c>
      <c r="R573" s="49">
        <v>3</v>
      </c>
      <c r="S573" s="58">
        <v>0.35</v>
      </c>
      <c r="T573" s="57">
        <v>46093</v>
      </c>
      <c r="U573" s="49">
        <v>7</v>
      </c>
      <c r="V573" s="42">
        <v>15</v>
      </c>
      <c r="W573" s="40">
        <v>0</v>
      </c>
      <c r="X573" s="59">
        <v>0</v>
      </c>
      <c r="Y573" s="40">
        <v>31</v>
      </c>
      <c r="Z573" s="56">
        <v>381394.8353571429</v>
      </c>
    </row>
    <row r="574" spans="1:26" x14ac:dyDescent="0.25">
      <c r="A574" s="38">
        <f>IFERROR(VLOOKUP(InteliPar[[#This Row],[Nombre de Articulo]],Productos[],4,FALSE),"00 Falta Info")</f>
        <v>0</v>
      </c>
      <c r="B574" s="34" t="str">
        <f>IFERROR(VLOOKUP(InteliPar[[#This Row],[Nombre de Articulo]],Productos[],3,FALSE),"00 Falta Info")</f>
        <v>Mariscos</v>
      </c>
      <c r="C574" s="34" t="str">
        <f>IFERROR(VLOOKUP(InteliPar[[#This Row],[Nombre de Articulo]],Productos[],2,FALSE),"00 Falta Info")</f>
        <v>Mariscos</v>
      </c>
      <c r="D574" s="55">
        <v>46099</v>
      </c>
      <c r="E574" s="39" t="s">
        <v>114</v>
      </c>
      <c r="F574" s="40">
        <v>1.6</v>
      </c>
      <c r="G574" s="56">
        <v>135241</v>
      </c>
      <c r="H574" s="42">
        <v>8.84</v>
      </c>
      <c r="I574" s="43" t="s">
        <v>73</v>
      </c>
      <c r="J574" s="56">
        <v>15300</v>
      </c>
      <c r="K574" s="40">
        <v>1.6</v>
      </c>
      <c r="L574" s="45" t="s">
        <v>74</v>
      </c>
      <c r="M574" s="46" t="s">
        <v>444</v>
      </c>
      <c r="N574" s="40">
        <v>0</v>
      </c>
      <c r="O574" s="57">
        <v>46086</v>
      </c>
      <c r="P574" s="57">
        <v>46092</v>
      </c>
      <c r="Q574" s="49">
        <v>7</v>
      </c>
      <c r="R574" s="49">
        <v>3</v>
      </c>
      <c r="S574" s="58">
        <v>0.35</v>
      </c>
      <c r="T574" s="57">
        <v>46093</v>
      </c>
      <c r="U574" s="49">
        <v>7</v>
      </c>
      <c r="V574" s="42">
        <v>4</v>
      </c>
      <c r="W574" s="40">
        <v>0</v>
      </c>
      <c r="X574" s="59">
        <v>0</v>
      </c>
      <c r="Y574" s="40">
        <v>39</v>
      </c>
      <c r="Z574" s="56">
        <v>75188.571428571435</v>
      </c>
    </row>
    <row r="575" spans="1:26" x14ac:dyDescent="0.25">
      <c r="A575" s="38">
        <f>IFERROR(VLOOKUP(InteliPar[[#This Row],[Nombre de Articulo]],Productos[],4,FALSE),"00 Falta Info")</f>
        <v>0</v>
      </c>
      <c r="B575" s="34" t="str">
        <f>IFERROR(VLOOKUP(InteliPar[[#This Row],[Nombre de Articulo]],Productos[],3,FALSE),"00 Falta Info")</f>
        <v>Mariscos</v>
      </c>
      <c r="C575" s="34" t="str">
        <f>IFERROR(VLOOKUP(InteliPar[[#This Row],[Nombre de Articulo]],Productos[],2,FALSE),"00 Falta Info")</f>
        <v>Mariscos</v>
      </c>
      <c r="D575" s="55">
        <v>46099</v>
      </c>
      <c r="E575" s="39" t="s">
        <v>115</v>
      </c>
      <c r="F575" s="40">
        <v>0.1</v>
      </c>
      <c r="G575" s="56">
        <v>139712</v>
      </c>
      <c r="H575" s="42">
        <v>9.3800000000000008</v>
      </c>
      <c r="I575" s="43" t="s">
        <v>73</v>
      </c>
      <c r="J575" s="56">
        <v>14900</v>
      </c>
      <c r="K575" s="40">
        <v>0.6</v>
      </c>
      <c r="L575" s="45" t="s">
        <v>74</v>
      </c>
      <c r="M575" s="46" t="s">
        <v>444</v>
      </c>
      <c r="N575" s="40">
        <v>0</v>
      </c>
      <c r="O575" s="57">
        <v>46086</v>
      </c>
      <c r="P575" s="57">
        <v>46092</v>
      </c>
      <c r="Q575" s="49">
        <v>7</v>
      </c>
      <c r="R575" s="49">
        <v>3</v>
      </c>
      <c r="S575" s="58">
        <v>0.35</v>
      </c>
      <c r="T575" s="57">
        <v>46093</v>
      </c>
      <c r="U575" s="49">
        <v>7</v>
      </c>
      <c r="V575" s="42">
        <v>2</v>
      </c>
      <c r="W575" s="40">
        <v>0</v>
      </c>
      <c r="X575" s="59">
        <v>0</v>
      </c>
      <c r="Y575" s="40">
        <v>109</v>
      </c>
      <c r="Z575" s="56">
        <v>116858.57142857142</v>
      </c>
    </row>
    <row r="576" spans="1:26" x14ac:dyDescent="0.25">
      <c r="A576" s="38">
        <f>IFERROR(VLOOKUP(InteliPar[[#This Row],[Nombre de Articulo]],Productos[],4,FALSE),"00 Falta Info")</f>
        <v>0</v>
      </c>
      <c r="B576" s="34" t="str">
        <f>IFERROR(VLOOKUP(InteliPar[[#This Row],[Nombre de Articulo]],Productos[],3,FALSE),"00 Falta Info")</f>
        <v>Mariscos</v>
      </c>
      <c r="C576" s="34" t="str">
        <f>IFERROR(VLOOKUP(InteliPar[[#This Row],[Nombre de Articulo]],Productos[],2,FALSE),"00 Falta Info")</f>
        <v>Mariscos</v>
      </c>
      <c r="D576" s="55">
        <v>46099</v>
      </c>
      <c r="E576" s="39" t="s">
        <v>116</v>
      </c>
      <c r="F576" s="40">
        <v>9.1</v>
      </c>
      <c r="G576" s="56">
        <v>35797.599999999999</v>
      </c>
      <c r="H576" s="42">
        <v>4.29</v>
      </c>
      <c r="I576" s="43" t="s">
        <v>73</v>
      </c>
      <c r="J576" s="56">
        <v>8346.07</v>
      </c>
      <c r="K576" s="40">
        <v>9.1</v>
      </c>
      <c r="L576" s="45" t="s">
        <v>74</v>
      </c>
      <c r="M576" s="46" t="s">
        <v>460</v>
      </c>
      <c r="N576" s="40">
        <v>7</v>
      </c>
      <c r="O576" s="57">
        <v>46086</v>
      </c>
      <c r="P576" s="57">
        <v>46092</v>
      </c>
      <c r="Q576" s="49">
        <v>7</v>
      </c>
      <c r="R576" s="49">
        <v>3</v>
      </c>
      <c r="S576" s="58">
        <v>0.35</v>
      </c>
      <c r="T576" s="57">
        <v>46093</v>
      </c>
      <c r="U576" s="49">
        <v>7</v>
      </c>
      <c r="V576" s="42">
        <v>18</v>
      </c>
      <c r="W576" s="40">
        <v>14</v>
      </c>
      <c r="X576" s="59">
        <v>116844.98</v>
      </c>
      <c r="Y576" s="40">
        <v>3</v>
      </c>
      <c r="Z576" s="56">
        <v>0</v>
      </c>
    </row>
    <row r="577" spans="1:26" x14ac:dyDescent="0.25">
      <c r="A577" s="38">
        <f>IFERROR(VLOOKUP(InteliPar[[#This Row],[Nombre de Articulo]],Productos[],4,FALSE),"00 Falta Info")</f>
        <v>0</v>
      </c>
      <c r="B577" s="34" t="str">
        <f>IFERROR(VLOOKUP(InteliPar[[#This Row],[Nombre de Articulo]],Productos[],3,FALSE),"00 Falta Info")</f>
        <v>Mariscos</v>
      </c>
      <c r="C577" s="34" t="str">
        <f>IFERROR(VLOOKUP(InteliPar[[#This Row],[Nombre de Articulo]],Productos[],2,FALSE),"00 Falta Info")</f>
        <v>Mariscos</v>
      </c>
      <c r="D577" s="55">
        <v>46099</v>
      </c>
      <c r="E577" s="39" t="s">
        <v>117</v>
      </c>
      <c r="F577" s="40">
        <v>14.9</v>
      </c>
      <c r="G577" s="56">
        <v>518471</v>
      </c>
      <c r="H577" s="42">
        <v>54.92</v>
      </c>
      <c r="I577" s="43" t="s">
        <v>73</v>
      </c>
      <c r="J577" s="56">
        <v>9440.8799999999992</v>
      </c>
      <c r="K577" s="40">
        <v>14.9</v>
      </c>
      <c r="L577" s="45" t="s">
        <v>74</v>
      </c>
      <c r="M577" s="46" t="s">
        <v>447</v>
      </c>
      <c r="N577" s="40">
        <v>22.4</v>
      </c>
      <c r="O577" s="57">
        <v>46086</v>
      </c>
      <c r="P577" s="57">
        <v>46092</v>
      </c>
      <c r="Q577" s="49">
        <v>7</v>
      </c>
      <c r="R577" s="49">
        <v>3</v>
      </c>
      <c r="S577" s="58">
        <v>0.35</v>
      </c>
      <c r="T577" s="57">
        <v>46093</v>
      </c>
      <c r="U577" s="49">
        <v>7</v>
      </c>
      <c r="V577" s="42">
        <v>29</v>
      </c>
      <c r="W577" s="40">
        <v>0</v>
      </c>
      <c r="X577" s="59">
        <v>0</v>
      </c>
      <c r="Y577" s="40">
        <v>26</v>
      </c>
      <c r="Z577" s="56">
        <v>170812.49314285713</v>
      </c>
    </row>
    <row r="578" spans="1:26" x14ac:dyDescent="0.25">
      <c r="A578" s="38">
        <f>IFERROR(VLOOKUP(InteliPar[[#This Row],[Nombre de Articulo]],Productos[],4,FALSE),"00 Falta Info")</f>
        <v>0</v>
      </c>
      <c r="B578" s="34" t="str">
        <f>IFERROR(VLOOKUP(InteliPar[[#This Row],[Nombre de Articulo]],Productos[],3,FALSE),"00 Falta Info")</f>
        <v>Embutidos</v>
      </c>
      <c r="C578" s="34" t="str">
        <f>IFERROR(VLOOKUP(InteliPar[[#This Row],[Nombre de Articulo]],Productos[],2,FALSE),"00 Falta Info")</f>
        <v>Embutidos</v>
      </c>
      <c r="D578" s="55">
        <v>46099</v>
      </c>
      <c r="E578" s="39" t="s">
        <v>93</v>
      </c>
      <c r="F578" s="40">
        <v>5.0999999999999996</v>
      </c>
      <c r="G578" s="56">
        <v>85419</v>
      </c>
      <c r="H578" s="42">
        <v>4.4000000000000004</v>
      </c>
      <c r="I578" s="43" t="s">
        <v>73</v>
      </c>
      <c r="J578" s="56">
        <v>19417.439999999999</v>
      </c>
      <c r="K578" s="40">
        <v>5.0999999999999996</v>
      </c>
      <c r="L578" s="45" t="s">
        <v>74</v>
      </c>
      <c r="M578" s="46" t="s">
        <v>448</v>
      </c>
      <c r="N578" s="40">
        <v>4</v>
      </c>
      <c r="O578" s="57">
        <v>46086</v>
      </c>
      <c r="P578" s="57">
        <v>46092</v>
      </c>
      <c r="Q578" s="49">
        <v>7</v>
      </c>
      <c r="R578" s="49">
        <v>3</v>
      </c>
      <c r="S578" s="58">
        <v>0.35</v>
      </c>
      <c r="T578" s="57">
        <v>46093</v>
      </c>
      <c r="U578" s="49">
        <v>7</v>
      </c>
      <c r="V578" s="42">
        <v>10</v>
      </c>
      <c r="W578" s="40">
        <v>6</v>
      </c>
      <c r="X578" s="59">
        <v>116504.63999999998</v>
      </c>
      <c r="Y578" s="40">
        <v>6</v>
      </c>
      <c r="Z578" s="56">
        <v>0</v>
      </c>
    </row>
    <row r="579" spans="1:26" x14ac:dyDescent="0.25">
      <c r="A579" s="38">
        <f>IFERROR(VLOOKUP(InteliPar[[#This Row],[Nombre de Articulo]],Productos[],4,FALSE),"00 Falta Info")</f>
        <v>0</v>
      </c>
      <c r="B579" s="34" t="str">
        <f>IFERROR(VLOOKUP(InteliPar[[#This Row],[Nombre de Articulo]],Productos[],3,FALSE),"00 Falta Info")</f>
        <v>Embutidos</v>
      </c>
      <c r="C579" s="34" t="str">
        <f>IFERROR(VLOOKUP(InteliPar[[#This Row],[Nombre de Articulo]],Productos[],2,FALSE),"00 Falta Info")</f>
        <v>Embutidos</v>
      </c>
      <c r="D579" s="55">
        <v>46099</v>
      </c>
      <c r="E579" s="39" t="s">
        <v>94</v>
      </c>
      <c r="F579" s="40">
        <v>1.4</v>
      </c>
      <c r="G579" s="56">
        <v>44772.7</v>
      </c>
      <c r="H579" s="42">
        <v>4.38</v>
      </c>
      <c r="I579" s="43" t="s">
        <v>73</v>
      </c>
      <c r="J579" s="56">
        <v>10217.42</v>
      </c>
      <c r="K579" s="40">
        <v>1.6</v>
      </c>
      <c r="L579" s="45" t="s">
        <v>74</v>
      </c>
      <c r="M579" s="46" t="s">
        <v>449</v>
      </c>
      <c r="N579" s="40">
        <v>3</v>
      </c>
      <c r="O579" s="57">
        <v>46086</v>
      </c>
      <c r="P579" s="57">
        <v>46092</v>
      </c>
      <c r="Q579" s="49">
        <v>7</v>
      </c>
      <c r="R579" s="49">
        <v>3</v>
      </c>
      <c r="S579" s="58">
        <v>0.35</v>
      </c>
      <c r="T579" s="57">
        <v>46093</v>
      </c>
      <c r="U579" s="49">
        <v>7</v>
      </c>
      <c r="V579" s="42">
        <v>4</v>
      </c>
      <c r="W579" s="40">
        <v>0</v>
      </c>
      <c r="X579" s="59">
        <v>0</v>
      </c>
      <c r="Y579" s="40">
        <v>19</v>
      </c>
      <c r="Z579" s="56">
        <v>3503.1154285714288</v>
      </c>
    </row>
    <row r="580" spans="1:26" x14ac:dyDescent="0.25">
      <c r="A580" s="38">
        <f>IFERROR(VLOOKUP(InteliPar[[#This Row],[Nombre de Articulo]],Productos[],4,FALSE),"00 Falta Info")</f>
        <v>0</v>
      </c>
      <c r="B580" s="34" t="str">
        <f>IFERROR(VLOOKUP(InteliPar[[#This Row],[Nombre de Articulo]],Productos[],3,FALSE),"00 Falta Info")</f>
        <v>Lacteos</v>
      </c>
      <c r="C580" s="34" t="str">
        <f>IFERROR(VLOOKUP(InteliPar[[#This Row],[Nombre de Articulo]],Productos[],2,FALSE),"00 Falta Info")</f>
        <v>Quesos</v>
      </c>
      <c r="D580" s="55">
        <v>46099</v>
      </c>
      <c r="E580" s="39" t="s">
        <v>118</v>
      </c>
      <c r="F580" s="40">
        <v>46</v>
      </c>
      <c r="G580" s="56">
        <v>444099</v>
      </c>
      <c r="H580" s="42">
        <v>106</v>
      </c>
      <c r="I580" s="43" t="s">
        <v>450</v>
      </c>
      <c r="J580" s="56">
        <v>4189.62</v>
      </c>
      <c r="K580" s="40">
        <v>49</v>
      </c>
      <c r="L580" s="45" t="s">
        <v>451</v>
      </c>
      <c r="M580" s="46" t="s">
        <v>452</v>
      </c>
      <c r="N580" s="40">
        <v>56</v>
      </c>
      <c r="O580" s="57">
        <v>46086</v>
      </c>
      <c r="P580" s="57">
        <v>46092</v>
      </c>
      <c r="Q580" s="49">
        <v>7</v>
      </c>
      <c r="R580" s="49">
        <v>3</v>
      </c>
      <c r="S580" s="58">
        <v>0.35</v>
      </c>
      <c r="T580" s="57">
        <v>46093</v>
      </c>
      <c r="U580" s="49">
        <v>7</v>
      </c>
      <c r="V580" s="42">
        <v>95</v>
      </c>
      <c r="W580" s="40">
        <v>0</v>
      </c>
      <c r="X580" s="59">
        <v>0</v>
      </c>
      <c r="Y580" s="40">
        <v>15</v>
      </c>
      <c r="Z580" s="56">
        <v>0</v>
      </c>
    </row>
    <row r="581" spans="1:26" x14ac:dyDescent="0.25">
      <c r="A581" s="38">
        <f>IFERROR(VLOOKUP(InteliPar[[#This Row],[Nombre de Articulo]],Productos[],4,FALSE),"00 Falta Info")</f>
        <v>0</v>
      </c>
      <c r="B581" s="34" t="str">
        <f>IFERROR(VLOOKUP(InteliPar[[#This Row],[Nombre de Articulo]],Productos[],3,FALSE),"00 Falta Info")</f>
        <v>Lacteos</v>
      </c>
      <c r="C581" s="34" t="str">
        <f>IFERROR(VLOOKUP(InteliPar[[#This Row],[Nombre de Articulo]],Productos[],2,FALSE),"00 Falta Info")</f>
        <v>Quesos</v>
      </c>
      <c r="D581" s="55">
        <v>46099</v>
      </c>
      <c r="E581" s="39" t="s">
        <v>119</v>
      </c>
      <c r="F581" s="40"/>
      <c r="G581" s="56"/>
      <c r="H581" s="42"/>
      <c r="I581" s="43" t="s">
        <v>73</v>
      </c>
      <c r="J581" s="56"/>
      <c r="K581" s="40">
        <v>2</v>
      </c>
      <c r="L581" s="45" t="s">
        <v>74</v>
      </c>
      <c r="M581" s="46" t="s">
        <v>452</v>
      </c>
      <c r="N581" s="40">
        <v>0</v>
      </c>
      <c r="O581" s="57">
        <v>46086</v>
      </c>
      <c r="P581" s="57">
        <v>46092</v>
      </c>
      <c r="Q581" s="49">
        <v>7</v>
      </c>
      <c r="R581" s="49">
        <v>3</v>
      </c>
      <c r="S581" s="58">
        <v>0.35</v>
      </c>
      <c r="T581" s="57">
        <v>46093</v>
      </c>
      <c r="U581" s="49">
        <v>7</v>
      </c>
      <c r="V581" s="42">
        <v>4</v>
      </c>
      <c r="W581" s="40">
        <v>4</v>
      </c>
      <c r="X581" s="59">
        <v>0</v>
      </c>
      <c r="Y581" s="40">
        <v>0</v>
      </c>
      <c r="Z581" s="56">
        <v>0</v>
      </c>
    </row>
    <row r="582" spans="1:26" x14ac:dyDescent="0.25">
      <c r="A582" s="38">
        <f>IFERROR(VLOOKUP(InteliPar[[#This Row],[Nombre de Articulo]],Productos[],4,FALSE),"00 Falta Info")</f>
        <v>0</v>
      </c>
      <c r="B582" s="34" t="str">
        <f>IFERROR(VLOOKUP(InteliPar[[#This Row],[Nombre de Articulo]],Productos[],3,FALSE),"00 Falta Info")</f>
        <v>Lacteos</v>
      </c>
      <c r="C582" s="34" t="str">
        <f>IFERROR(VLOOKUP(InteliPar[[#This Row],[Nombre de Articulo]],Productos[],2,FALSE),"00 Falta Info")</f>
        <v>Quesos</v>
      </c>
      <c r="D582" s="55">
        <v>46099</v>
      </c>
      <c r="E582" s="39" t="s">
        <v>120</v>
      </c>
      <c r="F582" s="40">
        <v>34.6</v>
      </c>
      <c r="G582" s="56">
        <v>307970</v>
      </c>
      <c r="H582" s="42">
        <v>24.86</v>
      </c>
      <c r="I582" s="43" t="s">
        <v>73</v>
      </c>
      <c r="J582" s="56">
        <v>12390</v>
      </c>
      <c r="K582" s="40">
        <v>34.6</v>
      </c>
      <c r="L582" s="45" t="s">
        <v>74</v>
      </c>
      <c r="M582" s="46" t="s">
        <v>452</v>
      </c>
      <c r="N582" s="40">
        <v>20</v>
      </c>
      <c r="O582" s="57">
        <v>46086</v>
      </c>
      <c r="P582" s="57">
        <v>46092</v>
      </c>
      <c r="Q582" s="49">
        <v>7</v>
      </c>
      <c r="R582" s="49">
        <v>3</v>
      </c>
      <c r="S582" s="58">
        <v>0.35</v>
      </c>
      <c r="T582" s="57">
        <v>46093</v>
      </c>
      <c r="U582" s="49">
        <v>7</v>
      </c>
      <c r="V582" s="42">
        <v>67</v>
      </c>
      <c r="W582" s="40">
        <v>43</v>
      </c>
      <c r="X582" s="59">
        <v>532770</v>
      </c>
      <c r="Y582" s="40">
        <v>5</v>
      </c>
      <c r="Z582" s="56">
        <v>0</v>
      </c>
    </row>
    <row r="583" spans="1:26" x14ac:dyDescent="0.25">
      <c r="A583" s="38">
        <f>IFERROR(VLOOKUP(InteliPar[[#This Row],[Nombre de Articulo]],Productos[],4,FALSE),"00 Falta Info")</f>
        <v>0</v>
      </c>
      <c r="B583" s="34" t="str">
        <f>IFERROR(VLOOKUP(InteliPar[[#This Row],[Nombre de Articulo]],Productos[],3,FALSE),"00 Falta Info")</f>
        <v>Lacteos</v>
      </c>
      <c r="C583" s="34" t="str">
        <f>IFERROR(VLOOKUP(InteliPar[[#This Row],[Nombre de Articulo]],Productos[],2,FALSE),"00 Falta Info")</f>
        <v>Quesos</v>
      </c>
      <c r="D583" s="55">
        <v>46099</v>
      </c>
      <c r="E583" s="39" t="s">
        <v>88</v>
      </c>
      <c r="F583" s="40">
        <v>1.7</v>
      </c>
      <c r="G583" s="56">
        <v>158530</v>
      </c>
      <c r="H583" s="42">
        <v>12.2</v>
      </c>
      <c r="I583" s="43" t="s">
        <v>73</v>
      </c>
      <c r="J583" s="56">
        <v>12990</v>
      </c>
      <c r="K583" s="40">
        <v>1.7</v>
      </c>
      <c r="L583" s="45" t="s">
        <v>74</v>
      </c>
      <c r="M583" s="46" t="s">
        <v>448</v>
      </c>
      <c r="N583" s="40">
        <v>0</v>
      </c>
      <c r="O583" s="57">
        <v>46086</v>
      </c>
      <c r="P583" s="57">
        <v>46092</v>
      </c>
      <c r="Q583" s="49">
        <v>7</v>
      </c>
      <c r="R583" s="49">
        <v>3</v>
      </c>
      <c r="S583" s="58">
        <v>0.35</v>
      </c>
      <c r="T583" s="57">
        <v>46093</v>
      </c>
      <c r="U583" s="49">
        <v>7</v>
      </c>
      <c r="V583" s="42">
        <v>4</v>
      </c>
      <c r="W583" s="40">
        <v>0</v>
      </c>
      <c r="X583" s="59">
        <v>0</v>
      </c>
      <c r="Y583" s="40">
        <v>50</v>
      </c>
      <c r="Z583" s="56">
        <v>102528.21428571428</v>
      </c>
    </row>
    <row r="584" spans="1:26" x14ac:dyDescent="0.25">
      <c r="A584" s="38">
        <f>IFERROR(VLOOKUP(InteliPar[[#This Row],[Nombre de Articulo]],Productos[],4,FALSE),"00 Falta Info")</f>
        <v>0</v>
      </c>
      <c r="B584" s="34" t="str">
        <f>IFERROR(VLOOKUP(InteliPar[[#This Row],[Nombre de Articulo]],Productos[],3,FALSE),"00 Falta Info")</f>
        <v>Lacteos</v>
      </c>
      <c r="C584" s="34" t="str">
        <f>IFERROR(VLOOKUP(InteliPar[[#This Row],[Nombre de Articulo]],Productos[],2,FALSE),"00 Falta Info")</f>
        <v>Quesos</v>
      </c>
      <c r="D584" s="55">
        <v>46099</v>
      </c>
      <c r="E584" s="39" t="s">
        <v>121</v>
      </c>
      <c r="F584" s="40">
        <v>6.5</v>
      </c>
      <c r="G584" s="56">
        <v>135504</v>
      </c>
      <c r="H584" s="42">
        <v>9.9</v>
      </c>
      <c r="I584" s="43" t="s">
        <v>73</v>
      </c>
      <c r="J584" s="56">
        <v>13690.97</v>
      </c>
      <c r="K584" s="40">
        <v>6.5</v>
      </c>
      <c r="L584" s="45" t="s">
        <v>74</v>
      </c>
      <c r="M584" s="46" t="s">
        <v>448</v>
      </c>
      <c r="N584" s="40">
        <v>3.5</v>
      </c>
      <c r="O584" s="57">
        <v>46086</v>
      </c>
      <c r="P584" s="57">
        <v>46092</v>
      </c>
      <c r="Q584" s="49">
        <v>7</v>
      </c>
      <c r="R584" s="49">
        <v>3</v>
      </c>
      <c r="S584" s="58">
        <v>0.35</v>
      </c>
      <c r="T584" s="57">
        <v>46093</v>
      </c>
      <c r="U584" s="49">
        <v>7</v>
      </c>
      <c r="V584" s="42">
        <v>13</v>
      </c>
      <c r="W584" s="40">
        <v>4</v>
      </c>
      <c r="X584" s="59">
        <v>54763.88</v>
      </c>
      <c r="Y584" s="40">
        <v>11</v>
      </c>
      <c r="Z584" s="56">
        <v>0</v>
      </c>
    </row>
    <row r="585" spans="1:26" x14ac:dyDescent="0.25">
      <c r="A585" s="38">
        <f>IFERROR(VLOOKUP(InteliPar[[#This Row],[Nombre de Articulo]],Productos[],4,FALSE),"00 Falta Info")</f>
        <v>0</v>
      </c>
      <c r="B585" s="34" t="str">
        <f>IFERROR(VLOOKUP(InteliPar[[#This Row],[Nombre de Articulo]],Productos[],3,FALSE),"00 Falta Info")</f>
        <v>Lacteos</v>
      </c>
      <c r="C585" s="34" t="str">
        <f>IFERROR(VLOOKUP(InteliPar[[#This Row],[Nombre de Articulo]],Productos[],2,FALSE),"00 Falta Info")</f>
        <v>Quesos</v>
      </c>
      <c r="D585" s="55">
        <v>46099</v>
      </c>
      <c r="E585" s="39" t="s">
        <v>89</v>
      </c>
      <c r="F585" s="40">
        <v>1.2</v>
      </c>
      <c r="G585" s="56">
        <v>73044.7</v>
      </c>
      <c r="H585" s="42">
        <v>5.14</v>
      </c>
      <c r="I585" s="43" t="s">
        <v>73</v>
      </c>
      <c r="J585" s="56">
        <v>14197.22</v>
      </c>
      <c r="K585" s="40">
        <v>1.2</v>
      </c>
      <c r="L585" s="45" t="s">
        <v>74</v>
      </c>
      <c r="M585" s="46" t="s">
        <v>448</v>
      </c>
      <c r="N585" s="40">
        <v>0</v>
      </c>
      <c r="O585" s="57">
        <v>46086</v>
      </c>
      <c r="P585" s="57">
        <v>46092</v>
      </c>
      <c r="Q585" s="49">
        <v>7</v>
      </c>
      <c r="R585" s="49">
        <v>3</v>
      </c>
      <c r="S585" s="58">
        <v>0.35</v>
      </c>
      <c r="T585" s="57">
        <v>46093</v>
      </c>
      <c r="U585" s="49">
        <v>7</v>
      </c>
      <c r="V585" s="42">
        <v>3</v>
      </c>
      <c r="W585" s="40">
        <v>0</v>
      </c>
      <c r="X585" s="59">
        <v>0</v>
      </c>
      <c r="Y585" s="40">
        <v>30</v>
      </c>
      <c r="Z585" s="56">
        <v>30422.614285714284</v>
      </c>
    </row>
    <row r="586" spans="1:26" x14ac:dyDescent="0.25">
      <c r="A586" s="38">
        <f>IFERROR(VLOOKUP(InteliPar[[#This Row],[Nombre de Articulo]],Productos[],4,FALSE),"00 Falta Info")</f>
        <v>0</v>
      </c>
      <c r="B586" s="34" t="str">
        <f>IFERROR(VLOOKUP(InteliPar[[#This Row],[Nombre de Articulo]],Productos[],3,FALSE),"00 Falta Info")</f>
        <v>Lacteos</v>
      </c>
      <c r="C586" s="34" t="str">
        <f>IFERROR(VLOOKUP(InteliPar[[#This Row],[Nombre de Articulo]],Productos[],2,FALSE),"00 Falta Info")</f>
        <v>Quesos</v>
      </c>
      <c r="D586" s="55">
        <v>46099</v>
      </c>
      <c r="E586" s="39" t="s">
        <v>122</v>
      </c>
      <c r="F586" s="40">
        <v>1.5</v>
      </c>
      <c r="G586" s="56">
        <v>32885.300000000003</v>
      </c>
      <c r="H586" s="42">
        <v>1.23</v>
      </c>
      <c r="I586" s="43" t="s">
        <v>73</v>
      </c>
      <c r="J586" s="56">
        <v>26736</v>
      </c>
      <c r="K586" s="40">
        <v>1.5</v>
      </c>
      <c r="L586" s="45" t="s">
        <v>74</v>
      </c>
      <c r="M586" s="46" t="s">
        <v>91</v>
      </c>
      <c r="N586" s="40">
        <v>1.5</v>
      </c>
      <c r="O586" s="57">
        <v>46086</v>
      </c>
      <c r="P586" s="57">
        <v>46092</v>
      </c>
      <c r="Q586" s="49">
        <v>7</v>
      </c>
      <c r="R586" s="49">
        <v>3</v>
      </c>
      <c r="S586" s="58">
        <v>0.35</v>
      </c>
      <c r="T586" s="57">
        <v>46093</v>
      </c>
      <c r="U586" s="49">
        <v>7</v>
      </c>
      <c r="V586" s="42">
        <v>3</v>
      </c>
      <c r="W586" s="40">
        <v>2</v>
      </c>
      <c r="X586" s="59">
        <v>53472</v>
      </c>
      <c r="Y586" s="40">
        <v>6</v>
      </c>
      <c r="Z586" s="56">
        <v>0</v>
      </c>
    </row>
    <row r="587" spans="1:26" x14ac:dyDescent="0.25">
      <c r="A587" s="38">
        <f>IFERROR(VLOOKUP(InteliPar[[#This Row],[Nombre de Articulo]],Productos[],4,FALSE),"00 Falta Info")</f>
        <v>0</v>
      </c>
      <c r="B587" s="34" t="str">
        <f>IFERROR(VLOOKUP(InteliPar[[#This Row],[Nombre de Articulo]],Productos[],3,FALSE),"00 Falta Info")</f>
        <v>Lacteos</v>
      </c>
      <c r="C587" s="34" t="str">
        <f>IFERROR(VLOOKUP(InteliPar[[#This Row],[Nombre de Articulo]],Productos[],2,FALSE),"00 Falta Info")</f>
        <v>Quesos</v>
      </c>
      <c r="D587" s="55">
        <v>46099</v>
      </c>
      <c r="E587" s="39" t="s">
        <v>123</v>
      </c>
      <c r="F587" s="40">
        <v>2.1</v>
      </c>
      <c r="G587" s="56">
        <v>155985</v>
      </c>
      <c r="H587" s="42">
        <v>15.6</v>
      </c>
      <c r="I587" s="43" t="s">
        <v>73</v>
      </c>
      <c r="J587" s="56">
        <v>9997.69</v>
      </c>
      <c r="K587" s="40">
        <v>2.8</v>
      </c>
      <c r="L587" s="45" t="s">
        <v>74</v>
      </c>
      <c r="M587" s="46" t="s">
        <v>448</v>
      </c>
      <c r="N587" s="40">
        <v>5.4</v>
      </c>
      <c r="O587" s="57">
        <v>46086</v>
      </c>
      <c r="P587" s="57">
        <v>46092</v>
      </c>
      <c r="Q587" s="49">
        <v>7</v>
      </c>
      <c r="R587" s="49">
        <v>3</v>
      </c>
      <c r="S587" s="58">
        <v>0.35</v>
      </c>
      <c r="T587" s="57">
        <v>46093</v>
      </c>
      <c r="U587" s="49">
        <v>7</v>
      </c>
      <c r="V587" s="42">
        <v>6</v>
      </c>
      <c r="W587" s="40">
        <v>0</v>
      </c>
      <c r="X587" s="59">
        <v>0</v>
      </c>
      <c r="Y587" s="40">
        <v>39</v>
      </c>
      <c r="Z587" s="56">
        <v>85980.134000000005</v>
      </c>
    </row>
    <row r="588" spans="1:26" x14ac:dyDescent="0.25">
      <c r="A588" s="38">
        <f>IFERROR(VLOOKUP(InteliPar[[#This Row],[Nombre de Articulo]],Productos[],4,FALSE),"00 Falta Info")</f>
        <v>0</v>
      </c>
      <c r="B588" s="34" t="str">
        <f>IFERROR(VLOOKUP(InteliPar[[#This Row],[Nombre de Articulo]],Productos[],3,FALSE),"00 Falta Info")</f>
        <v>Lacteos</v>
      </c>
      <c r="C588" s="34" t="str">
        <f>IFERROR(VLOOKUP(InteliPar[[#This Row],[Nombre de Articulo]],Productos[],2,FALSE),"00 Falta Info")</f>
        <v>Quesos</v>
      </c>
      <c r="D588" s="55">
        <v>46099</v>
      </c>
      <c r="E588" s="39" t="s">
        <v>90</v>
      </c>
      <c r="F588" s="40">
        <v>3.1</v>
      </c>
      <c r="G588" s="56">
        <v>99555.199999999997</v>
      </c>
      <c r="H588" s="42">
        <v>5.48</v>
      </c>
      <c r="I588" s="43" t="s">
        <v>73</v>
      </c>
      <c r="J588" s="56">
        <v>18150.439999999999</v>
      </c>
      <c r="K588" s="40">
        <v>3.1</v>
      </c>
      <c r="L588" s="45" t="s">
        <v>74</v>
      </c>
      <c r="M588" s="46" t="s">
        <v>91</v>
      </c>
      <c r="N588" s="40">
        <v>0</v>
      </c>
      <c r="O588" s="57">
        <v>46086</v>
      </c>
      <c r="P588" s="57">
        <v>46092</v>
      </c>
      <c r="Q588" s="49">
        <v>7</v>
      </c>
      <c r="R588" s="49">
        <v>3</v>
      </c>
      <c r="S588" s="58">
        <v>0.35</v>
      </c>
      <c r="T588" s="57">
        <v>46093</v>
      </c>
      <c r="U588" s="49">
        <v>7</v>
      </c>
      <c r="V588" s="42">
        <v>6</v>
      </c>
      <c r="W588" s="40">
        <v>1</v>
      </c>
      <c r="X588" s="59">
        <v>18150.439999999999</v>
      </c>
      <c r="Y588" s="40">
        <v>12</v>
      </c>
      <c r="Z588" s="56">
        <v>0</v>
      </c>
    </row>
    <row r="589" spans="1:26" x14ac:dyDescent="0.25">
      <c r="A589" s="38">
        <f>IFERROR(VLOOKUP(InteliPar[[#This Row],[Nombre de Articulo]],Productos[],4,FALSE),"00 Falta Info")</f>
        <v>0</v>
      </c>
      <c r="B589" s="34" t="str">
        <f>IFERROR(VLOOKUP(InteliPar[[#This Row],[Nombre de Articulo]],Productos[],3,FALSE),"00 Falta Info")</f>
        <v>Abarrotes</v>
      </c>
      <c r="C589" s="34" t="str">
        <f>IFERROR(VLOOKUP(InteliPar[[#This Row],[Nombre de Articulo]],Productos[],2,FALSE),"00 Falta Info")</f>
        <v>Chocolate</v>
      </c>
      <c r="D589" s="55">
        <v>46099</v>
      </c>
      <c r="E589" s="39" t="s">
        <v>124</v>
      </c>
      <c r="F589" s="40"/>
      <c r="G589" s="56">
        <v>194605</v>
      </c>
      <c r="H589" s="42">
        <v>19.7</v>
      </c>
      <c r="I589" s="43" t="s">
        <v>73</v>
      </c>
      <c r="J589" s="56">
        <v>9876</v>
      </c>
      <c r="K589" s="40">
        <v>-0.1</v>
      </c>
      <c r="L589" s="45" t="s">
        <v>74</v>
      </c>
      <c r="M589" s="46" t="s">
        <v>91</v>
      </c>
      <c r="N589" s="40">
        <v>0</v>
      </c>
      <c r="O589" s="57">
        <v>46086</v>
      </c>
      <c r="P589" s="57">
        <v>46092</v>
      </c>
      <c r="Q589" s="49">
        <v>7</v>
      </c>
      <c r="R589" s="49">
        <v>3</v>
      </c>
      <c r="S589" s="58">
        <v>0.35</v>
      </c>
      <c r="T589" s="57">
        <v>46093</v>
      </c>
      <c r="U589" s="49">
        <v>7</v>
      </c>
      <c r="V589" s="42">
        <v>-1</v>
      </c>
      <c r="W589" s="40">
        <v>0</v>
      </c>
      <c r="X589" s="59">
        <v>0</v>
      </c>
      <c r="Y589" s="40">
        <v>-1379</v>
      </c>
      <c r="Z589" s="56">
        <v>0</v>
      </c>
    </row>
    <row r="590" spans="1:26" x14ac:dyDescent="0.25">
      <c r="A590" s="38">
        <f>IFERROR(VLOOKUP(InteliPar[[#This Row],[Nombre de Articulo]],Productos[],4,FALSE),"00 Falta Info")</f>
        <v>0</v>
      </c>
      <c r="B590" s="34" t="str">
        <f>IFERROR(VLOOKUP(InteliPar[[#This Row],[Nombre de Articulo]],Productos[],3,FALSE),"00 Falta Info")</f>
        <v>Abarrotes</v>
      </c>
      <c r="C590" s="34" t="str">
        <f>IFERROR(VLOOKUP(InteliPar[[#This Row],[Nombre de Articulo]],Productos[],2,FALSE),"00 Falta Info")</f>
        <v>Chocolate</v>
      </c>
      <c r="D590" s="55">
        <v>46099</v>
      </c>
      <c r="E590" s="39" t="s">
        <v>125</v>
      </c>
      <c r="F590" s="40">
        <v>0.7</v>
      </c>
      <c r="G590" s="56">
        <v>151078</v>
      </c>
      <c r="H590" s="42">
        <v>10.51</v>
      </c>
      <c r="I590" s="43" t="s">
        <v>73</v>
      </c>
      <c r="J590" s="56">
        <v>14377.98</v>
      </c>
      <c r="K590" s="40">
        <v>0.3</v>
      </c>
      <c r="L590" s="45" t="s">
        <v>74</v>
      </c>
      <c r="M590" s="46" t="s">
        <v>91</v>
      </c>
      <c r="N590" s="40">
        <v>0</v>
      </c>
      <c r="O590" s="57">
        <v>46086</v>
      </c>
      <c r="P590" s="57">
        <v>46092</v>
      </c>
      <c r="Q590" s="49">
        <v>7</v>
      </c>
      <c r="R590" s="49">
        <v>3</v>
      </c>
      <c r="S590" s="58">
        <v>0.35</v>
      </c>
      <c r="T590" s="57">
        <v>46093</v>
      </c>
      <c r="U590" s="49">
        <v>7</v>
      </c>
      <c r="V590" s="42">
        <v>1</v>
      </c>
      <c r="W590" s="40">
        <v>0</v>
      </c>
      <c r="X590" s="59">
        <v>0</v>
      </c>
      <c r="Y590" s="40">
        <v>245</v>
      </c>
      <c r="Z590" s="56">
        <v>140185.30499999999</v>
      </c>
    </row>
    <row r="591" spans="1:26" x14ac:dyDescent="0.25">
      <c r="A591" s="38">
        <f>IFERROR(VLOOKUP(InteliPar[[#This Row],[Nombre de Articulo]],Productos[],4,FALSE),"00 Falta Info")</f>
        <v>0</v>
      </c>
      <c r="B591" s="34" t="str">
        <f>IFERROR(VLOOKUP(InteliPar[[#This Row],[Nombre de Articulo]],Productos[],3,FALSE),"00 Falta Info")</f>
        <v>Abarrotes</v>
      </c>
      <c r="C591" s="34" t="str">
        <f>IFERROR(VLOOKUP(InteliPar[[#This Row],[Nombre de Articulo]],Productos[],2,FALSE),"00 Falta Info")</f>
        <v>Chocolate</v>
      </c>
      <c r="D591" s="55">
        <v>46099</v>
      </c>
      <c r="E591" s="39" t="s">
        <v>126</v>
      </c>
      <c r="F591" s="40">
        <v>0.6</v>
      </c>
      <c r="G591" s="56">
        <v>62135.5</v>
      </c>
      <c r="H591" s="42">
        <v>6.29</v>
      </c>
      <c r="I591" s="43" t="s">
        <v>73</v>
      </c>
      <c r="J591" s="56">
        <v>9876</v>
      </c>
      <c r="K591" s="40">
        <v>0.4</v>
      </c>
      <c r="L591" s="45" t="s">
        <v>74</v>
      </c>
      <c r="M591" s="46" t="s">
        <v>91</v>
      </c>
      <c r="N591" s="40">
        <v>0</v>
      </c>
      <c r="O591" s="57">
        <v>46086</v>
      </c>
      <c r="P591" s="57">
        <v>46092</v>
      </c>
      <c r="Q591" s="49">
        <v>7</v>
      </c>
      <c r="R591" s="49">
        <v>3</v>
      </c>
      <c r="S591" s="58">
        <v>0.35</v>
      </c>
      <c r="T591" s="57">
        <v>46093</v>
      </c>
      <c r="U591" s="49">
        <v>7</v>
      </c>
      <c r="V591" s="42">
        <v>1</v>
      </c>
      <c r="W591" s="40">
        <v>0</v>
      </c>
      <c r="X591" s="59">
        <v>0</v>
      </c>
      <c r="Y591" s="40">
        <v>110</v>
      </c>
      <c r="Z591" s="56">
        <v>52201.71428571429</v>
      </c>
    </row>
    <row r="592" spans="1:26" x14ac:dyDescent="0.25">
      <c r="A592" s="38">
        <f>IFERROR(VLOOKUP(InteliPar[[#This Row],[Nombre de Articulo]],Productos[],4,FALSE),"00 Falta Info")</f>
        <v>0</v>
      </c>
      <c r="B592" s="34" t="str">
        <f>IFERROR(VLOOKUP(InteliPar[[#This Row],[Nombre de Articulo]],Productos[],3,FALSE),"00 Falta Info")</f>
        <v>Abarrotes</v>
      </c>
      <c r="C592" s="34" t="str">
        <f>IFERROR(VLOOKUP(InteliPar[[#This Row],[Nombre de Articulo]],Productos[],2,FALSE),"00 Falta Info")</f>
        <v>Aceite</v>
      </c>
      <c r="D592" s="55">
        <v>46099</v>
      </c>
      <c r="E592" s="39" t="s">
        <v>127</v>
      </c>
      <c r="F592" s="40">
        <v>25</v>
      </c>
      <c r="G592" s="56">
        <v>16852</v>
      </c>
      <c r="H592" s="42">
        <v>11</v>
      </c>
      <c r="I592" s="43">
        <v>1</v>
      </c>
      <c r="J592" s="56">
        <v>1532</v>
      </c>
      <c r="K592" s="40">
        <v>20.3</v>
      </c>
      <c r="L592" s="45" t="s">
        <v>453</v>
      </c>
      <c r="M592" s="46" t="s">
        <v>91</v>
      </c>
      <c r="N592" s="40">
        <v>24</v>
      </c>
      <c r="O592" s="57">
        <v>46086</v>
      </c>
      <c r="P592" s="57">
        <v>46092</v>
      </c>
      <c r="Q592" s="49">
        <v>7</v>
      </c>
      <c r="R592" s="49">
        <v>3</v>
      </c>
      <c r="S592" s="58">
        <v>0.35</v>
      </c>
      <c r="T592" s="57">
        <v>46093</v>
      </c>
      <c r="U592" s="49">
        <v>7</v>
      </c>
      <c r="V592" s="42">
        <v>40</v>
      </c>
      <c r="W592" s="40">
        <v>29</v>
      </c>
      <c r="X592" s="59">
        <v>44428</v>
      </c>
      <c r="Y592" s="40">
        <v>4</v>
      </c>
      <c r="Z592" s="56">
        <v>0</v>
      </c>
    </row>
    <row r="593" spans="1:26" x14ac:dyDescent="0.25">
      <c r="A593" s="38">
        <f>IFERROR(VLOOKUP(InteliPar[[#This Row],[Nombre de Articulo]],Productos[],4,FALSE),"00 Falta Info")</f>
        <v>0</v>
      </c>
      <c r="B593" s="34" t="str">
        <f>IFERROR(VLOOKUP(InteliPar[[#This Row],[Nombre de Articulo]],Productos[],3,FALSE),"00 Falta Info")</f>
        <v>Verduras</v>
      </c>
      <c r="C593" s="34" t="str">
        <f>IFERROR(VLOOKUP(InteliPar[[#This Row],[Nombre de Articulo]],Productos[],2,FALSE),"00 Falta Info")</f>
        <v>Champiñon</v>
      </c>
      <c r="D593" s="55">
        <v>46099</v>
      </c>
      <c r="E593" s="39" t="s">
        <v>128</v>
      </c>
      <c r="F593" s="40">
        <v>1.4</v>
      </c>
      <c r="G593" s="56">
        <v>40877.300000000003</v>
      </c>
      <c r="H593" s="42">
        <v>2.25</v>
      </c>
      <c r="I593" s="43" t="s">
        <v>73</v>
      </c>
      <c r="J593" s="56">
        <v>18129.419999999998</v>
      </c>
      <c r="K593" s="40">
        <v>1.4</v>
      </c>
      <c r="L593" s="45" t="s">
        <v>74</v>
      </c>
      <c r="M593" s="46" t="s">
        <v>461</v>
      </c>
      <c r="N593" s="40">
        <v>2</v>
      </c>
      <c r="O593" s="57">
        <v>46086</v>
      </c>
      <c r="P593" s="57">
        <v>46092</v>
      </c>
      <c r="Q593" s="49">
        <v>7</v>
      </c>
      <c r="R593" s="49">
        <v>3</v>
      </c>
      <c r="S593" s="58">
        <v>0.35</v>
      </c>
      <c r="T593" s="57">
        <v>46093</v>
      </c>
      <c r="U593" s="49">
        <v>7</v>
      </c>
      <c r="V593" s="42">
        <v>3</v>
      </c>
      <c r="W593" s="40">
        <v>1</v>
      </c>
      <c r="X593" s="59">
        <v>18129.419999999998</v>
      </c>
      <c r="Y593" s="40">
        <v>11</v>
      </c>
      <c r="Z593" s="56">
        <v>0</v>
      </c>
    </row>
    <row r="594" spans="1:26" x14ac:dyDescent="0.25">
      <c r="A594" s="38">
        <f>IFERROR(VLOOKUP(InteliPar[[#This Row],[Nombre de Articulo]],Productos[],4,FALSE),"00 Falta Info")</f>
        <v>0</v>
      </c>
      <c r="B594" s="34" t="str">
        <f>IFERROR(VLOOKUP(InteliPar[[#This Row],[Nombre de Articulo]],Productos[],3,FALSE),"00 Falta Info")</f>
        <v>Verduras</v>
      </c>
      <c r="C594" s="34" t="str">
        <f>IFERROR(VLOOKUP(InteliPar[[#This Row],[Nombre de Articulo]],Productos[],2,FALSE),"00 Falta Info")</f>
        <v>Champiñon</v>
      </c>
      <c r="D594" s="55">
        <v>46099</v>
      </c>
      <c r="E594" s="39" t="s">
        <v>129</v>
      </c>
      <c r="F594" s="40">
        <v>0.8</v>
      </c>
      <c r="G594" s="56">
        <v>15011.8</v>
      </c>
      <c r="H594" s="42">
        <v>1.1499999999999999</v>
      </c>
      <c r="I594" s="43" t="s">
        <v>73</v>
      </c>
      <c r="J594" s="56">
        <v>13000</v>
      </c>
      <c r="K594" s="40">
        <v>0.8</v>
      </c>
      <c r="L594" s="45" t="s">
        <v>74</v>
      </c>
      <c r="M594" s="46" t="s">
        <v>461</v>
      </c>
      <c r="N594" s="40">
        <v>2</v>
      </c>
      <c r="O594" s="57">
        <v>46086</v>
      </c>
      <c r="P594" s="57">
        <v>46092</v>
      </c>
      <c r="Q594" s="49">
        <v>7</v>
      </c>
      <c r="R594" s="49">
        <v>3</v>
      </c>
      <c r="S594" s="58">
        <v>0.35</v>
      </c>
      <c r="T594" s="57">
        <v>46093</v>
      </c>
      <c r="U594" s="49">
        <v>7</v>
      </c>
      <c r="V594" s="42">
        <v>2</v>
      </c>
      <c r="W594" s="40">
        <v>1</v>
      </c>
      <c r="X594" s="59">
        <v>13000</v>
      </c>
      <c r="Y594" s="40">
        <v>10</v>
      </c>
      <c r="Z594" s="56">
        <v>0</v>
      </c>
    </row>
    <row r="595" spans="1:26" x14ac:dyDescent="0.25">
      <c r="A595" s="38">
        <f>IFERROR(VLOOKUP(InteliPar[[#This Row],[Nombre de Articulo]],Productos[],4,FALSE),"00 Falta Info")</f>
        <v>0</v>
      </c>
      <c r="B595" s="34" t="str">
        <f>IFERROR(VLOOKUP(InteliPar[[#This Row],[Nombre de Articulo]],Productos[],3,FALSE),"00 Falta Info")</f>
        <v>Verduras</v>
      </c>
      <c r="C595" s="34" t="str">
        <f>IFERROR(VLOOKUP(InteliPar[[#This Row],[Nombre de Articulo]],Productos[],2,FALSE),"00 Falta Info")</f>
        <v>Palta</v>
      </c>
      <c r="D595" s="55">
        <v>46099</v>
      </c>
      <c r="E595" s="39" t="s">
        <v>92</v>
      </c>
      <c r="F595" s="40">
        <v>17.399999999999999</v>
      </c>
      <c r="G595" s="56">
        <v>46560.800000000003</v>
      </c>
      <c r="H595" s="42">
        <v>11.03</v>
      </c>
      <c r="I595" s="43" t="s">
        <v>73</v>
      </c>
      <c r="J595" s="56">
        <v>4220.1000000000004</v>
      </c>
      <c r="K595" s="40">
        <v>17.399999999999999</v>
      </c>
      <c r="L595" s="45" t="s">
        <v>74</v>
      </c>
      <c r="M595" s="46" t="s">
        <v>461</v>
      </c>
      <c r="N595" s="40">
        <v>13</v>
      </c>
      <c r="O595" s="57">
        <v>46086</v>
      </c>
      <c r="P595" s="57">
        <v>46092</v>
      </c>
      <c r="Q595" s="49">
        <v>7</v>
      </c>
      <c r="R595" s="49">
        <v>3</v>
      </c>
      <c r="S595" s="58">
        <v>0.35</v>
      </c>
      <c r="T595" s="57">
        <v>46093</v>
      </c>
      <c r="U595" s="49">
        <v>7</v>
      </c>
      <c r="V595" s="42">
        <v>34</v>
      </c>
      <c r="W595" s="40">
        <v>23</v>
      </c>
      <c r="X595" s="59">
        <v>97062.3</v>
      </c>
      <c r="Y595" s="40">
        <v>4</v>
      </c>
      <c r="Z595" s="56">
        <v>0</v>
      </c>
    </row>
    <row r="596" spans="1:26" x14ac:dyDescent="0.25">
      <c r="A596" s="38">
        <f>IFERROR(VLOOKUP(InteliPar[[#This Row],[Nombre de Articulo]],Productos[],4,FALSE),"00 Falta Info")</f>
        <v>0</v>
      </c>
      <c r="B596" s="34" t="str">
        <f>IFERROR(VLOOKUP(InteliPar[[#This Row],[Nombre de Articulo]],Productos[],3,FALSE),"00 Falta Info")</f>
        <v>Postres</v>
      </c>
      <c r="C596" s="34" t="str">
        <f>IFERROR(VLOOKUP(InteliPar[[#This Row],[Nombre de Articulo]],Productos[],2,FALSE),"00 Falta Info")</f>
        <v>Tortas</v>
      </c>
      <c r="D596" s="55">
        <v>46099</v>
      </c>
      <c r="E596" s="39" t="s">
        <v>130</v>
      </c>
      <c r="F596" s="40">
        <v>27</v>
      </c>
      <c r="G596" s="56">
        <v>47034</v>
      </c>
      <c r="H596" s="42">
        <v>39</v>
      </c>
      <c r="I596" s="43">
        <v>1</v>
      </c>
      <c r="J596" s="56">
        <v>1206</v>
      </c>
      <c r="K596" s="40">
        <v>27</v>
      </c>
      <c r="L596" s="45" t="s">
        <v>440</v>
      </c>
      <c r="M596" s="46" t="s">
        <v>455</v>
      </c>
      <c r="N596" s="40">
        <v>26</v>
      </c>
      <c r="O596" s="57">
        <v>46086</v>
      </c>
      <c r="P596" s="57">
        <v>46092</v>
      </c>
      <c r="Q596" s="49">
        <v>7</v>
      </c>
      <c r="R596" s="49">
        <v>3</v>
      </c>
      <c r="S596" s="58">
        <v>0.35</v>
      </c>
      <c r="T596" s="57">
        <v>46093</v>
      </c>
      <c r="U596" s="49">
        <v>7</v>
      </c>
      <c r="V596" s="42">
        <v>53</v>
      </c>
      <c r="W596" s="40">
        <v>14</v>
      </c>
      <c r="X596" s="59">
        <v>16884</v>
      </c>
      <c r="Y596" s="40">
        <v>10</v>
      </c>
      <c r="Z596" s="56">
        <v>0</v>
      </c>
    </row>
    <row r="597" spans="1:26" x14ac:dyDescent="0.25">
      <c r="A597" s="38">
        <f>IFERROR(VLOOKUP(InteliPar[[#This Row],[Nombre de Articulo]],Productos[],4,FALSE),"00 Falta Info")</f>
        <v>0</v>
      </c>
      <c r="B597" s="34" t="str">
        <f>IFERROR(VLOOKUP(InteliPar[[#This Row],[Nombre de Articulo]],Productos[],3,FALSE),"00 Falta Info")</f>
        <v>Postres</v>
      </c>
      <c r="C597" s="34" t="str">
        <f>IFERROR(VLOOKUP(InteliPar[[#This Row],[Nombre de Articulo]],Productos[],2,FALSE),"00 Falta Info")</f>
        <v>Tortas</v>
      </c>
      <c r="D597" s="55">
        <v>46099</v>
      </c>
      <c r="E597" s="39" t="s">
        <v>131</v>
      </c>
      <c r="F597" s="40">
        <v>10</v>
      </c>
      <c r="G597" s="56">
        <v>39109</v>
      </c>
      <c r="H597" s="42">
        <v>37</v>
      </c>
      <c r="I597" s="43">
        <v>1</v>
      </c>
      <c r="J597" s="56">
        <v>1057</v>
      </c>
      <c r="K597" s="40">
        <v>10</v>
      </c>
      <c r="L597" s="45" t="s">
        <v>440</v>
      </c>
      <c r="M597" s="46" t="s">
        <v>455</v>
      </c>
      <c r="N597" s="40">
        <v>0</v>
      </c>
      <c r="O597" s="57">
        <v>46086</v>
      </c>
      <c r="P597" s="57">
        <v>46092</v>
      </c>
      <c r="Q597" s="49">
        <v>7</v>
      </c>
      <c r="R597" s="49">
        <v>3</v>
      </c>
      <c r="S597" s="58">
        <v>0.35</v>
      </c>
      <c r="T597" s="57">
        <v>46093</v>
      </c>
      <c r="U597" s="49">
        <v>7</v>
      </c>
      <c r="V597" s="42">
        <v>20</v>
      </c>
      <c r="W597" s="40">
        <v>0</v>
      </c>
      <c r="X597" s="59">
        <v>0</v>
      </c>
      <c r="Y597" s="40">
        <v>26</v>
      </c>
      <c r="Z597" s="56">
        <v>12835</v>
      </c>
    </row>
    <row r="598" spans="1:26" x14ac:dyDescent="0.25">
      <c r="A598" s="38">
        <f>IFERROR(VLOOKUP(InteliPar[[#This Row],[Nombre de Articulo]],Productos[],4,FALSE),"00 Falta Info")</f>
        <v>0</v>
      </c>
      <c r="B598" s="34" t="str">
        <f>IFERROR(VLOOKUP(InteliPar[[#This Row],[Nombre de Articulo]],Productos[],3,FALSE),"00 Falta Info")</f>
        <v>Postres</v>
      </c>
      <c r="C598" s="34" t="str">
        <f>IFERROR(VLOOKUP(InteliPar[[#This Row],[Nombre de Articulo]],Productos[],2,FALSE),"00 Falta Info")</f>
        <v>Tortas</v>
      </c>
      <c r="D598" s="55">
        <v>46099</v>
      </c>
      <c r="E598" s="39" t="s">
        <v>143</v>
      </c>
      <c r="F598" s="40">
        <v>16</v>
      </c>
      <c r="G598" s="56">
        <v>47926</v>
      </c>
      <c r="H598" s="42">
        <v>31</v>
      </c>
      <c r="I598" s="43">
        <v>1</v>
      </c>
      <c r="J598" s="56">
        <v>1546</v>
      </c>
      <c r="K598" s="40">
        <v>18</v>
      </c>
      <c r="L598" s="45" t="s">
        <v>440</v>
      </c>
      <c r="M598" s="46" t="s">
        <v>455</v>
      </c>
      <c r="N598" s="40">
        <v>0</v>
      </c>
      <c r="O598" s="57">
        <v>46086</v>
      </c>
      <c r="P598" s="57">
        <v>46092</v>
      </c>
      <c r="Q598" s="49">
        <v>7</v>
      </c>
      <c r="R598" s="49">
        <v>3</v>
      </c>
      <c r="S598" s="58">
        <v>0.35</v>
      </c>
      <c r="T598" s="57">
        <v>46093</v>
      </c>
      <c r="U598" s="49">
        <v>7</v>
      </c>
      <c r="V598" s="42">
        <v>35</v>
      </c>
      <c r="W598" s="40">
        <v>4</v>
      </c>
      <c r="X598" s="59">
        <v>6184</v>
      </c>
      <c r="Y598" s="40">
        <v>12</v>
      </c>
      <c r="Z598" s="56">
        <v>0</v>
      </c>
    </row>
    <row r="599" spans="1:26" x14ac:dyDescent="0.25">
      <c r="A599" s="38">
        <f>IFERROR(VLOOKUP(InteliPar[[#This Row],[Nombre de Articulo]],Productos[],4,FALSE),"00 Falta Info")</f>
        <v>0</v>
      </c>
      <c r="B599" s="34" t="str">
        <f>IFERROR(VLOOKUP(InteliPar[[#This Row],[Nombre de Articulo]],Productos[],3,FALSE),"00 Falta Info")</f>
        <v>Postres</v>
      </c>
      <c r="C599" s="34" t="str">
        <f>IFERROR(VLOOKUP(InteliPar[[#This Row],[Nombre de Articulo]],Productos[],2,FALSE),"00 Falta Info")</f>
        <v>Tortas</v>
      </c>
      <c r="D599" s="55">
        <v>46099</v>
      </c>
      <c r="E599" s="39" t="s">
        <v>132</v>
      </c>
      <c r="F599" s="40"/>
      <c r="G599" s="56">
        <v>111600</v>
      </c>
      <c r="H599" s="42">
        <v>465</v>
      </c>
      <c r="I599" s="43">
        <v>1</v>
      </c>
      <c r="J599" s="56">
        <v>240</v>
      </c>
      <c r="K599" s="40">
        <v>0</v>
      </c>
      <c r="L599" s="45" t="s">
        <v>440</v>
      </c>
      <c r="M599" s="46" t="s">
        <v>455</v>
      </c>
      <c r="N599" s="40">
        <v>432</v>
      </c>
      <c r="O599" s="57">
        <v>46086</v>
      </c>
      <c r="P599" s="57">
        <v>46092</v>
      </c>
      <c r="Q599" s="49">
        <v>7</v>
      </c>
      <c r="R599" s="49">
        <v>3</v>
      </c>
      <c r="S599" s="58">
        <v>0.35</v>
      </c>
      <c r="T599" s="57">
        <v>46093</v>
      </c>
      <c r="U599" s="49">
        <v>7</v>
      </c>
      <c r="V599" s="42">
        <v>0</v>
      </c>
      <c r="W599" s="40">
        <v>0</v>
      </c>
      <c r="X599" s="59">
        <v>0</v>
      </c>
      <c r="Y599" s="40">
        <v>0</v>
      </c>
      <c r="Z599" s="56">
        <v>0</v>
      </c>
    </row>
    <row r="600" spans="1:26" x14ac:dyDescent="0.25">
      <c r="A600" s="38">
        <f>IFERROR(VLOOKUP(InteliPar[[#This Row],[Nombre de Articulo]],Productos[],4,FALSE),"00 Falta Info")</f>
        <v>0</v>
      </c>
      <c r="B600" s="34" t="str">
        <f>IFERROR(VLOOKUP(InteliPar[[#This Row],[Nombre de Articulo]],Productos[],3,FALSE),"00 Falta Info")</f>
        <v>Postres</v>
      </c>
      <c r="C600" s="34" t="str">
        <f>IFERROR(VLOOKUP(InteliPar[[#This Row],[Nombre de Articulo]],Productos[],2,FALSE),"00 Falta Info")</f>
        <v>Tortas</v>
      </c>
      <c r="D600" s="55">
        <v>46099</v>
      </c>
      <c r="E600" s="39" t="s">
        <v>144</v>
      </c>
      <c r="F600" s="40">
        <v>1</v>
      </c>
      <c r="G600" s="56">
        <v>121545</v>
      </c>
      <c r="H600" s="42">
        <v>365</v>
      </c>
      <c r="I600" s="43">
        <v>1</v>
      </c>
      <c r="J600" s="56">
        <v>333</v>
      </c>
      <c r="K600" s="40">
        <v>4</v>
      </c>
      <c r="L600" s="45" t="s">
        <v>440</v>
      </c>
      <c r="M600" s="46" t="s">
        <v>455</v>
      </c>
      <c r="N600" s="40">
        <v>224</v>
      </c>
      <c r="O600" s="57">
        <v>46086</v>
      </c>
      <c r="P600" s="57">
        <v>46092</v>
      </c>
      <c r="Q600" s="49">
        <v>7</v>
      </c>
      <c r="R600" s="49">
        <v>3</v>
      </c>
      <c r="S600" s="58">
        <v>0.35</v>
      </c>
      <c r="T600" s="57">
        <v>46093</v>
      </c>
      <c r="U600" s="49">
        <v>7</v>
      </c>
      <c r="V600" s="42">
        <v>8</v>
      </c>
      <c r="W600" s="40">
        <v>0</v>
      </c>
      <c r="X600" s="59">
        <v>0</v>
      </c>
      <c r="Y600" s="40">
        <v>639</v>
      </c>
      <c r="Z600" s="56">
        <v>118262.57142857142</v>
      </c>
    </row>
    <row r="601" spans="1:26" x14ac:dyDescent="0.25">
      <c r="A601" s="38">
        <f>IFERROR(VLOOKUP(InteliPar[[#This Row],[Nombre de Articulo]],Productos[],4,FALSE),"00 Falta Info")</f>
        <v>0</v>
      </c>
      <c r="B601" s="34" t="str">
        <f>IFERROR(VLOOKUP(InteliPar[[#This Row],[Nombre de Articulo]],Productos[],3,FALSE),"00 Falta Info")</f>
        <v>Postres</v>
      </c>
      <c r="C601" s="34" t="str">
        <f>IFERROR(VLOOKUP(InteliPar[[#This Row],[Nombre de Articulo]],Productos[],2,FALSE),"00 Falta Info")</f>
        <v>Tortas</v>
      </c>
      <c r="D601" s="55">
        <v>46099</v>
      </c>
      <c r="E601" s="39" t="s">
        <v>133</v>
      </c>
      <c r="F601" s="40"/>
      <c r="G601" s="56">
        <v>6580</v>
      </c>
      <c r="H601" s="42">
        <v>14</v>
      </c>
      <c r="I601" s="43">
        <v>1</v>
      </c>
      <c r="J601" s="56">
        <v>470</v>
      </c>
      <c r="K601" s="40">
        <v>0</v>
      </c>
      <c r="L601" s="45" t="s">
        <v>440</v>
      </c>
      <c r="M601" s="46" t="s">
        <v>455</v>
      </c>
      <c r="N601" s="40">
        <v>0</v>
      </c>
      <c r="O601" s="57">
        <v>46086</v>
      </c>
      <c r="P601" s="57">
        <v>46092</v>
      </c>
      <c r="Q601" s="49">
        <v>7</v>
      </c>
      <c r="R601" s="49">
        <v>3</v>
      </c>
      <c r="S601" s="58">
        <v>0.35</v>
      </c>
      <c r="T601" s="57">
        <v>46093</v>
      </c>
      <c r="U601" s="49">
        <v>7</v>
      </c>
      <c r="V601" s="42">
        <v>0</v>
      </c>
      <c r="W601" s="40">
        <v>0</v>
      </c>
      <c r="X601" s="59">
        <v>0</v>
      </c>
      <c r="Y601" s="40">
        <v>0</v>
      </c>
      <c r="Z601" s="56">
        <v>0</v>
      </c>
    </row>
    <row r="602" spans="1:26" x14ac:dyDescent="0.25">
      <c r="A602" s="38">
        <f>IFERROR(VLOOKUP(InteliPar[[#This Row],[Nombre de Articulo]],Productos[],4,FALSE),"00 Falta Info")</f>
        <v>0</v>
      </c>
      <c r="B602" s="34" t="str">
        <f>IFERROR(VLOOKUP(InteliPar[[#This Row],[Nombre de Articulo]],Productos[],3,FALSE),"00 Falta Info")</f>
        <v>Postres</v>
      </c>
      <c r="C602" s="34" t="str">
        <f>IFERROR(VLOOKUP(InteliPar[[#This Row],[Nombre de Articulo]],Productos[],2,FALSE),"00 Falta Info")</f>
        <v>Tortas</v>
      </c>
      <c r="D602" s="55">
        <v>46099</v>
      </c>
      <c r="E602" s="39" t="s">
        <v>145</v>
      </c>
      <c r="F602" s="40">
        <v>1</v>
      </c>
      <c r="G602" s="56">
        <v>39900</v>
      </c>
      <c r="H602" s="42">
        <v>35</v>
      </c>
      <c r="I602" s="43">
        <v>1</v>
      </c>
      <c r="J602" s="56">
        <v>1140</v>
      </c>
      <c r="K602" s="40">
        <v>9</v>
      </c>
      <c r="L602" s="45" t="s">
        <v>440</v>
      </c>
      <c r="M602" s="46" t="s">
        <v>455</v>
      </c>
      <c r="N602" s="40">
        <v>0</v>
      </c>
      <c r="O602" s="57">
        <v>46086</v>
      </c>
      <c r="P602" s="57">
        <v>46092</v>
      </c>
      <c r="Q602" s="49">
        <v>7</v>
      </c>
      <c r="R602" s="49">
        <v>3</v>
      </c>
      <c r="S602" s="58">
        <v>0.35</v>
      </c>
      <c r="T602" s="57">
        <v>46093</v>
      </c>
      <c r="U602" s="49">
        <v>7</v>
      </c>
      <c r="V602" s="42">
        <v>18</v>
      </c>
      <c r="W602" s="40">
        <v>0</v>
      </c>
      <c r="X602" s="59">
        <v>0</v>
      </c>
      <c r="Y602" s="40">
        <v>27</v>
      </c>
      <c r="Z602" s="56">
        <v>13924.285714285716</v>
      </c>
    </row>
    <row r="603" spans="1:26" x14ac:dyDescent="0.25">
      <c r="A603" s="38">
        <f>IFERROR(VLOOKUP(InteliPar[[#This Row],[Nombre de Articulo]],Productos[],4,FALSE),"00 Falta Info")</f>
        <v>0</v>
      </c>
      <c r="B603" s="34" t="str">
        <f>IFERROR(VLOOKUP(InteliPar[[#This Row],[Nombre de Articulo]],Productos[],3,FALSE),"00 Falta Info")</f>
        <v>Postres</v>
      </c>
      <c r="C603" s="34" t="str">
        <f>IFERROR(VLOOKUP(InteliPar[[#This Row],[Nombre de Articulo]],Productos[],2,FALSE),"00 Falta Info")</f>
        <v>Tortas</v>
      </c>
      <c r="D603" s="55">
        <v>46099</v>
      </c>
      <c r="E603" s="39" t="s">
        <v>135</v>
      </c>
      <c r="F603" s="40">
        <v>3</v>
      </c>
      <c r="G603" s="56">
        <v>2992</v>
      </c>
      <c r="H603" s="42">
        <v>11</v>
      </c>
      <c r="I603" s="43">
        <v>1</v>
      </c>
      <c r="J603" s="56">
        <v>272</v>
      </c>
      <c r="K603" s="40">
        <v>5</v>
      </c>
      <c r="L603" s="45" t="s">
        <v>440</v>
      </c>
      <c r="M603" s="46" t="s">
        <v>455</v>
      </c>
      <c r="N603" s="40">
        <v>0</v>
      </c>
      <c r="O603" s="57">
        <v>46086</v>
      </c>
      <c r="P603" s="57">
        <v>46092</v>
      </c>
      <c r="Q603" s="49">
        <v>7</v>
      </c>
      <c r="R603" s="49">
        <v>3</v>
      </c>
      <c r="S603" s="58">
        <v>0.35</v>
      </c>
      <c r="T603" s="57">
        <v>46093</v>
      </c>
      <c r="U603" s="49">
        <v>7</v>
      </c>
      <c r="V603" s="42">
        <v>10</v>
      </c>
      <c r="W603" s="40">
        <v>0</v>
      </c>
      <c r="X603" s="59">
        <v>0</v>
      </c>
      <c r="Y603" s="40">
        <v>15</v>
      </c>
      <c r="Z603" s="56">
        <v>0</v>
      </c>
    </row>
    <row r="604" spans="1:26" x14ac:dyDescent="0.25">
      <c r="A604" s="38">
        <f>IFERROR(VLOOKUP(InteliPar[[#This Row],[Nombre de Articulo]],Productos[],4,FALSE),"00 Falta Info")</f>
        <v>0</v>
      </c>
      <c r="B604" s="34" t="str">
        <f>IFERROR(VLOOKUP(InteliPar[[#This Row],[Nombre de Articulo]],Productos[],3,FALSE),"00 Falta Info")</f>
        <v>Colación</v>
      </c>
      <c r="C604" s="34" t="str">
        <f>IFERROR(VLOOKUP(InteliPar[[#This Row],[Nombre de Articulo]],Productos[],2,FALSE),"00 Falta Info")</f>
        <v>Colacion</v>
      </c>
      <c r="D604" s="55">
        <v>46099</v>
      </c>
      <c r="E604" s="39" t="s">
        <v>137</v>
      </c>
      <c r="F604" s="40">
        <v>4</v>
      </c>
      <c r="G604" s="56">
        <v>41600</v>
      </c>
      <c r="H604" s="42">
        <v>8</v>
      </c>
      <c r="I604" s="43" t="s">
        <v>73</v>
      </c>
      <c r="J604" s="56">
        <v>5200</v>
      </c>
      <c r="K604" s="40">
        <v>8</v>
      </c>
      <c r="L604" s="45" t="s">
        <v>74</v>
      </c>
      <c r="M604" s="46" t="s">
        <v>441</v>
      </c>
      <c r="N604" s="40">
        <v>8</v>
      </c>
      <c r="O604" s="57">
        <v>46086</v>
      </c>
      <c r="P604" s="57">
        <v>46092</v>
      </c>
      <c r="Q604" s="49">
        <v>7</v>
      </c>
      <c r="R604" s="49">
        <v>3</v>
      </c>
      <c r="S604" s="58">
        <v>0.35</v>
      </c>
      <c r="T604" s="57">
        <v>46093</v>
      </c>
      <c r="U604" s="49">
        <v>7</v>
      </c>
      <c r="V604" s="42">
        <v>16</v>
      </c>
      <c r="W604" s="40">
        <v>8</v>
      </c>
      <c r="X604" s="59">
        <v>41600</v>
      </c>
      <c r="Y604" s="40">
        <v>7</v>
      </c>
      <c r="Z604" s="56">
        <v>0</v>
      </c>
    </row>
    <row r="605" spans="1:26" x14ac:dyDescent="0.25">
      <c r="A605" s="38">
        <f>IFERROR(VLOOKUP(InteliPar[[#This Row],[Nombre de Articulo]],Productos[],4,FALSE),"00 Falta Info")</f>
        <v>0</v>
      </c>
      <c r="B605" s="34" t="str">
        <f>IFERROR(VLOOKUP(InteliPar[[#This Row],[Nombre de Articulo]],Productos[],3,FALSE),"00 Falta Info")</f>
        <v>Colación</v>
      </c>
      <c r="C605" s="34" t="str">
        <f>IFERROR(VLOOKUP(InteliPar[[#This Row],[Nombre de Articulo]],Productos[],2,FALSE),"00 Falta Info")</f>
        <v>Colacion</v>
      </c>
      <c r="D605" s="55">
        <v>46099</v>
      </c>
      <c r="E605" s="39" t="s">
        <v>141</v>
      </c>
      <c r="F605" s="40"/>
      <c r="G605" s="56"/>
      <c r="H605" s="42"/>
      <c r="I605" s="43" t="s">
        <v>73</v>
      </c>
      <c r="J605" s="56"/>
      <c r="K605" s="40">
        <v>2.5</v>
      </c>
      <c r="L605" s="45" t="s">
        <v>74</v>
      </c>
      <c r="M605" s="46" t="s">
        <v>456</v>
      </c>
      <c r="N605" s="40">
        <v>0</v>
      </c>
      <c r="O605" s="57">
        <v>46086</v>
      </c>
      <c r="P605" s="57">
        <v>46092</v>
      </c>
      <c r="Q605" s="49">
        <v>7</v>
      </c>
      <c r="R605" s="49">
        <v>3</v>
      </c>
      <c r="S605" s="58">
        <v>0.35</v>
      </c>
      <c r="T605" s="57">
        <v>46093</v>
      </c>
      <c r="U605" s="49">
        <v>7</v>
      </c>
      <c r="V605" s="42">
        <v>5</v>
      </c>
      <c r="W605" s="40">
        <v>5</v>
      </c>
      <c r="X605" s="59">
        <v>0</v>
      </c>
      <c r="Y605" s="40">
        <v>0</v>
      </c>
      <c r="Z605" s="56">
        <v>0</v>
      </c>
    </row>
    <row r="606" spans="1:26" x14ac:dyDescent="0.25">
      <c r="A606" s="38">
        <f>IFERROR(VLOOKUP(InteliPar[[#This Row],[Nombre de Articulo]],Productos[],4,FALSE),"00 Falta Info")</f>
        <v>0</v>
      </c>
      <c r="B606" s="34" t="str">
        <f>IFERROR(VLOOKUP(InteliPar[[#This Row],[Nombre de Articulo]],Productos[],3,FALSE),"00 Falta Info")</f>
        <v>Colación</v>
      </c>
      <c r="C606" s="34" t="str">
        <f>IFERROR(VLOOKUP(InteliPar[[#This Row],[Nombre de Articulo]],Productos[],2,FALSE),"00 Falta Info")</f>
        <v>Colacion</v>
      </c>
      <c r="D606" s="55">
        <v>46099</v>
      </c>
      <c r="E606" s="39" t="s">
        <v>138</v>
      </c>
      <c r="F606" s="40">
        <v>39.6</v>
      </c>
      <c r="G606" s="56"/>
      <c r="H606" s="42"/>
      <c r="I606" s="43" t="s">
        <v>73</v>
      </c>
      <c r="J606" s="56">
        <v>6700</v>
      </c>
      <c r="K606" s="40">
        <v>20.3</v>
      </c>
      <c r="L606" s="45" t="s">
        <v>74</v>
      </c>
      <c r="M606" s="46" t="s">
        <v>437</v>
      </c>
      <c r="N606" s="40">
        <v>18.3</v>
      </c>
      <c r="O606" s="57">
        <v>46086</v>
      </c>
      <c r="P606" s="57">
        <v>46092</v>
      </c>
      <c r="Q606" s="49">
        <v>7</v>
      </c>
      <c r="R606" s="49">
        <v>3</v>
      </c>
      <c r="S606" s="58">
        <v>0.35</v>
      </c>
      <c r="T606" s="57">
        <v>46093</v>
      </c>
      <c r="U606" s="49">
        <v>7</v>
      </c>
      <c r="V606" s="42">
        <v>40</v>
      </c>
      <c r="W606" s="40">
        <v>40</v>
      </c>
      <c r="X606" s="59">
        <v>268000</v>
      </c>
      <c r="Y606" s="40">
        <v>0</v>
      </c>
      <c r="Z606" s="56">
        <v>0</v>
      </c>
    </row>
    <row r="607" spans="1:26" x14ac:dyDescent="0.25">
      <c r="A607" s="38">
        <f>IFERROR(VLOOKUP(InteliPar[[#This Row],[Nombre de Articulo]],Productos[],4,FALSE),"00 Falta Info")</f>
        <v>0</v>
      </c>
      <c r="B607" s="34" t="str">
        <f>IFERROR(VLOOKUP(InteliPar[[#This Row],[Nombre de Articulo]],Productos[],3,FALSE),"00 Falta Info")</f>
        <v>Colación</v>
      </c>
      <c r="C607" s="34" t="str">
        <f>IFERROR(VLOOKUP(InteliPar[[#This Row],[Nombre de Articulo]],Productos[],2,FALSE),"00 Falta Info")</f>
        <v>Colacion</v>
      </c>
      <c r="D607" s="55">
        <v>46099</v>
      </c>
      <c r="E607" s="39" t="s">
        <v>140</v>
      </c>
      <c r="F607" s="40">
        <v>20.9</v>
      </c>
      <c r="G607" s="56"/>
      <c r="H607" s="42"/>
      <c r="I607" s="43" t="s">
        <v>73</v>
      </c>
      <c r="J607" s="56">
        <v>2500</v>
      </c>
      <c r="K607" s="40">
        <v>15</v>
      </c>
      <c r="L607" s="45" t="s">
        <v>74</v>
      </c>
      <c r="M607" s="46" t="s">
        <v>437</v>
      </c>
      <c r="N607" s="40">
        <v>20.9</v>
      </c>
      <c r="O607" s="57">
        <v>46086</v>
      </c>
      <c r="P607" s="57">
        <v>46092</v>
      </c>
      <c r="Q607" s="49">
        <v>7</v>
      </c>
      <c r="R607" s="49">
        <v>3</v>
      </c>
      <c r="S607" s="58">
        <v>0.35</v>
      </c>
      <c r="T607" s="57">
        <v>46093</v>
      </c>
      <c r="U607" s="49">
        <v>7</v>
      </c>
      <c r="V607" s="42">
        <v>29</v>
      </c>
      <c r="W607" s="40">
        <v>29</v>
      </c>
      <c r="X607" s="59">
        <v>72500</v>
      </c>
      <c r="Y607" s="40">
        <v>0</v>
      </c>
      <c r="Z607" s="56">
        <v>0</v>
      </c>
    </row>
    <row r="608" spans="1:26" x14ac:dyDescent="0.25">
      <c r="A608" s="38">
        <f>IFERROR(VLOOKUP(InteliPar[[#This Row],[Nombre de Articulo]],Productos[],4,FALSE),"00 Falta Info")</f>
        <v>0</v>
      </c>
      <c r="B608" s="34" t="str">
        <f>IFERROR(VLOOKUP(InteliPar[[#This Row],[Nombre de Articulo]],Productos[],3,FALSE),"00 Falta Info")</f>
        <v>Aves</v>
      </c>
      <c r="C608" s="34" t="str">
        <f>IFERROR(VLOOKUP(InteliPar[[#This Row],[Nombre de Articulo]],Productos[],2,FALSE),"00 Falta Info")</f>
        <v>Pollo</v>
      </c>
      <c r="D608" s="55">
        <v>46106</v>
      </c>
      <c r="E608" s="39" t="s">
        <v>71</v>
      </c>
      <c r="F608" s="40">
        <v>3.2</v>
      </c>
      <c r="G608" s="56">
        <v>131793</v>
      </c>
      <c r="H608" s="42">
        <v>31.78</v>
      </c>
      <c r="I608" s="43" t="s">
        <v>73</v>
      </c>
      <c r="J608" s="56">
        <v>4147.66</v>
      </c>
      <c r="K608" s="40">
        <v>7.7</v>
      </c>
      <c r="L608" s="45" t="s">
        <v>74</v>
      </c>
      <c r="M608" s="46" t="s">
        <v>437</v>
      </c>
      <c r="N608" s="40">
        <v>20.8</v>
      </c>
      <c r="O608" s="57">
        <v>46093</v>
      </c>
      <c r="P608" s="57">
        <v>46099</v>
      </c>
      <c r="Q608" s="49">
        <v>7</v>
      </c>
      <c r="R608" s="49">
        <v>3</v>
      </c>
      <c r="S608" s="58">
        <v>0.35</v>
      </c>
      <c r="T608" s="57">
        <v>46100</v>
      </c>
      <c r="U608" s="49">
        <v>7</v>
      </c>
      <c r="V608" s="42">
        <v>15</v>
      </c>
      <c r="W608" s="40">
        <v>0</v>
      </c>
      <c r="X608" s="59">
        <v>0</v>
      </c>
      <c r="Y608" s="40">
        <v>29</v>
      </c>
      <c r="Z608" s="56">
        <v>52467.898999999998</v>
      </c>
    </row>
    <row r="609" spans="1:26" x14ac:dyDescent="0.25">
      <c r="A609" s="38">
        <f>IFERROR(VLOOKUP(InteliPar[[#This Row],[Nombre de Articulo]],Productos[],4,FALSE),"00 Falta Info")</f>
        <v>0</v>
      </c>
      <c r="B609" s="34" t="str">
        <f>IFERROR(VLOOKUP(InteliPar[[#This Row],[Nombre de Articulo]],Productos[],3,FALSE),"00 Falta Info")</f>
        <v>Carnes</v>
      </c>
      <c r="C609" s="34" t="str">
        <f>IFERROR(VLOOKUP(InteliPar[[#This Row],[Nombre de Articulo]],Productos[],2,FALSE),"00 Falta Info")</f>
        <v>Vacuno</v>
      </c>
      <c r="D609" s="55">
        <v>46106</v>
      </c>
      <c r="E609" s="39" t="s">
        <v>102</v>
      </c>
      <c r="F609" s="40">
        <v>7.4</v>
      </c>
      <c r="G609" s="56">
        <v>14359</v>
      </c>
      <c r="H609" s="42">
        <v>0.9</v>
      </c>
      <c r="I609" s="43" t="s">
        <v>73</v>
      </c>
      <c r="J609" s="56">
        <v>15990</v>
      </c>
      <c r="K609" s="40">
        <v>8.1999999999999993</v>
      </c>
      <c r="L609" s="45" t="s">
        <v>74</v>
      </c>
      <c r="M609" s="46" t="s">
        <v>438</v>
      </c>
      <c r="N609" s="40">
        <v>0</v>
      </c>
      <c r="O609" s="57">
        <v>46093</v>
      </c>
      <c r="P609" s="57">
        <v>46099</v>
      </c>
      <c r="Q609" s="49">
        <v>7</v>
      </c>
      <c r="R609" s="49">
        <v>3</v>
      </c>
      <c r="S609" s="58">
        <v>0.35</v>
      </c>
      <c r="T609" s="57">
        <v>46100</v>
      </c>
      <c r="U609" s="49">
        <v>7</v>
      </c>
      <c r="V609" s="42">
        <v>16</v>
      </c>
      <c r="W609" s="40">
        <v>16</v>
      </c>
      <c r="X609" s="59">
        <v>255840</v>
      </c>
      <c r="Y609" s="40">
        <v>1</v>
      </c>
      <c r="Z609" s="56">
        <v>0</v>
      </c>
    </row>
    <row r="610" spans="1:26" x14ac:dyDescent="0.25">
      <c r="A610" s="38">
        <f>IFERROR(VLOOKUP(InteliPar[[#This Row],[Nombre de Articulo]],Productos[],4,FALSE),"00 Falta Info")</f>
        <v>0</v>
      </c>
      <c r="B610" s="34" t="str">
        <f>IFERROR(VLOOKUP(InteliPar[[#This Row],[Nombre de Articulo]],Productos[],3,FALSE),"00 Falta Info")</f>
        <v>Carnes</v>
      </c>
      <c r="C610" s="34" t="str">
        <f>IFERROR(VLOOKUP(InteliPar[[#This Row],[Nombre de Articulo]],Productos[],2,FALSE),"00 Falta Info")</f>
        <v>Vacuno</v>
      </c>
      <c r="D610" s="55">
        <v>46106</v>
      </c>
      <c r="E610" s="39" t="s">
        <v>103</v>
      </c>
      <c r="F610" s="40">
        <v>209.3</v>
      </c>
      <c r="G610" s="56">
        <v>713700</v>
      </c>
      <c r="H610" s="42">
        <v>78</v>
      </c>
      <c r="I610" s="43" t="s">
        <v>458</v>
      </c>
      <c r="J610" s="56">
        <v>9150</v>
      </c>
      <c r="K610" s="40">
        <v>209.3</v>
      </c>
      <c r="L610" s="45" t="s">
        <v>440</v>
      </c>
      <c r="M610" s="46" t="s">
        <v>441</v>
      </c>
      <c r="N610" s="40">
        <v>220</v>
      </c>
      <c r="O610" s="57">
        <v>46093</v>
      </c>
      <c r="P610" s="57">
        <v>46099</v>
      </c>
      <c r="Q610" s="49">
        <v>7</v>
      </c>
      <c r="R610" s="49">
        <v>3</v>
      </c>
      <c r="S610" s="58">
        <v>0.35</v>
      </c>
      <c r="T610" s="57">
        <v>46100</v>
      </c>
      <c r="U610" s="49">
        <v>7</v>
      </c>
      <c r="V610" s="42">
        <v>404</v>
      </c>
      <c r="W610" s="40">
        <v>326</v>
      </c>
      <c r="X610" s="59">
        <v>2982900</v>
      </c>
      <c r="Y610" s="40">
        <v>3</v>
      </c>
      <c r="Z610" s="56">
        <v>0</v>
      </c>
    </row>
    <row r="611" spans="1:26" x14ac:dyDescent="0.25">
      <c r="A611" s="38">
        <f>IFERROR(VLOOKUP(InteliPar[[#This Row],[Nombre de Articulo]],Productos[],4,FALSE),"00 Falta Info")</f>
        <v>0</v>
      </c>
      <c r="B611" s="34" t="str">
        <f>IFERROR(VLOOKUP(InteliPar[[#This Row],[Nombre de Articulo]],Productos[],3,FALSE),"00 Falta Info")</f>
        <v>Carnes</v>
      </c>
      <c r="C611" s="34" t="str">
        <f>IFERROR(VLOOKUP(InteliPar[[#This Row],[Nombre de Articulo]],Productos[],2,FALSE),"00 Falta Info")</f>
        <v>Vacuno</v>
      </c>
      <c r="D611" s="55">
        <v>46106</v>
      </c>
      <c r="E611" s="39" t="s">
        <v>84</v>
      </c>
      <c r="F611" s="40">
        <v>21</v>
      </c>
      <c r="G611" s="56">
        <v>732036</v>
      </c>
      <c r="H611" s="42">
        <v>49.2</v>
      </c>
      <c r="I611" s="43" t="s">
        <v>73</v>
      </c>
      <c r="J611" s="56">
        <v>14879.16</v>
      </c>
      <c r="K611" s="40">
        <v>21</v>
      </c>
      <c r="L611" s="45" t="s">
        <v>74</v>
      </c>
      <c r="M611" s="46" t="s">
        <v>459</v>
      </c>
      <c r="N611" s="40">
        <v>38</v>
      </c>
      <c r="O611" s="57">
        <v>46093</v>
      </c>
      <c r="P611" s="57">
        <v>46099</v>
      </c>
      <c r="Q611" s="49">
        <v>7</v>
      </c>
      <c r="R611" s="49">
        <v>3</v>
      </c>
      <c r="S611" s="58">
        <v>0.35</v>
      </c>
      <c r="T611" s="57">
        <v>46100</v>
      </c>
      <c r="U611" s="49">
        <v>7</v>
      </c>
      <c r="V611" s="42">
        <v>41</v>
      </c>
      <c r="W611" s="40">
        <v>0</v>
      </c>
      <c r="X611" s="59">
        <v>0</v>
      </c>
      <c r="Y611" s="40">
        <v>16</v>
      </c>
      <c r="Z611" s="56">
        <v>0</v>
      </c>
    </row>
    <row r="612" spans="1:26" x14ac:dyDescent="0.25">
      <c r="A612" s="38">
        <f>IFERROR(VLOOKUP(InteliPar[[#This Row],[Nombre de Articulo]],Productos[],4,FALSE),"00 Falta Info")</f>
        <v>0</v>
      </c>
      <c r="B612" s="34" t="str">
        <f>IFERROR(VLOOKUP(InteliPar[[#This Row],[Nombre de Articulo]],Productos[],3,FALSE),"00 Falta Info")</f>
        <v>Carnes</v>
      </c>
      <c r="C612" s="34" t="str">
        <f>IFERROR(VLOOKUP(InteliPar[[#This Row],[Nombre de Articulo]],Productos[],2,FALSE),"00 Falta Info")</f>
        <v>Vacuno</v>
      </c>
      <c r="D612" s="55">
        <v>46106</v>
      </c>
      <c r="E612" s="39" t="s">
        <v>104</v>
      </c>
      <c r="F612" s="40">
        <v>23</v>
      </c>
      <c r="G612" s="56">
        <v>433500</v>
      </c>
      <c r="H612" s="42">
        <v>51</v>
      </c>
      <c r="I612" s="43" t="s">
        <v>458</v>
      </c>
      <c r="J612" s="56">
        <v>8500</v>
      </c>
      <c r="K612" s="40">
        <v>29</v>
      </c>
      <c r="L612" s="45" t="s">
        <v>440</v>
      </c>
      <c r="M612" s="46" t="s">
        <v>441</v>
      </c>
      <c r="N612" s="40">
        <v>20</v>
      </c>
      <c r="O612" s="57">
        <v>46093</v>
      </c>
      <c r="P612" s="57">
        <v>46099</v>
      </c>
      <c r="Q612" s="49">
        <v>7</v>
      </c>
      <c r="R612" s="49">
        <v>3</v>
      </c>
      <c r="S612" s="58">
        <v>0.35</v>
      </c>
      <c r="T612" s="57">
        <v>46100</v>
      </c>
      <c r="U612" s="49">
        <v>7</v>
      </c>
      <c r="V612" s="42">
        <v>56</v>
      </c>
      <c r="W612" s="40">
        <v>5</v>
      </c>
      <c r="X612" s="59">
        <v>42500</v>
      </c>
      <c r="Y612" s="40">
        <v>12</v>
      </c>
      <c r="Z612" s="56">
        <v>0</v>
      </c>
    </row>
    <row r="613" spans="1:26" x14ac:dyDescent="0.25">
      <c r="A613" s="38">
        <f>IFERROR(VLOOKUP(InteliPar[[#This Row],[Nombre de Articulo]],Productos[],4,FALSE),"00 Falta Info")</f>
        <v>0</v>
      </c>
      <c r="B613" s="34" t="str">
        <f>IFERROR(VLOOKUP(InteliPar[[#This Row],[Nombre de Articulo]],Productos[],3,FALSE),"00 Falta Info")</f>
        <v>Carnes</v>
      </c>
      <c r="C613" s="34" t="str">
        <f>IFERROR(VLOOKUP(InteliPar[[#This Row],[Nombre de Articulo]],Productos[],2,FALSE),"00 Falta Info")</f>
        <v>Vacuno</v>
      </c>
      <c r="D613" s="55">
        <v>46106</v>
      </c>
      <c r="E613" s="39" t="s">
        <v>105</v>
      </c>
      <c r="F613" s="40">
        <v>4</v>
      </c>
      <c r="G613" s="56">
        <v>151976</v>
      </c>
      <c r="H613" s="42">
        <v>17.559999999999999</v>
      </c>
      <c r="I613" s="43" t="s">
        <v>73</v>
      </c>
      <c r="J613" s="56">
        <v>8655.6299999999992</v>
      </c>
      <c r="K613" s="40">
        <v>6.9</v>
      </c>
      <c r="L613" s="45" t="s">
        <v>74</v>
      </c>
      <c r="M613" s="46" t="s">
        <v>441</v>
      </c>
      <c r="N613" s="40">
        <v>10</v>
      </c>
      <c r="O613" s="57">
        <v>46093</v>
      </c>
      <c r="P613" s="57">
        <v>46099</v>
      </c>
      <c r="Q613" s="49">
        <v>7</v>
      </c>
      <c r="R613" s="49">
        <v>3</v>
      </c>
      <c r="S613" s="58">
        <v>0.35</v>
      </c>
      <c r="T613" s="57">
        <v>46100</v>
      </c>
      <c r="U613" s="49">
        <v>7</v>
      </c>
      <c r="V613" s="42">
        <v>14</v>
      </c>
      <c r="W613" s="40">
        <v>0</v>
      </c>
      <c r="X613" s="59">
        <v>0</v>
      </c>
      <c r="Y613" s="40">
        <v>18</v>
      </c>
      <c r="Z613" s="56">
        <v>4265.9890714285712</v>
      </c>
    </row>
    <row r="614" spans="1:26" x14ac:dyDescent="0.25">
      <c r="A614" s="38">
        <f>IFERROR(VLOOKUP(InteliPar[[#This Row],[Nombre de Articulo]],Productos[],4,FALSE),"00 Falta Info")</f>
        <v>0</v>
      </c>
      <c r="B614" s="34" t="str">
        <f>IFERROR(VLOOKUP(InteliPar[[#This Row],[Nombre de Articulo]],Productos[],3,FALSE),"00 Falta Info")</f>
        <v>Carnes</v>
      </c>
      <c r="C614" s="34" t="str">
        <f>IFERROR(VLOOKUP(InteliPar[[#This Row],[Nombre de Articulo]],Productos[],2,FALSE),"00 Falta Info")</f>
        <v>Vacuno</v>
      </c>
      <c r="D614" s="55">
        <v>46106</v>
      </c>
      <c r="E614" s="39" t="s">
        <v>106</v>
      </c>
      <c r="F614" s="40">
        <v>23</v>
      </c>
      <c r="G614" s="56">
        <v>105000</v>
      </c>
      <c r="H614" s="42">
        <v>35</v>
      </c>
      <c r="I614" s="43" t="s">
        <v>439</v>
      </c>
      <c r="J614" s="56">
        <v>3000</v>
      </c>
      <c r="K614" s="40">
        <v>57</v>
      </c>
      <c r="L614" s="45" t="s">
        <v>443</v>
      </c>
      <c r="M614" s="46" t="s">
        <v>441</v>
      </c>
      <c r="N614" s="40">
        <v>0</v>
      </c>
      <c r="O614" s="57">
        <v>46093</v>
      </c>
      <c r="P614" s="57">
        <v>46099</v>
      </c>
      <c r="Q614" s="49">
        <v>7</v>
      </c>
      <c r="R614" s="49">
        <v>3</v>
      </c>
      <c r="S614" s="58">
        <v>0.35</v>
      </c>
      <c r="T614" s="57">
        <v>46100</v>
      </c>
      <c r="U614" s="49">
        <v>7</v>
      </c>
      <c r="V614" s="42">
        <v>110</v>
      </c>
      <c r="W614" s="40">
        <v>75</v>
      </c>
      <c r="X614" s="59">
        <v>225000</v>
      </c>
      <c r="Y614" s="40">
        <v>4</v>
      </c>
      <c r="Z614" s="56">
        <v>0</v>
      </c>
    </row>
    <row r="615" spans="1:26" x14ac:dyDescent="0.25">
      <c r="A615" s="38">
        <f>IFERROR(VLOOKUP(InteliPar[[#This Row],[Nombre de Articulo]],Productos[],4,FALSE),"00 Falta Info")</f>
        <v>0</v>
      </c>
      <c r="B615" s="34" t="str">
        <f>IFERROR(VLOOKUP(InteliPar[[#This Row],[Nombre de Articulo]],Productos[],3,FALSE),"00 Falta Info")</f>
        <v>Pescado</v>
      </c>
      <c r="C615" s="34" t="str">
        <f>IFERROR(VLOOKUP(InteliPar[[#This Row],[Nombre de Articulo]],Productos[],2,FALSE),"00 Falta Info")</f>
        <v>Pescado</v>
      </c>
      <c r="D615" s="55">
        <v>46106</v>
      </c>
      <c r="E615" s="39" t="s">
        <v>86</v>
      </c>
      <c r="F615" s="40">
        <v>12.6</v>
      </c>
      <c r="G615" s="56">
        <v>250860</v>
      </c>
      <c r="H615" s="42">
        <v>27.17</v>
      </c>
      <c r="I615" s="43" t="s">
        <v>73</v>
      </c>
      <c r="J615" s="56">
        <v>9233.17</v>
      </c>
      <c r="K615" s="40">
        <v>11.4</v>
      </c>
      <c r="L615" s="45" t="s">
        <v>74</v>
      </c>
      <c r="M615" s="46" t="s">
        <v>444</v>
      </c>
      <c r="N615" s="40">
        <v>19.100000000000001</v>
      </c>
      <c r="O615" s="57">
        <v>46093</v>
      </c>
      <c r="P615" s="57">
        <v>46099</v>
      </c>
      <c r="Q615" s="49">
        <v>7</v>
      </c>
      <c r="R615" s="49">
        <v>3</v>
      </c>
      <c r="S615" s="58">
        <v>0.35</v>
      </c>
      <c r="T615" s="57">
        <v>46100</v>
      </c>
      <c r="U615" s="49">
        <v>7</v>
      </c>
      <c r="V615" s="42">
        <v>22</v>
      </c>
      <c r="W615" s="40">
        <v>0</v>
      </c>
      <c r="X615" s="59">
        <v>0</v>
      </c>
      <c r="Y615" s="40">
        <v>17</v>
      </c>
      <c r="Z615" s="56">
        <v>0</v>
      </c>
    </row>
    <row r="616" spans="1:26" x14ac:dyDescent="0.25">
      <c r="A616" s="38">
        <f>IFERROR(VLOOKUP(InteliPar[[#This Row],[Nombre de Articulo]],Productos[],4,FALSE),"00 Falta Info")</f>
        <v>0</v>
      </c>
      <c r="B616" s="34" t="str">
        <f>IFERROR(VLOOKUP(InteliPar[[#This Row],[Nombre de Articulo]],Productos[],3,FALSE),"00 Falta Info")</f>
        <v>Pescado</v>
      </c>
      <c r="C616" s="34" t="str">
        <f>IFERROR(VLOOKUP(InteliPar[[#This Row],[Nombre de Articulo]],Productos[],2,FALSE),"00 Falta Info")</f>
        <v>Pescado</v>
      </c>
      <c r="D616" s="55">
        <v>46106</v>
      </c>
      <c r="E616" s="39" t="s">
        <v>107</v>
      </c>
      <c r="F616" s="40">
        <v>8</v>
      </c>
      <c r="G616" s="56">
        <v>128055</v>
      </c>
      <c r="H616" s="42">
        <v>13.42</v>
      </c>
      <c r="I616" s="43" t="s">
        <v>73</v>
      </c>
      <c r="J616" s="56">
        <v>9540.7000000000007</v>
      </c>
      <c r="K616" s="40">
        <v>8</v>
      </c>
      <c r="L616" s="45" t="s">
        <v>74</v>
      </c>
      <c r="M616" s="46" t="s">
        <v>444</v>
      </c>
      <c r="N616" s="40">
        <v>0</v>
      </c>
      <c r="O616" s="57">
        <v>46093</v>
      </c>
      <c r="P616" s="57">
        <v>46099</v>
      </c>
      <c r="Q616" s="49">
        <v>7</v>
      </c>
      <c r="R616" s="49">
        <v>3</v>
      </c>
      <c r="S616" s="58">
        <v>0.35</v>
      </c>
      <c r="T616" s="57">
        <v>46100</v>
      </c>
      <c r="U616" s="49">
        <v>7</v>
      </c>
      <c r="V616" s="42">
        <v>16</v>
      </c>
      <c r="W616" s="40">
        <v>3</v>
      </c>
      <c r="X616" s="59">
        <v>28622.100000000002</v>
      </c>
      <c r="Y616" s="40">
        <v>12</v>
      </c>
      <c r="Z616" s="56">
        <v>0</v>
      </c>
    </row>
    <row r="617" spans="1:26" x14ac:dyDescent="0.25">
      <c r="A617" s="38">
        <f>IFERROR(VLOOKUP(InteliPar[[#This Row],[Nombre de Articulo]],Productos[],4,FALSE),"00 Falta Info")</f>
        <v>0</v>
      </c>
      <c r="B617" s="34" t="str">
        <f>IFERROR(VLOOKUP(InteliPar[[#This Row],[Nombre de Articulo]],Productos[],3,FALSE),"00 Falta Info")</f>
        <v>Pescado</v>
      </c>
      <c r="C617" s="34" t="str">
        <f>IFERROR(VLOOKUP(InteliPar[[#This Row],[Nombre de Articulo]],Productos[],2,FALSE),"00 Falta Info")</f>
        <v>Pescado</v>
      </c>
      <c r="D617" s="55">
        <v>46106</v>
      </c>
      <c r="E617" s="39" t="s">
        <v>108</v>
      </c>
      <c r="F617" s="40">
        <v>46.6</v>
      </c>
      <c r="G617" s="56">
        <v>236033</v>
      </c>
      <c r="H617" s="42">
        <v>31.47</v>
      </c>
      <c r="I617" s="43" t="s">
        <v>73</v>
      </c>
      <c r="J617" s="56">
        <v>7500</v>
      </c>
      <c r="K617" s="40">
        <v>46.6</v>
      </c>
      <c r="L617" s="45" t="s">
        <v>74</v>
      </c>
      <c r="M617" s="46" t="s">
        <v>445</v>
      </c>
      <c r="N617" s="40">
        <v>59.8</v>
      </c>
      <c r="O617" s="57">
        <v>46093</v>
      </c>
      <c r="P617" s="57">
        <v>46099</v>
      </c>
      <c r="Q617" s="49">
        <v>7</v>
      </c>
      <c r="R617" s="49">
        <v>3</v>
      </c>
      <c r="S617" s="58">
        <v>0.35</v>
      </c>
      <c r="T617" s="57">
        <v>46100</v>
      </c>
      <c r="U617" s="49">
        <v>7</v>
      </c>
      <c r="V617" s="42">
        <v>90</v>
      </c>
      <c r="W617" s="40">
        <v>59</v>
      </c>
      <c r="X617" s="59">
        <v>442500</v>
      </c>
      <c r="Y617" s="40">
        <v>5</v>
      </c>
      <c r="Z617" s="56">
        <v>0</v>
      </c>
    </row>
    <row r="618" spans="1:26" x14ac:dyDescent="0.25">
      <c r="A618" s="38">
        <f>IFERROR(VLOOKUP(InteliPar[[#This Row],[Nombre de Articulo]],Productos[],4,FALSE),"00 Falta Info")</f>
        <v>0</v>
      </c>
      <c r="B618" s="34" t="str">
        <f>IFERROR(VLOOKUP(InteliPar[[#This Row],[Nombre de Articulo]],Productos[],3,FALSE),"00 Falta Info")</f>
        <v>Pescado</v>
      </c>
      <c r="C618" s="34" t="str">
        <f>IFERROR(VLOOKUP(InteliPar[[#This Row],[Nombre de Articulo]],Productos[],2,FALSE),"00 Falta Info")</f>
        <v>Pescado</v>
      </c>
      <c r="D618" s="55">
        <v>46106</v>
      </c>
      <c r="E618" s="39" t="s">
        <v>109</v>
      </c>
      <c r="F618" s="40">
        <v>17.8</v>
      </c>
      <c r="G618" s="56">
        <v>532279</v>
      </c>
      <c r="H618" s="42">
        <v>46.35</v>
      </c>
      <c r="I618" s="43" t="s">
        <v>73</v>
      </c>
      <c r="J618" s="56">
        <v>11483.22</v>
      </c>
      <c r="K618" s="40">
        <v>17.8</v>
      </c>
      <c r="L618" s="45" t="s">
        <v>74</v>
      </c>
      <c r="M618" s="46" t="s">
        <v>444</v>
      </c>
      <c r="N618" s="40">
        <v>36.200000000000003</v>
      </c>
      <c r="O618" s="57">
        <v>46093</v>
      </c>
      <c r="P618" s="57">
        <v>46099</v>
      </c>
      <c r="Q618" s="49">
        <v>7</v>
      </c>
      <c r="R618" s="49">
        <v>3</v>
      </c>
      <c r="S618" s="58">
        <v>0.35</v>
      </c>
      <c r="T618" s="57">
        <v>46100</v>
      </c>
      <c r="U618" s="49">
        <v>7</v>
      </c>
      <c r="V618" s="42">
        <v>35</v>
      </c>
      <c r="W618" s="40">
        <v>0</v>
      </c>
      <c r="X618" s="59">
        <v>0</v>
      </c>
      <c r="Y618" s="40">
        <v>18</v>
      </c>
      <c r="Z618" s="56">
        <v>14600.094000000001</v>
      </c>
    </row>
    <row r="619" spans="1:26" x14ac:dyDescent="0.25">
      <c r="A619" s="38">
        <f>IFERROR(VLOOKUP(InteliPar[[#This Row],[Nombre de Articulo]],Productos[],4,FALSE),"00 Falta Info")</f>
        <v>0</v>
      </c>
      <c r="B619" s="34" t="str">
        <f>IFERROR(VLOOKUP(InteliPar[[#This Row],[Nombre de Articulo]],Productos[],3,FALSE),"00 Falta Info")</f>
        <v>Mariscos</v>
      </c>
      <c r="C619" s="34" t="str">
        <f>IFERROR(VLOOKUP(InteliPar[[#This Row],[Nombre de Articulo]],Productos[],2,FALSE),"00 Falta Info")</f>
        <v>Mariscos</v>
      </c>
      <c r="D619" s="55">
        <v>46106</v>
      </c>
      <c r="E619" s="39" t="s">
        <v>110</v>
      </c>
      <c r="F619" s="40">
        <v>5.9</v>
      </c>
      <c r="G619" s="56">
        <v>49573.5</v>
      </c>
      <c r="H619" s="42">
        <v>22.66</v>
      </c>
      <c r="I619" s="43" t="s">
        <v>73</v>
      </c>
      <c r="J619" s="56">
        <v>2188</v>
      </c>
      <c r="K619" s="40">
        <v>13.2</v>
      </c>
      <c r="L619" s="45" t="s">
        <v>74</v>
      </c>
      <c r="M619" s="46" t="s">
        <v>460</v>
      </c>
      <c r="N619" s="40">
        <v>15.5</v>
      </c>
      <c r="O619" s="57">
        <v>46093</v>
      </c>
      <c r="P619" s="57">
        <v>46099</v>
      </c>
      <c r="Q619" s="49">
        <v>7</v>
      </c>
      <c r="R619" s="49">
        <v>3</v>
      </c>
      <c r="S619" s="58">
        <v>0.35</v>
      </c>
      <c r="T619" s="57">
        <v>46100</v>
      </c>
      <c r="U619" s="49">
        <v>7</v>
      </c>
      <c r="V619" s="42">
        <v>26</v>
      </c>
      <c r="W619" s="40">
        <v>4</v>
      </c>
      <c r="X619" s="59">
        <v>8752</v>
      </c>
      <c r="Y619" s="40">
        <v>12</v>
      </c>
      <c r="Z619" s="56">
        <v>0</v>
      </c>
    </row>
    <row r="620" spans="1:26" x14ac:dyDescent="0.25">
      <c r="A620" s="38">
        <f>IFERROR(VLOOKUP(InteliPar[[#This Row],[Nombre de Articulo]],Productos[],4,FALSE),"00 Falta Info")</f>
        <v>0</v>
      </c>
      <c r="B620" s="34" t="str">
        <f>IFERROR(VLOOKUP(InteliPar[[#This Row],[Nombre de Articulo]],Productos[],3,FALSE),"00 Falta Info")</f>
        <v>Mariscos</v>
      </c>
      <c r="C620" s="34" t="str">
        <f>IFERROR(VLOOKUP(InteliPar[[#This Row],[Nombre de Articulo]],Productos[],2,FALSE),"00 Falta Info")</f>
        <v>Mariscos</v>
      </c>
      <c r="D620" s="55">
        <v>46106</v>
      </c>
      <c r="E620" s="39" t="s">
        <v>111</v>
      </c>
      <c r="F620" s="40">
        <v>17.100000000000001</v>
      </c>
      <c r="G620" s="56">
        <v>141480</v>
      </c>
      <c r="H620" s="42">
        <v>19.38</v>
      </c>
      <c r="I620" s="43" t="s">
        <v>73</v>
      </c>
      <c r="J620" s="56">
        <v>7299.22</v>
      </c>
      <c r="K620" s="40">
        <v>17.100000000000001</v>
      </c>
      <c r="L620" s="45" t="s">
        <v>74</v>
      </c>
      <c r="M620" s="46" t="s">
        <v>444</v>
      </c>
      <c r="N620" s="40">
        <v>10</v>
      </c>
      <c r="O620" s="57">
        <v>46093</v>
      </c>
      <c r="P620" s="57">
        <v>46099</v>
      </c>
      <c r="Q620" s="49">
        <v>7</v>
      </c>
      <c r="R620" s="49">
        <v>3</v>
      </c>
      <c r="S620" s="58">
        <v>0.35</v>
      </c>
      <c r="T620" s="57">
        <v>46100</v>
      </c>
      <c r="U620" s="49">
        <v>7</v>
      </c>
      <c r="V620" s="42">
        <v>33</v>
      </c>
      <c r="W620" s="40">
        <v>14</v>
      </c>
      <c r="X620" s="59">
        <v>102189.08</v>
      </c>
      <c r="Y620" s="40">
        <v>8</v>
      </c>
      <c r="Z620" s="56">
        <v>0</v>
      </c>
    </row>
    <row r="621" spans="1:26" x14ac:dyDescent="0.25">
      <c r="A621" s="38">
        <f>IFERROR(VLOOKUP(InteliPar[[#This Row],[Nombre de Articulo]],Productos[],4,FALSE),"00 Falta Info")</f>
        <v>0</v>
      </c>
      <c r="B621" s="34" t="str">
        <f>IFERROR(VLOOKUP(InteliPar[[#This Row],[Nombre de Articulo]],Productos[],3,FALSE),"00 Falta Info")</f>
        <v>Mariscos</v>
      </c>
      <c r="C621" s="34" t="str">
        <f>IFERROR(VLOOKUP(InteliPar[[#This Row],[Nombre de Articulo]],Productos[],2,FALSE),"00 Falta Info")</f>
        <v>Mariscos</v>
      </c>
      <c r="D621" s="55">
        <v>46106</v>
      </c>
      <c r="E621" s="39" t="s">
        <v>112</v>
      </c>
      <c r="F621" s="40">
        <v>9.3000000000000007</v>
      </c>
      <c r="G621" s="56">
        <v>332308</v>
      </c>
      <c r="H621" s="42">
        <v>24.08</v>
      </c>
      <c r="I621" s="43" t="s">
        <v>73</v>
      </c>
      <c r="J621" s="56">
        <v>13799.19</v>
      </c>
      <c r="K621" s="40">
        <v>9.3000000000000007</v>
      </c>
      <c r="L621" s="45" t="s">
        <v>74</v>
      </c>
      <c r="M621" s="46" t="s">
        <v>444</v>
      </c>
      <c r="N621" s="40">
        <v>24</v>
      </c>
      <c r="O621" s="57">
        <v>46093</v>
      </c>
      <c r="P621" s="57">
        <v>46099</v>
      </c>
      <c r="Q621" s="49">
        <v>7</v>
      </c>
      <c r="R621" s="49">
        <v>3</v>
      </c>
      <c r="S621" s="58">
        <v>0.35</v>
      </c>
      <c r="T621" s="57">
        <v>46100</v>
      </c>
      <c r="U621" s="49">
        <v>7</v>
      </c>
      <c r="V621" s="42">
        <v>18</v>
      </c>
      <c r="W621" s="40">
        <v>0</v>
      </c>
      <c r="X621" s="59">
        <v>0</v>
      </c>
      <c r="Y621" s="40">
        <v>18</v>
      </c>
      <c r="Z621" s="56">
        <v>9166.6047857142876</v>
      </c>
    </row>
    <row r="622" spans="1:26" x14ac:dyDescent="0.25">
      <c r="A622" s="38">
        <f>IFERROR(VLOOKUP(InteliPar[[#This Row],[Nombre de Articulo]],Productos[],4,FALSE),"00 Falta Info")</f>
        <v>0</v>
      </c>
      <c r="B622" s="34" t="str">
        <f>IFERROR(VLOOKUP(InteliPar[[#This Row],[Nombre de Articulo]],Productos[],3,FALSE),"00 Falta Info")</f>
        <v>Mariscos</v>
      </c>
      <c r="C622" s="34" t="str">
        <f>IFERROR(VLOOKUP(InteliPar[[#This Row],[Nombre de Articulo]],Productos[],2,FALSE),"00 Falta Info")</f>
        <v>Mariscos</v>
      </c>
      <c r="D622" s="55">
        <v>46106</v>
      </c>
      <c r="E622" s="39" t="s">
        <v>113</v>
      </c>
      <c r="F622" s="40">
        <v>7.9</v>
      </c>
      <c r="G622" s="56">
        <v>973780</v>
      </c>
      <c r="H622" s="42">
        <v>36.01</v>
      </c>
      <c r="I622" s="43" t="s">
        <v>73</v>
      </c>
      <c r="J622" s="56">
        <v>27043.61</v>
      </c>
      <c r="K622" s="40">
        <v>7.9</v>
      </c>
      <c r="L622" s="45" t="s">
        <v>74</v>
      </c>
      <c r="M622" s="46" t="s">
        <v>447</v>
      </c>
      <c r="N622" s="40">
        <v>12</v>
      </c>
      <c r="O622" s="57">
        <v>46093</v>
      </c>
      <c r="P622" s="57">
        <v>46099</v>
      </c>
      <c r="Q622" s="49">
        <v>7</v>
      </c>
      <c r="R622" s="49">
        <v>3</v>
      </c>
      <c r="S622" s="58">
        <v>0.35</v>
      </c>
      <c r="T622" s="57">
        <v>46100</v>
      </c>
      <c r="U622" s="49">
        <v>7</v>
      </c>
      <c r="V622" s="42">
        <v>16</v>
      </c>
      <c r="W622" s="40">
        <v>0</v>
      </c>
      <c r="X622" s="59">
        <v>0</v>
      </c>
      <c r="Y622" s="40">
        <v>32</v>
      </c>
      <c r="Z622" s="56">
        <v>442549.36078571429</v>
      </c>
    </row>
    <row r="623" spans="1:26" x14ac:dyDescent="0.25">
      <c r="A623" s="38">
        <f>IFERROR(VLOOKUP(InteliPar[[#This Row],[Nombre de Articulo]],Productos[],4,FALSE),"00 Falta Info")</f>
        <v>0</v>
      </c>
      <c r="B623" s="34" t="str">
        <f>IFERROR(VLOOKUP(InteliPar[[#This Row],[Nombre de Articulo]],Productos[],3,FALSE),"00 Falta Info")</f>
        <v>Mariscos</v>
      </c>
      <c r="C623" s="34" t="str">
        <f>IFERROR(VLOOKUP(InteliPar[[#This Row],[Nombre de Articulo]],Productos[],2,FALSE),"00 Falta Info")</f>
        <v>Mariscos</v>
      </c>
      <c r="D623" s="55">
        <v>46106</v>
      </c>
      <c r="E623" s="39" t="s">
        <v>114</v>
      </c>
      <c r="F623" s="40">
        <v>7.1</v>
      </c>
      <c r="G623" s="56">
        <v>175048</v>
      </c>
      <c r="H623" s="42">
        <v>11.7</v>
      </c>
      <c r="I623" s="43" t="s">
        <v>73</v>
      </c>
      <c r="J623" s="56">
        <v>14958.19</v>
      </c>
      <c r="K623" s="40">
        <v>7.1</v>
      </c>
      <c r="L623" s="45" t="s">
        <v>74</v>
      </c>
      <c r="M623" s="46" t="s">
        <v>444</v>
      </c>
      <c r="N623" s="40">
        <v>10</v>
      </c>
      <c r="O623" s="57">
        <v>46093</v>
      </c>
      <c r="P623" s="57">
        <v>46099</v>
      </c>
      <c r="Q623" s="49">
        <v>7</v>
      </c>
      <c r="R623" s="49">
        <v>3</v>
      </c>
      <c r="S623" s="58">
        <v>0.35</v>
      </c>
      <c r="T623" s="57">
        <v>46100</v>
      </c>
      <c r="U623" s="49">
        <v>7</v>
      </c>
      <c r="V623" s="42">
        <v>14</v>
      </c>
      <c r="W623" s="40">
        <v>3</v>
      </c>
      <c r="X623" s="59">
        <v>44874.57</v>
      </c>
      <c r="Y623" s="40">
        <v>12</v>
      </c>
      <c r="Z623" s="56">
        <v>0</v>
      </c>
    </row>
    <row r="624" spans="1:26" x14ac:dyDescent="0.25">
      <c r="A624" s="38">
        <f>IFERROR(VLOOKUP(InteliPar[[#This Row],[Nombre de Articulo]],Productos[],4,FALSE),"00 Falta Info")</f>
        <v>0</v>
      </c>
      <c r="B624" s="34" t="str">
        <f>IFERROR(VLOOKUP(InteliPar[[#This Row],[Nombre de Articulo]],Productos[],3,FALSE),"00 Falta Info")</f>
        <v>Mariscos</v>
      </c>
      <c r="C624" s="34" t="str">
        <f>IFERROR(VLOOKUP(InteliPar[[#This Row],[Nombre de Articulo]],Productos[],2,FALSE),"00 Falta Info")</f>
        <v>Mariscos</v>
      </c>
      <c r="D624" s="55">
        <v>46106</v>
      </c>
      <c r="E624" s="39" t="s">
        <v>115</v>
      </c>
      <c r="F624" s="40">
        <v>1</v>
      </c>
      <c r="G624" s="56">
        <v>125359</v>
      </c>
      <c r="H624" s="42">
        <v>8.41</v>
      </c>
      <c r="I624" s="43" t="s">
        <v>73</v>
      </c>
      <c r="J624" s="56">
        <v>14900</v>
      </c>
      <c r="K624" s="40">
        <v>1</v>
      </c>
      <c r="L624" s="45" t="s">
        <v>74</v>
      </c>
      <c r="M624" s="46" t="s">
        <v>444</v>
      </c>
      <c r="N624" s="40">
        <v>0</v>
      </c>
      <c r="O624" s="57">
        <v>46093</v>
      </c>
      <c r="P624" s="57">
        <v>46099</v>
      </c>
      <c r="Q624" s="49">
        <v>7</v>
      </c>
      <c r="R624" s="49">
        <v>3</v>
      </c>
      <c r="S624" s="58">
        <v>0.35</v>
      </c>
      <c r="T624" s="57">
        <v>46100</v>
      </c>
      <c r="U624" s="49">
        <v>7</v>
      </c>
      <c r="V624" s="42">
        <v>2</v>
      </c>
      <c r="W624" s="40">
        <v>0</v>
      </c>
      <c r="X624" s="59">
        <v>0</v>
      </c>
      <c r="Y624" s="40">
        <v>59</v>
      </c>
      <c r="Z624" s="56">
        <v>88335.714285714275</v>
      </c>
    </row>
    <row r="625" spans="1:26" x14ac:dyDescent="0.25">
      <c r="A625" s="38">
        <f>IFERROR(VLOOKUP(InteliPar[[#This Row],[Nombre de Articulo]],Productos[],4,FALSE),"00 Falta Info")</f>
        <v>0</v>
      </c>
      <c r="B625" s="34" t="str">
        <f>IFERROR(VLOOKUP(InteliPar[[#This Row],[Nombre de Articulo]],Productos[],3,FALSE),"00 Falta Info")</f>
        <v>Mariscos</v>
      </c>
      <c r="C625" s="34" t="str">
        <f>IFERROR(VLOOKUP(InteliPar[[#This Row],[Nombre de Articulo]],Productos[],2,FALSE),"00 Falta Info")</f>
        <v>Mariscos</v>
      </c>
      <c r="D625" s="55">
        <v>46106</v>
      </c>
      <c r="E625" s="39" t="s">
        <v>116</v>
      </c>
      <c r="F625" s="40">
        <v>6.7</v>
      </c>
      <c r="G625" s="56">
        <v>34728.400000000001</v>
      </c>
      <c r="H625" s="42">
        <v>4.4000000000000004</v>
      </c>
      <c r="I625" s="43" t="s">
        <v>73</v>
      </c>
      <c r="J625" s="56">
        <v>7891.02</v>
      </c>
      <c r="K625" s="40">
        <v>9.1</v>
      </c>
      <c r="L625" s="45" t="s">
        <v>74</v>
      </c>
      <c r="M625" s="46" t="s">
        <v>460</v>
      </c>
      <c r="N625" s="40">
        <v>6.8</v>
      </c>
      <c r="O625" s="57">
        <v>46093</v>
      </c>
      <c r="P625" s="57">
        <v>46099</v>
      </c>
      <c r="Q625" s="49">
        <v>7</v>
      </c>
      <c r="R625" s="49">
        <v>3</v>
      </c>
      <c r="S625" s="58">
        <v>0.35</v>
      </c>
      <c r="T625" s="57">
        <v>46100</v>
      </c>
      <c r="U625" s="49">
        <v>7</v>
      </c>
      <c r="V625" s="42">
        <v>18</v>
      </c>
      <c r="W625" s="40">
        <v>14</v>
      </c>
      <c r="X625" s="59">
        <v>110474.28</v>
      </c>
      <c r="Y625" s="40">
        <v>3</v>
      </c>
      <c r="Z625" s="56">
        <v>0</v>
      </c>
    </row>
    <row r="626" spans="1:26" x14ac:dyDescent="0.25">
      <c r="A626" s="38">
        <f>IFERROR(VLOOKUP(InteliPar[[#This Row],[Nombre de Articulo]],Productos[],4,FALSE),"00 Falta Info")</f>
        <v>0</v>
      </c>
      <c r="B626" s="34" t="str">
        <f>IFERROR(VLOOKUP(InteliPar[[#This Row],[Nombre de Articulo]],Productos[],3,FALSE),"00 Falta Info")</f>
        <v>Mariscos</v>
      </c>
      <c r="C626" s="34" t="str">
        <f>IFERROR(VLOOKUP(InteliPar[[#This Row],[Nombre de Articulo]],Productos[],2,FALSE),"00 Falta Info")</f>
        <v>Mariscos</v>
      </c>
      <c r="D626" s="55">
        <v>46106</v>
      </c>
      <c r="E626" s="39" t="s">
        <v>117</v>
      </c>
      <c r="F626" s="40">
        <v>24.4</v>
      </c>
      <c r="G626" s="56">
        <v>500326</v>
      </c>
      <c r="H626" s="42">
        <v>52.86</v>
      </c>
      <c r="I626" s="43" t="s">
        <v>73</v>
      </c>
      <c r="J626" s="56">
        <v>9465.82</v>
      </c>
      <c r="K626" s="40">
        <v>24.4</v>
      </c>
      <c r="L626" s="45" t="s">
        <v>74</v>
      </c>
      <c r="M626" s="46" t="s">
        <v>447</v>
      </c>
      <c r="N626" s="40">
        <v>22.3</v>
      </c>
      <c r="O626" s="57">
        <v>46093</v>
      </c>
      <c r="P626" s="57">
        <v>46099</v>
      </c>
      <c r="Q626" s="49">
        <v>7</v>
      </c>
      <c r="R626" s="49">
        <v>3</v>
      </c>
      <c r="S626" s="58">
        <v>0.35</v>
      </c>
      <c r="T626" s="57">
        <v>46100</v>
      </c>
      <c r="U626" s="49">
        <v>7</v>
      </c>
      <c r="V626" s="42">
        <v>48</v>
      </c>
      <c r="W626" s="40">
        <v>0</v>
      </c>
      <c r="X626" s="59">
        <v>0</v>
      </c>
      <c r="Y626" s="40">
        <v>15</v>
      </c>
      <c r="Z626" s="56">
        <v>0</v>
      </c>
    </row>
    <row r="627" spans="1:26" x14ac:dyDescent="0.25">
      <c r="A627" s="38">
        <f>IFERROR(VLOOKUP(InteliPar[[#This Row],[Nombre de Articulo]],Productos[],4,FALSE),"00 Falta Info")</f>
        <v>0</v>
      </c>
      <c r="B627" s="34" t="str">
        <f>IFERROR(VLOOKUP(InteliPar[[#This Row],[Nombre de Articulo]],Productos[],3,FALSE),"00 Falta Info")</f>
        <v>Embutidos</v>
      </c>
      <c r="C627" s="34" t="str">
        <f>IFERROR(VLOOKUP(InteliPar[[#This Row],[Nombre de Articulo]],Productos[],2,FALSE),"00 Falta Info")</f>
        <v>Embutidos</v>
      </c>
      <c r="D627" s="55">
        <v>46106</v>
      </c>
      <c r="E627" s="39" t="s">
        <v>93</v>
      </c>
      <c r="F627" s="40">
        <v>4.3</v>
      </c>
      <c r="G627" s="56">
        <v>175874</v>
      </c>
      <c r="H627" s="42">
        <v>9.14</v>
      </c>
      <c r="I627" s="43" t="s">
        <v>73</v>
      </c>
      <c r="J627" s="56">
        <v>19244.669999999998</v>
      </c>
      <c r="K627" s="40">
        <v>5.0999999999999996</v>
      </c>
      <c r="L627" s="45" t="s">
        <v>74</v>
      </c>
      <c r="M627" s="46" t="s">
        <v>448</v>
      </c>
      <c r="N627" s="40">
        <v>9</v>
      </c>
      <c r="O627" s="57">
        <v>46093</v>
      </c>
      <c r="P627" s="57">
        <v>46099</v>
      </c>
      <c r="Q627" s="49">
        <v>7</v>
      </c>
      <c r="R627" s="49">
        <v>3</v>
      </c>
      <c r="S627" s="58">
        <v>0.35</v>
      </c>
      <c r="T627" s="57">
        <v>46100</v>
      </c>
      <c r="U627" s="49">
        <v>7</v>
      </c>
      <c r="V627" s="42">
        <v>10</v>
      </c>
      <c r="W627" s="40">
        <v>1</v>
      </c>
      <c r="X627" s="59">
        <v>19244.669999999998</v>
      </c>
      <c r="Y627" s="40">
        <v>13</v>
      </c>
      <c r="Z627" s="56">
        <v>0</v>
      </c>
    </row>
    <row r="628" spans="1:26" x14ac:dyDescent="0.25">
      <c r="A628" s="38">
        <f>IFERROR(VLOOKUP(InteliPar[[#This Row],[Nombre de Articulo]],Productos[],4,FALSE),"00 Falta Info")</f>
        <v>0</v>
      </c>
      <c r="B628" s="34" t="str">
        <f>IFERROR(VLOOKUP(InteliPar[[#This Row],[Nombre de Articulo]],Productos[],3,FALSE),"00 Falta Info")</f>
        <v>Embutidos</v>
      </c>
      <c r="C628" s="34" t="str">
        <f>IFERROR(VLOOKUP(InteliPar[[#This Row],[Nombre de Articulo]],Productos[],2,FALSE),"00 Falta Info")</f>
        <v>Embutidos</v>
      </c>
      <c r="D628" s="55">
        <v>46106</v>
      </c>
      <c r="E628" s="39" t="s">
        <v>94</v>
      </c>
      <c r="F628" s="40">
        <v>1.6</v>
      </c>
      <c r="G628" s="56">
        <v>28741.599999999999</v>
      </c>
      <c r="H628" s="42">
        <v>2.81</v>
      </c>
      <c r="I628" s="43" t="s">
        <v>73</v>
      </c>
      <c r="J628" s="56">
        <v>10217.42</v>
      </c>
      <c r="K628" s="40">
        <v>1.6</v>
      </c>
      <c r="L628" s="45" t="s">
        <v>74</v>
      </c>
      <c r="M628" s="46" t="s">
        <v>449</v>
      </c>
      <c r="N628" s="40">
        <v>0</v>
      </c>
      <c r="O628" s="57">
        <v>46093</v>
      </c>
      <c r="P628" s="57">
        <v>46099</v>
      </c>
      <c r="Q628" s="49">
        <v>7</v>
      </c>
      <c r="R628" s="49">
        <v>3</v>
      </c>
      <c r="S628" s="58">
        <v>0.35</v>
      </c>
      <c r="T628" s="57">
        <v>46100</v>
      </c>
      <c r="U628" s="49">
        <v>7</v>
      </c>
      <c r="V628" s="42">
        <v>4</v>
      </c>
      <c r="W628" s="40">
        <v>2</v>
      </c>
      <c r="X628" s="59">
        <v>20434.84</v>
      </c>
      <c r="Y628" s="40">
        <v>12</v>
      </c>
      <c r="Z628" s="56">
        <v>0</v>
      </c>
    </row>
    <row r="629" spans="1:26" x14ac:dyDescent="0.25">
      <c r="A629" s="38">
        <f>IFERROR(VLOOKUP(InteliPar[[#This Row],[Nombre de Articulo]],Productos[],4,FALSE),"00 Falta Info")</f>
        <v>0</v>
      </c>
      <c r="B629" s="34" t="str">
        <f>IFERROR(VLOOKUP(InteliPar[[#This Row],[Nombre de Articulo]],Productos[],3,FALSE),"00 Falta Info")</f>
        <v>Lacteos</v>
      </c>
      <c r="C629" s="34" t="str">
        <f>IFERROR(VLOOKUP(InteliPar[[#This Row],[Nombre de Articulo]],Productos[],2,FALSE),"00 Falta Info")</f>
        <v>Quesos</v>
      </c>
      <c r="D629" s="55">
        <v>46106</v>
      </c>
      <c r="E629" s="39" t="s">
        <v>118</v>
      </c>
      <c r="F629" s="40">
        <v>54</v>
      </c>
      <c r="G629" s="56">
        <v>486020</v>
      </c>
      <c r="H629" s="42">
        <v>116</v>
      </c>
      <c r="I629" s="43" t="s">
        <v>450</v>
      </c>
      <c r="J629" s="56">
        <v>4189.83</v>
      </c>
      <c r="K629" s="40">
        <v>54</v>
      </c>
      <c r="L629" s="45" t="s">
        <v>451</v>
      </c>
      <c r="M629" s="46" t="s">
        <v>452</v>
      </c>
      <c r="N629" s="40">
        <v>64</v>
      </c>
      <c r="O629" s="57">
        <v>46093</v>
      </c>
      <c r="P629" s="57">
        <v>46099</v>
      </c>
      <c r="Q629" s="49">
        <v>7</v>
      </c>
      <c r="R629" s="49">
        <v>3</v>
      </c>
      <c r="S629" s="58">
        <v>0.35</v>
      </c>
      <c r="T629" s="57">
        <v>46100</v>
      </c>
      <c r="U629" s="49">
        <v>7</v>
      </c>
      <c r="V629" s="42">
        <v>105</v>
      </c>
      <c r="W629" s="40">
        <v>0</v>
      </c>
      <c r="X629" s="59">
        <v>0</v>
      </c>
      <c r="Y629" s="40">
        <v>15</v>
      </c>
      <c r="Z629" s="56">
        <v>0</v>
      </c>
    </row>
    <row r="630" spans="1:26" x14ac:dyDescent="0.25">
      <c r="A630" s="38">
        <f>IFERROR(VLOOKUP(InteliPar[[#This Row],[Nombre de Articulo]],Productos[],4,FALSE),"00 Falta Info")</f>
        <v>0</v>
      </c>
      <c r="B630" s="34" t="str">
        <f>IFERROR(VLOOKUP(InteliPar[[#This Row],[Nombre de Articulo]],Productos[],3,FALSE),"00 Falta Info")</f>
        <v>Lacteos</v>
      </c>
      <c r="C630" s="34" t="str">
        <f>IFERROR(VLOOKUP(InteliPar[[#This Row],[Nombre de Articulo]],Productos[],2,FALSE),"00 Falta Info")</f>
        <v>Quesos</v>
      </c>
      <c r="D630" s="55">
        <v>46106</v>
      </c>
      <c r="E630" s="39" t="s">
        <v>119</v>
      </c>
      <c r="F630" s="40"/>
      <c r="G630" s="56"/>
      <c r="H630" s="42"/>
      <c r="I630" s="43" t="s">
        <v>73</v>
      </c>
      <c r="J630" s="56"/>
      <c r="K630" s="40">
        <v>3</v>
      </c>
      <c r="L630" s="45" t="s">
        <v>74</v>
      </c>
      <c r="M630" s="46" t="s">
        <v>452</v>
      </c>
      <c r="N630" s="40">
        <v>0</v>
      </c>
      <c r="O630" s="57">
        <v>46093</v>
      </c>
      <c r="P630" s="57">
        <v>46099</v>
      </c>
      <c r="Q630" s="49">
        <v>7</v>
      </c>
      <c r="R630" s="49">
        <v>3</v>
      </c>
      <c r="S630" s="58">
        <v>0.35</v>
      </c>
      <c r="T630" s="57">
        <v>46100</v>
      </c>
      <c r="U630" s="49">
        <v>7</v>
      </c>
      <c r="V630" s="42">
        <v>6</v>
      </c>
      <c r="W630" s="40">
        <v>6</v>
      </c>
      <c r="X630" s="59">
        <v>0</v>
      </c>
      <c r="Y630" s="40">
        <v>0</v>
      </c>
      <c r="Z630" s="56">
        <v>0</v>
      </c>
    </row>
    <row r="631" spans="1:26" x14ac:dyDescent="0.25">
      <c r="A631" s="38">
        <f>IFERROR(VLOOKUP(InteliPar[[#This Row],[Nombre de Articulo]],Productos[],4,FALSE),"00 Falta Info")</f>
        <v>0</v>
      </c>
      <c r="B631" s="34" t="str">
        <f>IFERROR(VLOOKUP(InteliPar[[#This Row],[Nombre de Articulo]],Productos[],3,FALSE),"00 Falta Info")</f>
        <v>Lacteos</v>
      </c>
      <c r="C631" s="34" t="str">
        <f>IFERROR(VLOOKUP(InteliPar[[#This Row],[Nombre de Articulo]],Productos[],2,FALSE),"00 Falta Info")</f>
        <v>Quesos</v>
      </c>
      <c r="D631" s="55">
        <v>46106</v>
      </c>
      <c r="E631" s="39" t="s">
        <v>120</v>
      </c>
      <c r="F631" s="40">
        <v>23.8</v>
      </c>
      <c r="G631" s="56">
        <v>508964</v>
      </c>
      <c r="H631" s="42">
        <v>41.08</v>
      </c>
      <c r="I631" s="43" t="s">
        <v>73</v>
      </c>
      <c r="J631" s="56">
        <v>12390</v>
      </c>
      <c r="K631" s="40">
        <v>34.6</v>
      </c>
      <c r="L631" s="45" t="s">
        <v>74</v>
      </c>
      <c r="M631" s="46" t="s">
        <v>452</v>
      </c>
      <c r="N631" s="40">
        <v>40</v>
      </c>
      <c r="O631" s="57">
        <v>46093</v>
      </c>
      <c r="P631" s="57">
        <v>46099</v>
      </c>
      <c r="Q631" s="49">
        <v>7</v>
      </c>
      <c r="R631" s="49">
        <v>3</v>
      </c>
      <c r="S631" s="58">
        <v>0.35</v>
      </c>
      <c r="T631" s="57">
        <v>46100</v>
      </c>
      <c r="U631" s="49">
        <v>7</v>
      </c>
      <c r="V631" s="42">
        <v>67</v>
      </c>
      <c r="W631" s="40">
        <v>26</v>
      </c>
      <c r="X631" s="59">
        <v>322140</v>
      </c>
      <c r="Y631" s="40">
        <v>8</v>
      </c>
      <c r="Z631" s="56">
        <v>0</v>
      </c>
    </row>
    <row r="632" spans="1:26" x14ac:dyDescent="0.25">
      <c r="A632" s="38">
        <f>IFERROR(VLOOKUP(InteliPar[[#This Row],[Nombre de Articulo]],Productos[],4,FALSE),"00 Falta Info")</f>
        <v>0</v>
      </c>
      <c r="B632" s="34" t="str">
        <f>IFERROR(VLOOKUP(InteliPar[[#This Row],[Nombre de Articulo]],Productos[],3,FALSE),"00 Falta Info")</f>
        <v>Lacteos</v>
      </c>
      <c r="C632" s="34" t="str">
        <f>IFERROR(VLOOKUP(InteliPar[[#This Row],[Nombre de Articulo]],Productos[],2,FALSE),"00 Falta Info")</f>
        <v>Quesos</v>
      </c>
      <c r="D632" s="55">
        <v>46106</v>
      </c>
      <c r="E632" s="39" t="s">
        <v>88</v>
      </c>
      <c r="F632" s="40">
        <v>1.8</v>
      </c>
      <c r="G632" s="56">
        <v>134966</v>
      </c>
      <c r="H632" s="42">
        <v>10.39</v>
      </c>
      <c r="I632" s="43" t="s">
        <v>73</v>
      </c>
      <c r="J632" s="56">
        <v>12990</v>
      </c>
      <c r="K632" s="40">
        <v>1.8</v>
      </c>
      <c r="L632" s="45" t="s">
        <v>74</v>
      </c>
      <c r="M632" s="46" t="s">
        <v>448</v>
      </c>
      <c r="N632" s="40">
        <v>0</v>
      </c>
      <c r="O632" s="57">
        <v>46093</v>
      </c>
      <c r="P632" s="57">
        <v>46099</v>
      </c>
      <c r="Q632" s="49">
        <v>7</v>
      </c>
      <c r="R632" s="49">
        <v>3</v>
      </c>
      <c r="S632" s="58">
        <v>0.35</v>
      </c>
      <c r="T632" s="57">
        <v>46100</v>
      </c>
      <c r="U632" s="49">
        <v>7</v>
      </c>
      <c r="V632" s="42">
        <v>4</v>
      </c>
      <c r="W632" s="40">
        <v>0</v>
      </c>
      <c r="X632" s="59">
        <v>0</v>
      </c>
      <c r="Y632" s="40">
        <v>40</v>
      </c>
      <c r="Z632" s="56">
        <v>75156.42857142858</v>
      </c>
    </row>
    <row r="633" spans="1:26" x14ac:dyDescent="0.25">
      <c r="A633" s="38">
        <f>IFERROR(VLOOKUP(InteliPar[[#This Row],[Nombre de Articulo]],Productos[],4,FALSE),"00 Falta Info")</f>
        <v>0</v>
      </c>
      <c r="B633" s="34" t="str">
        <f>IFERROR(VLOOKUP(InteliPar[[#This Row],[Nombre de Articulo]],Productos[],3,FALSE),"00 Falta Info")</f>
        <v>Lacteos</v>
      </c>
      <c r="C633" s="34" t="str">
        <f>IFERROR(VLOOKUP(InteliPar[[#This Row],[Nombre de Articulo]],Productos[],2,FALSE),"00 Falta Info")</f>
        <v>Quesos</v>
      </c>
      <c r="D633" s="55">
        <v>46106</v>
      </c>
      <c r="E633" s="39" t="s">
        <v>121</v>
      </c>
      <c r="F633" s="40">
        <v>4.5999999999999996</v>
      </c>
      <c r="G633" s="56">
        <v>167973</v>
      </c>
      <c r="H633" s="42">
        <v>12.27</v>
      </c>
      <c r="I633" s="43" t="s">
        <v>73</v>
      </c>
      <c r="J633" s="56">
        <v>13690.43</v>
      </c>
      <c r="K633" s="40">
        <v>6.5</v>
      </c>
      <c r="L633" s="45" t="s">
        <v>74</v>
      </c>
      <c r="M633" s="46" t="s">
        <v>448</v>
      </c>
      <c r="N633" s="40">
        <v>7</v>
      </c>
      <c r="O633" s="57">
        <v>46093</v>
      </c>
      <c r="P633" s="57">
        <v>46099</v>
      </c>
      <c r="Q633" s="49">
        <v>7</v>
      </c>
      <c r="R633" s="49">
        <v>3</v>
      </c>
      <c r="S633" s="58">
        <v>0.35</v>
      </c>
      <c r="T633" s="57">
        <v>46100</v>
      </c>
      <c r="U633" s="49">
        <v>7</v>
      </c>
      <c r="V633" s="42">
        <v>13</v>
      </c>
      <c r="W633" s="40">
        <v>1</v>
      </c>
      <c r="X633" s="59">
        <v>13690.43</v>
      </c>
      <c r="Y633" s="40">
        <v>13</v>
      </c>
      <c r="Z633" s="56">
        <v>0</v>
      </c>
    </row>
    <row r="634" spans="1:26" x14ac:dyDescent="0.25">
      <c r="A634" s="38">
        <f>IFERROR(VLOOKUP(InteliPar[[#This Row],[Nombre de Articulo]],Productos[],4,FALSE),"00 Falta Info")</f>
        <v>0</v>
      </c>
      <c r="B634" s="34" t="str">
        <f>IFERROR(VLOOKUP(InteliPar[[#This Row],[Nombre de Articulo]],Productos[],3,FALSE),"00 Falta Info")</f>
        <v>Lacteos</v>
      </c>
      <c r="C634" s="34" t="str">
        <f>IFERROR(VLOOKUP(InteliPar[[#This Row],[Nombre de Articulo]],Productos[],2,FALSE),"00 Falta Info")</f>
        <v>Quesos</v>
      </c>
      <c r="D634" s="55">
        <v>46106</v>
      </c>
      <c r="E634" s="39" t="s">
        <v>89</v>
      </c>
      <c r="F634" s="40">
        <v>1.1000000000000001</v>
      </c>
      <c r="G634" s="56">
        <v>56732.1</v>
      </c>
      <c r="H634" s="42">
        <v>4</v>
      </c>
      <c r="I634" s="43" t="s">
        <v>73</v>
      </c>
      <c r="J634" s="56">
        <v>14197.22</v>
      </c>
      <c r="K634" s="40">
        <v>1.2</v>
      </c>
      <c r="L634" s="45" t="s">
        <v>74</v>
      </c>
      <c r="M634" s="46" t="s">
        <v>448</v>
      </c>
      <c r="N634" s="40">
        <v>0</v>
      </c>
      <c r="O634" s="57">
        <v>46093</v>
      </c>
      <c r="P634" s="57">
        <v>46099</v>
      </c>
      <c r="Q634" s="49">
        <v>7</v>
      </c>
      <c r="R634" s="49">
        <v>3</v>
      </c>
      <c r="S634" s="58">
        <v>0.35</v>
      </c>
      <c r="T634" s="57">
        <v>46100</v>
      </c>
      <c r="U634" s="49">
        <v>7</v>
      </c>
      <c r="V634" s="42">
        <v>3</v>
      </c>
      <c r="W634" s="40">
        <v>0</v>
      </c>
      <c r="X634" s="59">
        <v>0</v>
      </c>
      <c r="Y634" s="40">
        <v>23</v>
      </c>
      <c r="Z634" s="56">
        <v>13385.950285714285</v>
      </c>
    </row>
    <row r="635" spans="1:26" x14ac:dyDescent="0.25">
      <c r="A635" s="38">
        <f>IFERROR(VLOOKUP(InteliPar[[#This Row],[Nombre de Articulo]],Productos[],4,FALSE),"00 Falta Info")</f>
        <v>0</v>
      </c>
      <c r="B635" s="34" t="str">
        <f>IFERROR(VLOOKUP(InteliPar[[#This Row],[Nombre de Articulo]],Productos[],3,FALSE),"00 Falta Info")</f>
        <v>Lacteos</v>
      </c>
      <c r="C635" s="34" t="str">
        <f>IFERROR(VLOOKUP(InteliPar[[#This Row],[Nombre de Articulo]],Productos[],2,FALSE),"00 Falta Info")</f>
        <v>Quesos</v>
      </c>
      <c r="D635" s="55">
        <v>46106</v>
      </c>
      <c r="E635" s="39" t="s">
        <v>122</v>
      </c>
      <c r="F635" s="40">
        <v>2</v>
      </c>
      <c r="G635" s="56">
        <v>25920</v>
      </c>
      <c r="H635" s="42">
        <v>0.75</v>
      </c>
      <c r="I635" s="43" t="s">
        <v>73</v>
      </c>
      <c r="J635" s="56">
        <v>34560</v>
      </c>
      <c r="K635" s="40">
        <v>2</v>
      </c>
      <c r="L635" s="45" t="s">
        <v>74</v>
      </c>
      <c r="M635" s="46" t="s">
        <v>91</v>
      </c>
      <c r="N635" s="40">
        <v>1.5</v>
      </c>
      <c r="O635" s="57">
        <v>46093</v>
      </c>
      <c r="P635" s="57">
        <v>46099</v>
      </c>
      <c r="Q635" s="49">
        <v>7</v>
      </c>
      <c r="R635" s="49">
        <v>3</v>
      </c>
      <c r="S635" s="58">
        <v>0.35</v>
      </c>
      <c r="T635" s="57">
        <v>46100</v>
      </c>
      <c r="U635" s="49">
        <v>7</v>
      </c>
      <c r="V635" s="42">
        <v>4</v>
      </c>
      <c r="W635" s="40">
        <v>4</v>
      </c>
      <c r="X635" s="59">
        <v>138240</v>
      </c>
      <c r="Y635" s="40">
        <v>3</v>
      </c>
      <c r="Z635" s="56">
        <v>0</v>
      </c>
    </row>
    <row r="636" spans="1:26" x14ac:dyDescent="0.25">
      <c r="A636" s="38">
        <f>IFERROR(VLOOKUP(InteliPar[[#This Row],[Nombre de Articulo]],Productos[],4,FALSE),"00 Falta Info")</f>
        <v>0</v>
      </c>
      <c r="B636" s="34" t="str">
        <f>IFERROR(VLOOKUP(InteliPar[[#This Row],[Nombre de Articulo]],Productos[],3,FALSE),"00 Falta Info")</f>
        <v>Lacteos</v>
      </c>
      <c r="C636" s="34" t="str">
        <f>IFERROR(VLOOKUP(InteliPar[[#This Row],[Nombre de Articulo]],Productos[],2,FALSE),"00 Falta Info")</f>
        <v>Quesos</v>
      </c>
      <c r="D636" s="55">
        <v>46106</v>
      </c>
      <c r="E636" s="39" t="s">
        <v>123</v>
      </c>
      <c r="F636" s="40">
        <v>7.1</v>
      </c>
      <c r="G636" s="56">
        <v>166182</v>
      </c>
      <c r="H636" s="42">
        <v>16.63</v>
      </c>
      <c r="I636" s="43" t="s">
        <v>73</v>
      </c>
      <c r="J636" s="56">
        <v>9993.92</v>
      </c>
      <c r="K636" s="40">
        <v>7.1</v>
      </c>
      <c r="L636" s="45" t="s">
        <v>74</v>
      </c>
      <c r="M636" s="46" t="s">
        <v>448</v>
      </c>
      <c r="N636" s="40">
        <v>8.1999999999999993</v>
      </c>
      <c r="O636" s="57">
        <v>46093</v>
      </c>
      <c r="P636" s="57">
        <v>46099</v>
      </c>
      <c r="Q636" s="49">
        <v>7</v>
      </c>
      <c r="R636" s="49">
        <v>3</v>
      </c>
      <c r="S636" s="58">
        <v>0.35</v>
      </c>
      <c r="T636" s="57">
        <v>46100</v>
      </c>
      <c r="U636" s="49">
        <v>7</v>
      </c>
      <c r="V636" s="42">
        <v>14</v>
      </c>
      <c r="W636" s="40">
        <v>0</v>
      </c>
      <c r="X636" s="59">
        <v>0</v>
      </c>
      <c r="Y636" s="40">
        <v>16</v>
      </c>
      <c r="Z636" s="56">
        <v>0</v>
      </c>
    </row>
    <row r="637" spans="1:26" x14ac:dyDescent="0.25">
      <c r="A637" s="38">
        <f>IFERROR(VLOOKUP(InteliPar[[#This Row],[Nombre de Articulo]],Productos[],4,FALSE),"00 Falta Info")</f>
        <v>0</v>
      </c>
      <c r="B637" s="34" t="str">
        <f>IFERROR(VLOOKUP(InteliPar[[#This Row],[Nombre de Articulo]],Productos[],3,FALSE),"00 Falta Info")</f>
        <v>Lacteos</v>
      </c>
      <c r="C637" s="34" t="str">
        <f>IFERROR(VLOOKUP(InteliPar[[#This Row],[Nombre de Articulo]],Productos[],2,FALSE),"00 Falta Info")</f>
        <v>Quesos</v>
      </c>
      <c r="D637" s="55">
        <v>46106</v>
      </c>
      <c r="E637" s="39" t="s">
        <v>90</v>
      </c>
      <c r="F637" s="40">
        <v>3.6</v>
      </c>
      <c r="G637" s="56">
        <v>35084.800000000003</v>
      </c>
      <c r="H637" s="42">
        <v>1.93</v>
      </c>
      <c r="I637" s="43" t="s">
        <v>73</v>
      </c>
      <c r="J637" s="56">
        <v>18150.439999999999</v>
      </c>
      <c r="K637" s="40">
        <v>3.6</v>
      </c>
      <c r="L637" s="45" t="s">
        <v>74</v>
      </c>
      <c r="M637" s="46" t="s">
        <v>91</v>
      </c>
      <c r="N637" s="40">
        <v>0</v>
      </c>
      <c r="O637" s="57">
        <v>46093</v>
      </c>
      <c r="P637" s="57">
        <v>46099</v>
      </c>
      <c r="Q637" s="49">
        <v>7</v>
      </c>
      <c r="R637" s="49">
        <v>3</v>
      </c>
      <c r="S637" s="58">
        <v>0.35</v>
      </c>
      <c r="T637" s="57">
        <v>46100</v>
      </c>
      <c r="U637" s="49">
        <v>7</v>
      </c>
      <c r="V637" s="42">
        <v>7</v>
      </c>
      <c r="W637" s="40">
        <v>6</v>
      </c>
      <c r="X637" s="59">
        <v>108902.63999999998</v>
      </c>
      <c r="Y637" s="40">
        <v>4</v>
      </c>
      <c r="Z637" s="56">
        <v>0</v>
      </c>
    </row>
    <row r="638" spans="1:26" x14ac:dyDescent="0.25">
      <c r="A638" s="38">
        <f>IFERROR(VLOOKUP(InteliPar[[#This Row],[Nombre de Articulo]],Productos[],4,FALSE),"00 Falta Info")</f>
        <v>0</v>
      </c>
      <c r="B638" s="34" t="str">
        <f>IFERROR(VLOOKUP(InteliPar[[#This Row],[Nombre de Articulo]],Productos[],3,FALSE),"00 Falta Info")</f>
        <v>Abarrotes</v>
      </c>
      <c r="C638" s="34" t="str">
        <f>IFERROR(VLOOKUP(InteliPar[[#This Row],[Nombre de Articulo]],Productos[],2,FALSE),"00 Falta Info")</f>
        <v>Chocolate</v>
      </c>
      <c r="D638" s="55">
        <v>46106</v>
      </c>
      <c r="E638" s="39" t="s">
        <v>124</v>
      </c>
      <c r="F638" s="40">
        <v>1.2</v>
      </c>
      <c r="G638" s="56">
        <v>182615</v>
      </c>
      <c r="H638" s="42">
        <v>18.489999999999998</v>
      </c>
      <c r="I638" s="43" t="s">
        <v>73</v>
      </c>
      <c r="J638" s="56">
        <v>9876</v>
      </c>
      <c r="K638" s="40">
        <v>0.3</v>
      </c>
      <c r="L638" s="45" t="s">
        <v>74</v>
      </c>
      <c r="M638" s="46" t="s">
        <v>91</v>
      </c>
      <c r="N638" s="40">
        <v>0</v>
      </c>
      <c r="O638" s="57">
        <v>46093</v>
      </c>
      <c r="P638" s="57">
        <v>46099</v>
      </c>
      <c r="Q638" s="49">
        <v>7</v>
      </c>
      <c r="R638" s="49">
        <v>3</v>
      </c>
      <c r="S638" s="58">
        <v>0.35</v>
      </c>
      <c r="T638" s="57">
        <v>46100</v>
      </c>
      <c r="U638" s="49">
        <v>7</v>
      </c>
      <c r="V638" s="42">
        <v>1</v>
      </c>
      <c r="W638" s="40">
        <v>0</v>
      </c>
      <c r="X638" s="59">
        <v>0</v>
      </c>
      <c r="Y638" s="40">
        <v>431</v>
      </c>
      <c r="Z638" s="56">
        <v>175016.82857142857</v>
      </c>
    </row>
    <row r="639" spans="1:26" x14ac:dyDescent="0.25">
      <c r="A639" s="38">
        <f>IFERROR(VLOOKUP(InteliPar[[#This Row],[Nombre de Articulo]],Productos[],4,FALSE),"00 Falta Info")</f>
        <v>0</v>
      </c>
      <c r="B639" s="34" t="str">
        <f>IFERROR(VLOOKUP(InteliPar[[#This Row],[Nombre de Articulo]],Productos[],3,FALSE),"00 Falta Info")</f>
        <v>Abarrotes</v>
      </c>
      <c r="C639" s="34" t="str">
        <f>IFERROR(VLOOKUP(InteliPar[[#This Row],[Nombre de Articulo]],Productos[],2,FALSE),"00 Falta Info")</f>
        <v>Chocolate</v>
      </c>
      <c r="D639" s="55">
        <v>46106</v>
      </c>
      <c r="E639" s="39" t="s">
        <v>125</v>
      </c>
      <c r="F639" s="40">
        <v>0.9</v>
      </c>
      <c r="G639" s="56">
        <v>138477</v>
      </c>
      <c r="H639" s="42">
        <v>9.6300000000000008</v>
      </c>
      <c r="I639" s="43" t="s">
        <v>73</v>
      </c>
      <c r="J639" s="56">
        <v>14377.98</v>
      </c>
      <c r="K639" s="40">
        <v>0.5</v>
      </c>
      <c r="L639" s="45" t="s">
        <v>74</v>
      </c>
      <c r="M639" s="46" t="s">
        <v>91</v>
      </c>
      <c r="N639" s="40">
        <v>0</v>
      </c>
      <c r="O639" s="57">
        <v>46093</v>
      </c>
      <c r="P639" s="57">
        <v>46099</v>
      </c>
      <c r="Q639" s="49">
        <v>7</v>
      </c>
      <c r="R639" s="49">
        <v>3</v>
      </c>
      <c r="S639" s="58">
        <v>0.35</v>
      </c>
      <c r="T639" s="57">
        <v>46100</v>
      </c>
      <c r="U639" s="49">
        <v>7</v>
      </c>
      <c r="V639" s="42">
        <v>1</v>
      </c>
      <c r="W639" s="40">
        <v>0</v>
      </c>
      <c r="X639" s="59">
        <v>0</v>
      </c>
      <c r="Y639" s="40">
        <v>135</v>
      </c>
      <c r="Z639" s="56">
        <v>120672.33214285714</v>
      </c>
    </row>
    <row r="640" spans="1:26" x14ac:dyDescent="0.25">
      <c r="A640" s="38">
        <f>IFERROR(VLOOKUP(InteliPar[[#This Row],[Nombre de Articulo]],Productos[],4,FALSE),"00 Falta Info")</f>
        <v>0</v>
      </c>
      <c r="B640" s="34" t="str">
        <f>IFERROR(VLOOKUP(InteliPar[[#This Row],[Nombre de Articulo]],Productos[],3,FALSE),"00 Falta Info")</f>
        <v>Abarrotes</v>
      </c>
      <c r="C640" s="34" t="str">
        <f>IFERROR(VLOOKUP(InteliPar[[#This Row],[Nombre de Articulo]],Productos[],2,FALSE),"00 Falta Info")</f>
        <v>Chocolate</v>
      </c>
      <c r="D640" s="55">
        <v>46106</v>
      </c>
      <c r="E640" s="39" t="s">
        <v>126</v>
      </c>
      <c r="F640" s="40">
        <v>0.9</v>
      </c>
      <c r="G640" s="56">
        <v>52899.1</v>
      </c>
      <c r="H640" s="42">
        <v>5.36</v>
      </c>
      <c r="I640" s="43" t="s">
        <v>73</v>
      </c>
      <c r="J640" s="56">
        <v>9876</v>
      </c>
      <c r="K640" s="40">
        <v>0.6</v>
      </c>
      <c r="L640" s="45" t="s">
        <v>74</v>
      </c>
      <c r="M640" s="46" t="s">
        <v>91</v>
      </c>
      <c r="N640" s="40">
        <v>0</v>
      </c>
      <c r="O640" s="57">
        <v>46093</v>
      </c>
      <c r="P640" s="57">
        <v>46099</v>
      </c>
      <c r="Q640" s="49">
        <v>7</v>
      </c>
      <c r="R640" s="49">
        <v>3</v>
      </c>
      <c r="S640" s="58">
        <v>0.35</v>
      </c>
      <c r="T640" s="57">
        <v>46100</v>
      </c>
      <c r="U640" s="49">
        <v>7</v>
      </c>
      <c r="V640" s="42">
        <v>2</v>
      </c>
      <c r="W640" s="40">
        <v>0</v>
      </c>
      <c r="X640" s="59">
        <v>0</v>
      </c>
      <c r="Y640" s="40">
        <v>63</v>
      </c>
      <c r="Z640" s="56">
        <v>38516.400000000001</v>
      </c>
    </row>
    <row r="641" spans="1:26" x14ac:dyDescent="0.25">
      <c r="A641" s="38">
        <f>IFERROR(VLOOKUP(InteliPar[[#This Row],[Nombre de Articulo]],Productos[],4,FALSE),"00 Falta Info")</f>
        <v>0</v>
      </c>
      <c r="B641" s="34" t="str">
        <f>IFERROR(VLOOKUP(InteliPar[[#This Row],[Nombre de Articulo]],Productos[],3,FALSE),"00 Falta Info")</f>
        <v>Abarrotes</v>
      </c>
      <c r="C641" s="34" t="str">
        <f>IFERROR(VLOOKUP(InteliPar[[#This Row],[Nombre de Articulo]],Productos[],2,FALSE),"00 Falta Info")</f>
        <v>Aceite</v>
      </c>
      <c r="D641" s="55">
        <v>46106</v>
      </c>
      <c r="E641" s="39" t="s">
        <v>127</v>
      </c>
      <c r="F641" s="40">
        <v>28</v>
      </c>
      <c r="G641" s="56">
        <v>10745</v>
      </c>
      <c r="H641" s="42">
        <v>7</v>
      </c>
      <c r="I641" s="43">
        <v>1</v>
      </c>
      <c r="J641" s="56">
        <v>1535</v>
      </c>
      <c r="K641" s="40">
        <v>22.7</v>
      </c>
      <c r="L641" s="45" t="s">
        <v>453</v>
      </c>
      <c r="M641" s="46" t="s">
        <v>91</v>
      </c>
      <c r="N641" s="40">
        <v>24</v>
      </c>
      <c r="O641" s="57">
        <v>46093</v>
      </c>
      <c r="P641" s="57">
        <v>46099</v>
      </c>
      <c r="Q641" s="49">
        <v>7</v>
      </c>
      <c r="R641" s="49">
        <v>3</v>
      </c>
      <c r="S641" s="58">
        <v>0.35</v>
      </c>
      <c r="T641" s="57">
        <v>46100</v>
      </c>
      <c r="U641" s="49">
        <v>7</v>
      </c>
      <c r="V641" s="42">
        <v>44</v>
      </c>
      <c r="W641" s="40">
        <v>37</v>
      </c>
      <c r="X641" s="59">
        <v>56795</v>
      </c>
      <c r="Y641" s="40">
        <v>2</v>
      </c>
      <c r="Z641" s="56">
        <v>0</v>
      </c>
    </row>
    <row r="642" spans="1:26" x14ac:dyDescent="0.25">
      <c r="A642" s="38">
        <f>IFERROR(VLOOKUP(InteliPar[[#This Row],[Nombre de Articulo]],Productos[],4,FALSE),"00 Falta Info")</f>
        <v>0</v>
      </c>
      <c r="B642" s="34" t="str">
        <f>IFERROR(VLOOKUP(InteliPar[[#This Row],[Nombre de Articulo]],Productos[],3,FALSE),"00 Falta Info")</f>
        <v>Verduras</v>
      </c>
      <c r="C642" s="34" t="str">
        <f>IFERROR(VLOOKUP(InteliPar[[#This Row],[Nombre de Articulo]],Productos[],2,FALSE),"00 Falta Info")</f>
        <v>Champiñon</v>
      </c>
      <c r="D642" s="55">
        <v>46106</v>
      </c>
      <c r="E642" s="39" t="s">
        <v>128</v>
      </c>
      <c r="F642" s="40">
        <v>2.5</v>
      </c>
      <c r="G642" s="56">
        <v>5460.01</v>
      </c>
      <c r="H642" s="42">
        <v>0.36</v>
      </c>
      <c r="I642" s="43" t="s">
        <v>73</v>
      </c>
      <c r="J642" s="56">
        <v>15166.7</v>
      </c>
      <c r="K642" s="40">
        <v>2.5</v>
      </c>
      <c r="L642" s="45" t="s">
        <v>74</v>
      </c>
      <c r="M642" s="46" t="s">
        <v>461</v>
      </c>
      <c r="N642" s="40">
        <v>0.6</v>
      </c>
      <c r="O642" s="57">
        <v>46093</v>
      </c>
      <c r="P642" s="57">
        <v>46099</v>
      </c>
      <c r="Q642" s="49">
        <v>7</v>
      </c>
      <c r="R642" s="49">
        <v>3</v>
      </c>
      <c r="S642" s="58">
        <v>0.35</v>
      </c>
      <c r="T642" s="57">
        <v>46100</v>
      </c>
      <c r="U642" s="49">
        <v>7</v>
      </c>
      <c r="V642" s="42">
        <v>5</v>
      </c>
      <c r="W642" s="40">
        <v>5</v>
      </c>
      <c r="X642" s="59">
        <v>75833.5</v>
      </c>
      <c r="Y642" s="40">
        <v>1</v>
      </c>
      <c r="Z642" s="56">
        <v>0</v>
      </c>
    </row>
    <row r="643" spans="1:26" x14ac:dyDescent="0.25">
      <c r="A643" s="38">
        <f>IFERROR(VLOOKUP(InteliPar[[#This Row],[Nombre de Articulo]],Productos[],4,FALSE),"00 Falta Info")</f>
        <v>0</v>
      </c>
      <c r="B643" s="34" t="str">
        <f>IFERROR(VLOOKUP(InteliPar[[#This Row],[Nombre de Articulo]],Productos[],3,FALSE),"00 Falta Info")</f>
        <v>Verduras</v>
      </c>
      <c r="C643" s="34" t="str">
        <f>IFERROR(VLOOKUP(InteliPar[[#This Row],[Nombre de Articulo]],Productos[],2,FALSE),"00 Falta Info")</f>
        <v>Champiñon</v>
      </c>
      <c r="D643" s="55">
        <v>46106</v>
      </c>
      <c r="E643" s="39" t="s">
        <v>129</v>
      </c>
      <c r="F643" s="40">
        <v>0.1</v>
      </c>
      <c r="G643" s="56">
        <v>13637</v>
      </c>
      <c r="H643" s="42">
        <v>1.05</v>
      </c>
      <c r="I643" s="43" t="s">
        <v>73</v>
      </c>
      <c r="J643" s="56">
        <v>13000</v>
      </c>
      <c r="K643" s="40">
        <v>0.8</v>
      </c>
      <c r="L643" s="45" t="s">
        <v>74</v>
      </c>
      <c r="M643" s="46" t="s">
        <v>461</v>
      </c>
      <c r="N643" s="40">
        <v>0</v>
      </c>
      <c r="O643" s="57">
        <v>46093</v>
      </c>
      <c r="P643" s="57">
        <v>46099</v>
      </c>
      <c r="Q643" s="49">
        <v>7</v>
      </c>
      <c r="R643" s="49">
        <v>3</v>
      </c>
      <c r="S643" s="58">
        <v>0.35</v>
      </c>
      <c r="T643" s="57">
        <v>46100</v>
      </c>
      <c r="U643" s="49">
        <v>7</v>
      </c>
      <c r="V643" s="42">
        <v>2</v>
      </c>
      <c r="W643" s="40">
        <v>1</v>
      </c>
      <c r="X643" s="59">
        <v>13000</v>
      </c>
      <c r="Y643" s="40">
        <v>9</v>
      </c>
      <c r="Z643" s="56">
        <v>0</v>
      </c>
    </row>
    <row r="644" spans="1:26" x14ac:dyDescent="0.25">
      <c r="A644" s="38">
        <f>IFERROR(VLOOKUP(InteliPar[[#This Row],[Nombre de Articulo]],Productos[],4,FALSE),"00 Falta Info")</f>
        <v>0</v>
      </c>
      <c r="B644" s="34" t="str">
        <f>IFERROR(VLOOKUP(InteliPar[[#This Row],[Nombre de Articulo]],Productos[],3,FALSE),"00 Falta Info")</f>
        <v>Verduras</v>
      </c>
      <c r="C644" s="34" t="str">
        <f>IFERROR(VLOOKUP(InteliPar[[#This Row],[Nombre de Articulo]],Productos[],2,FALSE),"00 Falta Info")</f>
        <v>Palta</v>
      </c>
      <c r="D644" s="55">
        <v>46106</v>
      </c>
      <c r="E644" s="39" t="s">
        <v>92</v>
      </c>
      <c r="F644" s="40">
        <v>11.6</v>
      </c>
      <c r="G644" s="56">
        <v>78710.2</v>
      </c>
      <c r="H644" s="42">
        <v>17.45</v>
      </c>
      <c r="I644" s="43" t="s">
        <v>73</v>
      </c>
      <c r="J644" s="56">
        <v>4510</v>
      </c>
      <c r="K644" s="40">
        <v>17.399999999999999</v>
      </c>
      <c r="L644" s="45" t="s">
        <v>74</v>
      </c>
      <c r="M644" s="46" t="s">
        <v>461</v>
      </c>
      <c r="N644" s="40">
        <v>18</v>
      </c>
      <c r="O644" s="57">
        <v>46093</v>
      </c>
      <c r="P644" s="57">
        <v>46099</v>
      </c>
      <c r="Q644" s="49">
        <v>7</v>
      </c>
      <c r="R644" s="49">
        <v>3</v>
      </c>
      <c r="S644" s="58">
        <v>0.35</v>
      </c>
      <c r="T644" s="57">
        <v>46100</v>
      </c>
      <c r="U644" s="49">
        <v>7</v>
      </c>
      <c r="V644" s="42">
        <v>34</v>
      </c>
      <c r="W644" s="40">
        <v>17</v>
      </c>
      <c r="X644" s="59">
        <v>76670</v>
      </c>
      <c r="Y644" s="40">
        <v>7</v>
      </c>
      <c r="Z644" s="56">
        <v>0</v>
      </c>
    </row>
    <row r="645" spans="1:26" x14ac:dyDescent="0.25">
      <c r="A645" s="38">
        <f>IFERROR(VLOOKUP(InteliPar[[#This Row],[Nombre de Articulo]],Productos[],4,FALSE),"00 Falta Info")</f>
        <v>0</v>
      </c>
      <c r="B645" s="34" t="str">
        <f>IFERROR(VLOOKUP(InteliPar[[#This Row],[Nombre de Articulo]],Productos[],3,FALSE),"00 Falta Info")</f>
        <v>Postres</v>
      </c>
      <c r="C645" s="34" t="str">
        <f>IFERROR(VLOOKUP(InteliPar[[#This Row],[Nombre de Articulo]],Productos[],2,FALSE),"00 Falta Info")</f>
        <v>Tortas</v>
      </c>
      <c r="D645" s="55">
        <v>46106</v>
      </c>
      <c r="E645" s="39" t="s">
        <v>130</v>
      </c>
      <c r="F645" s="40">
        <v>26</v>
      </c>
      <c r="G645" s="56">
        <v>34974</v>
      </c>
      <c r="H645" s="42">
        <v>29</v>
      </c>
      <c r="I645" s="43">
        <v>1</v>
      </c>
      <c r="J645" s="56">
        <v>1206</v>
      </c>
      <c r="K645" s="40">
        <v>27</v>
      </c>
      <c r="L645" s="45" t="s">
        <v>440</v>
      </c>
      <c r="M645" s="46" t="s">
        <v>455</v>
      </c>
      <c r="N645" s="40">
        <v>16</v>
      </c>
      <c r="O645" s="57">
        <v>46093</v>
      </c>
      <c r="P645" s="57">
        <v>46099</v>
      </c>
      <c r="Q645" s="49">
        <v>7</v>
      </c>
      <c r="R645" s="49">
        <v>3</v>
      </c>
      <c r="S645" s="58">
        <v>0.35</v>
      </c>
      <c r="T645" s="57">
        <v>46100</v>
      </c>
      <c r="U645" s="49">
        <v>7</v>
      </c>
      <c r="V645" s="42">
        <v>53</v>
      </c>
      <c r="W645" s="40">
        <v>24</v>
      </c>
      <c r="X645" s="59">
        <v>28944</v>
      </c>
      <c r="Y645" s="40">
        <v>8</v>
      </c>
      <c r="Z645" s="56">
        <v>0</v>
      </c>
    </row>
    <row r="646" spans="1:26" x14ac:dyDescent="0.25">
      <c r="A646" s="38">
        <f>IFERROR(VLOOKUP(InteliPar[[#This Row],[Nombre de Articulo]],Productos[],4,FALSE),"00 Falta Info")</f>
        <v>0</v>
      </c>
      <c r="B646" s="34" t="str">
        <f>IFERROR(VLOOKUP(InteliPar[[#This Row],[Nombre de Articulo]],Productos[],3,FALSE),"00 Falta Info")</f>
        <v>Postres</v>
      </c>
      <c r="C646" s="34" t="str">
        <f>IFERROR(VLOOKUP(InteliPar[[#This Row],[Nombre de Articulo]],Productos[],2,FALSE),"00 Falta Info")</f>
        <v>Tortas</v>
      </c>
      <c r="D646" s="55">
        <v>46106</v>
      </c>
      <c r="E646" s="39" t="s">
        <v>131</v>
      </c>
      <c r="F646" s="40">
        <v>11</v>
      </c>
      <c r="G646" s="56">
        <v>71876</v>
      </c>
      <c r="H646" s="42">
        <v>68</v>
      </c>
      <c r="I646" s="43">
        <v>1</v>
      </c>
      <c r="J646" s="56">
        <v>1057</v>
      </c>
      <c r="K646" s="40">
        <v>11</v>
      </c>
      <c r="L646" s="45" t="s">
        <v>440</v>
      </c>
      <c r="M646" s="46" t="s">
        <v>455</v>
      </c>
      <c r="N646" s="40">
        <v>42</v>
      </c>
      <c r="O646" s="57">
        <v>46093</v>
      </c>
      <c r="P646" s="57">
        <v>46099</v>
      </c>
      <c r="Q646" s="49">
        <v>7</v>
      </c>
      <c r="R646" s="49">
        <v>3</v>
      </c>
      <c r="S646" s="58">
        <v>0.35</v>
      </c>
      <c r="T646" s="57">
        <v>46100</v>
      </c>
      <c r="U646" s="49">
        <v>7</v>
      </c>
      <c r="V646" s="42">
        <v>22</v>
      </c>
      <c r="W646" s="40">
        <v>0</v>
      </c>
      <c r="X646" s="59">
        <v>0</v>
      </c>
      <c r="Y646" s="40">
        <v>43</v>
      </c>
      <c r="Z646" s="56">
        <v>42355.5</v>
      </c>
    </row>
    <row r="647" spans="1:26" x14ac:dyDescent="0.25">
      <c r="A647" s="38">
        <f>IFERROR(VLOOKUP(InteliPar[[#This Row],[Nombre de Articulo]],Productos[],4,FALSE),"00 Falta Info")</f>
        <v>0</v>
      </c>
      <c r="B647" s="34" t="str">
        <f>IFERROR(VLOOKUP(InteliPar[[#This Row],[Nombre de Articulo]],Productos[],3,FALSE),"00 Falta Info")</f>
        <v>Postres</v>
      </c>
      <c r="C647" s="34" t="str">
        <f>IFERROR(VLOOKUP(InteliPar[[#This Row],[Nombre de Articulo]],Productos[],2,FALSE),"00 Falta Info")</f>
        <v>Tortas</v>
      </c>
      <c r="D647" s="55">
        <v>46106</v>
      </c>
      <c r="E647" s="39" t="s">
        <v>143</v>
      </c>
      <c r="F647" s="40">
        <v>19</v>
      </c>
      <c r="G647" s="56">
        <v>71116</v>
      </c>
      <c r="H647" s="42">
        <v>46</v>
      </c>
      <c r="I647" s="43">
        <v>1</v>
      </c>
      <c r="J647" s="56">
        <v>1546</v>
      </c>
      <c r="K647" s="40">
        <v>19</v>
      </c>
      <c r="L647" s="45" t="s">
        <v>440</v>
      </c>
      <c r="M647" s="46" t="s">
        <v>455</v>
      </c>
      <c r="N647" s="40">
        <v>34</v>
      </c>
      <c r="O647" s="57">
        <v>46093</v>
      </c>
      <c r="P647" s="57">
        <v>46099</v>
      </c>
      <c r="Q647" s="49">
        <v>7</v>
      </c>
      <c r="R647" s="49">
        <v>3</v>
      </c>
      <c r="S647" s="58">
        <v>0.35</v>
      </c>
      <c r="T647" s="57">
        <v>46100</v>
      </c>
      <c r="U647" s="49">
        <v>7</v>
      </c>
      <c r="V647" s="42">
        <v>37</v>
      </c>
      <c r="W647" s="40">
        <v>0</v>
      </c>
      <c r="X647" s="59">
        <v>0</v>
      </c>
      <c r="Y647" s="40">
        <v>17</v>
      </c>
      <c r="Z647" s="56">
        <v>0</v>
      </c>
    </row>
    <row r="648" spans="1:26" x14ac:dyDescent="0.25">
      <c r="A648" s="38">
        <f>IFERROR(VLOOKUP(InteliPar[[#This Row],[Nombre de Articulo]],Productos[],4,FALSE),"00 Falta Info")</f>
        <v>0</v>
      </c>
      <c r="B648" s="34" t="str">
        <f>IFERROR(VLOOKUP(InteliPar[[#This Row],[Nombre de Articulo]],Productos[],3,FALSE),"00 Falta Info")</f>
        <v>Postres</v>
      </c>
      <c r="C648" s="34" t="str">
        <f>IFERROR(VLOOKUP(InteliPar[[#This Row],[Nombre de Articulo]],Productos[],2,FALSE),"00 Falta Info")</f>
        <v>Tortas</v>
      </c>
      <c r="D648" s="55">
        <v>46106</v>
      </c>
      <c r="E648" s="39" t="s">
        <v>132</v>
      </c>
      <c r="F648" s="40">
        <v>213</v>
      </c>
      <c r="G648" s="56">
        <v>60480</v>
      </c>
      <c r="H648" s="42">
        <v>252</v>
      </c>
      <c r="I648" s="43">
        <v>1</v>
      </c>
      <c r="J648" s="56">
        <v>240</v>
      </c>
      <c r="K648" s="40">
        <v>213</v>
      </c>
      <c r="L648" s="45" t="s">
        <v>440</v>
      </c>
      <c r="M648" s="46" t="s">
        <v>455</v>
      </c>
      <c r="N648" s="40">
        <v>0</v>
      </c>
      <c r="O648" s="57">
        <v>46093</v>
      </c>
      <c r="P648" s="57">
        <v>46099</v>
      </c>
      <c r="Q648" s="49">
        <v>7</v>
      </c>
      <c r="R648" s="49">
        <v>3</v>
      </c>
      <c r="S648" s="58">
        <v>0.35</v>
      </c>
      <c r="T648" s="57">
        <v>46100</v>
      </c>
      <c r="U648" s="49">
        <v>7</v>
      </c>
      <c r="V648" s="42">
        <v>411</v>
      </c>
      <c r="W648" s="40">
        <v>159</v>
      </c>
      <c r="X648" s="59">
        <v>38160</v>
      </c>
      <c r="Y648" s="40">
        <v>8</v>
      </c>
      <c r="Z648" s="56">
        <v>0</v>
      </c>
    </row>
    <row r="649" spans="1:26" x14ac:dyDescent="0.25">
      <c r="A649" s="38">
        <f>IFERROR(VLOOKUP(InteliPar[[#This Row],[Nombre de Articulo]],Productos[],4,FALSE),"00 Falta Info")</f>
        <v>0</v>
      </c>
      <c r="B649" s="34" t="str">
        <f>IFERROR(VLOOKUP(InteliPar[[#This Row],[Nombre de Articulo]],Productos[],3,FALSE),"00 Falta Info")</f>
        <v>Postres</v>
      </c>
      <c r="C649" s="34" t="str">
        <f>IFERROR(VLOOKUP(InteliPar[[#This Row],[Nombre de Articulo]],Productos[],2,FALSE),"00 Falta Info")</f>
        <v>Tortas</v>
      </c>
      <c r="D649" s="55">
        <v>46106</v>
      </c>
      <c r="E649" s="39" t="s">
        <v>144</v>
      </c>
      <c r="F649" s="40">
        <v>192</v>
      </c>
      <c r="G649" s="56">
        <v>57609</v>
      </c>
      <c r="H649" s="42">
        <v>173</v>
      </c>
      <c r="I649" s="43">
        <v>1</v>
      </c>
      <c r="J649" s="56">
        <v>333</v>
      </c>
      <c r="K649" s="40">
        <v>192</v>
      </c>
      <c r="L649" s="45" t="s">
        <v>440</v>
      </c>
      <c r="M649" s="46" t="s">
        <v>455</v>
      </c>
      <c r="N649" s="40">
        <v>0</v>
      </c>
      <c r="O649" s="57">
        <v>46093</v>
      </c>
      <c r="P649" s="57">
        <v>46099</v>
      </c>
      <c r="Q649" s="49">
        <v>7</v>
      </c>
      <c r="R649" s="49">
        <v>3</v>
      </c>
      <c r="S649" s="58">
        <v>0.35</v>
      </c>
      <c r="T649" s="57">
        <v>46100</v>
      </c>
      <c r="U649" s="49">
        <v>7</v>
      </c>
      <c r="V649" s="42">
        <v>371</v>
      </c>
      <c r="W649" s="40">
        <v>198</v>
      </c>
      <c r="X649" s="59">
        <v>65934</v>
      </c>
      <c r="Y649" s="40">
        <v>6</v>
      </c>
      <c r="Z649" s="56">
        <v>0</v>
      </c>
    </row>
    <row r="650" spans="1:26" x14ac:dyDescent="0.25">
      <c r="A650" s="38">
        <f>IFERROR(VLOOKUP(InteliPar[[#This Row],[Nombre de Articulo]],Productos[],4,FALSE),"00 Falta Info")</f>
        <v>0</v>
      </c>
      <c r="B650" s="34" t="str">
        <f>IFERROR(VLOOKUP(InteliPar[[#This Row],[Nombre de Articulo]],Productos[],3,FALSE),"00 Falta Info")</f>
        <v>Postres</v>
      </c>
      <c r="C650" s="34" t="str">
        <f>IFERROR(VLOOKUP(InteliPar[[#This Row],[Nombre de Articulo]],Productos[],2,FALSE),"00 Falta Info")</f>
        <v>Tortas</v>
      </c>
      <c r="D650" s="55">
        <v>46106</v>
      </c>
      <c r="E650" s="39" t="s">
        <v>133</v>
      </c>
      <c r="F650" s="40"/>
      <c r="G650" s="56">
        <v>6580</v>
      </c>
      <c r="H650" s="42">
        <v>14</v>
      </c>
      <c r="I650" s="43">
        <v>1</v>
      </c>
      <c r="J650" s="56">
        <v>470</v>
      </c>
      <c r="K650" s="40">
        <v>0</v>
      </c>
      <c r="L650" s="45" t="s">
        <v>440</v>
      </c>
      <c r="M650" s="46" t="s">
        <v>455</v>
      </c>
      <c r="N650" s="40">
        <v>0</v>
      </c>
      <c r="O650" s="57">
        <v>46093</v>
      </c>
      <c r="P650" s="57">
        <v>46099</v>
      </c>
      <c r="Q650" s="49">
        <v>7</v>
      </c>
      <c r="R650" s="49">
        <v>3</v>
      </c>
      <c r="S650" s="58">
        <v>0.35</v>
      </c>
      <c r="T650" s="57">
        <v>46100</v>
      </c>
      <c r="U650" s="49">
        <v>7</v>
      </c>
      <c r="V650" s="42">
        <v>0</v>
      </c>
      <c r="W650" s="40">
        <v>0</v>
      </c>
      <c r="X650" s="59">
        <v>0</v>
      </c>
      <c r="Y650" s="40">
        <v>0</v>
      </c>
      <c r="Z650" s="56">
        <v>0</v>
      </c>
    </row>
    <row r="651" spans="1:26" x14ac:dyDescent="0.25">
      <c r="A651" s="38">
        <f>IFERROR(VLOOKUP(InteliPar[[#This Row],[Nombre de Articulo]],Productos[],4,FALSE),"00 Falta Info")</f>
        <v>0</v>
      </c>
      <c r="B651" s="34" t="str">
        <f>IFERROR(VLOOKUP(InteliPar[[#This Row],[Nombre de Articulo]],Productos[],3,FALSE),"00 Falta Info")</f>
        <v>Postres</v>
      </c>
      <c r="C651" s="34" t="str">
        <f>IFERROR(VLOOKUP(InteliPar[[#This Row],[Nombre de Articulo]],Productos[],2,FALSE),"00 Falta Info")</f>
        <v>Tortas</v>
      </c>
      <c r="D651" s="55">
        <v>46106</v>
      </c>
      <c r="E651" s="39" t="s">
        <v>145</v>
      </c>
      <c r="F651" s="40">
        <v>11</v>
      </c>
      <c r="G651" s="56">
        <v>27360</v>
      </c>
      <c r="H651" s="42">
        <v>24</v>
      </c>
      <c r="I651" s="43">
        <v>1</v>
      </c>
      <c r="J651" s="56">
        <v>1140</v>
      </c>
      <c r="K651" s="40">
        <v>11</v>
      </c>
      <c r="L651" s="45" t="s">
        <v>440</v>
      </c>
      <c r="M651" s="46" t="s">
        <v>455</v>
      </c>
      <c r="N651" s="40">
        <v>0</v>
      </c>
      <c r="O651" s="57">
        <v>46093</v>
      </c>
      <c r="P651" s="57">
        <v>46099</v>
      </c>
      <c r="Q651" s="49">
        <v>7</v>
      </c>
      <c r="R651" s="49">
        <v>3</v>
      </c>
      <c r="S651" s="58">
        <v>0.35</v>
      </c>
      <c r="T651" s="57">
        <v>46100</v>
      </c>
      <c r="U651" s="49">
        <v>7</v>
      </c>
      <c r="V651" s="42">
        <v>22</v>
      </c>
      <c r="W651" s="40">
        <v>0</v>
      </c>
      <c r="X651" s="59">
        <v>0</v>
      </c>
      <c r="Y651" s="40">
        <v>15</v>
      </c>
      <c r="Z651" s="56">
        <v>0</v>
      </c>
    </row>
    <row r="652" spans="1:26" x14ac:dyDescent="0.25">
      <c r="A652" s="38">
        <f>IFERROR(VLOOKUP(InteliPar[[#This Row],[Nombre de Articulo]],Productos[],4,FALSE),"00 Falta Info")</f>
        <v>0</v>
      </c>
      <c r="B652" s="34" t="str">
        <f>IFERROR(VLOOKUP(InteliPar[[#This Row],[Nombre de Articulo]],Productos[],3,FALSE),"00 Falta Info")</f>
        <v>Postres</v>
      </c>
      <c r="C652" s="34" t="str">
        <f>IFERROR(VLOOKUP(InteliPar[[#This Row],[Nombre de Articulo]],Productos[],2,FALSE),"00 Falta Info")</f>
        <v>Tortas</v>
      </c>
      <c r="D652" s="55">
        <v>46106</v>
      </c>
      <c r="E652" s="39" t="s">
        <v>135</v>
      </c>
      <c r="F652" s="40">
        <v>11</v>
      </c>
      <c r="G652" s="56">
        <v>3264</v>
      </c>
      <c r="H652" s="42">
        <v>12</v>
      </c>
      <c r="I652" s="43">
        <v>1</v>
      </c>
      <c r="J652" s="56">
        <v>272</v>
      </c>
      <c r="K652" s="40">
        <v>11</v>
      </c>
      <c r="L652" s="45" t="s">
        <v>440</v>
      </c>
      <c r="M652" s="46" t="s">
        <v>455</v>
      </c>
      <c r="N652" s="40">
        <v>12</v>
      </c>
      <c r="O652" s="57">
        <v>46093</v>
      </c>
      <c r="P652" s="57">
        <v>46099</v>
      </c>
      <c r="Q652" s="49">
        <v>7</v>
      </c>
      <c r="R652" s="49">
        <v>3</v>
      </c>
      <c r="S652" s="58">
        <v>0.35</v>
      </c>
      <c r="T652" s="57">
        <v>46100</v>
      </c>
      <c r="U652" s="49">
        <v>7</v>
      </c>
      <c r="V652" s="42">
        <v>22</v>
      </c>
      <c r="W652" s="40">
        <v>10</v>
      </c>
      <c r="X652" s="59">
        <v>2720</v>
      </c>
      <c r="Y652" s="40">
        <v>8</v>
      </c>
      <c r="Z652" s="56">
        <v>0</v>
      </c>
    </row>
    <row r="653" spans="1:26" x14ac:dyDescent="0.25">
      <c r="A653" s="38">
        <f>IFERROR(VLOOKUP(InteliPar[[#This Row],[Nombre de Articulo]],Productos[],4,FALSE),"00 Falta Info")</f>
        <v>0</v>
      </c>
      <c r="B653" s="34" t="str">
        <f>IFERROR(VLOOKUP(InteliPar[[#This Row],[Nombre de Articulo]],Productos[],3,FALSE),"00 Falta Info")</f>
        <v>Colación</v>
      </c>
      <c r="C653" s="34" t="str">
        <f>IFERROR(VLOOKUP(InteliPar[[#This Row],[Nombre de Articulo]],Productos[],2,FALSE),"00 Falta Info")</f>
        <v>Colacion</v>
      </c>
      <c r="D653" s="55">
        <v>46106</v>
      </c>
      <c r="E653" s="39" t="s">
        <v>137</v>
      </c>
      <c r="F653" s="40">
        <v>4</v>
      </c>
      <c r="G653" s="56">
        <v>62400</v>
      </c>
      <c r="H653" s="42">
        <v>12</v>
      </c>
      <c r="I653" s="43" t="s">
        <v>73</v>
      </c>
      <c r="J653" s="56">
        <v>5200</v>
      </c>
      <c r="K653" s="40">
        <v>6.7</v>
      </c>
      <c r="L653" s="45" t="s">
        <v>74</v>
      </c>
      <c r="M653" s="46" t="s">
        <v>441</v>
      </c>
      <c r="N653" s="40">
        <v>8</v>
      </c>
      <c r="O653" s="57">
        <v>46093</v>
      </c>
      <c r="P653" s="57">
        <v>46099</v>
      </c>
      <c r="Q653" s="49">
        <v>7</v>
      </c>
      <c r="R653" s="49">
        <v>3</v>
      </c>
      <c r="S653" s="58">
        <v>0.35</v>
      </c>
      <c r="T653" s="57">
        <v>46100</v>
      </c>
      <c r="U653" s="49">
        <v>7</v>
      </c>
      <c r="V653" s="42">
        <v>13</v>
      </c>
      <c r="W653" s="40">
        <v>1</v>
      </c>
      <c r="X653" s="59">
        <v>5200</v>
      </c>
      <c r="Y653" s="40">
        <v>13</v>
      </c>
      <c r="Z653" s="56">
        <v>0</v>
      </c>
    </row>
    <row r="654" spans="1:26" x14ac:dyDescent="0.25">
      <c r="A654" s="38">
        <f>IFERROR(VLOOKUP(InteliPar[[#This Row],[Nombre de Articulo]],Productos[],4,FALSE),"00 Falta Info")</f>
        <v>0</v>
      </c>
      <c r="B654" s="34" t="str">
        <f>IFERROR(VLOOKUP(InteliPar[[#This Row],[Nombre de Articulo]],Productos[],3,FALSE),"00 Falta Info")</f>
        <v>Colación</v>
      </c>
      <c r="C654" s="34" t="str">
        <f>IFERROR(VLOOKUP(InteliPar[[#This Row],[Nombre de Articulo]],Productos[],2,FALSE),"00 Falta Info")</f>
        <v>Colacion</v>
      </c>
      <c r="D654" s="55">
        <v>46106</v>
      </c>
      <c r="E654" s="39" t="s">
        <v>141</v>
      </c>
      <c r="F654" s="40">
        <v>7.8</v>
      </c>
      <c r="G654" s="56">
        <v>33200</v>
      </c>
      <c r="H654" s="42">
        <v>4.1500000000000004</v>
      </c>
      <c r="I654" s="43" t="s">
        <v>73</v>
      </c>
      <c r="J654" s="56">
        <v>8000</v>
      </c>
      <c r="K654" s="40">
        <v>7.9</v>
      </c>
      <c r="L654" s="45" t="s">
        <v>74</v>
      </c>
      <c r="M654" s="46" t="s">
        <v>456</v>
      </c>
      <c r="N654" s="40">
        <v>12</v>
      </c>
      <c r="O654" s="57">
        <v>46093</v>
      </c>
      <c r="P654" s="57">
        <v>46099</v>
      </c>
      <c r="Q654" s="49">
        <v>7</v>
      </c>
      <c r="R654" s="49">
        <v>3</v>
      </c>
      <c r="S654" s="58">
        <v>0.35</v>
      </c>
      <c r="T654" s="57">
        <v>46100</v>
      </c>
      <c r="U654" s="49">
        <v>7</v>
      </c>
      <c r="V654" s="42">
        <v>16</v>
      </c>
      <c r="W654" s="40">
        <v>12</v>
      </c>
      <c r="X654" s="59">
        <v>96000</v>
      </c>
      <c r="Y654" s="40">
        <v>4</v>
      </c>
      <c r="Z654" s="56">
        <v>0</v>
      </c>
    </row>
    <row r="655" spans="1:26" x14ac:dyDescent="0.25">
      <c r="A655" s="38">
        <f>IFERROR(VLOOKUP(InteliPar[[#This Row],[Nombre de Articulo]],Productos[],4,FALSE),"00 Falta Info")</f>
        <v>0</v>
      </c>
      <c r="B655" s="34" t="str">
        <f>IFERROR(VLOOKUP(InteliPar[[#This Row],[Nombre de Articulo]],Productos[],3,FALSE),"00 Falta Info")</f>
        <v>Colación</v>
      </c>
      <c r="C655" s="34" t="str">
        <f>IFERROR(VLOOKUP(InteliPar[[#This Row],[Nombre de Articulo]],Productos[],2,FALSE),"00 Falta Info")</f>
        <v>Colacion</v>
      </c>
      <c r="D655" s="55">
        <v>46106</v>
      </c>
      <c r="E655" s="39" t="s">
        <v>138</v>
      </c>
      <c r="F655" s="40"/>
      <c r="G655" s="56"/>
      <c r="H655" s="42"/>
      <c r="I655" s="43" t="s">
        <v>73</v>
      </c>
      <c r="J655" s="56"/>
      <c r="K655" s="40">
        <v>19.8</v>
      </c>
      <c r="L655" s="45" t="s">
        <v>74</v>
      </c>
      <c r="M655" s="46" t="s">
        <v>437</v>
      </c>
      <c r="N655" s="40">
        <v>0</v>
      </c>
      <c r="O655" s="57">
        <v>46093</v>
      </c>
      <c r="P655" s="57">
        <v>46099</v>
      </c>
      <c r="Q655" s="49">
        <v>7</v>
      </c>
      <c r="R655" s="49">
        <v>3</v>
      </c>
      <c r="S655" s="58">
        <v>0.35</v>
      </c>
      <c r="T655" s="57">
        <v>46100</v>
      </c>
      <c r="U655" s="49">
        <v>7</v>
      </c>
      <c r="V655" s="42">
        <v>39</v>
      </c>
      <c r="W655" s="40">
        <v>39</v>
      </c>
      <c r="X655" s="59">
        <v>0</v>
      </c>
      <c r="Y655" s="40">
        <v>0</v>
      </c>
      <c r="Z655" s="56">
        <v>0</v>
      </c>
    </row>
    <row r="656" spans="1:26" x14ac:dyDescent="0.25">
      <c r="A656" s="38">
        <f>IFERROR(VLOOKUP(InteliPar[[#This Row],[Nombre de Articulo]],Productos[],4,FALSE),"00 Falta Info")</f>
        <v>0</v>
      </c>
      <c r="B656" s="34" t="str">
        <f>IFERROR(VLOOKUP(InteliPar[[#This Row],[Nombre de Articulo]],Productos[],3,FALSE),"00 Falta Info")</f>
        <v>Colación</v>
      </c>
      <c r="C656" s="34" t="str">
        <f>IFERROR(VLOOKUP(InteliPar[[#This Row],[Nombre de Articulo]],Productos[],2,FALSE),"00 Falta Info")</f>
        <v>Colacion</v>
      </c>
      <c r="D656" s="55">
        <v>46106</v>
      </c>
      <c r="E656" s="39" t="s">
        <v>140</v>
      </c>
      <c r="F656" s="40"/>
      <c r="G656" s="56">
        <v>52950</v>
      </c>
      <c r="H656" s="42">
        <v>21.18</v>
      </c>
      <c r="I656" s="43" t="s">
        <v>73</v>
      </c>
      <c r="J656" s="56">
        <v>2500</v>
      </c>
      <c r="K656" s="40">
        <v>15</v>
      </c>
      <c r="L656" s="45" t="s">
        <v>74</v>
      </c>
      <c r="M656" s="46" t="s">
        <v>437</v>
      </c>
      <c r="N656" s="40">
        <v>21.2</v>
      </c>
      <c r="O656" s="57">
        <v>46093</v>
      </c>
      <c r="P656" s="57">
        <v>46099</v>
      </c>
      <c r="Q656" s="49">
        <v>7</v>
      </c>
      <c r="R656" s="49">
        <v>3</v>
      </c>
      <c r="S656" s="58">
        <v>0.35</v>
      </c>
      <c r="T656" s="57">
        <v>46100</v>
      </c>
      <c r="U656" s="49">
        <v>7</v>
      </c>
      <c r="V656" s="42">
        <v>29</v>
      </c>
      <c r="W656" s="40">
        <v>8</v>
      </c>
      <c r="X656" s="59">
        <v>20000</v>
      </c>
      <c r="Y656" s="40">
        <v>10</v>
      </c>
      <c r="Z656" s="56">
        <v>0</v>
      </c>
    </row>
    <row r="657" spans="1:26" x14ac:dyDescent="0.25">
      <c r="A657" s="38">
        <f>IFERROR(VLOOKUP(InteliPar[[#This Row],[Nombre de Articulo]],Productos[],4,FALSE),"00 Falta Info")</f>
        <v>0</v>
      </c>
      <c r="B657" s="34" t="str">
        <f>IFERROR(VLOOKUP(InteliPar[[#This Row],[Nombre de Articulo]],Productos[],3,FALSE),"00 Falta Info")</f>
        <v>Aves</v>
      </c>
      <c r="C657" s="34" t="str">
        <f>IFERROR(VLOOKUP(InteliPar[[#This Row],[Nombre de Articulo]],Productos[],2,FALSE),"00 Falta Info")</f>
        <v>Pollo</v>
      </c>
      <c r="D657" s="55">
        <v>46113</v>
      </c>
      <c r="E657" s="39" t="s">
        <v>71</v>
      </c>
      <c r="F657" s="40">
        <v>1.9</v>
      </c>
      <c r="G657" s="56">
        <v>123756</v>
      </c>
      <c r="H657" s="42">
        <v>29.84</v>
      </c>
      <c r="I657" s="43" t="s">
        <v>73</v>
      </c>
      <c r="J657" s="56">
        <v>4147.66</v>
      </c>
      <c r="K657" s="40">
        <v>4.2</v>
      </c>
      <c r="L657" s="45" t="s">
        <v>74</v>
      </c>
      <c r="M657" s="46" t="s">
        <v>437</v>
      </c>
      <c r="N657" s="40">
        <v>0</v>
      </c>
      <c r="O657" s="57">
        <v>46100</v>
      </c>
      <c r="P657" s="57">
        <v>46106</v>
      </c>
      <c r="Q657" s="49">
        <v>7</v>
      </c>
      <c r="R657" s="49">
        <v>3</v>
      </c>
      <c r="S657" s="58">
        <v>0.35</v>
      </c>
      <c r="T657" s="57">
        <v>46107</v>
      </c>
      <c r="U657" s="49">
        <v>7</v>
      </c>
      <c r="V657" s="42">
        <v>9</v>
      </c>
      <c r="W657" s="40">
        <v>0</v>
      </c>
      <c r="X657" s="59">
        <v>0</v>
      </c>
      <c r="Y657" s="40">
        <v>50</v>
      </c>
      <c r="Z657" s="56">
        <v>80879.37</v>
      </c>
    </row>
    <row r="658" spans="1:26" x14ac:dyDescent="0.25">
      <c r="A658" s="38">
        <f>IFERROR(VLOOKUP(InteliPar[[#This Row],[Nombre de Articulo]],Productos[],4,FALSE),"00 Falta Info")</f>
        <v>0</v>
      </c>
      <c r="B658" s="34" t="str">
        <f>IFERROR(VLOOKUP(InteliPar[[#This Row],[Nombre de Articulo]],Productos[],3,FALSE),"00 Falta Info")</f>
        <v>Carnes</v>
      </c>
      <c r="C658" s="34" t="str">
        <f>IFERROR(VLOOKUP(InteliPar[[#This Row],[Nombre de Articulo]],Productos[],2,FALSE),"00 Falta Info")</f>
        <v>Vacuno</v>
      </c>
      <c r="D658" s="55">
        <v>46113</v>
      </c>
      <c r="E658" s="39" t="s">
        <v>102</v>
      </c>
      <c r="F658" s="40">
        <v>0.9</v>
      </c>
      <c r="G658" s="56"/>
      <c r="H658" s="42"/>
      <c r="I658" s="43" t="s">
        <v>73</v>
      </c>
      <c r="J658" s="56">
        <v>15990</v>
      </c>
      <c r="K658" s="40">
        <v>8.1999999999999993</v>
      </c>
      <c r="L658" s="45" t="s">
        <v>74</v>
      </c>
      <c r="M658" s="46" t="s">
        <v>438</v>
      </c>
      <c r="N658" s="40">
        <v>0</v>
      </c>
      <c r="O658" s="57">
        <v>46100</v>
      </c>
      <c r="P658" s="57">
        <v>46106</v>
      </c>
      <c r="Q658" s="49">
        <v>7</v>
      </c>
      <c r="R658" s="49">
        <v>3</v>
      </c>
      <c r="S658" s="58">
        <v>0.35</v>
      </c>
      <c r="T658" s="57">
        <v>46107</v>
      </c>
      <c r="U658" s="49">
        <v>7</v>
      </c>
      <c r="V658" s="42">
        <v>16</v>
      </c>
      <c r="W658" s="40">
        <v>16</v>
      </c>
      <c r="X658" s="59">
        <v>255840</v>
      </c>
      <c r="Y658" s="40">
        <v>0</v>
      </c>
      <c r="Z658" s="56">
        <v>0</v>
      </c>
    </row>
    <row r="659" spans="1:26" x14ac:dyDescent="0.25">
      <c r="A659" s="38">
        <f>IFERROR(VLOOKUP(InteliPar[[#This Row],[Nombre de Articulo]],Productos[],4,FALSE),"00 Falta Info")</f>
        <v>0</v>
      </c>
      <c r="B659" s="34" t="str">
        <f>IFERROR(VLOOKUP(InteliPar[[#This Row],[Nombre de Articulo]],Productos[],3,FALSE),"00 Falta Info")</f>
        <v>Carnes</v>
      </c>
      <c r="C659" s="34" t="str">
        <f>IFERROR(VLOOKUP(InteliPar[[#This Row],[Nombre de Articulo]],Productos[],2,FALSE),"00 Falta Info")</f>
        <v>Vacuno</v>
      </c>
      <c r="D659" s="55">
        <v>46113</v>
      </c>
      <c r="E659" s="39" t="s">
        <v>103</v>
      </c>
      <c r="F659" s="40">
        <v>155</v>
      </c>
      <c r="G659" s="56">
        <v>925970</v>
      </c>
      <c r="H659" s="42">
        <v>103</v>
      </c>
      <c r="I659" s="43" t="s">
        <v>458</v>
      </c>
      <c r="J659" s="56">
        <v>8990</v>
      </c>
      <c r="K659" s="40">
        <v>209.3</v>
      </c>
      <c r="L659" s="45" t="s">
        <v>440</v>
      </c>
      <c r="M659" s="46" t="s">
        <v>441</v>
      </c>
      <c r="N659" s="40">
        <v>180</v>
      </c>
      <c r="O659" s="57">
        <v>46100</v>
      </c>
      <c r="P659" s="57">
        <v>46106</v>
      </c>
      <c r="Q659" s="49">
        <v>7</v>
      </c>
      <c r="R659" s="49">
        <v>3</v>
      </c>
      <c r="S659" s="58">
        <v>0.35</v>
      </c>
      <c r="T659" s="57">
        <v>46107</v>
      </c>
      <c r="U659" s="49">
        <v>7</v>
      </c>
      <c r="V659" s="42">
        <v>404</v>
      </c>
      <c r="W659" s="40">
        <v>301</v>
      </c>
      <c r="X659" s="59">
        <v>2705990</v>
      </c>
      <c r="Y659" s="40">
        <v>3</v>
      </c>
      <c r="Z659" s="56">
        <v>0</v>
      </c>
    </row>
    <row r="660" spans="1:26" x14ac:dyDescent="0.25">
      <c r="A660" s="38">
        <f>IFERROR(VLOOKUP(InteliPar[[#This Row],[Nombre de Articulo]],Productos[],4,FALSE),"00 Falta Info")</f>
        <v>0</v>
      </c>
      <c r="B660" s="34" t="str">
        <f>IFERROR(VLOOKUP(InteliPar[[#This Row],[Nombre de Articulo]],Productos[],3,FALSE),"00 Falta Info")</f>
        <v>Carnes</v>
      </c>
      <c r="C660" s="34" t="str">
        <f>IFERROR(VLOOKUP(InteliPar[[#This Row],[Nombre de Articulo]],Productos[],2,FALSE),"00 Falta Info")</f>
        <v>Vacuno</v>
      </c>
      <c r="D660" s="55">
        <v>46113</v>
      </c>
      <c r="E660" s="39" t="s">
        <v>84</v>
      </c>
      <c r="F660" s="40">
        <v>26.9</v>
      </c>
      <c r="G660" s="56">
        <v>574134</v>
      </c>
      <c r="H660" s="42">
        <v>38.47</v>
      </c>
      <c r="I660" s="43" t="s">
        <v>73</v>
      </c>
      <c r="J660" s="56">
        <v>14925.78</v>
      </c>
      <c r="K660" s="40">
        <v>26.9</v>
      </c>
      <c r="L660" s="45" t="s">
        <v>74</v>
      </c>
      <c r="M660" s="46" t="s">
        <v>459</v>
      </c>
      <c r="N660" s="40">
        <v>16.2</v>
      </c>
      <c r="O660" s="57">
        <v>46100</v>
      </c>
      <c r="P660" s="57">
        <v>46106</v>
      </c>
      <c r="Q660" s="49">
        <v>7</v>
      </c>
      <c r="R660" s="49">
        <v>3</v>
      </c>
      <c r="S660" s="58">
        <v>0.35</v>
      </c>
      <c r="T660" s="57">
        <v>46107</v>
      </c>
      <c r="U660" s="49">
        <v>7</v>
      </c>
      <c r="V660" s="42">
        <v>52</v>
      </c>
      <c r="W660" s="40">
        <v>14</v>
      </c>
      <c r="X660" s="59">
        <v>208960.92</v>
      </c>
      <c r="Y660" s="40">
        <v>10</v>
      </c>
      <c r="Z660" s="56">
        <v>0</v>
      </c>
    </row>
    <row r="661" spans="1:26" x14ac:dyDescent="0.25">
      <c r="A661" s="38">
        <f>IFERROR(VLOOKUP(InteliPar[[#This Row],[Nombre de Articulo]],Productos[],4,FALSE),"00 Falta Info")</f>
        <v>0</v>
      </c>
      <c r="B661" s="34" t="str">
        <f>IFERROR(VLOOKUP(InteliPar[[#This Row],[Nombre de Articulo]],Productos[],3,FALSE),"00 Falta Info")</f>
        <v>Carnes</v>
      </c>
      <c r="C661" s="34" t="str">
        <f>IFERROR(VLOOKUP(InteliPar[[#This Row],[Nombre de Articulo]],Productos[],2,FALSE),"00 Falta Info")</f>
        <v>Vacuno</v>
      </c>
      <c r="D661" s="55">
        <v>46113</v>
      </c>
      <c r="E661" s="39" t="s">
        <v>104</v>
      </c>
      <c r="F661" s="40">
        <v>32</v>
      </c>
      <c r="G661" s="56">
        <v>331500</v>
      </c>
      <c r="H661" s="42">
        <v>39</v>
      </c>
      <c r="I661" s="43" t="s">
        <v>458</v>
      </c>
      <c r="J661" s="56">
        <v>8500</v>
      </c>
      <c r="K661" s="40">
        <v>32</v>
      </c>
      <c r="L661" s="45" t="s">
        <v>440</v>
      </c>
      <c r="M661" s="46" t="s">
        <v>441</v>
      </c>
      <c r="N661" s="40">
        <v>20</v>
      </c>
      <c r="O661" s="57">
        <v>46100</v>
      </c>
      <c r="P661" s="57">
        <v>46106</v>
      </c>
      <c r="Q661" s="49">
        <v>7</v>
      </c>
      <c r="R661" s="49">
        <v>3</v>
      </c>
      <c r="S661" s="58">
        <v>0.35</v>
      </c>
      <c r="T661" s="57">
        <v>46107</v>
      </c>
      <c r="U661" s="49">
        <v>7</v>
      </c>
      <c r="V661" s="42">
        <v>62</v>
      </c>
      <c r="W661" s="40">
        <v>23</v>
      </c>
      <c r="X661" s="59">
        <v>195500</v>
      </c>
      <c r="Y661" s="40">
        <v>9</v>
      </c>
      <c r="Z661" s="56">
        <v>0</v>
      </c>
    </row>
    <row r="662" spans="1:26" x14ac:dyDescent="0.25">
      <c r="A662" s="38">
        <f>IFERROR(VLOOKUP(InteliPar[[#This Row],[Nombre de Articulo]],Productos[],4,FALSE),"00 Falta Info")</f>
        <v>0</v>
      </c>
      <c r="B662" s="34" t="str">
        <f>IFERROR(VLOOKUP(InteliPar[[#This Row],[Nombre de Articulo]],Productos[],3,FALSE),"00 Falta Info")</f>
        <v>Carnes</v>
      </c>
      <c r="C662" s="34" t="str">
        <f>IFERROR(VLOOKUP(InteliPar[[#This Row],[Nombre de Articulo]],Productos[],2,FALSE),"00 Falta Info")</f>
        <v>Vacuno</v>
      </c>
      <c r="D662" s="55">
        <v>46113</v>
      </c>
      <c r="E662" s="39" t="s">
        <v>105</v>
      </c>
      <c r="F662" s="40">
        <v>6.3</v>
      </c>
      <c r="G662" s="56">
        <v>142722</v>
      </c>
      <c r="H662" s="42">
        <v>16.29</v>
      </c>
      <c r="I662" s="43" t="s">
        <v>73</v>
      </c>
      <c r="J662" s="56">
        <v>8761.33</v>
      </c>
      <c r="K662" s="40">
        <v>6.9</v>
      </c>
      <c r="L662" s="45" t="s">
        <v>74</v>
      </c>
      <c r="M662" s="46" t="s">
        <v>441</v>
      </c>
      <c r="N662" s="40">
        <v>5</v>
      </c>
      <c r="O662" s="57">
        <v>46100</v>
      </c>
      <c r="P662" s="57">
        <v>46106</v>
      </c>
      <c r="Q662" s="49">
        <v>7</v>
      </c>
      <c r="R662" s="49">
        <v>3</v>
      </c>
      <c r="S662" s="58">
        <v>0.35</v>
      </c>
      <c r="T662" s="57">
        <v>46107</v>
      </c>
      <c r="U662" s="49">
        <v>7</v>
      </c>
      <c r="V662" s="42">
        <v>14</v>
      </c>
      <c r="W662" s="40">
        <v>0</v>
      </c>
      <c r="X662" s="59">
        <v>0</v>
      </c>
      <c r="Y662" s="40">
        <v>17</v>
      </c>
      <c r="Z662" s="56">
        <v>0</v>
      </c>
    </row>
    <row r="663" spans="1:26" x14ac:dyDescent="0.25">
      <c r="A663" s="38">
        <f>IFERROR(VLOOKUP(InteliPar[[#This Row],[Nombre de Articulo]],Productos[],4,FALSE),"00 Falta Info")</f>
        <v>0</v>
      </c>
      <c r="B663" s="34" t="str">
        <f>IFERROR(VLOOKUP(InteliPar[[#This Row],[Nombre de Articulo]],Productos[],3,FALSE),"00 Falta Info")</f>
        <v>Carnes</v>
      </c>
      <c r="C663" s="34" t="str">
        <f>IFERROR(VLOOKUP(InteliPar[[#This Row],[Nombre de Articulo]],Productos[],2,FALSE),"00 Falta Info")</f>
        <v>Vacuno</v>
      </c>
      <c r="D663" s="55">
        <v>46113</v>
      </c>
      <c r="E663" s="39" t="s">
        <v>106</v>
      </c>
      <c r="F663" s="40">
        <v>21</v>
      </c>
      <c r="G663" s="56">
        <v>222000</v>
      </c>
      <c r="H663" s="42">
        <v>74</v>
      </c>
      <c r="I663" s="43" t="s">
        <v>439</v>
      </c>
      <c r="J663" s="56">
        <v>3000</v>
      </c>
      <c r="K663" s="40">
        <v>23</v>
      </c>
      <c r="L663" s="45" t="s">
        <v>443</v>
      </c>
      <c r="M663" s="46" t="s">
        <v>441</v>
      </c>
      <c r="N663" s="40">
        <v>60</v>
      </c>
      <c r="O663" s="57">
        <v>46100</v>
      </c>
      <c r="P663" s="57">
        <v>46106</v>
      </c>
      <c r="Q663" s="49">
        <v>7</v>
      </c>
      <c r="R663" s="49">
        <v>3</v>
      </c>
      <c r="S663" s="58">
        <v>0.35</v>
      </c>
      <c r="T663" s="57">
        <v>46107</v>
      </c>
      <c r="U663" s="49">
        <v>7</v>
      </c>
      <c r="V663" s="42">
        <v>45</v>
      </c>
      <c r="W663" s="40">
        <v>0</v>
      </c>
      <c r="X663" s="59">
        <v>0</v>
      </c>
      <c r="Y663" s="40">
        <v>23</v>
      </c>
      <c r="Z663" s="56">
        <v>54214.28571428571</v>
      </c>
    </row>
    <row r="664" spans="1:26" x14ac:dyDescent="0.25">
      <c r="A664" s="38">
        <f>IFERROR(VLOOKUP(InteliPar[[#This Row],[Nombre de Articulo]],Productos[],4,FALSE),"00 Falta Info")</f>
        <v>0</v>
      </c>
      <c r="B664" s="34" t="str">
        <f>IFERROR(VLOOKUP(InteliPar[[#This Row],[Nombre de Articulo]],Productos[],3,FALSE),"00 Falta Info")</f>
        <v>Pescado</v>
      </c>
      <c r="C664" s="34" t="str">
        <f>IFERROR(VLOOKUP(InteliPar[[#This Row],[Nombre de Articulo]],Productos[],2,FALSE),"00 Falta Info")</f>
        <v>Pescado</v>
      </c>
      <c r="D664" s="55">
        <v>46113</v>
      </c>
      <c r="E664" s="39" t="s">
        <v>86</v>
      </c>
      <c r="F664" s="40">
        <v>9.5</v>
      </c>
      <c r="G664" s="56">
        <v>344541</v>
      </c>
      <c r="H664" s="42">
        <v>37.22</v>
      </c>
      <c r="I664" s="43" t="s">
        <v>73</v>
      </c>
      <c r="J664" s="56">
        <v>9257.7099999999991</v>
      </c>
      <c r="K664" s="40">
        <v>10.7</v>
      </c>
      <c r="L664" s="45" t="s">
        <v>74</v>
      </c>
      <c r="M664" s="46" t="s">
        <v>444</v>
      </c>
      <c r="N664" s="40">
        <v>19.5</v>
      </c>
      <c r="O664" s="57">
        <v>46100</v>
      </c>
      <c r="P664" s="57">
        <v>46106</v>
      </c>
      <c r="Q664" s="49">
        <v>7</v>
      </c>
      <c r="R664" s="49">
        <v>3</v>
      </c>
      <c r="S664" s="58">
        <v>0.35</v>
      </c>
      <c r="T664" s="57">
        <v>46107</v>
      </c>
      <c r="U664" s="49">
        <v>7</v>
      </c>
      <c r="V664" s="42">
        <v>21</v>
      </c>
      <c r="W664" s="40">
        <v>0</v>
      </c>
      <c r="X664" s="59">
        <v>0</v>
      </c>
      <c r="Y664" s="40">
        <v>24</v>
      </c>
      <c r="Z664" s="56">
        <v>91981.96149999999</v>
      </c>
    </row>
    <row r="665" spans="1:26" x14ac:dyDescent="0.25">
      <c r="A665" s="38">
        <f>IFERROR(VLOOKUP(InteliPar[[#This Row],[Nombre de Articulo]],Productos[],4,FALSE),"00 Falta Info")</f>
        <v>0</v>
      </c>
      <c r="B665" s="34" t="str">
        <f>IFERROR(VLOOKUP(InteliPar[[#This Row],[Nombre de Articulo]],Productos[],3,FALSE),"00 Falta Info")</f>
        <v>Pescado</v>
      </c>
      <c r="C665" s="34" t="str">
        <f>IFERROR(VLOOKUP(InteliPar[[#This Row],[Nombre de Articulo]],Productos[],2,FALSE),"00 Falta Info")</f>
        <v>Pescado</v>
      </c>
      <c r="D665" s="55">
        <v>46113</v>
      </c>
      <c r="E665" s="39" t="s">
        <v>107</v>
      </c>
      <c r="F665" s="40">
        <v>5.9</v>
      </c>
      <c r="G665" s="56">
        <v>214567</v>
      </c>
      <c r="H665" s="42">
        <v>22.48</v>
      </c>
      <c r="I665" s="43" t="s">
        <v>73</v>
      </c>
      <c r="J665" s="56">
        <v>9546.91</v>
      </c>
      <c r="K665" s="40">
        <v>8</v>
      </c>
      <c r="L665" s="45" t="s">
        <v>74</v>
      </c>
      <c r="M665" s="46" t="s">
        <v>444</v>
      </c>
      <c r="N665" s="40">
        <v>15</v>
      </c>
      <c r="O665" s="57">
        <v>46100</v>
      </c>
      <c r="P665" s="57">
        <v>46106</v>
      </c>
      <c r="Q665" s="49">
        <v>7</v>
      </c>
      <c r="R665" s="49">
        <v>3</v>
      </c>
      <c r="S665" s="58">
        <v>0.35</v>
      </c>
      <c r="T665" s="57">
        <v>46107</v>
      </c>
      <c r="U665" s="49">
        <v>7</v>
      </c>
      <c r="V665" s="42">
        <v>16</v>
      </c>
      <c r="W665" s="40">
        <v>0</v>
      </c>
      <c r="X665" s="59">
        <v>0</v>
      </c>
      <c r="Y665" s="40">
        <v>20</v>
      </c>
      <c r="Z665" s="56">
        <v>27276.885714285709</v>
      </c>
    </row>
    <row r="666" spans="1:26" x14ac:dyDescent="0.25">
      <c r="A666" s="38">
        <f>IFERROR(VLOOKUP(InteliPar[[#This Row],[Nombre de Articulo]],Productos[],4,FALSE),"00 Falta Info")</f>
        <v>0</v>
      </c>
      <c r="B666" s="34" t="str">
        <f>IFERROR(VLOOKUP(InteliPar[[#This Row],[Nombre de Articulo]],Productos[],3,FALSE),"00 Falta Info")</f>
        <v>Pescado</v>
      </c>
      <c r="C666" s="34" t="str">
        <f>IFERROR(VLOOKUP(InteliPar[[#This Row],[Nombre de Articulo]],Productos[],2,FALSE),"00 Falta Info")</f>
        <v>Pescado</v>
      </c>
      <c r="D666" s="55">
        <v>46113</v>
      </c>
      <c r="E666" s="39" t="s">
        <v>108</v>
      </c>
      <c r="F666" s="40">
        <v>61.6</v>
      </c>
      <c r="G666" s="56">
        <v>124917</v>
      </c>
      <c r="H666" s="42">
        <v>16.66</v>
      </c>
      <c r="I666" s="43" t="s">
        <v>73</v>
      </c>
      <c r="J666" s="56">
        <v>7500</v>
      </c>
      <c r="K666" s="40">
        <v>61.6</v>
      </c>
      <c r="L666" s="45" t="s">
        <v>74</v>
      </c>
      <c r="M666" s="46" t="s">
        <v>445</v>
      </c>
      <c r="N666" s="40">
        <v>46.8</v>
      </c>
      <c r="O666" s="57">
        <v>46100</v>
      </c>
      <c r="P666" s="57">
        <v>46106</v>
      </c>
      <c r="Q666" s="49">
        <v>7</v>
      </c>
      <c r="R666" s="49">
        <v>3</v>
      </c>
      <c r="S666" s="58">
        <v>0.35</v>
      </c>
      <c r="T666" s="57">
        <v>46107</v>
      </c>
      <c r="U666" s="49">
        <v>7</v>
      </c>
      <c r="V666" s="42">
        <v>119</v>
      </c>
      <c r="W666" s="40">
        <v>103</v>
      </c>
      <c r="X666" s="59">
        <v>772500</v>
      </c>
      <c r="Y666" s="40">
        <v>2</v>
      </c>
      <c r="Z666" s="56">
        <v>0</v>
      </c>
    </row>
    <row r="667" spans="1:26" x14ac:dyDescent="0.25">
      <c r="A667" s="38">
        <f>IFERROR(VLOOKUP(InteliPar[[#This Row],[Nombre de Articulo]],Productos[],4,FALSE),"00 Falta Info")</f>
        <v>0</v>
      </c>
      <c r="B667" s="34" t="str">
        <f>IFERROR(VLOOKUP(InteliPar[[#This Row],[Nombre de Articulo]],Productos[],3,FALSE),"00 Falta Info")</f>
        <v>Pescado</v>
      </c>
      <c r="C667" s="34" t="str">
        <f>IFERROR(VLOOKUP(InteliPar[[#This Row],[Nombre de Articulo]],Productos[],2,FALSE),"00 Falta Info")</f>
        <v>Pescado</v>
      </c>
      <c r="D667" s="55">
        <v>46113</v>
      </c>
      <c r="E667" s="39" t="s">
        <v>109</v>
      </c>
      <c r="F667" s="40">
        <v>19.3</v>
      </c>
      <c r="G667" s="56">
        <v>511928</v>
      </c>
      <c r="H667" s="42">
        <v>43.16</v>
      </c>
      <c r="I667" s="43" t="s">
        <v>73</v>
      </c>
      <c r="J667" s="56">
        <v>11862.05</v>
      </c>
      <c r="K667" s="40">
        <v>19.3</v>
      </c>
      <c r="L667" s="45" t="s">
        <v>74</v>
      </c>
      <c r="M667" s="46" t="s">
        <v>444</v>
      </c>
      <c r="N667" s="40">
        <v>16.100000000000001</v>
      </c>
      <c r="O667" s="57">
        <v>46100</v>
      </c>
      <c r="P667" s="57">
        <v>46106</v>
      </c>
      <c r="Q667" s="49">
        <v>7</v>
      </c>
      <c r="R667" s="49">
        <v>3</v>
      </c>
      <c r="S667" s="58">
        <v>0.35</v>
      </c>
      <c r="T667" s="57">
        <v>46107</v>
      </c>
      <c r="U667" s="49">
        <v>7</v>
      </c>
      <c r="V667" s="42">
        <v>38</v>
      </c>
      <c r="W667" s="40">
        <v>0</v>
      </c>
      <c r="X667" s="59">
        <v>0</v>
      </c>
      <c r="Y667" s="40">
        <v>16</v>
      </c>
      <c r="Z667" s="56">
        <v>0</v>
      </c>
    </row>
    <row r="668" spans="1:26" x14ac:dyDescent="0.25">
      <c r="A668" s="38">
        <f>IFERROR(VLOOKUP(InteliPar[[#This Row],[Nombre de Articulo]],Productos[],4,FALSE),"00 Falta Info")</f>
        <v>0</v>
      </c>
      <c r="B668" s="34" t="str">
        <f>IFERROR(VLOOKUP(InteliPar[[#This Row],[Nombre de Articulo]],Productos[],3,FALSE),"00 Falta Info")</f>
        <v>Mariscos</v>
      </c>
      <c r="C668" s="34" t="str">
        <f>IFERROR(VLOOKUP(InteliPar[[#This Row],[Nombre de Articulo]],Productos[],2,FALSE),"00 Falta Info")</f>
        <v>Mariscos</v>
      </c>
      <c r="D668" s="55">
        <v>46113</v>
      </c>
      <c r="E668" s="39" t="s">
        <v>110</v>
      </c>
      <c r="F668" s="40">
        <v>15.6</v>
      </c>
      <c r="G668" s="56">
        <v>52298.400000000001</v>
      </c>
      <c r="H668" s="42">
        <v>27.09</v>
      </c>
      <c r="I668" s="43" t="s">
        <v>73</v>
      </c>
      <c r="J668" s="56">
        <v>1930.36</v>
      </c>
      <c r="K668" s="40">
        <v>15.6</v>
      </c>
      <c r="L668" s="45" t="s">
        <v>74</v>
      </c>
      <c r="M668" s="46" t="s">
        <v>460</v>
      </c>
      <c r="N668" s="40">
        <v>20</v>
      </c>
      <c r="O668" s="57">
        <v>46100</v>
      </c>
      <c r="P668" s="57">
        <v>46106</v>
      </c>
      <c r="Q668" s="49">
        <v>7</v>
      </c>
      <c r="R668" s="49">
        <v>3</v>
      </c>
      <c r="S668" s="58">
        <v>0.35</v>
      </c>
      <c r="T668" s="57">
        <v>46107</v>
      </c>
      <c r="U668" s="49">
        <v>7</v>
      </c>
      <c r="V668" s="42">
        <v>31</v>
      </c>
      <c r="W668" s="40">
        <v>4</v>
      </c>
      <c r="X668" s="59">
        <v>7721.44</v>
      </c>
      <c r="Y668" s="40">
        <v>12</v>
      </c>
      <c r="Z668" s="56">
        <v>0</v>
      </c>
    </row>
    <row r="669" spans="1:26" x14ac:dyDescent="0.25">
      <c r="A669" s="38">
        <f>IFERROR(VLOOKUP(InteliPar[[#This Row],[Nombre de Articulo]],Productos[],4,FALSE),"00 Falta Info")</f>
        <v>0</v>
      </c>
      <c r="B669" s="34" t="str">
        <f>IFERROR(VLOOKUP(InteliPar[[#This Row],[Nombre de Articulo]],Productos[],3,FALSE),"00 Falta Info")</f>
        <v>Mariscos</v>
      </c>
      <c r="C669" s="34" t="str">
        <f>IFERROR(VLOOKUP(InteliPar[[#This Row],[Nombre de Articulo]],Productos[],2,FALSE),"00 Falta Info")</f>
        <v>Mariscos</v>
      </c>
      <c r="D669" s="55">
        <v>46113</v>
      </c>
      <c r="E669" s="39" t="s">
        <v>111</v>
      </c>
      <c r="F669" s="40">
        <v>8.3000000000000007</v>
      </c>
      <c r="G669" s="56">
        <v>81236.800000000003</v>
      </c>
      <c r="H669" s="42">
        <v>11.13</v>
      </c>
      <c r="I669" s="43" t="s">
        <v>73</v>
      </c>
      <c r="J669" s="56">
        <v>7299.22</v>
      </c>
      <c r="K669" s="40">
        <v>17.100000000000001</v>
      </c>
      <c r="L669" s="45" t="s">
        <v>74</v>
      </c>
      <c r="M669" s="46" t="s">
        <v>444</v>
      </c>
      <c r="N669" s="40">
        <v>0</v>
      </c>
      <c r="O669" s="57">
        <v>46100</v>
      </c>
      <c r="P669" s="57">
        <v>46106</v>
      </c>
      <c r="Q669" s="49">
        <v>7</v>
      </c>
      <c r="R669" s="49">
        <v>3</v>
      </c>
      <c r="S669" s="58">
        <v>0.35</v>
      </c>
      <c r="T669" s="57">
        <v>46107</v>
      </c>
      <c r="U669" s="49">
        <v>7</v>
      </c>
      <c r="V669" s="42">
        <v>33</v>
      </c>
      <c r="W669" s="40">
        <v>22</v>
      </c>
      <c r="X669" s="59">
        <v>160582.84</v>
      </c>
      <c r="Y669" s="40">
        <v>5</v>
      </c>
      <c r="Z669" s="56">
        <v>0</v>
      </c>
    </row>
    <row r="670" spans="1:26" x14ac:dyDescent="0.25">
      <c r="A670" s="38">
        <f>IFERROR(VLOOKUP(InteliPar[[#This Row],[Nombre de Articulo]],Productos[],4,FALSE),"00 Falta Info")</f>
        <v>0</v>
      </c>
      <c r="B670" s="34" t="str">
        <f>IFERROR(VLOOKUP(InteliPar[[#This Row],[Nombre de Articulo]],Productos[],3,FALSE),"00 Falta Info")</f>
        <v>Mariscos</v>
      </c>
      <c r="C670" s="34" t="str">
        <f>IFERROR(VLOOKUP(InteliPar[[#This Row],[Nombre de Articulo]],Productos[],2,FALSE),"00 Falta Info")</f>
        <v>Mariscos</v>
      </c>
      <c r="D670" s="55">
        <v>46113</v>
      </c>
      <c r="E670" s="39" t="s">
        <v>112</v>
      </c>
      <c r="F670" s="40">
        <v>8.9</v>
      </c>
      <c r="G670" s="56">
        <v>209581</v>
      </c>
      <c r="H670" s="42">
        <v>15.19</v>
      </c>
      <c r="I670" s="43" t="s">
        <v>73</v>
      </c>
      <c r="J670" s="56">
        <v>13799.19</v>
      </c>
      <c r="K670" s="40">
        <v>9.3000000000000007</v>
      </c>
      <c r="L670" s="45" t="s">
        <v>74</v>
      </c>
      <c r="M670" s="46" t="s">
        <v>444</v>
      </c>
      <c r="N670" s="40">
        <v>0</v>
      </c>
      <c r="O670" s="57">
        <v>46100</v>
      </c>
      <c r="P670" s="57">
        <v>46106</v>
      </c>
      <c r="Q670" s="49">
        <v>7</v>
      </c>
      <c r="R670" s="49">
        <v>3</v>
      </c>
      <c r="S670" s="58">
        <v>0.35</v>
      </c>
      <c r="T670" s="57">
        <v>46107</v>
      </c>
      <c r="U670" s="49">
        <v>7</v>
      </c>
      <c r="V670" s="42">
        <v>18</v>
      </c>
      <c r="W670" s="40">
        <v>3</v>
      </c>
      <c r="X670" s="59">
        <v>41397.57</v>
      </c>
      <c r="Y670" s="40">
        <v>11</v>
      </c>
      <c r="Z670" s="56">
        <v>0</v>
      </c>
    </row>
    <row r="671" spans="1:26" x14ac:dyDescent="0.25">
      <c r="A671" s="38">
        <f>IFERROR(VLOOKUP(InteliPar[[#This Row],[Nombre de Articulo]],Productos[],4,FALSE),"00 Falta Info")</f>
        <v>0</v>
      </c>
      <c r="B671" s="34" t="str">
        <f>IFERROR(VLOOKUP(InteliPar[[#This Row],[Nombre de Articulo]],Productos[],3,FALSE),"00 Falta Info")</f>
        <v>Mariscos</v>
      </c>
      <c r="C671" s="34" t="str">
        <f>IFERROR(VLOOKUP(InteliPar[[#This Row],[Nombre de Articulo]],Productos[],2,FALSE),"00 Falta Info")</f>
        <v>Mariscos</v>
      </c>
      <c r="D671" s="55">
        <v>46113</v>
      </c>
      <c r="E671" s="39" t="s">
        <v>113</v>
      </c>
      <c r="F671" s="40">
        <v>6</v>
      </c>
      <c r="G671" s="56">
        <v>812657</v>
      </c>
      <c r="H671" s="42">
        <v>30.05</v>
      </c>
      <c r="I671" s="43" t="s">
        <v>73</v>
      </c>
      <c r="J671" s="56">
        <v>27043.61</v>
      </c>
      <c r="K671" s="40">
        <v>7.9</v>
      </c>
      <c r="L671" s="45" t="s">
        <v>74</v>
      </c>
      <c r="M671" s="46" t="s">
        <v>447</v>
      </c>
      <c r="N671" s="40">
        <v>0</v>
      </c>
      <c r="O671" s="57">
        <v>46100</v>
      </c>
      <c r="P671" s="57">
        <v>46106</v>
      </c>
      <c r="Q671" s="49">
        <v>7</v>
      </c>
      <c r="R671" s="49">
        <v>3</v>
      </c>
      <c r="S671" s="58">
        <v>0.35</v>
      </c>
      <c r="T671" s="57">
        <v>46107</v>
      </c>
      <c r="U671" s="49">
        <v>7</v>
      </c>
      <c r="V671" s="42">
        <v>16</v>
      </c>
      <c r="W671" s="40">
        <v>0</v>
      </c>
      <c r="X671" s="59">
        <v>0</v>
      </c>
      <c r="Y671" s="40">
        <v>27</v>
      </c>
      <c r="Z671" s="56">
        <v>289946.13292857143</v>
      </c>
    </row>
    <row r="672" spans="1:26" x14ac:dyDescent="0.25">
      <c r="A672" s="38">
        <f>IFERROR(VLOOKUP(InteliPar[[#This Row],[Nombre de Articulo]],Productos[],4,FALSE),"00 Falta Info")</f>
        <v>0</v>
      </c>
      <c r="B672" s="34" t="str">
        <f>IFERROR(VLOOKUP(InteliPar[[#This Row],[Nombre de Articulo]],Productos[],3,FALSE),"00 Falta Info")</f>
        <v>Mariscos</v>
      </c>
      <c r="C672" s="34" t="str">
        <f>IFERROR(VLOOKUP(InteliPar[[#This Row],[Nombre de Articulo]],Productos[],2,FALSE),"00 Falta Info")</f>
        <v>Mariscos</v>
      </c>
      <c r="D672" s="55">
        <v>46113</v>
      </c>
      <c r="E672" s="39" t="s">
        <v>114</v>
      </c>
      <c r="F672" s="40">
        <v>3.7</v>
      </c>
      <c r="G672" s="56">
        <v>120063</v>
      </c>
      <c r="H672" s="42">
        <v>8.0299999999999994</v>
      </c>
      <c r="I672" s="43" t="s">
        <v>73</v>
      </c>
      <c r="J672" s="56">
        <v>14958.19</v>
      </c>
      <c r="K672" s="40">
        <v>7.1</v>
      </c>
      <c r="L672" s="45" t="s">
        <v>74</v>
      </c>
      <c r="M672" s="46" t="s">
        <v>444</v>
      </c>
      <c r="N672" s="40">
        <v>0</v>
      </c>
      <c r="O672" s="57">
        <v>46100</v>
      </c>
      <c r="P672" s="57">
        <v>46106</v>
      </c>
      <c r="Q672" s="49">
        <v>7</v>
      </c>
      <c r="R672" s="49">
        <v>3</v>
      </c>
      <c r="S672" s="58">
        <v>0.35</v>
      </c>
      <c r="T672" s="57">
        <v>46107</v>
      </c>
      <c r="U672" s="49">
        <v>7</v>
      </c>
      <c r="V672" s="42">
        <v>14</v>
      </c>
      <c r="W672" s="40">
        <v>6</v>
      </c>
      <c r="X672" s="59">
        <v>89749.14</v>
      </c>
      <c r="Y672" s="40">
        <v>8</v>
      </c>
      <c r="Z672" s="56">
        <v>0</v>
      </c>
    </row>
    <row r="673" spans="1:26" x14ac:dyDescent="0.25">
      <c r="A673" s="38">
        <f>IFERROR(VLOOKUP(InteliPar[[#This Row],[Nombre de Articulo]],Productos[],4,FALSE),"00 Falta Info")</f>
        <v>0</v>
      </c>
      <c r="B673" s="34" t="str">
        <f>IFERROR(VLOOKUP(InteliPar[[#This Row],[Nombre de Articulo]],Productos[],3,FALSE),"00 Falta Info")</f>
        <v>Mariscos</v>
      </c>
      <c r="C673" s="34" t="str">
        <f>IFERROR(VLOOKUP(InteliPar[[#This Row],[Nombre de Articulo]],Productos[],2,FALSE),"00 Falta Info")</f>
        <v>Mariscos</v>
      </c>
      <c r="D673" s="55">
        <v>46113</v>
      </c>
      <c r="E673" s="39" t="s">
        <v>115</v>
      </c>
      <c r="F673" s="40">
        <v>-2.4</v>
      </c>
      <c r="G673" s="56">
        <v>161615</v>
      </c>
      <c r="H673" s="42">
        <v>10.85</v>
      </c>
      <c r="I673" s="43" t="s">
        <v>73</v>
      </c>
      <c r="J673" s="56">
        <v>14900</v>
      </c>
      <c r="K673" s="40">
        <v>1</v>
      </c>
      <c r="L673" s="45" t="s">
        <v>74</v>
      </c>
      <c r="M673" s="46" t="s">
        <v>444</v>
      </c>
      <c r="N673" s="40">
        <v>0</v>
      </c>
      <c r="O673" s="57">
        <v>46100</v>
      </c>
      <c r="P673" s="57">
        <v>46106</v>
      </c>
      <c r="Q673" s="49">
        <v>7</v>
      </c>
      <c r="R673" s="49">
        <v>3</v>
      </c>
      <c r="S673" s="58">
        <v>0.35</v>
      </c>
      <c r="T673" s="57">
        <v>46107</v>
      </c>
      <c r="U673" s="49">
        <v>7</v>
      </c>
      <c r="V673" s="42">
        <v>2</v>
      </c>
      <c r="W673" s="40">
        <v>0</v>
      </c>
      <c r="X673" s="59">
        <v>0</v>
      </c>
      <c r="Y673" s="40">
        <v>76</v>
      </c>
      <c r="Z673" s="56">
        <v>124521.42857142855</v>
      </c>
    </row>
    <row r="674" spans="1:26" x14ac:dyDescent="0.25">
      <c r="A674" s="38">
        <f>IFERROR(VLOOKUP(InteliPar[[#This Row],[Nombre de Articulo]],Productos[],4,FALSE),"00 Falta Info")</f>
        <v>0</v>
      </c>
      <c r="B674" s="34" t="str">
        <f>IFERROR(VLOOKUP(InteliPar[[#This Row],[Nombre de Articulo]],Productos[],3,FALSE),"00 Falta Info")</f>
        <v>Mariscos</v>
      </c>
      <c r="C674" s="34" t="str">
        <f>IFERROR(VLOOKUP(InteliPar[[#This Row],[Nombre de Articulo]],Productos[],2,FALSE),"00 Falta Info")</f>
        <v>Mariscos</v>
      </c>
      <c r="D674" s="55">
        <v>46113</v>
      </c>
      <c r="E674" s="39" t="s">
        <v>116</v>
      </c>
      <c r="F674" s="40">
        <v>6.5</v>
      </c>
      <c r="G674" s="56">
        <v>15624</v>
      </c>
      <c r="H674" s="42">
        <v>1.86</v>
      </c>
      <c r="I674" s="43" t="s">
        <v>73</v>
      </c>
      <c r="J674" s="56">
        <v>8400</v>
      </c>
      <c r="K674" s="40">
        <v>9.1</v>
      </c>
      <c r="L674" s="45" t="s">
        <v>74</v>
      </c>
      <c r="M674" s="46" t="s">
        <v>460</v>
      </c>
      <c r="N674" s="40">
        <v>4</v>
      </c>
      <c r="O674" s="57">
        <v>46100</v>
      </c>
      <c r="P674" s="57">
        <v>46106</v>
      </c>
      <c r="Q674" s="49">
        <v>7</v>
      </c>
      <c r="R674" s="49">
        <v>3</v>
      </c>
      <c r="S674" s="58">
        <v>0.35</v>
      </c>
      <c r="T674" s="57">
        <v>46107</v>
      </c>
      <c r="U674" s="49">
        <v>7</v>
      </c>
      <c r="V674" s="42">
        <v>18</v>
      </c>
      <c r="W674" s="40">
        <v>17</v>
      </c>
      <c r="X674" s="59">
        <v>142800</v>
      </c>
      <c r="Y674" s="40">
        <v>1</v>
      </c>
      <c r="Z674" s="56">
        <v>0</v>
      </c>
    </row>
    <row r="675" spans="1:26" x14ac:dyDescent="0.25">
      <c r="A675" s="38">
        <f>IFERROR(VLOOKUP(InteliPar[[#This Row],[Nombre de Articulo]],Productos[],4,FALSE),"00 Falta Info")</f>
        <v>0</v>
      </c>
      <c r="B675" s="34" t="str">
        <f>IFERROR(VLOOKUP(InteliPar[[#This Row],[Nombre de Articulo]],Productos[],3,FALSE),"00 Falta Info")</f>
        <v>Mariscos</v>
      </c>
      <c r="C675" s="34" t="str">
        <f>IFERROR(VLOOKUP(InteliPar[[#This Row],[Nombre de Articulo]],Productos[],2,FALSE),"00 Falta Info")</f>
        <v>Mariscos</v>
      </c>
      <c r="D675" s="55">
        <v>46113</v>
      </c>
      <c r="E675" s="39" t="s">
        <v>117</v>
      </c>
      <c r="F675" s="40">
        <v>17</v>
      </c>
      <c r="G675" s="56">
        <v>481900</v>
      </c>
      <c r="H675" s="42">
        <v>50.82</v>
      </c>
      <c r="I675" s="43" t="s">
        <v>73</v>
      </c>
      <c r="J675" s="56">
        <v>9481.74</v>
      </c>
      <c r="K675" s="40">
        <v>30.3</v>
      </c>
      <c r="L675" s="45" t="s">
        <v>74</v>
      </c>
      <c r="M675" s="46" t="s">
        <v>447</v>
      </c>
      <c r="N675" s="40">
        <v>20.9</v>
      </c>
      <c r="O675" s="57">
        <v>46100</v>
      </c>
      <c r="P675" s="57">
        <v>46106</v>
      </c>
      <c r="Q675" s="49">
        <v>7</v>
      </c>
      <c r="R675" s="49">
        <v>3</v>
      </c>
      <c r="S675" s="58">
        <v>0.35</v>
      </c>
      <c r="T675" s="57">
        <v>46107</v>
      </c>
      <c r="U675" s="49">
        <v>7</v>
      </c>
      <c r="V675" s="42">
        <v>59</v>
      </c>
      <c r="W675" s="40">
        <v>9</v>
      </c>
      <c r="X675" s="59">
        <v>85335.66</v>
      </c>
      <c r="Y675" s="40">
        <v>12</v>
      </c>
      <c r="Z675" s="56">
        <v>0</v>
      </c>
    </row>
    <row r="676" spans="1:26" x14ac:dyDescent="0.25">
      <c r="A676" s="38">
        <f>IFERROR(VLOOKUP(InteliPar[[#This Row],[Nombre de Articulo]],Productos[],4,FALSE),"00 Falta Info")</f>
        <v>0</v>
      </c>
      <c r="B676" s="34" t="str">
        <f>IFERROR(VLOOKUP(InteliPar[[#This Row],[Nombre de Articulo]],Productos[],3,FALSE),"00 Falta Info")</f>
        <v>Embutidos</v>
      </c>
      <c r="C676" s="34" t="str">
        <f>IFERROR(VLOOKUP(InteliPar[[#This Row],[Nombre de Articulo]],Productos[],2,FALSE),"00 Falta Info")</f>
        <v>Embutidos</v>
      </c>
      <c r="D676" s="55">
        <v>46113</v>
      </c>
      <c r="E676" s="39" t="s">
        <v>93</v>
      </c>
      <c r="F676" s="40">
        <v>2.5</v>
      </c>
      <c r="G676" s="56">
        <v>126952</v>
      </c>
      <c r="H676" s="42">
        <v>6.6</v>
      </c>
      <c r="I676" s="43" t="s">
        <v>73</v>
      </c>
      <c r="J676" s="56">
        <v>19244.669999999998</v>
      </c>
      <c r="K676" s="40">
        <v>5.0999999999999996</v>
      </c>
      <c r="L676" s="45" t="s">
        <v>74</v>
      </c>
      <c r="M676" s="46" t="s">
        <v>448</v>
      </c>
      <c r="N676" s="40">
        <v>0</v>
      </c>
      <c r="O676" s="57">
        <v>46100</v>
      </c>
      <c r="P676" s="57">
        <v>46106</v>
      </c>
      <c r="Q676" s="49">
        <v>7</v>
      </c>
      <c r="R676" s="49">
        <v>3</v>
      </c>
      <c r="S676" s="58">
        <v>0.35</v>
      </c>
      <c r="T676" s="57">
        <v>46107</v>
      </c>
      <c r="U676" s="49">
        <v>7</v>
      </c>
      <c r="V676" s="42">
        <v>10</v>
      </c>
      <c r="W676" s="40">
        <v>4</v>
      </c>
      <c r="X676" s="59">
        <v>76978.679999999993</v>
      </c>
      <c r="Y676" s="40">
        <v>9</v>
      </c>
      <c r="Z676" s="56">
        <v>0</v>
      </c>
    </row>
    <row r="677" spans="1:26" x14ac:dyDescent="0.25">
      <c r="A677" s="38">
        <f>IFERROR(VLOOKUP(InteliPar[[#This Row],[Nombre de Articulo]],Productos[],4,FALSE),"00 Falta Info")</f>
        <v>0</v>
      </c>
      <c r="B677" s="34" t="str">
        <f>IFERROR(VLOOKUP(InteliPar[[#This Row],[Nombre de Articulo]],Productos[],3,FALSE),"00 Falta Info")</f>
        <v>Embutidos</v>
      </c>
      <c r="C677" s="34" t="str">
        <f>IFERROR(VLOOKUP(InteliPar[[#This Row],[Nombre de Articulo]],Productos[],2,FALSE),"00 Falta Info")</f>
        <v>Embutidos</v>
      </c>
      <c r="D677" s="55">
        <v>46113</v>
      </c>
      <c r="E677" s="39" t="s">
        <v>94</v>
      </c>
      <c r="F677" s="40">
        <v>1.3</v>
      </c>
      <c r="G677" s="56">
        <v>15019.6</v>
      </c>
      <c r="H677" s="42">
        <v>1.47</v>
      </c>
      <c r="I677" s="43" t="s">
        <v>73</v>
      </c>
      <c r="J677" s="56">
        <v>10217.42</v>
      </c>
      <c r="K677" s="40">
        <v>1.6</v>
      </c>
      <c r="L677" s="45" t="s">
        <v>74</v>
      </c>
      <c r="M677" s="46" t="s">
        <v>449</v>
      </c>
      <c r="N677" s="40">
        <v>0</v>
      </c>
      <c r="O677" s="57">
        <v>46100</v>
      </c>
      <c r="P677" s="57">
        <v>46106</v>
      </c>
      <c r="Q677" s="49">
        <v>7</v>
      </c>
      <c r="R677" s="49">
        <v>3</v>
      </c>
      <c r="S677" s="58">
        <v>0.35</v>
      </c>
      <c r="T677" s="57">
        <v>46107</v>
      </c>
      <c r="U677" s="49">
        <v>7</v>
      </c>
      <c r="V677" s="42">
        <v>4</v>
      </c>
      <c r="W677" s="40">
        <v>3</v>
      </c>
      <c r="X677" s="59">
        <v>30652.260000000002</v>
      </c>
      <c r="Y677" s="40">
        <v>6</v>
      </c>
      <c r="Z677" s="56">
        <v>0</v>
      </c>
    </row>
    <row r="678" spans="1:26" x14ac:dyDescent="0.25">
      <c r="A678" s="38">
        <f>IFERROR(VLOOKUP(InteliPar[[#This Row],[Nombre de Articulo]],Productos[],4,FALSE),"00 Falta Info")</f>
        <v>0</v>
      </c>
      <c r="B678" s="34" t="str">
        <f>IFERROR(VLOOKUP(InteliPar[[#This Row],[Nombre de Articulo]],Productos[],3,FALSE),"00 Falta Info")</f>
        <v>Lacteos</v>
      </c>
      <c r="C678" s="34" t="str">
        <f>IFERROR(VLOOKUP(InteliPar[[#This Row],[Nombre de Articulo]],Productos[],2,FALSE),"00 Falta Info")</f>
        <v>Quesos</v>
      </c>
      <c r="D678" s="55">
        <v>46113</v>
      </c>
      <c r="E678" s="39" t="s">
        <v>118</v>
      </c>
      <c r="F678" s="40">
        <v>56</v>
      </c>
      <c r="G678" s="56">
        <v>452510</v>
      </c>
      <c r="H678" s="42">
        <v>108</v>
      </c>
      <c r="I678" s="43" t="s">
        <v>450</v>
      </c>
      <c r="J678" s="56">
        <v>4189.8999999999996</v>
      </c>
      <c r="K678" s="40">
        <v>56</v>
      </c>
      <c r="L678" s="45" t="s">
        <v>451</v>
      </c>
      <c r="M678" s="46" t="s">
        <v>452</v>
      </c>
      <c r="N678" s="40">
        <v>48</v>
      </c>
      <c r="O678" s="57">
        <v>46100</v>
      </c>
      <c r="P678" s="57">
        <v>46106</v>
      </c>
      <c r="Q678" s="49">
        <v>7</v>
      </c>
      <c r="R678" s="49">
        <v>3</v>
      </c>
      <c r="S678" s="58">
        <v>0.35</v>
      </c>
      <c r="T678" s="57">
        <v>46107</v>
      </c>
      <c r="U678" s="49">
        <v>7</v>
      </c>
      <c r="V678" s="42">
        <v>108</v>
      </c>
      <c r="W678" s="40">
        <v>0</v>
      </c>
      <c r="X678" s="59">
        <v>0</v>
      </c>
      <c r="Y678" s="40">
        <v>14</v>
      </c>
      <c r="Z678" s="56">
        <v>0</v>
      </c>
    </row>
    <row r="679" spans="1:26" x14ac:dyDescent="0.25">
      <c r="A679" s="38">
        <f>IFERROR(VLOOKUP(InteliPar[[#This Row],[Nombre de Articulo]],Productos[],4,FALSE),"00 Falta Info")</f>
        <v>0</v>
      </c>
      <c r="B679" s="34" t="str">
        <f>IFERROR(VLOOKUP(InteliPar[[#This Row],[Nombre de Articulo]],Productos[],3,FALSE),"00 Falta Info")</f>
        <v>Lacteos</v>
      </c>
      <c r="C679" s="34" t="str">
        <f>IFERROR(VLOOKUP(InteliPar[[#This Row],[Nombre de Articulo]],Productos[],2,FALSE),"00 Falta Info")</f>
        <v>Quesos</v>
      </c>
      <c r="D679" s="55">
        <v>46113</v>
      </c>
      <c r="E679" s="39" t="s">
        <v>120</v>
      </c>
      <c r="F679" s="40">
        <v>29.2</v>
      </c>
      <c r="G679" s="56">
        <v>642697</v>
      </c>
      <c r="H679" s="42">
        <v>51.87</v>
      </c>
      <c r="I679" s="43" t="s">
        <v>73</v>
      </c>
      <c r="J679" s="56">
        <v>12390</v>
      </c>
      <c r="K679" s="40">
        <v>34.6</v>
      </c>
      <c r="L679" s="45" t="s">
        <v>74</v>
      </c>
      <c r="M679" s="46" t="s">
        <v>452</v>
      </c>
      <c r="N679" s="40">
        <v>40</v>
      </c>
      <c r="O679" s="57">
        <v>46100</v>
      </c>
      <c r="P679" s="57">
        <v>46106</v>
      </c>
      <c r="Q679" s="49">
        <v>7</v>
      </c>
      <c r="R679" s="49">
        <v>3</v>
      </c>
      <c r="S679" s="58">
        <v>0.35</v>
      </c>
      <c r="T679" s="57">
        <v>46107</v>
      </c>
      <c r="U679" s="49">
        <v>7</v>
      </c>
      <c r="V679" s="42">
        <v>67</v>
      </c>
      <c r="W679" s="40">
        <v>16</v>
      </c>
      <c r="X679" s="59">
        <v>198240</v>
      </c>
      <c r="Y679" s="40">
        <v>10</v>
      </c>
      <c r="Z679" s="56">
        <v>0</v>
      </c>
    </row>
    <row r="680" spans="1:26" x14ac:dyDescent="0.25">
      <c r="A680" s="38">
        <f>IFERROR(VLOOKUP(InteliPar[[#This Row],[Nombre de Articulo]],Productos[],4,FALSE),"00 Falta Info")</f>
        <v>0</v>
      </c>
      <c r="B680" s="34" t="str">
        <f>IFERROR(VLOOKUP(InteliPar[[#This Row],[Nombre de Articulo]],Productos[],3,FALSE),"00 Falta Info")</f>
        <v>Lacteos</v>
      </c>
      <c r="C680" s="34" t="str">
        <f>IFERROR(VLOOKUP(InteliPar[[#This Row],[Nombre de Articulo]],Productos[],2,FALSE),"00 Falta Info")</f>
        <v>Quesos</v>
      </c>
      <c r="D680" s="55">
        <v>46113</v>
      </c>
      <c r="E680" s="39" t="s">
        <v>88</v>
      </c>
      <c r="F680" s="40">
        <v>2.9</v>
      </c>
      <c r="G680" s="56">
        <v>96905.4</v>
      </c>
      <c r="H680" s="42">
        <v>7.46</v>
      </c>
      <c r="I680" s="43" t="s">
        <v>73</v>
      </c>
      <c r="J680" s="56">
        <v>12990</v>
      </c>
      <c r="K680" s="40">
        <v>2.9</v>
      </c>
      <c r="L680" s="45" t="s">
        <v>74</v>
      </c>
      <c r="M680" s="46" t="s">
        <v>448</v>
      </c>
      <c r="N680" s="40">
        <v>0</v>
      </c>
      <c r="O680" s="57">
        <v>46100</v>
      </c>
      <c r="P680" s="57">
        <v>46106</v>
      </c>
      <c r="Q680" s="49">
        <v>7</v>
      </c>
      <c r="R680" s="49">
        <v>3</v>
      </c>
      <c r="S680" s="58">
        <v>0.35</v>
      </c>
      <c r="T680" s="57">
        <v>46107</v>
      </c>
      <c r="U680" s="49">
        <v>7</v>
      </c>
      <c r="V680" s="42">
        <v>6</v>
      </c>
      <c r="W680" s="40">
        <v>0</v>
      </c>
      <c r="X680" s="59">
        <v>0</v>
      </c>
      <c r="Y680" s="40">
        <v>18</v>
      </c>
      <c r="Z680" s="56">
        <v>2690.7857142857142</v>
      </c>
    </row>
    <row r="681" spans="1:26" x14ac:dyDescent="0.25">
      <c r="A681" s="38">
        <f>IFERROR(VLOOKUP(InteliPar[[#This Row],[Nombre de Articulo]],Productos[],4,FALSE),"00 Falta Info")</f>
        <v>0</v>
      </c>
      <c r="B681" s="34" t="str">
        <f>IFERROR(VLOOKUP(InteliPar[[#This Row],[Nombre de Articulo]],Productos[],3,FALSE),"00 Falta Info")</f>
        <v>Lacteos</v>
      </c>
      <c r="C681" s="34" t="str">
        <f>IFERROR(VLOOKUP(InteliPar[[#This Row],[Nombre de Articulo]],Productos[],2,FALSE),"00 Falta Info")</f>
        <v>Quesos</v>
      </c>
      <c r="D681" s="55">
        <v>46113</v>
      </c>
      <c r="E681" s="39" t="s">
        <v>121</v>
      </c>
      <c r="F681" s="40">
        <v>4.2</v>
      </c>
      <c r="G681" s="56">
        <v>110669</v>
      </c>
      <c r="H681" s="42">
        <v>8.08</v>
      </c>
      <c r="I681" s="43" t="s">
        <v>73</v>
      </c>
      <c r="J681" s="56">
        <v>13690.43</v>
      </c>
      <c r="K681" s="40">
        <v>6.5</v>
      </c>
      <c r="L681" s="45" t="s">
        <v>74</v>
      </c>
      <c r="M681" s="46" t="s">
        <v>448</v>
      </c>
      <c r="N681" s="40">
        <v>0</v>
      </c>
      <c r="O681" s="57">
        <v>46100</v>
      </c>
      <c r="P681" s="57">
        <v>46106</v>
      </c>
      <c r="Q681" s="49">
        <v>7</v>
      </c>
      <c r="R681" s="49">
        <v>3</v>
      </c>
      <c r="S681" s="58">
        <v>0.35</v>
      </c>
      <c r="T681" s="57">
        <v>46107</v>
      </c>
      <c r="U681" s="49">
        <v>7</v>
      </c>
      <c r="V681" s="42">
        <v>13</v>
      </c>
      <c r="W681" s="40">
        <v>5</v>
      </c>
      <c r="X681" s="59">
        <v>68452.149999999994</v>
      </c>
      <c r="Y681" s="40">
        <v>9</v>
      </c>
      <c r="Z681" s="56">
        <v>0</v>
      </c>
    </row>
    <row r="682" spans="1:26" x14ac:dyDescent="0.25">
      <c r="A682" s="38">
        <f>IFERROR(VLOOKUP(InteliPar[[#This Row],[Nombre de Articulo]],Productos[],4,FALSE),"00 Falta Info")</f>
        <v>0</v>
      </c>
      <c r="B682" s="34" t="str">
        <f>IFERROR(VLOOKUP(InteliPar[[#This Row],[Nombre de Articulo]],Productos[],3,FALSE),"00 Falta Info")</f>
        <v>Lacteos</v>
      </c>
      <c r="C682" s="34" t="str">
        <f>IFERROR(VLOOKUP(InteliPar[[#This Row],[Nombre de Articulo]],Productos[],2,FALSE),"00 Falta Info")</f>
        <v>Quesos</v>
      </c>
      <c r="D682" s="55">
        <v>46113</v>
      </c>
      <c r="E682" s="39" t="s">
        <v>89</v>
      </c>
      <c r="F682" s="40">
        <v>1.5</v>
      </c>
      <c r="G682" s="56">
        <v>34854.199999999997</v>
      </c>
      <c r="H682" s="42">
        <v>2.46</v>
      </c>
      <c r="I682" s="43" t="s">
        <v>73</v>
      </c>
      <c r="J682" s="56">
        <v>14197.22</v>
      </c>
      <c r="K682" s="40">
        <v>1.5</v>
      </c>
      <c r="L682" s="45" t="s">
        <v>74</v>
      </c>
      <c r="M682" s="46" t="s">
        <v>448</v>
      </c>
      <c r="N682" s="40">
        <v>0</v>
      </c>
      <c r="O682" s="57">
        <v>46100</v>
      </c>
      <c r="P682" s="57">
        <v>46106</v>
      </c>
      <c r="Q682" s="49">
        <v>7</v>
      </c>
      <c r="R682" s="49">
        <v>3</v>
      </c>
      <c r="S682" s="58">
        <v>0.35</v>
      </c>
      <c r="T682" s="57">
        <v>46107</v>
      </c>
      <c r="U682" s="49">
        <v>7</v>
      </c>
      <c r="V682" s="42">
        <v>3</v>
      </c>
      <c r="W682" s="40">
        <v>1</v>
      </c>
      <c r="X682" s="59">
        <v>14197.22</v>
      </c>
      <c r="Y682" s="40">
        <v>11</v>
      </c>
      <c r="Z682" s="56">
        <v>0</v>
      </c>
    </row>
    <row r="683" spans="1:26" x14ac:dyDescent="0.25">
      <c r="A683" s="38">
        <f>IFERROR(VLOOKUP(InteliPar[[#This Row],[Nombre de Articulo]],Productos[],4,FALSE),"00 Falta Info")</f>
        <v>0</v>
      </c>
      <c r="B683" s="34" t="str">
        <f>IFERROR(VLOOKUP(InteliPar[[#This Row],[Nombre de Articulo]],Productos[],3,FALSE),"00 Falta Info")</f>
        <v>Lacteos</v>
      </c>
      <c r="C683" s="34" t="str">
        <f>IFERROR(VLOOKUP(InteliPar[[#This Row],[Nombre de Articulo]],Productos[],2,FALSE),"00 Falta Info")</f>
        <v>Quesos</v>
      </c>
      <c r="D683" s="55">
        <v>46113</v>
      </c>
      <c r="E683" s="39" t="s">
        <v>122</v>
      </c>
      <c r="F683" s="40">
        <v>0.1</v>
      </c>
      <c r="G683" s="56">
        <v>61876.800000000003</v>
      </c>
      <c r="H683" s="42">
        <v>2.13</v>
      </c>
      <c r="I683" s="43" t="s">
        <v>73</v>
      </c>
      <c r="J683" s="56">
        <v>29050.14</v>
      </c>
      <c r="K683" s="40">
        <v>2</v>
      </c>
      <c r="L683" s="45" t="s">
        <v>74</v>
      </c>
      <c r="M683" s="46" t="s">
        <v>91</v>
      </c>
      <c r="N683" s="40">
        <v>1.5</v>
      </c>
      <c r="O683" s="57">
        <v>46100</v>
      </c>
      <c r="P683" s="57">
        <v>46106</v>
      </c>
      <c r="Q683" s="49">
        <v>7</v>
      </c>
      <c r="R683" s="49">
        <v>3</v>
      </c>
      <c r="S683" s="58">
        <v>0.35</v>
      </c>
      <c r="T683" s="57">
        <v>46107</v>
      </c>
      <c r="U683" s="49">
        <v>7</v>
      </c>
      <c r="V683" s="42">
        <v>4</v>
      </c>
      <c r="W683" s="40">
        <v>2</v>
      </c>
      <c r="X683" s="59">
        <v>58100.28</v>
      </c>
      <c r="Y683" s="40">
        <v>7</v>
      </c>
      <c r="Z683" s="56">
        <v>0</v>
      </c>
    </row>
    <row r="684" spans="1:26" x14ac:dyDescent="0.25">
      <c r="A684" s="38">
        <f>IFERROR(VLOOKUP(InteliPar[[#This Row],[Nombre de Articulo]],Productos[],4,FALSE),"00 Falta Info")</f>
        <v>0</v>
      </c>
      <c r="B684" s="34" t="str">
        <f>IFERROR(VLOOKUP(InteliPar[[#This Row],[Nombre de Articulo]],Productos[],3,FALSE),"00 Falta Info")</f>
        <v>Lacteos</v>
      </c>
      <c r="C684" s="34" t="str">
        <f>IFERROR(VLOOKUP(InteliPar[[#This Row],[Nombre de Articulo]],Productos[],2,FALSE),"00 Falta Info")</f>
        <v>Quesos</v>
      </c>
      <c r="D684" s="55">
        <v>46113</v>
      </c>
      <c r="E684" s="39" t="s">
        <v>123</v>
      </c>
      <c r="F684" s="40">
        <v>2.7</v>
      </c>
      <c r="G684" s="56">
        <v>139021</v>
      </c>
      <c r="H684" s="42">
        <v>13.91</v>
      </c>
      <c r="I684" s="43" t="s">
        <v>73</v>
      </c>
      <c r="J684" s="56">
        <v>9993.92</v>
      </c>
      <c r="K684" s="40">
        <v>7.1</v>
      </c>
      <c r="L684" s="45" t="s">
        <v>74</v>
      </c>
      <c r="M684" s="46" t="s">
        <v>448</v>
      </c>
      <c r="N684" s="40">
        <v>0</v>
      </c>
      <c r="O684" s="57">
        <v>46100</v>
      </c>
      <c r="P684" s="57">
        <v>46106</v>
      </c>
      <c r="Q684" s="49">
        <v>7</v>
      </c>
      <c r="R684" s="49">
        <v>3</v>
      </c>
      <c r="S684" s="58">
        <v>0.35</v>
      </c>
      <c r="T684" s="57">
        <v>46107</v>
      </c>
      <c r="U684" s="49">
        <v>7</v>
      </c>
      <c r="V684" s="42">
        <v>14</v>
      </c>
      <c r="W684" s="40">
        <v>1</v>
      </c>
      <c r="X684" s="59">
        <v>9993.92</v>
      </c>
      <c r="Y684" s="40">
        <v>14</v>
      </c>
      <c r="Z684" s="56">
        <v>0</v>
      </c>
    </row>
    <row r="685" spans="1:26" x14ac:dyDescent="0.25">
      <c r="A685" s="38">
        <f>IFERROR(VLOOKUP(InteliPar[[#This Row],[Nombre de Articulo]],Productos[],4,FALSE),"00 Falta Info")</f>
        <v>0</v>
      </c>
      <c r="B685" s="34" t="str">
        <f>IFERROR(VLOOKUP(InteliPar[[#This Row],[Nombre de Articulo]],Productos[],3,FALSE),"00 Falta Info")</f>
        <v>Lacteos</v>
      </c>
      <c r="C685" s="34" t="str">
        <f>IFERROR(VLOOKUP(InteliPar[[#This Row],[Nombre de Articulo]],Productos[],2,FALSE),"00 Falta Info")</f>
        <v>Quesos</v>
      </c>
      <c r="D685" s="55">
        <v>46113</v>
      </c>
      <c r="E685" s="39" t="s">
        <v>90</v>
      </c>
      <c r="F685" s="40">
        <v>0.7</v>
      </c>
      <c r="G685" s="56">
        <v>63925</v>
      </c>
      <c r="H685" s="42">
        <v>3.23</v>
      </c>
      <c r="I685" s="43" t="s">
        <v>73</v>
      </c>
      <c r="J685" s="56">
        <v>19791.02</v>
      </c>
      <c r="K685" s="40">
        <v>3.6</v>
      </c>
      <c r="L685" s="45" t="s">
        <v>74</v>
      </c>
      <c r="M685" s="46" t="s">
        <v>91</v>
      </c>
      <c r="N685" s="40">
        <v>2</v>
      </c>
      <c r="O685" s="57">
        <v>46100</v>
      </c>
      <c r="P685" s="57">
        <v>46106</v>
      </c>
      <c r="Q685" s="49">
        <v>7</v>
      </c>
      <c r="R685" s="49">
        <v>3</v>
      </c>
      <c r="S685" s="58">
        <v>0.35</v>
      </c>
      <c r="T685" s="57">
        <v>46107</v>
      </c>
      <c r="U685" s="49">
        <v>7</v>
      </c>
      <c r="V685" s="42">
        <v>7</v>
      </c>
      <c r="W685" s="40">
        <v>4</v>
      </c>
      <c r="X685" s="59">
        <v>79164.08</v>
      </c>
      <c r="Y685" s="40">
        <v>6</v>
      </c>
      <c r="Z685" s="56">
        <v>0</v>
      </c>
    </row>
    <row r="686" spans="1:26" x14ac:dyDescent="0.25">
      <c r="A686" s="38">
        <f>IFERROR(VLOOKUP(InteliPar[[#This Row],[Nombre de Articulo]],Productos[],4,FALSE),"00 Falta Info")</f>
        <v>0</v>
      </c>
      <c r="B686" s="34" t="str">
        <f>IFERROR(VLOOKUP(InteliPar[[#This Row],[Nombre de Articulo]],Productos[],3,FALSE),"00 Falta Info")</f>
        <v>Abarrotes</v>
      </c>
      <c r="C686" s="34" t="str">
        <f>IFERROR(VLOOKUP(InteliPar[[#This Row],[Nombre de Articulo]],Productos[],2,FALSE),"00 Falta Info")</f>
        <v>Chocolate</v>
      </c>
      <c r="D686" s="55">
        <v>46113</v>
      </c>
      <c r="E686" s="39" t="s">
        <v>124</v>
      </c>
      <c r="F686" s="40">
        <v>0.4</v>
      </c>
      <c r="G686" s="56">
        <v>178843</v>
      </c>
      <c r="H686" s="42">
        <v>18.11</v>
      </c>
      <c r="I686" s="43" t="s">
        <v>73</v>
      </c>
      <c r="J686" s="56">
        <v>9876</v>
      </c>
      <c r="K686" s="40">
        <v>0.5</v>
      </c>
      <c r="L686" s="45" t="s">
        <v>74</v>
      </c>
      <c r="M686" s="46" t="s">
        <v>91</v>
      </c>
      <c r="N686" s="40">
        <v>0</v>
      </c>
      <c r="O686" s="57">
        <v>46100</v>
      </c>
      <c r="P686" s="57">
        <v>46106</v>
      </c>
      <c r="Q686" s="49">
        <v>7</v>
      </c>
      <c r="R686" s="49">
        <v>3</v>
      </c>
      <c r="S686" s="58">
        <v>0.35</v>
      </c>
      <c r="T686" s="57">
        <v>46107</v>
      </c>
      <c r="U686" s="49">
        <v>7</v>
      </c>
      <c r="V686" s="42">
        <v>1</v>
      </c>
      <c r="W686" s="40">
        <v>0</v>
      </c>
      <c r="X686" s="59">
        <v>0</v>
      </c>
      <c r="Y686" s="40">
        <v>254</v>
      </c>
      <c r="Z686" s="56">
        <v>166833.85714285713</v>
      </c>
    </row>
    <row r="687" spans="1:26" x14ac:dyDescent="0.25">
      <c r="A687" s="38">
        <f>IFERROR(VLOOKUP(InteliPar[[#This Row],[Nombre de Articulo]],Productos[],4,FALSE),"00 Falta Info")</f>
        <v>0</v>
      </c>
      <c r="B687" s="34" t="str">
        <f>IFERROR(VLOOKUP(InteliPar[[#This Row],[Nombre de Articulo]],Productos[],3,FALSE),"00 Falta Info")</f>
        <v>Abarrotes</v>
      </c>
      <c r="C687" s="34" t="str">
        <f>IFERROR(VLOOKUP(InteliPar[[#This Row],[Nombre de Articulo]],Productos[],2,FALSE),"00 Falta Info")</f>
        <v>Chocolate</v>
      </c>
      <c r="D687" s="55">
        <v>46113</v>
      </c>
      <c r="E687" s="39" t="s">
        <v>125</v>
      </c>
      <c r="F687" s="40">
        <v>0.8</v>
      </c>
      <c r="G687" s="56">
        <v>126730</v>
      </c>
      <c r="H687" s="42">
        <v>8.81</v>
      </c>
      <c r="I687" s="43" t="s">
        <v>73</v>
      </c>
      <c r="J687" s="56">
        <v>14377.98</v>
      </c>
      <c r="K687" s="40">
        <v>0.8</v>
      </c>
      <c r="L687" s="45" t="s">
        <v>74</v>
      </c>
      <c r="M687" s="46" t="s">
        <v>91</v>
      </c>
      <c r="N687" s="40">
        <v>0</v>
      </c>
      <c r="O687" s="57">
        <v>46100</v>
      </c>
      <c r="P687" s="57">
        <v>46106</v>
      </c>
      <c r="Q687" s="49">
        <v>7</v>
      </c>
      <c r="R687" s="49">
        <v>3</v>
      </c>
      <c r="S687" s="58">
        <v>0.35</v>
      </c>
      <c r="T687" s="57">
        <v>46107</v>
      </c>
      <c r="U687" s="49">
        <v>7</v>
      </c>
      <c r="V687" s="42">
        <v>2</v>
      </c>
      <c r="W687" s="40">
        <v>0</v>
      </c>
      <c r="X687" s="59">
        <v>0</v>
      </c>
      <c r="Y687" s="40">
        <v>77</v>
      </c>
      <c r="Z687" s="56">
        <v>97770.26400000001</v>
      </c>
    </row>
    <row r="688" spans="1:26" x14ac:dyDescent="0.25">
      <c r="A688" s="38">
        <f>IFERROR(VLOOKUP(InteliPar[[#This Row],[Nombre de Articulo]],Productos[],4,FALSE),"00 Falta Info")</f>
        <v>0</v>
      </c>
      <c r="B688" s="34" t="str">
        <f>IFERROR(VLOOKUP(InteliPar[[#This Row],[Nombre de Articulo]],Productos[],3,FALSE),"00 Falta Info")</f>
        <v>Abarrotes</v>
      </c>
      <c r="C688" s="34" t="str">
        <f>IFERROR(VLOOKUP(InteliPar[[#This Row],[Nombre de Articulo]],Productos[],2,FALSE),"00 Falta Info")</f>
        <v>Chocolate</v>
      </c>
      <c r="D688" s="55">
        <v>46113</v>
      </c>
      <c r="E688" s="39" t="s">
        <v>126</v>
      </c>
      <c r="F688" s="40">
        <v>0.5</v>
      </c>
      <c r="G688" s="56">
        <v>47836.800000000003</v>
      </c>
      <c r="H688" s="42">
        <v>4.84</v>
      </c>
      <c r="I688" s="43" t="s">
        <v>73</v>
      </c>
      <c r="J688" s="56">
        <v>9876</v>
      </c>
      <c r="K688" s="40">
        <v>0.7</v>
      </c>
      <c r="L688" s="45" t="s">
        <v>74</v>
      </c>
      <c r="M688" s="46" t="s">
        <v>91</v>
      </c>
      <c r="N688" s="40">
        <v>0</v>
      </c>
      <c r="O688" s="57">
        <v>46100</v>
      </c>
      <c r="P688" s="57">
        <v>46106</v>
      </c>
      <c r="Q688" s="49">
        <v>7</v>
      </c>
      <c r="R688" s="49">
        <v>3</v>
      </c>
      <c r="S688" s="58">
        <v>0.35</v>
      </c>
      <c r="T688" s="57">
        <v>46107</v>
      </c>
      <c r="U688" s="49">
        <v>7</v>
      </c>
      <c r="V688" s="42">
        <v>2</v>
      </c>
      <c r="W688" s="40">
        <v>0</v>
      </c>
      <c r="X688" s="59">
        <v>0</v>
      </c>
      <c r="Y688" s="40">
        <v>48</v>
      </c>
      <c r="Z688" s="56">
        <v>30121.8</v>
      </c>
    </row>
    <row r="689" spans="1:26" x14ac:dyDescent="0.25">
      <c r="A689" s="38">
        <f>IFERROR(VLOOKUP(InteliPar[[#This Row],[Nombre de Articulo]],Productos[],4,FALSE),"00 Falta Info")</f>
        <v>0</v>
      </c>
      <c r="B689" s="34" t="str">
        <f>IFERROR(VLOOKUP(InteliPar[[#This Row],[Nombre de Articulo]],Productos[],3,FALSE),"00 Falta Info")</f>
        <v>Abarrotes</v>
      </c>
      <c r="C689" s="34" t="str">
        <f>IFERROR(VLOOKUP(InteliPar[[#This Row],[Nombre de Articulo]],Productos[],2,FALSE),"00 Falta Info")</f>
        <v>Aceite</v>
      </c>
      <c r="D689" s="55">
        <v>46113</v>
      </c>
      <c r="E689" s="39" t="s">
        <v>127</v>
      </c>
      <c r="F689" s="40">
        <v>18</v>
      </c>
      <c r="G689" s="56">
        <v>38557</v>
      </c>
      <c r="H689" s="42">
        <v>25</v>
      </c>
      <c r="I689" s="43">
        <v>1</v>
      </c>
      <c r="J689" s="56">
        <v>1542.28</v>
      </c>
      <c r="K689" s="40">
        <v>23.7</v>
      </c>
      <c r="L689" s="45" t="s">
        <v>453</v>
      </c>
      <c r="M689" s="46" t="s">
        <v>91</v>
      </c>
      <c r="N689" s="40">
        <v>36</v>
      </c>
      <c r="O689" s="57">
        <v>46100</v>
      </c>
      <c r="P689" s="57">
        <v>46106</v>
      </c>
      <c r="Q689" s="49">
        <v>7</v>
      </c>
      <c r="R689" s="49">
        <v>3</v>
      </c>
      <c r="S689" s="58">
        <v>0.35</v>
      </c>
      <c r="T689" s="57">
        <v>46107</v>
      </c>
      <c r="U689" s="49">
        <v>7</v>
      </c>
      <c r="V689" s="42">
        <v>46</v>
      </c>
      <c r="W689" s="40">
        <v>21</v>
      </c>
      <c r="X689" s="59">
        <v>32387.88</v>
      </c>
      <c r="Y689" s="40">
        <v>7</v>
      </c>
      <c r="Z689" s="56">
        <v>0</v>
      </c>
    </row>
    <row r="690" spans="1:26" x14ac:dyDescent="0.25">
      <c r="A690" s="38">
        <f>IFERROR(VLOOKUP(InteliPar[[#This Row],[Nombre de Articulo]],Productos[],4,FALSE),"00 Falta Info")</f>
        <v>0</v>
      </c>
      <c r="B690" s="34" t="str">
        <f>IFERROR(VLOOKUP(InteliPar[[#This Row],[Nombre de Articulo]],Productos[],3,FALSE),"00 Falta Info")</f>
        <v>Verduras</v>
      </c>
      <c r="C690" s="34" t="str">
        <f>IFERROR(VLOOKUP(InteliPar[[#This Row],[Nombre de Articulo]],Productos[],2,FALSE),"00 Falta Info")</f>
        <v>Champiñon</v>
      </c>
      <c r="D690" s="55">
        <v>46113</v>
      </c>
      <c r="E690" s="39" t="s">
        <v>128</v>
      </c>
      <c r="F690" s="40"/>
      <c r="G690" s="56">
        <v>5460.01</v>
      </c>
      <c r="H690" s="42">
        <v>0.36</v>
      </c>
      <c r="I690" s="43" t="s">
        <v>73</v>
      </c>
      <c r="J690" s="56">
        <v>15166.7</v>
      </c>
      <c r="K690" s="40">
        <v>2.5</v>
      </c>
      <c r="L690" s="45" t="s">
        <v>74</v>
      </c>
      <c r="M690" s="46" t="s">
        <v>461</v>
      </c>
      <c r="N690" s="40">
        <v>0</v>
      </c>
      <c r="O690" s="57">
        <v>46100</v>
      </c>
      <c r="P690" s="57">
        <v>46106</v>
      </c>
      <c r="Q690" s="49">
        <v>7</v>
      </c>
      <c r="R690" s="49">
        <v>3</v>
      </c>
      <c r="S690" s="58">
        <v>0.35</v>
      </c>
      <c r="T690" s="57">
        <v>46107</v>
      </c>
      <c r="U690" s="49">
        <v>7</v>
      </c>
      <c r="V690" s="42">
        <v>5</v>
      </c>
      <c r="W690" s="40">
        <v>5</v>
      </c>
      <c r="X690" s="59">
        <v>75833.5</v>
      </c>
      <c r="Y690" s="40">
        <v>1</v>
      </c>
      <c r="Z690" s="56">
        <v>0</v>
      </c>
    </row>
    <row r="691" spans="1:26" x14ac:dyDescent="0.25">
      <c r="A691" s="38">
        <f>IFERROR(VLOOKUP(InteliPar[[#This Row],[Nombre de Articulo]],Productos[],4,FALSE),"00 Falta Info")</f>
        <v>0</v>
      </c>
      <c r="B691" s="34" t="str">
        <f>IFERROR(VLOOKUP(InteliPar[[#This Row],[Nombre de Articulo]],Productos[],3,FALSE),"00 Falta Info")</f>
        <v>Verduras</v>
      </c>
      <c r="C691" s="34" t="str">
        <f>IFERROR(VLOOKUP(InteliPar[[#This Row],[Nombre de Articulo]],Productos[],2,FALSE),"00 Falta Info")</f>
        <v>Champiñon</v>
      </c>
      <c r="D691" s="55">
        <v>46113</v>
      </c>
      <c r="E691" s="39" t="s">
        <v>129</v>
      </c>
      <c r="F691" s="40">
        <v>0.3</v>
      </c>
      <c r="G691" s="56">
        <v>10010</v>
      </c>
      <c r="H691" s="42">
        <v>0.77</v>
      </c>
      <c r="I691" s="43" t="s">
        <v>73</v>
      </c>
      <c r="J691" s="56">
        <v>13000</v>
      </c>
      <c r="K691" s="40">
        <v>0.8</v>
      </c>
      <c r="L691" s="45" t="s">
        <v>74</v>
      </c>
      <c r="M691" s="46" t="s">
        <v>461</v>
      </c>
      <c r="N691" s="40">
        <v>0</v>
      </c>
      <c r="O691" s="57">
        <v>46100</v>
      </c>
      <c r="P691" s="57">
        <v>46106</v>
      </c>
      <c r="Q691" s="49">
        <v>7</v>
      </c>
      <c r="R691" s="49">
        <v>3</v>
      </c>
      <c r="S691" s="58">
        <v>0.35</v>
      </c>
      <c r="T691" s="57">
        <v>46107</v>
      </c>
      <c r="U691" s="49">
        <v>7</v>
      </c>
      <c r="V691" s="42">
        <v>2</v>
      </c>
      <c r="W691" s="40">
        <v>2</v>
      </c>
      <c r="X691" s="59">
        <v>26000</v>
      </c>
      <c r="Y691" s="40">
        <v>7</v>
      </c>
      <c r="Z691" s="56">
        <v>0</v>
      </c>
    </row>
    <row r="692" spans="1:26" x14ac:dyDescent="0.25">
      <c r="A692" s="38">
        <f>IFERROR(VLOOKUP(InteliPar[[#This Row],[Nombre de Articulo]],Productos[],4,FALSE),"00 Falta Info")</f>
        <v>0</v>
      </c>
      <c r="B692" s="34" t="str">
        <f>IFERROR(VLOOKUP(InteliPar[[#This Row],[Nombre de Articulo]],Productos[],3,FALSE),"00 Falta Info")</f>
        <v>Verduras</v>
      </c>
      <c r="C692" s="34" t="str">
        <f>IFERROR(VLOOKUP(InteliPar[[#This Row],[Nombre de Articulo]],Productos[],2,FALSE),"00 Falta Info")</f>
        <v>Palta</v>
      </c>
      <c r="D692" s="55">
        <v>46113</v>
      </c>
      <c r="E692" s="39" t="s">
        <v>92</v>
      </c>
      <c r="F692" s="40">
        <v>14.3</v>
      </c>
      <c r="G692" s="56">
        <v>46289.3</v>
      </c>
      <c r="H692" s="42">
        <v>11.17</v>
      </c>
      <c r="I692" s="43" t="s">
        <v>73</v>
      </c>
      <c r="J692" s="56">
        <v>4144.68</v>
      </c>
      <c r="K692" s="40">
        <v>17.399999999999999</v>
      </c>
      <c r="L692" s="45" t="s">
        <v>74</v>
      </c>
      <c r="M692" s="46" t="s">
        <v>461</v>
      </c>
      <c r="N692" s="40">
        <v>8</v>
      </c>
      <c r="O692" s="57">
        <v>46100</v>
      </c>
      <c r="P692" s="57">
        <v>46106</v>
      </c>
      <c r="Q692" s="49">
        <v>7</v>
      </c>
      <c r="R692" s="49">
        <v>3</v>
      </c>
      <c r="S692" s="58">
        <v>0.35</v>
      </c>
      <c r="T692" s="57">
        <v>46107</v>
      </c>
      <c r="U692" s="49">
        <v>7</v>
      </c>
      <c r="V692" s="42">
        <v>34</v>
      </c>
      <c r="W692" s="40">
        <v>23</v>
      </c>
      <c r="X692" s="59">
        <v>95327.640000000014</v>
      </c>
      <c r="Y692" s="40">
        <v>4</v>
      </c>
      <c r="Z692" s="56">
        <v>0</v>
      </c>
    </row>
    <row r="693" spans="1:26" x14ac:dyDescent="0.25">
      <c r="A693" s="38">
        <f>IFERROR(VLOOKUP(InteliPar[[#This Row],[Nombre de Articulo]],Productos[],4,FALSE),"00 Falta Info")</f>
        <v>0</v>
      </c>
      <c r="B693" s="34" t="str">
        <f>IFERROR(VLOOKUP(InteliPar[[#This Row],[Nombre de Articulo]],Productos[],3,FALSE),"00 Falta Info")</f>
        <v>Postres</v>
      </c>
      <c r="C693" s="34" t="str">
        <f>IFERROR(VLOOKUP(InteliPar[[#This Row],[Nombre de Articulo]],Productos[],2,FALSE),"00 Falta Info")</f>
        <v>Tortas</v>
      </c>
      <c r="D693" s="55">
        <v>46113</v>
      </c>
      <c r="E693" s="39" t="s">
        <v>130</v>
      </c>
      <c r="F693" s="40">
        <v>21</v>
      </c>
      <c r="G693" s="56">
        <v>28944</v>
      </c>
      <c r="H693" s="42">
        <v>24</v>
      </c>
      <c r="I693" s="43">
        <v>1</v>
      </c>
      <c r="J693" s="56">
        <v>1206</v>
      </c>
      <c r="K693" s="40">
        <v>27</v>
      </c>
      <c r="L693" s="45" t="s">
        <v>440</v>
      </c>
      <c r="M693" s="46" t="s">
        <v>455</v>
      </c>
      <c r="N693" s="40">
        <v>16</v>
      </c>
      <c r="O693" s="57">
        <v>46100</v>
      </c>
      <c r="P693" s="57">
        <v>46106</v>
      </c>
      <c r="Q693" s="49">
        <v>7</v>
      </c>
      <c r="R693" s="49">
        <v>3</v>
      </c>
      <c r="S693" s="58">
        <v>0.35</v>
      </c>
      <c r="T693" s="57">
        <v>46107</v>
      </c>
      <c r="U693" s="49">
        <v>7</v>
      </c>
      <c r="V693" s="42">
        <v>53</v>
      </c>
      <c r="W693" s="40">
        <v>29</v>
      </c>
      <c r="X693" s="59">
        <v>34974</v>
      </c>
      <c r="Y693" s="40">
        <v>6</v>
      </c>
      <c r="Z693" s="56">
        <v>0</v>
      </c>
    </row>
    <row r="694" spans="1:26" x14ac:dyDescent="0.25">
      <c r="A694" s="38">
        <f>IFERROR(VLOOKUP(InteliPar[[#This Row],[Nombre de Articulo]],Productos[],4,FALSE),"00 Falta Info")</f>
        <v>0</v>
      </c>
      <c r="B694" s="34" t="str">
        <f>IFERROR(VLOOKUP(InteliPar[[#This Row],[Nombre de Articulo]],Productos[],3,FALSE),"00 Falta Info")</f>
        <v>Postres</v>
      </c>
      <c r="C694" s="34" t="str">
        <f>IFERROR(VLOOKUP(InteliPar[[#This Row],[Nombre de Articulo]],Productos[],2,FALSE),"00 Falta Info")</f>
        <v>Tortas</v>
      </c>
      <c r="D694" s="55">
        <v>46113</v>
      </c>
      <c r="E694" s="39" t="s">
        <v>131</v>
      </c>
      <c r="F694" s="40">
        <v>11</v>
      </c>
      <c r="G694" s="56">
        <v>65534</v>
      </c>
      <c r="H694" s="42">
        <v>62</v>
      </c>
      <c r="I694" s="43">
        <v>1</v>
      </c>
      <c r="J694" s="56">
        <v>1057</v>
      </c>
      <c r="K694" s="40">
        <v>11</v>
      </c>
      <c r="L694" s="45" t="s">
        <v>440</v>
      </c>
      <c r="M694" s="46" t="s">
        <v>455</v>
      </c>
      <c r="N694" s="40">
        <v>5</v>
      </c>
      <c r="O694" s="57">
        <v>46100</v>
      </c>
      <c r="P694" s="57">
        <v>46106</v>
      </c>
      <c r="Q694" s="49">
        <v>7</v>
      </c>
      <c r="R694" s="49">
        <v>3</v>
      </c>
      <c r="S694" s="58">
        <v>0.35</v>
      </c>
      <c r="T694" s="57">
        <v>46107</v>
      </c>
      <c r="U694" s="49">
        <v>7</v>
      </c>
      <c r="V694" s="42">
        <v>22</v>
      </c>
      <c r="W694" s="40">
        <v>0</v>
      </c>
      <c r="X694" s="59">
        <v>0</v>
      </c>
      <c r="Y694" s="40">
        <v>39</v>
      </c>
      <c r="Z694" s="56">
        <v>35711.5</v>
      </c>
    </row>
    <row r="695" spans="1:26" x14ac:dyDescent="0.25">
      <c r="A695" s="38">
        <f>IFERROR(VLOOKUP(InteliPar[[#This Row],[Nombre de Articulo]],Productos[],4,FALSE),"00 Falta Info")</f>
        <v>0</v>
      </c>
      <c r="B695" s="34" t="str">
        <f>IFERROR(VLOOKUP(InteliPar[[#This Row],[Nombre de Articulo]],Productos[],3,FALSE),"00 Falta Info")</f>
        <v>Postres</v>
      </c>
      <c r="C695" s="34" t="str">
        <f>IFERROR(VLOOKUP(InteliPar[[#This Row],[Nombre de Articulo]],Productos[],2,FALSE),"00 Falta Info")</f>
        <v>Tortas</v>
      </c>
      <c r="D695" s="55">
        <v>46113</v>
      </c>
      <c r="E695" s="39" t="s">
        <v>143</v>
      </c>
      <c r="F695" s="40">
        <v>16</v>
      </c>
      <c r="G695" s="56">
        <v>46380</v>
      </c>
      <c r="H695" s="42">
        <v>30</v>
      </c>
      <c r="I695" s="43">
        <v>1</v>
      </c>
      <c r="J695" s="56">
        <v>1546</v>
      </c>
      <c r="K695" s="40">
        <v>19</v>
      </c>
      <c r="L695" s="45" t="s">
        <v>440</v>
      </c>
      <c r="M695" s="46" t="s">
        <v>455</v>
      </c>
      <c r="N695" s="40">
        <v>0</v>
      </c>
      <c r="O695" s="57">
        <v>46100</v>
      </c>
      <c r="P695" s="57">
        <v>46106</v>
      </c>
      <c r="Q695" s="49">
        <v>7</v>
      </c>
      <c r="R695" s="49">
        <v>3</v>
      </c>
      <c r="S695" s="58">
        <v>0.35</v>
      </c>
      <c r="T695" s="57">
        <v>46107</v>
      </c>
      <c r="U695" s="49">
        <v>7</v>
      </c>
      <c r="V695" s="42">
        <v>37</v>
      </c>
      <c r="W695" s="40">
        <v>7</v>
      </c>
      <c r="X695" s="59">
        <v>10822</v>
      </c>
      <c r="Y695" s="40">
        <v>11</v>
      </c>
      <c r="Z695" s="56">
        <v>0</v>
      </c>
    </row>
    <row r="696" spans="1:26" x14ac:dyDescent="0.25">
      <c r="A696" s="38">
        <f>IFERROR(VLOOKUP(InteliPar[[#This Row],[Nombre de Articulo]],Productos[],4,FALSE),"00 Falta Info")</f>
        <v>0</v>
      </c>
      <c r="B696" s="34" t="str">
        <f>IFERROR(VLOOKUP(InteliPar[[#This Row],[Nombre de Articulo]],Productos[],3,FALSE),"00 Falta Info")</f>
        <v>Postres</v>
      </c>
      <c r="C696" s="34" t="str">
        <f>IFERROR(VLOOKUP(InteliPar[[#This Row],[Nombre de Articulo]],Productos[],2,FALSE),"00 Falta Info")</f>
        <v>Tortas</v>
      </c>
      <c r="D696" s="55">
        <v>46113</v>
      </c>
      <c r="E696" s="39" t="s">
        <v>132</v>
      </c>
      <c r="F696" s="40">
        <v>67</v>
      </c>
      <c r="G696" s="56">
        <v>44400</v>
      </c>
      <c r="H696" s="42">
        <v>185</v>
      </c>
      <c r="I696" s="43">
        <v>1</v>
      </c>
      <c r="J696" s="56">
        <v>240</v>
      </c>
      <c r="K696" s="40">
        <v>213</v>
      </c>
      <c r="L696" s="45" t="s">
        <v>440</v>
      </c>
      <c r="M696" s="46" t="s">
        <v>455</v>
      </c>
      <c r="N696" s="40">
        <v>0</v>
      </c>
      <c r="O696" s="57">
        <v>46100</v>
      </c>
      <c r="P696" s="57">
        <v>46106</v>
      </c>
      <c r="Q696" s="49">
        <v>7</v>
      </c>
      <c r="R696" s="49">
        <v>3</v>
      </c>
      <c r="S696" s="58">
        <v>0.35</v>
      </c>
      <c r="T696" s="57">
        <v>46107</v>
      </c>
      <c r="U696" s="49">
        <v>7</v>
      </c>
      <c r="V696" s="42">
        <v>411</v>
      </c>
      <c r="W696" s="40">
        <v>226</v>
      </c>
      <c r="X696" s="59">
        <v>54240</v>
      </c>
      <c r="Y696" s="40">
        <v>6</v>
      </c>
      <c r="Z696" s="56">
        <v>0</v>
      </c>
    </row>
    <row r="697" spans="1:26" x14ac:dyDescent="0.25">
      <c r="A697" s="38">
        <f>IFERROR(VLOOKUP(InteliPar[[#This Row],[Nombre de Articulo]],Productos[],4,FALSE),"00 Falta Info")</f>
        <v>0</v>
      </c>
      <c r="B697" s="34" t="str">
        <f>IFERROR(VLOOKUP(InteliPar[[#This Row],[Nombre de Articulo]],Productos[],3,FALSE),"00 Falta Info")</f>
        <v>Postres</v>
      </c>
      <c r="C697" s="34" t="str">
        <f>IFERROR(VLOOKUP(InteliPar[[#This Row],[Nombre de Articulo]],Productos[],2,FALSE),"00 Falta Info")</f>
        <v>Tortas</v>
      </c>
      <c r="D697" s="55">
        <v>46113</v>
      </c>
      <c r="E697" s="39" t="s">
        <v>144</v>
      </c>
      <c r="F697" s="40">
        <v>40</v>
      </c>
      <c r="G697" s="56">
        <v>81585</v>
      </c>
      <c r="H697" s="42">
        <v>245</v>
      </c>
      <c r="I697" s="43">
        <v>1</v>
      </c>
      <c r="J697" s="56">
        <v>333</v>
      </c>
      <c r="K697" s="40">
        <v>192</v>
      </c>
      <c r="L697" s="45" t="s">
        <v>440</v>
      </c>
      <c r="M697" s="46" t="s">
        <v>455</v>
      </c>
      <c r="N697" s="40">
        <v>112</v>
      </c>
      <c r="O697" s="57">
        <v>46100</v>
      </c>
      <c r="P697" s="57">
        <v>46106</v>
      </c>
      <c r="Q697" s="49">
        <v>7</v>
      </c>
      <c r="R697" s="49">
        <v>3</v>
      </c>
      <c r="S697" s="58">
        <v>0.35</v>
      </c>
      <c r="T697" s="57">
        <v>46107</v>
      </c>
      <c r="U697" s="49">
        <v>7</v>
      </c>
      <c r="V697" s="42">
        <v>371</v>
      </c>
      <c r="W697" s="40">
        <v>126</v>
      </c>
      <c r="X697" s="59">
        <v>41958</v>
      </c>
      <c r="Y697" s="40">
        <v>9</v>
      </c>
      <c r="Z697" s="56">
        <v>0</v>
      </c>
    </row>
    <row r="698" spans="1:26" x14ac:dyDescent="0.25">
      <c r="A698" s="38">
        <f>IFERROR(VLOOKUP(InteliPar[[#This Row],[Nombre de Articulo]],Productos[],4,FALSE),"00 Falta Info")</f>
        <v>0</v>
      </c>
      <c r="B698" s="34" t="str">
        <f>IFERROR(VLOOKUP(InteliPar[[#This Row],[Nombre de Articulo]],Productos[],3,FALSE),"00 Falta Info")</f>
        <v>Postres</v>
      </c>
      <c r="C698" s="34" t="str">
        <f>IFERROR(VLOOKUP(InteliPar[[#This Row],[Nombre de Articulo]],Productos[],2,FALSE),"00 Falta Info")</f>
        <v>Tortas</v>
      </c>
      <c r="D698" s="55">
        <v>46113</v>
      </c>
      <c r="E698" s="39" t="s">
        <v>133</v>
      </c>
      <c r="F698" s="40"/>
      <c r="G698" s="56">
        <v>6580</v>
      </c>
      <c r="H698" s="42">
        <v>14</v>
      </c>
      <c r="I698" s="43">
        <v>1</v>
      </c>
      <c r="J698" s="56">
        <v>470</v>
      </c>
      <c r="K698" s="40">
        <v>0</v>
      </c>
      <c r="L698" s="45" t="s">
        <v>440</v>
      </c>
      <c r="M698" s="46" t="s">
        <v>455</v>
      </c>
      <c r="N698" s="40">
        <v>0</v>
      </c>
      <c r="O698" s="57">
        <v>46100</v>
      </c>
      <c r="P698" s="57">
        <v>46106</v>
      </c>
      <c r="Q698" s="49">
        <v>7</v>
      </c>
      <c r="R698" s="49">
        <v>3</v>
      </c>
      <c r="S698" s="58">
        <v>0.35</v>
      </c>
      <c r="T698" s="57">
        <v>46107</v>
      </c>
      <c r="U698" s="49">
        <v>7</v>
      </c>
      <c r="V698" s="42">
        <v>0</v>
      </c>
      <c r="W698" s="40">
        <v>0</v>
      </c>
      <c r="X698" s="59">
        <v>0</v>
      </c>
      <c r="Y698" s="40">
        <v>0</v>
      </c>
      <c r="Z698" s="56">
        <v>0</v>
      </c>
    </row>
    <row r="699" spans="1:26" x14ac:dyDescent="0.25">
      <c r="A699" s="38">
        <f>IFERROR(VLOOKUP(InteliPar[[#This Row],[Nombre de Articulo]],Productos[],4,FALSE),"00 Falta Info")</f>
        <v>0</v>
      </c>
      <c r="B699" s="34" t="str">
        <f>IFERROR(VLOOKUP(InteliPar[[#This Row],[Nombre de Articulo]],Productos[],3,FALSE),"00 Falta Info")</f>
        <v>Postres</v>
      </c>
      <c r="C699" s="34" t="str">
        <f>IFERROR(VLOOKUP(InteliPar[[#This Row],[Nombre de Articulo]],Productos[],2,FALSE),"00 Falta Info")</f>
        <v>Tortas</v>
      </c>
      <c r="D699" s="55">
        <v>46113</v>
      </c>
      <c r="E699" s="39" t="s">
        <v>145</v>
      </c>
      <c r="F699" s="40">
        <v>2</v>
      </c>
      <c r="G699" s="56">
        <v>57000</v>
      </c>
      <c r="H699" s="42">
        <v>50</v>
      </c>
      <c r="I699" s="43">
        <v>1</v>
      </c>
      <c r="J699" s="56">
        <v>1140</v>
      </c>
      <c r="K699" s="40">
        <v>11</v>
      </c>
      <c r="L699" s="45" t="s">
        <v>440</v>
      </c>
      <c r="M699" s="46" t="s">
        <v>455</v>
      </c>
      <c r="N699" s="40">
        <v>28</v>
      </c>
      <c r="O699" s="57">
        <v>46100</v>
      </c>
      <c r="P699" s="57">
        <v>46106</v>
      </c>
      <c r="Q699" s="49">
        <v>7</v>
      </c>
      <c r="R699" s="49">
        <v>3</v>
      </c>
      <c r="S699" s="58">
        <v>0.35</v>
      </c>
      <c r="T699" s="57">
        <v>46107</v>
      </c>
      <c r="U699" s="49">
        <v>7</v>
      </c>
      <c r="V699" s="42">
        <v>22</v>
      </c>
      <c r="W699" s="40">
        <v>0</v>
      </c>
      <c r="X699" s="59">
        <v>0</v>
      </c>
      <c r="Y699" s="40">
        <v>32</v>
      </c>
      <c r="Z699" s="56">
        <v>25975.714285714286</v>
      </c>
    </row>
    <row r="700" spans="1:26" x14ac:dyDescent="0.25">
      <c r="A700" s="38">
        <f>IFERROR(VLOOKUP(InteliPar[[#This Row],[Nombre de Articulo]],Productos[],4,FALSE),"00 Falta Info")</f>
        <v>0</v>
      </c>
      <c r="B700" s="34" t="str">
        <f>IFERROR(VLOOKUP(InteliPar[[#This Row],[Nombre de Articulo]],Productos[],3,FALSE),"00 Falta Info")</f>
        <v>Postres</v>
      </c>
      <c r="C700" s="34" t="str">
        <f>IFERROR(VLOOKUP(InteliPar[[#This Row],[Nombre de Articulo]],Productos[],2,FALSE),"00 Falta Info")</f>
        <v>Tortas</v>
      </c>
      <c r="D700" s="55">
        <v>46113</v>
      </c>
      <c r="E700" s="39" t="s">
        <v>135</v>
      </c>
      <c r="F700" s="40">
        <v>8</v>
      </c>
      <c r="G700" s="56">
        <v>1088</v>
      </c>
      <c r="H700" s="42">
        <v>4</v>
      </c>
      <c r="I700" s="43">
        <v>1</v>
      </c>
      <c r="J700" s="56">
        <v>272</v>
      </c>
      <c r="K700" s="40">
        <v>11</v>
      </c>
      <c r="L700" s="45" t="s">
        <v>440</v>
      </c>
      <c r="M700" s="46" t="s">
        <v>455</v>
      </c>
      <c r="N700" s="40">
        <v>0</v>
      </c>
      <c r="O700" s="57">
        <v>46100</v>
      </c>
      <c r="P700" s="57">
        <v>46106</v>
      </c>
      <c r="Q700" s="49">
        <v>7</v>
      </c>
      <c r="R700" s="49">
        <v>3</v>
      </c>
      <c r="S700" s="58">
        <v>0.35</v>
      </c>
      <c r="T700" s="57">
        <v>46107</v>
      </c>
      <c r="U700" s="49">
        <v>7</v>
      </c>
      <c r="V700" s="42">
        <v>22</v>
      </c>
      <c r="W700" s="40">
        <v>18</v>
      </c>
      <c r="X700" s="59">
        <v>4896</v>
      </c>
      <c r="Y700" s="40">
        <v>3</v>
      </c>
      <c r="Z700" s="56">
        <v>0</v>
      </c>
    </row>
    <row r="701" spans="1:26" x14ac:dyDescent="0.25">
      <c r="A701" s="38">
        <f>IFERROR(VLOOKUP(InteliPar[[#This Row],[Nombre de Articulo]],Productos[],4,FALSE),"00 Falta Info")</f>
        <v>0</v>
      </c>
      <c r="B701" s="34" t="str">
        <f>IFERROR(VLOOKUP(InteliPar[[#This Row],[Nombre de Articulo]],Productos[],3,FALSE),"00 Falta Info")</f>
        <v>Colación</v>
      </c>
      <c r="C701" s="34" t="str">
        <f>IFERROR(VLOOKUP(InteliPar[[#This Row],[Nombre de Articulo]],Productos[],2,FALSE),"00 Falta Info")</f>
        <v>Colacion</v>
      </c>
      <c r="D701" s="55">
        <v>46113</v>
      </c>
      <c r="E701" s="39" t="s">
        <v>137</v>
      </c>
      <c r="F701" s="40">
        <v>10</v>
      </c>
      <c r="G701" s="56">
        <v>52000</v>
      </c>
      <c r="H701" s="42">
        <v>10</v>
      </c>
      <c r="I701" s="43" t="s">
        <v>73</v>
      </c>
      <c r="J701" s="56">
        <v>5200</v>
      </c>
      <c r="K701" s="40">
        <v>6</v>
      </c>
      <c r="L701" s="45" t="s">
        <v>74</v>
      </c>
      <c r="M701" s="46" t="s">
        <v>441</v>
      </c>
      <c r="N701" s="40">
        <v>8</v>
      </c>
      <c r="O701" s="57">
        <v>46100</v>
      </c>
      <c r="P701" s="57">
        <v>46106</v>
      </c>
      <c r="Q701" s="49">
        <v>7</v>
      </c>
      <c r="R701" s="49">
        <v>3</v>
      </c>
      <c r="S701" s="58">
        <v>0.35</v>
      </c>
      <c r="T701" s="57">
        <v>46107</v>
      </c>
      <c r="U701" s="49">
        <v>7</v>
      </c>
      <c r="V701" s="42">
        <v>12</v>
      </c>
      <c r="W701" s="40">
        <v>2</v>
      </c>
      <c r="X701" s="59">
        <v>10400</v>
      </c>
      <c r="Y701" s="40">
        <v>12</v>
      </c>
      <c r="Z701" s="56">
        <v>0</v>
      </c>
    </row>
    <row r="702" spans="1:26" x14ac:dyDescent="0.25">
      <c r="A702" s="38">
        <f>IFERROR(VLOOKUP(InteliPar[[#This Row],[Nombre de Articulo]],Productos[],4,FALSE),"00 Falta Info")</f>
        <v>0</v>
      </c>
      <c r="B702" s="34" t="str">
        <f>IFERROR(VLOOKUP(InteliPar[[#This Row],[Nombre de Articulo]],Productos[],3,FALSE),"00 Falta Info")</f>
        <v>Colación</v>
      </c>
      <c r="C702" s="34" t="str">
        <f>IFERROR(VLOOKUP(InteliPar[[#This Row],[Nombre de Articulo]],Productos[],2,FALSE),"00 Falta Info")</f>
        <v>Colacion</v>
      </c>
      <c r="D702" s="55">
        <v>46113</v>
      </c>
      <c r="E702" s="39" t="s">
        <v>141</v>
      </c>
      <c r="F702" s="40"/>
      <c r="G702" s="56">
        <v>33600</v>
      </c>
      <c r="H702" s="42">
        <v>4.2</v>
      </c>
      <c r="I702" s="43" t="s">
        <v>73</v>
      </c>
      <c r="J702" s="56">
        <v>8000</v>
      </c>
      <c r="K702" s="40">
        <v>3.9</v>
      </c>
      <c r="L702" s="45" t="s">
        <v>74</v>
      </c>
      <c r="M702" s="46" t="s">
        <v>456</v>
      </c>
      <c r="N702" s="40">
        <v>0</v>
      </c>
      <c r="O702" s="57">
        <v>46100</v>
      </c>
      <c r="P702" s="57">
        <v>46106</v>
      </c>
      <c r="Q702" s="49">
        <v>7</v>
      </c>
      <c r="R702" s="49">
        <v>3</v>
      </c>
      <c r="S702" s="58">
        <v>0.35</v>
      </c>
      <c r="T702" s="57">
        <v>46107</v>
      </c>
      <c r="U702" s="49">
        <v>7</v>
      </c>
      <c r="V702" s="42">
        <v>8</v>
      </c>
      <c r="W702" s="40">
        <v>4</v>
      </c>
      <c r="X702" s="59">
        <v>32000</v>
      </c>
      <c r="Y702" s="40">
        <v>8</v>
      </c>
      <c r="Z702" s="56">
        <v>0</v>
      </c>
    </row>
    <row r="703" spans="1:26" x14ac:dyDescent="0.25">
      <c r="A703" s="38">
        <f>IFERROR(VLOOKUP(InteliPar[[#This Row],[Nombre de Articulo]],Productos[],4,FALSE),"00 Falta Info")</f>
        <v>0</v>
      </c>
      <c r="B703" s="34" t="str">
        <f>IFERROR(VLOOKUP(InteliPar[[#This Row],[Nombre de Articulo]],Productos[],3,FALSE),"00 Falta Info")</f>
        <v>Colación</v>
      </c>
      <c r="C703" s="34" t="str">
        <f>IFERROR(VLOOKUP(InteliPar[[#This Row],[Nombre de Articulo]],Productos[],2,FALSE),"00 Falta Info")</f>
        <v>Colacion</v>
      </c>
      <c r="D703" s="55">
        <v>46113</v>
      </c>
      <c r="E703" s="39" t="s">
        <v>138</v>
      </c>
      <c r="F703" s="40"/>
      <c r="G703" s="56"/>
      <c r="H703" s="42"/>
      <c r="I703" s="43" t="s">
        <v>73</v>
      </c>
      <c r="J703" s="56"/>
      <c r="K703" s="40">
        <v>39.6</v>
      </c>
      <c r="L703" s="45" t="s">
        <v>74</v>
      </c>
      <c r="M703" s="46" t="s">
        <v>437</v>
      </c>
      <c r="N703" s="40">
        <v>0</v>
      </c>
      <c r="O703" s="57">
        <v>46100</v>
      </c>
      <c r="P703" s="57">
        <v>46106</v>
      </c>
      <c r="Q703" s="49">
        <v>7</v>
      </c>
      <c r="R703" s="49">
        <v>3</v>
      </c>
      <c r="S703" s="58">
        <v>0.35</v>
      </c>
      <c r="T703" s="57">
        <v>46107</v>
      </c>
      <c r="U703" s="49">
        <v>7</v>
      </c>
      <c r="V703" s="42">
        <v>77</v>
      </c>
      <c r="W703" s="40">
        <v>77</v>
      </c>
      <c r="X703" s="59">
        <v>0</v>
      </c>
      <c r="Y703" s="40">
        <v>0</v>
      </c>
      <c r="Z703" s="56">
        <v>0</v>
      </c>
    </row>
    <row r="704" spans="1:26" x14ac:dyDescent="0.25">
      <c r="A704" s="38">
        <f>IFERROR(VLOOKUP(InteliPar[[#This Row],[Nombre de Articulo]],Productos[],4,FALSE),"00 Falta Info")</f>
        <v>0</v>
      </c>
      <c r="B704" s="34" t="str">
        <f>IFERROR(VLOOKUP(InteliPar[[#This Row],[Nombre de Articulo]],Productos[],3,FALSE),"00 Falta Info")</f>
        <v>Colación</v>
      </c>
      <c r="C704" s="34" t="str">
        <f>IFERROR(VLOOKUP(InteliPar[[#This Row],[Nombre de Articulo]],Productos[],2,FALSE),"00 Falta Info")</f>
        <v>Colacion</v>
      </c>
      <c r="D704" s="55">
        <v>46113</v>
      </c>
      <c r="E704" s="39" t="s">
        <v>157</v>
      </c>
      <c r="F704" s="40"/>
      <c r="G704" s="56">
        <v>117209</v>
      </c>
      <c r="H704" s="42">
        <v>18.059999999999999</v>
      </c>
      <c r="I704" s="43" t="s">
        <v>73</v>
      </c>
      <c r="J704" s="56">
        <v>6490</v>
      </c>
      <c r="K704" s="40">
        <v>0</v>
      </c>
      <c r="L704" s="45" t="s">
        <v>74</v>
      </c>
      <c r="M704" s="46" t="s">
        <v>437</v>
      </c>
      <c r="N704" s="40">
        <v>18.100000000000001</v>
      </c>
      <c r="O704" s="57">
        <v>46100</v>
      </c>
      <c r="P704" s="57">
        <v>46106</v>
      </c>
      <c r="Q704" s="49">
        <v>7</v>
      </c>
      <c r="R704" s="49">
        <v>3</v>
      </c>
      <c r="S704" s="58">
        <v>0.35</v>
      </c>
      <c r="T704" s="57">
        <v>46107</v>
      </c>
      <c r="U704" s="49">
        <v>7</v>
      </c>
      <c r="V704" s="42">
        <v>0</v>
      </c>
      <c r="W704" s="40">
        <v>0</v>
      </c>
      <c r="X704" s="59">
        <v>0</v>
      </c>
      <c r="Y704" s="40">
        <v>0</v>
      </c>
      <c r="Z704" s="56">
        <v>0</v>
      </c>
    </row>
    <row r="705" spans="1:26" x14ac:dyDescent="0.25">
      <c r="A705" s="38">
        <f>IFERROR(VLOOKUP(InteliPar[[#This Row],[Nombre de Articulo]],Productos[],4,FALSE),"00 Falta Info")</f>
        <v>0</v>
      </c>
      <c r="B705" s="34" t="str">
        <f>IFERROR(VLOOKUP(InteliPar[[#This Row],[Nombre de Articulo]],Productos[],3,FALSE),"00 Falta Info")</f>
        <v>Colación</v>
      </c>
      <c r="C705" s="34" t="str">
        <f>IFERROR(VLOOKUP(InteliPar[[#This Row],[Nombre de Articulo]],Productos[],2,FALSE),"00 Falta Info")</f>
        <v>Colacion</v>
      </c>
      <c r="D705" s="55">
        <v>46113</v>
      </c>
      <c r="E705" s="39" t="s">
        <v>140</v>
      </c>
      <c r="F705" s="40"/>
      <c r="G705" s="56">
        <v>104775</v>
      </c>
      <c r="H705" s="42">
        <v>41.91</v>
      </c>
      <c r="I705" s="43" t="s">
        <v>73</v>
      </c>
      <c r="J705" s="56">
        <v>2500</v>
      </c>
      <c r="K705" s="40">
        <v>7</v>
      </c>
      <c r="L705" s="45" t="s">
        <v>74</v>
      </c>
      <c r="M705" s="46" t="s">
        <v>437</v>
      </c>
      <c r="N705" s="40">
        <v>20.7</v>
      </c>
      <c r="O705" s="57">
        <v>46100</v>
      </c>
      <c r="P705" s="57">
        <v>46106</v>
      </c>
      <c r="Q705" s="49">
        <v>7</v>
      </c>
      <c r="R705" s="49">
        <v>3</v>
      </c>
      <c r="S705" s="58">
        <v>0.35</v>
      </c>
      <c r="T705" s="57">
        <v>46107</v>
      </c>
      <c r="U705" s="49">
        <v>7</v>
      </c>
      <c r="V705" s="42">
        <v>14</v>
      </c>
      <c r="W705" s="40">
        <v>0</v>
      </c>
      <c r="X705" s="59">
        <v>0</v>
      </c>
      <c r="Y705" s="40">
        <v>42</v>
      </c>
      <c r="Z705" s="56">
        <v>61250</v>
      </c>
    </row>
    <row r="706" spans="1:26" x14ac:dyDescent="0.25">
      <c r="A706" s="38">
        <f>IFERROR(VLOOKUP(InteliPar[[#This Row],[Nombre de Articulo]],Productos[],4,FALSE),"00 Falta Info")</f>
        <v>0</v>
      </c>
      <c r="B706" s="34" t="str">
        <f>IFERROR(VLOOKUP(InteliPar[[#This Row],[Nombre de Articulo]],Productos[],3,FALSE),"00 Falta Info")</f>
        <v>Aves</v>
      </c>
      <c r="C706" s="34" t="str">
        <f>IFERROR(VLOOKUP(InteliPar[[#This Row],[Nombre de Articulo]],Productos[],2,FALSE),"00 Falta Info")</f>
        <v>Pollo</v>
      </c>
      <c r="D706" s="55">
        <v>46120</v>
      </c>
      <c r="E706" s="39" t="s">
        <v>71</v>
      </c>
      <c r="F706" s="40">
        <v>2.2999999999999998</v>
      </c>
      <c r="G706" s="56">
        <v>212391</v>
      </c>
      <c r="H706" s="42">
        <v>49.4</v>
      </c>
      <c r="I706" s="43" t="s">
        <v>73</v>
      </c>
      <c r="J706" s="56">
        <v>4299.28</v>
      </c>
      <c r="K706" s="40">
        <v>2.5</v>
      </c>
      <c r="L706" s="45" t="s">
        <v>74</v>
      </c>
      <c r="M706" s="46" t="s">
        <v>437</v>
      </c>
      <c r="N706" s="40">
        <v>21.9</v>
      </c>
      <c r="O706" s="57">
        <v>46107</v>
      </c>
      <c r="P706" s="57">
        <v>46113</v>
      </c>
      <c r="Q706" s="49">
        <v>7</v>
      </c>
      <c r="R706" s="49">
        <v>3</v>
      </c>
      <c r="S706" s="58">
        <v>0.35</v>
      </c>
      <c r="T706" s="57">
        <v>46114</v>
      </c>
      <c r="U706" s="49">
        <v>7</v>
      </c>
      <c r="V706" s="42">
        <v>5</v>
      </c>
      <c r="W706" s="40">
        <v>0</v>
      </c>
      <c r="X706" s="59">
        <v>0</v>
      </c>
      <c r="Y706" s="40">
        <v>138</v>
      </c>
      <c r="Z706" s="56">
        <v>185022.5857142857</v>
      </c>
    </row>
    <row r="707" spans="1:26" x14ac:dyDescent="0.25">
      <c r="A707" s="38">
        <f>IFERROR(VLOOKUP(InteliPar[[#This Row],[Nombre de Articulo]],Productos[],4,FALSE),"00 Falta Info")</f>
        <v>0</v>
      </c>
      <c r="B707" s="34" t="str">
        <f>IFERROR(VLOOKUP(InteliPar[[#This Row],[Nombre de Articulo]],Productos[],3,FALSE),"00 Falta Info")</f>
        <v>Carnes</v>
      </c>
      <c r="C707" s="34" t="str">
        <f>IFERROR(VLOOKUP(InteliPar[[#This Row],[Nombre de Articulo]],Productos[],2,FALSE),"00 Falta Info")</f>
        <v>Vacuno</v>
      </c>
      <c r="D707" s="55">
        <v>46120</v>
      </c>
      <c r="E707" s="39" t="s">
        <v>102</v>
      </c>
      <c r="F707" s="40"/>
      <c r="G707" s="56"/>
      <c r="H707" s="42"/>
      <c r="I707" s="43" t="s">
        <v>73</v>
      </c>
      <c r="J707" s="56"/>
      <c r="K707" s="40">
        <v>7.4</v>
      </c>
      <c r="L707" s="45" t="s">
        <v>74</v>
      </c>
      <c r="M707" s="46" t="s">
        <v>438</v>
      </c>
      <c r="N707" s="40">
        <v>0</v>
      </c>
      <c r="O707" s="57">
        <v>46107</v>
      </c>
      <c r="P707" s="57">
        <v>46113</v>
      </c>
      <c r="Q707" s="49">
        <v>7</v>
      </c>
      <c r="R707" s="49">
        <v>3</v>
      </c>
      <c r="S707" s="58">
        <v>0.35</v>
      </c>
      <c r="T707" s="57">
        <v>46114</v>
      </c>
      <c r="U707" s="49">
        <v>7</v>
      </c>
      <c r="V707" s="42">
        <v>15</v>
      </c>
      <c r="W707" s="40">
        <v>15</v>
      </c>
      <c r="X707" s="59">
        <v>0</v>
      </c>
      <c r="Y707" s="40">
        <v>0</v>
      </c>
      <c r="Z707" s="56">
        <v>0</v>
      </c>
    </row>
    <row r="708" spans="1:26" x14ac:dyDescent="0.25">
      <c r="A708" s="38">
        <f>IFERROR(VLOOKUP(InteliPar[[#This Row],[Nombre de Articulo]],Productos[],4,FALSE),"00 Falta Info")</f>
        <v>0</v>
      </c>
      <c r="B708" s="34" t="str">
        <f>IFERROR(VLOOKUP(InteliPar[[#This Row],[Nombre de Articulo]],Productos[],3,FALSE),"00 Falta Info")</f>
        <v>Carnes</v>
      </c>
      <c r="C708" s="34" t="str">
        <f>IFERROR(VLOOKUP(InteliPar[[#This Row],[Nombre de Articulo]],Productos[],2,FALSE),"00 Falta Info")</f>
        <v>Vacuno</v>
      </c>
      <c r="D708" s="55">
        <v>46120</v>
      </c>
      <c r="E708" s="39" t="s">
        <v>103</v>
      </c>
      <c r="F708" s="40">
        <v>212</v>
      </c>
      <c r="G708" s="56">
        <v>484500</v>
      </c>
      <c r="H708" s="42">
        <v>51</v>
      </c>
      <c r="I708" s="43" t="s">
        <v>458</v>
      </c>
      <c r="J708" s="56">
        <v>9500</v>
      </c>
      <c r="K708" s="40">
        <v>212</v>
      </c>
      <c r="L708" s="45" t="s">
        <v>440</v>
      </c>
      <c r="M708" s="46" t="s">
        <v>441</v>
      </c>
      <c r="N708" s="40">
        <v>160</v>
      </c>
      <c r="O708" s="57">
        <v>46107</v>
      </c>
      <c r="P708" s="57">
        <v>46113</v>
      </c>
      <c r="Q708" s="49">
        <v>7</v>
      </c>
      <c r="R708" s="49">
        <v>3</v>
      </c>
      <c r="S708" s="58">
        <v>0.35</v>
      </c>
      <c r="T708" s="57">
        <v>46114</v>
      </c>
      <c r="U708" s="49">
        <v>7</v>
      </c>
      <c r="V708" s="42">
        <v>409</v>
      </c>
      <c r="W708" s="40">
        <v>358</v>
      </c>
      <c r="X708" s="59">
        <v>3401000</v>
      </c>
      <c r="Y708" s="40">
        <v>2</v>
      </c>
      <c r="Z708" s="56">
        <v>0</v>
      </c>
    </row>
    <row r="709" spans="1:26" x14ac:dyDescent="0.25">
      <c r="A709" s="38">
        <f>IFERROR(VLOOKUP(InteliPar[[#This Row],[Nombre de Articulo]],Productos[],4,FALSE),"00 Falta Info")</f>
        <v>0</v>
      </c>
      <c r="B709" s="34" t="str">
        <f>IFERROR(VLOOKUP(InteliPar[[#This Row],[Nombre de Articulo]],Productos[],3,FALSE),"00 Falta Info")</f>
        <v>Carnes</v>
      </c>
      <c r="C709" s="34" t="str">
        <f>IFERROR(VLOOKUP(InteliPar[[#This Row],[Nombre de Articulo]],Productos[],2,FALSE),"00 Falta Info")</f>
        <v>Vacuno</v>
      </c>
      <c r="D709" s="55">
        <v>46120</v>
      </c>
      <c r="E709" s="39" t="s">
        <v>84</v>
      </c>
      <c r="F709" s="40">
        <v>18</v>
      </c>
      <c r="G709" s="56">
        <v>965371</v>
      </c>
      <c r="H709" s="42">
        <v>63.96</v>
      </c>
      <c r="I709" s="43" t="s">
        <v>73</v>
      </c>
      <c r="J709" s="56">
        <v>15093.16</v>
      </c>
      <c r="K709" s="40">
        <v>26.9</v>
      </c>
      <c r="L709" s="45" t="s">
        <v>74</v>
      </c>
      <c r="M709" s="46" t="s">
        <v>459</v>
      </c>
      <c r="N709" s="40">
        <v>43.5</v>
      </c>
      <c r="O709" s="57">
        <v>46107</v>
      </c>
      <c r="P709" s="57">
        <v>46113</v>
      </c>
      <c r="Q709" s="49">
        <v>7</v>
      </c>
      <c r="R709" s="49">
        <v>3</v>
      </c>
      <c r="S709" s="58">
        <v>0.35</v>
      </c>
      <c r="T709" s="57">
        <v>46114</v>
      </c>
      <c r="U709" s="49">
        <v>7</v>
      </c>
      <c r="V709" s="42">
        <v>52</v>
      </c>
      <c r="W709" s="40">
        <v>0</v>
      </c>
      <c r="X709" s="59">
        <v>0</v>
      </c>
      <c r="Y709" s="40">
        <v>17</v>
      </c>
      <c r="Z709" s="56">
        <v>0</v>
      </c>
    </row>
    <row r="710" spans="1:26" x14ac:dyDescent="0.25">
      <c r="A710" s="38">
        <f>IFERROR(VLOOKUP(InteliPar[[#This Row],[Nombre de Articulo]],Productos[],4,FALSE),"00 Falta Info")</f>
        <v>0</v>
      </c>
      <c r="B710" s="34" t="str">
        <f>IFERROR(VLOOKUP(InteliPar[[#This Row],[Nombre de Articulo]],Productos[],3,FALSE),"00 Falta Info")</f>
        <v>Carnes</v>
      </c>
      <c r="C710" s="34" t="str">
        <f>IFERROR(VLOOKUP(InteliPar[[#This Row],[Nombre de Articulo]],Productos[],2,FALSE),"00 Falta Info")</f>
        <v>Vacuno</v>
      </c>
      <c r="D710" s="55">
        <v>46120</v>
      </c>
      <c r="E710" s="39" t="s">
        <v>104</v>
      </c>
      <c r="F710" s="40">
        <v>40</v>
      </c>
      <c r="G710" s="56">
        <v>246500</v>
      </c>
      <c r="H710" s="42">
        <v>29</v>
      </c>
      <c r="I710" s="43" t="s">
        <v>458</v>
      </c>
      <c r="J710" s="56">
        <v>8500</v>
      </c>
      <c r="K710" s="40">
        <v>40</v>
      </c>
      <c r="L710" s="45" t="s">
        <v>440</v>
      </c>
      <c r="M710" s="46" t="s">
        <v>441</v>
      </c>
      <c r="N710" s="40">
        <v>30</v>
      </c>
      <c r="O710" s="57">
        <v>46107</v>
      </c>
      <c r="P710" s="57">
        <v>46113</v>
      </c>
      <c r="Q710" s="49">
        <v>7</v>
      </c>
      <c r="R710" s="49">
        <v>3</v>
      </c>
      <c r="S710" s="58">
        <v>0.35</v>
      </c>
      <c r="T710" s="57">
        <v>46114</v>
      </c>
      <c r="U710" s="49">
        <v>7</v>
      </c>
      <c r="V710" s="42">
        <v>78</v>
      </c>
      <c r="W710" s="40">
        <v>49</v>
      </c>
      <c r="X710" s="59">
        <v>416500</v>
      </c>
      <c r="Y710" s="40">
        <v>5</v>
      </c>
      <c r="Z710" s="56">
        <v>0</v>
      </c>
    </row>
    <row r="711" spans="1:26" x14ac:dyDescent="0.25">
      <c r="A711" s="38">
        <f>IFERROR(VLOOKUP(InteliPar[[#This Row],[Nombre de Articulo]],Productos[],4,FALSE),"00 Falta Info")</f>
        <v>0</v>
      </c>
      <c r="B711" s="34" t="str">
        <f>IFERROR(VLOOKUP(InteliPar[[#This Row],[Nombre de Articulo]],Productos[],3,FALSE),"00 Falta Info")</f>
        <v>Carnes</v>
      </c>
      <c r="C711" s="34" t="str">
        <f>IFERROR(VLOOKUP(InteliPar[[#This Row],[Nombre de Articulo]],Productos[],2,FALSE),"00 Falta Info")</f>
        <v>Vacuno</v>
      </c>
      <c r="D711" s="55">
        <v>46120</v>
      </c>
      <c r="E711" s="39" t="s">
        <v>105</v>
      </c>
      <c r="F711" s="40">
        <v>6.2</v>
      </c>
      <c r="G711" s="56">
        <v>88831.1</v>
      </c>
      <c r="H711" s="42">
        <v>10.14</v>
      </c>
      <c r="I711" s="43" t="s">
        <v>73</v>
      </c>
      <c r="J711" s="56">
        <v>8761.33</v>
      </c>
      <c r="K711" s="40">
        <v>6.3</v>
      </c>
      <c r="L711" s="45" t="s">
        <v>74</v>
      </c>
      <c r="M711" s="46" t="s">
        <v>441</v>
      </c>
      <c r="N711" s="40">
        <v>0</v>
      </c>
      <c r="O711" s="57">
        <v>46107</v>
      </c>
      <c r="P711" s="57">
        <v>46113</v>
      </c>
      <c r="Q711" s="49">
        <v>7</v>
      </c>
      <c r="R711" s="49">
        <v>3</v>
      </c>
      <c r="S711" s="58">
        <v>0.35</v>
      </c>
      <c r="T711" s="57">
        <v>46114</v>
      </c>
      <c r="U711" s="49">
        <v>7</v>
      </c>
      <c r="V711" s="42">
        <v>13</v>
      </c>
      <c r="W711" s="40">
        <v>3</v>
      </c>
      <c r="X711" s="59">
        <v>26283.989999999998</v>
      </c>
      <c r="Y711" s="40">
        <v>11</v>
      </c>
      <c r="Z711" s="56">
        <v>0</v>
      </c>
    </row>
    <row r="712" spans="1:26" x14ac:dyDescent="0.25">
      <c r="A712" s="38">
        <f>IFERROR(VLOOKUP(InteliPar[[#This Row],[Nombre de Articulo]],Productos[],4,FALSE),"00 Falta Info")</f>
        <v>0</v>
      </c>
      <c r="B712" s="34" t="str">
        <f>IFERROR(VLOOKUP(InteliPar[[#This Row],[Nombre de Articulo]],Productos[],3,FALSE),"00 Falta Info")</f>
        <v>Carnes</v>
      </c>
      <c r="C712" s="34" t="str">
        <f>IFERROR(VLOOKUP(InteliPar[[#This Row],[Nombre de Articulo]],Productos[],2,FALSE),"00 Falta Info")</f>
        <v>Vacuno</v>
      </c>
      <c r="D712" s="55">
        <v>46120</v>
      </c>
      <c r="E712" s="39" t="s">
        <v>106</v>
      </c>
      <c r="F712" s="40">
        <v>16</v>
      </c>
      <c r="G712" s="56">
        <v>174000</v>
      </c>
      <c r="H712" s="42">
        <v>58</v>
      </c>
      <c r="I712" s="43" t="s">
        <v>439</v>
      </c>
      <c r="J712" s="56">
        <v>3000</v>
      </c>
      <c r="K712" s="40">
        <v>23</v>
      </c>
      <c r="L712" s="45" t="s">
        <v>443</v>
      </c>
      <c r="M712" s="46" t="s">
        <v>441</v>
      </c>
      <c r="N712" s="40">
        <v>0</v>
      </c>
      <c r="O712" s="57">
        <v>46107</v>
      </c>
      <c r="P712" s="57">
        <v>46113</v>
      </c>
      <c r="Q712" s="49">
        <v>7</v>
      </c>
      <c r="R712" s="49">
        <v>3</v>
      </c>
      <c r="S712" s="58">
        <v>0.35</v>
      </c>
      <c r="T712" s="57">
        <v>46114</v>
      </c>
      <c r="U712" s="49">
        <v>7</v>
      </c>
      <c r="V712" s="42">
        <v>45</v>
      </c>
      <c r="W712" s="40">
        <v>0</v>
      </c>
      <c r="X712" s="59">
        <v>0</v>
      </c>
      <c r="Y712" s="40">
        <v>18</v>
      </c>
      <c r="Z712" s="56">
        <v>4928.5714285714284</v>
      </c>
    </row>
    <row r="713" spans="1:26" x14ac:dyDescent="0.25">
      <c r="A713" s="38">
        <f>IFERROR(VLOOKUP(InteliPar[[#This Row],[Nombre de Articulo]],Productos[],4,FALSE),"00 Falta Info")</f>
        <v>0</v>
      </c>
      <c r="B713" s="34" t="str">
        <f>IFERROR(VLOOKUP(InteliPar[[#This Row],[Nombre de Articulo]],Productos[],3,FALSE),"00 Falta Info")</f>
        <v>Pescado</v>
      </c>
      <c r="C713" s="34" t="str">
        <f>IFERROR(VLOOKUP(InteliPar[[#This Row],[Nombre de Articulo]],Productos[],2,FALSE),"00 Falta Info")</f>
        <v>Pescado</v>
      </c>
      <c r="D713" s="55">
        <v>46120</v>
      </c>
      <c r="E713" s="39" t="s">
        <v>86</v>
      </c>
      <c r="F713" s="40">
        <v>12</v>
      </c>
      <c r="G713" s="56">
        <v>233258</v>
      </c>
      <c r="H713" s="42">
        <v>25.2</v>
      </c>
      <c r="I713" s="43" t="s">
        <v>73</v>
      </c>
      <c r="J713" s="56">
        <v>9257.7099999999991</v>
      </c>
      <c r="K713" s="40">
        <v>11.3</v>
      </c>
      <c r="L713" s="45" t="s">
        <v>74</v>
      </c>
      <c r="M713" s="46" t="s">
        <v>444</v>
      </c>
      <c r="N713" s="40">
        <v>0</v>
      </c>
      <c r="O713" s="57">
        <v>46107</v>
      </c>
      <c r="P713" s="57">
        <v>46113</v>
      </c>
      <c r="Q713" s="49">
        <v>7</v>
      </c>
      <c r="R713" s="49">
        <v>3</v>
      </c>
      <c r="S713" s="58">
        <v>0.35</v>
      </c>
      <c r="T713" s="57">
        <v>46114</v>
      </c>
      <c r="U713" s="49">
        <v>7</v>
      </c>
      <c r="V713" s="42">
        <v>22</v>
      </c>
      <c r="W713" s="40">
        <v>0</v>
      </c>
      <c r="X713" s="59">
        <v>0</v>
      </c>
      <c r="Y713" s="40">
        <v>16</v>
      </c>
      <c r="Z713" s="56">
        <v>0</v>
      </c>
    </row>
    <row r="714" spans="1:26" x14ac:dyDescent="0.25">
      <c r="A714" s="38">
        <f>IFERROR(VLOOKUP(InteliPar[[#This Row],[Nombre de Articulo]],Productos[],4,FALSE),"00 Falta Info")</f>
        <v>0</v>
      </c>
      <c r="B714" s="34" t="str">
        <f>IFERROR(VLOOKUP(InteliPar[[#This Row],[Nombre de Articulo]],Productos[],3,FALSE),"00 Falta Info")</f>
        <v>Pescado</v>
      </c>
      <c r="C714" s="34" t="str">
        <f>IFERROR(VLOOKUP(InteliPar[[#This Row],[Nombre de Articulo]],Productos[],2,FALSE),"00 Falta Info")</f>
        <v>Pescado</v>
      </c>
      <c r="D714" s="55">
        <v>46120</v>
      </c>
      <c r="E714" s="39" t="s">
        <v>107</v>
      </c>
      <c r="F714" s="40">
        <v>17.600000000000001</v>
      </c>
      <c r="G714" s="56">
        <v>189791</v>
      </c>
      <c r="H714" s="42">
        <v>19.88</v>
      </c>
      <c r="I714" s="43" t="s">
        <v>73</v>
      </c>
      <c r="J714" s="56">
        <v>9549.24</v>
      </c>
      <c r="K714" s="40">
        <v>17.600000000000001</v>
      </c>
      <c r="L714" s="45" t="s">
        <v>74</v>
      </c>
      <c r="M714" s="46" t="s">
        <v>444</v>
      </c>
      <c r="N714" s="40">
        <v>15</v>
      </c>
      <c r="O714" s="57">
        <v>46107</v>
      </c>
      <c r="P714" s="57">
        <v>46113</v>
      </c>
      <c r="Q714" s="49">
        <v>7</v>
      </c>
      <c r="R714" s="49">
        <v>3</v>
      </c>
      <c r="S714" s="58">
        <v>0.35</v>
      </c>
      <c r="T714" s="57">
        <v>46114</v>
      </c>
      <c r="U714" s="49">
        <v>7</v>
      </c>
      <c r="V714" s="42">
        <v>34</v>
      </c>
      <c r="W714" s="40">
        <v>15</v>
      </c>
      <c r="X714" s="59">
        <v>143238.6</v>
      </c>
      <c r="Y714" s="40">
        <v>8</v>
      </c>
      <c r="Z714" s="56">
        <v>0</v>
      </c>
    </row>
    <row r="715" spans="1:26" x14ac:dyDescent="0.25">
      <c r="A715" s="38">
        <f>IFERROR(VLOOKUP(InteliPar[[#This Row],[Nombre de Articulo]],Productos[],4,FALSE),"00 Falta Info")</f>
        <v>0</v>
      </c>
      <c r="B715" s="34" t="str">
        <f>IFERROR(VLOOKUP(InteliPar[[#This Row],[Nombre de Articulo]],Productos[],3,FALSE),"00 Falta Info")</f>
        <v>Pescado</v>
      </c>
      <c r="C715" s="34" t="str">
        <f>IFERROR(VLOOKUP(InteliPar[[#This Row],[Nombre de Articulo]],Productos[],2,FALSE),"00 Falta Info")</f>
        <v>Pescado</v>
      </c>
      <c r="D715" s="55">
        <v>46120</v>
      </c>
      <c r="E715" s="39" t="s">
        <v>108</v>
      </c>
      <c r="F715" s="40">
        <v>22.2</v>
      </c>
      <c r="G715" s="56">
        <v>30896.7</v>
      </c>
      <c r="H715" s="42">
        <v>4.12</v>
      </c>
      <c r="I715" s="43" t="s">
        <v>73</v>
      </c>
      <c r="J715" s="56">
        <v>7500</v>
      </c>
      <c r="K715" s="40">
        <v>61.6</v>
      </c>
      <c r="L715" s="45" t="s">
        <v>74</v>
      </c>
      <c r="M715" s="46" t="s">
        <v>445</v>
      </c>
      <c r="N715" s="40">
        <v>9.6999999999999993</v>
      </c>
      <c r="O715" s="57">
        <v>46107</v>
      </c>
      <c r="P715" s="57">
        <v>46113</v>
      </c>
      <c r="Q715" s="49">
        <v>7</v>
      </c>
      <c r="R715" s="49">
        <v>3</v>
      </c>
      <c r="S715" s="58">
        <v>0.35</v>
      </c>
      <c r="T715" s="57">
        <v>46114</v>
      </c>
      <c r="U715" s="49">
        <v>7</v>
      </c>
      <c r="V715" s="42">
        <v>119</v>
      </c>
      <c r="W715" s="40">
        <v>115</v>
      </c>
      <c r="X715" s="59">
        <v>862500</v>
      </c>
      <c r="Y715" s="40">
        <v>0</v>
      </c>
      <c r="Z715" s="56">
        <v>0</v>
      </c>
    </row>
    <row r="716" spans="1:26" x14ac:dyDescent="0.25">
      <c r="A716" s="38">
        <f>IFERROR(VLOOKUP(InteliPar[[#This Row],[Nombre de Articulo]],Productos[],4,FALSE),"00 Falta Info")</f>
        <v>0</v>
      </c>
      <c r="B716" s="34" t="str">
        <f>IFERROR(VLOOKUP(InteliPar[[#This Row],[Nombre de Articulo]],Productos[],3,FALSE),"00 Falta Info")</f>
        <v>Pescado</v>
      </c>
      <c r="C716" s="34" t="str">
        <f>IFERROR(VLOOKUP(InteliPar[[#This Row],[Nombre de Articulo]],Productos[],2,FALSE),"00 Falta Info")</f>
        <v>Pescado</v>
      </c>
      <c r="D716" s="55">
        <v>46120</v>
      </c>
      <c r="E716" s="39" t="s">
        <v>154</v>
      </c>
      <c r="F716" s="40">
        <v>9.6999999999999993</v>
      </c>
      <c r="G716" s="56">
        <v>106006</v>
      </c>
      <c r="H716" s="42">
        <v>13.27</v>
      </c>
      <c r="I716" s="43" t="s">
        <v>73</v>
      </c>
      <c r="J716" s="56">
        <v>7990</v>
      </c>
      <c r="K716" s="40">
        <v>9.6999999999999993</v>
      </c>
      <c r="L716" s="45" t="s">
        <v>74</v>
      </c>
      <c r="M716" s="46" t="s">
        <v>445</v>
      </c>
      <c r="N716" s="40">
        <v>23</v>
      </c>
      <c r="O716" s="57">
        <v>46107</v>
      </c>
      <c r="P716" s="57">
        <v>46113</v>
      </c>
      <c r="Q716" s="49">
        <v>7</v>
      </c>
      <c r="R716" s="49">
        <v>3</v>
      </c>
      <c r="S716" s="58">
        <v>0.35</v>
      </c>
      <c r="T716" s="57">
        <v>46114</v>
      </c>
      <c r="U716" s="49">
        <v>7</v>
      </c>
      <c r="V716" s="42">
        <v>19</v>
      </c>
      <c r="W716" s="40">
        <v>6</v>
      </c>
      <c r="X716" s="59">
        <v>47940</v>
      </c>
      <c r="Y716" s="40">
        <v>10</v>
      </c>
      <c r="Z716" s="56">
        <v>0</v>
      </c>
    </row>
    <row r="717" spans="1:26" x14ac:dyDescent="0.25">
      <c r="A717" s="38">
        <f>IFERROR(VLOOKUP(InteliPar[[#This Row],[Nombre de Articulo]],Productos[],4,FALSE),"00 Falta Info")</f>
        <v>0</v>
      </c>
      <c r="B717" s="34" t="str">
        <f>IFERROR(VLOOKUP(InteliPar[[#This Row],[Nombre de Articulo]],Productos[],3,FALSE),"00 Falta Info")</f>
        <v>Pescado</v>
      </c>
      <c r="C717" s="34" t="str">
        <f>IFERROR(VLOOKUP(InteliPar[[#This Row],[Nombre de Articulo]],Productos[],2,FALSE),"00 Falta Info")</f>
        <v>Pescado</v>
      </c>
      <c r="D717" s="55">
        <v>46120</v>
      </c>
      <c r="E717" s="39" t="s">
        <v>109</v>
      </c>
      <c r="F717" s="40">
        <v>10.8</v>
      </c>
      <c r="G717" s="56">
        <v>532117</v>
      </c>
      <c r="H717" s="42">
        <v>44.73</v>
      </c>
      <c r="I717" s="43" t="s">
        <v>73</v>
      </c>
      <c r="J717" s="56">
        <v>11897.42</v>
      </c>
      <c r="K717" s="40">
        <v>19.3</v>
      </c>
      <c r="L717" s="45" t="s">
        <v>74</v>
      </c>
      <c r="M717" s="46" t="s">
        <v>444</v>
      </c>
      <c r="N717" s="40">
        <v>12.4</v>
      </c>
      <c r="O717" s="57">
        <v>46107</v>
      </c>
      <c r="P717" s="57">
        <v>46113</v>
      </c>
      <c r="Q717" s="49">
        <v>7</v>
      </c>
      <c r="R717" s="49">
        <v>3</v>
      </c>
      <c r="S717" s="58">
        <v>0.35</v>
      </c>
      <c r="T717" s="57">
        <v>46114</v>
      </c>
      <c r="U717" s="49">
        <v>7</v>
      </c>
      <c r="V717" s="42">
        <v>38</v>
      </c>
      <c r="W717" s="40">
        <v>0</v>
      </c>
      <c r="X717" s="59">
        <v>0</v>
      </c>
      <c r="Y717" s="40">
        <v>16</v>
      </c>
      <c r="Z717" s="56">
        <v>0</v>
      </c>
    </row>
    <row r="718" spans="1:26" x14ac:dyDescent="0.25">
      <c r="A718" s="38">
        <f>IFERROR(VLOOKUP(InteliPar[[#This Row],[Nombre de Articulo]],Productos[],4,FALSE),"00 Falta Info")</f>
        <v>0</v>
      </c>
      <c r="B718" s="34" t="str">
        <f>IFERROR(VLOOKUP(InteliPar[[#This Row],[Nombre de Articulo]],Productos[],3,FALSE),"00 Falta Info")</f>
        <v>Mariscos</v>
      </c>
      <c r="C718" s="34" t="str">
        <f>IFERROR(VLOOKUP(InteliPar[[#This Row],[Nombre de Articulo]],Productos[],2,FALSE),"00 Falta Info")</f>
        <v>Mariscos</v>
      </c>
      <c r="D718" s="55">
        <v>46120</v>
      </c>
      <c r="E718" s="39" t="s">
        <v>110</v>
      </c>
      <c r="F718" s="40">
        <v>17.399999999999999</v>
      </c>
      <c r="G718" s="56">
        <v>47334.1</v>
      </c>
      <c r="H718" s="42">
        <v>19.72</v>
      </c>
      <c r="I718" s="43" t="s">
        <v>73</v>
      </c>
      <c r="J718" s="56">
        <v>2400.25</v>
      </c>
      <c r="K718" s="40">
        <v>17.399999999999999</v>
      </c>
      <c r="L718" s="45" t="s">
        <v>74</v>
      </c>
      <c r="M718" s="46" t="s">
        <v>460</v>
      </c>
      <c r="N718" s="40">
        <v>10</v>
      </c>
      <c r="O718" s="57">
        <v>46107</v>
      </c>
      <c r="P718" s="57">
        <v>46113</v>
      </c>
      <c r="Q718" s="49">
        <v>7</v>
      </c>
      <c r="R718" s="49">
        <v>3</v>
      </c>
      <c r="S718" s="58">
        <v>0.35</v>
      </c>
      <c r="T718" s="57">
        <v>46114</v>
      </c>
      <c r="U718" s="49">
        <v>7</v>
      </c>
      <c r="V718" s="42">
        <v>34</v>
      </c>
      <c r="W718" s="40">
        <v>15</v>
      </c>
      <c r="X718" s="59">
        <v>36003.75</v>
      </c>
      <c r="Y718" s="40">
        <v>8</v>
      </c>
      <c r="Z718" s="56">
        <v>0</v>
      </c>
    </row>
    <row r="719" spans="1:26" x14ac:dyDescent="0.25">
      <c r="A719" s="38">
        <f>IFERROR(VLOOKUP(InteliPar[[#This Row],[Nombre de Articulo]],Productos[],4,FALSE),"00 Falta Info")</f>
        <v>0</v>
      </c>
      <c r="B719" s="34" t="str">
        <f>IFERROR(VLOOKUP(InteliPar[[#This Row],[Nombre de Articulo]],Productos[],3,FALSE),"00 Falta Info")</f>
        <v>Mariscos</v>
      </c>
      <c r="C719" s="34" t="str">
        <f>IFERROR(VLOOKUP(InteliPar[[#This Row],[Nombre de Articulo]],Productos[],2,FALSE),"00 Falta Info")</f>
        <v>Mariscos</v>
      </c>
      <c r="D719" s="55">
        <v>46120</v>
      </c>
      <c r="E719" s="39" t="s">
        <v>111</v>
      </c>
      <c r="F719" s="40">
        <v>5.9</v>
      </c>
      <c r="G719" s="56">
        <v>96352.6</v>
      </c>
      <c r="H719" s="42">
        <v>15.27</v>
      </c>
      <c r="I719" s="43" t="s">
        <v>73</v>
      </c>
      <c r="J719" s="56">
        <v>6311.3</v>
      </c>
      <c r="K719" s="40">
        <v>17.100000000000001</v>
      </c>
      <c r="L719" s="45" t="s">
        <v>74</v>
      </c>
      <c r="M719" s="46" t="s">
        <v>444</v>
      </c>
      <c r="N719" s="40">
        <v>10</v>
      </c>
      <c r="O719" s="57">
        <v>46107</v>
      </c>
      <c r="P719" s="57">
        <v>46113</v>
      </c>
      <c r="Q719" s="49">
        <v>7</v>
      </c>
      <c r="R719" s="49">
        <v>3</v>
      </c>
      <c r="S719" s="58">
        <v>0.35</v>
      </c>
      <c r="T719" s="57">
        <v>46114</v>
      </c>
      <c r="U719" s="49">
        <v>7</v>
      </c>
      <c r="V719" s="42">
        <v>33</v>
      </c>
      <c r="W719" s="40">
        <v>18</v>
      </c>
      <c r="X719" s="59">
        <v>113603.40000000001</v>
      </c>
      <c r="Y719" s="40">
        <v>6</v>
      </c>
      <c r="Z719" s="56">
        <v>0</v>
      </c>
    </row>
    <row r="720" spans="1:26" x14ac:dyDescent="0.25">
      <c r="A720" s="38">
        <f>IFERROR(VLOOKUP(InteliPar[[#This Row],[Nombre de Articulo]],Productos[],4,FALSE),"00 Falta Info")</f>
        <v>0</v>
      </c>
      <c r="B720" s="34" t="str">
        <f>IFERROR(VLOOKUP(InteliPar[[#This Row],[Nombre de Articulo]],Productos[],3,FALSE),"00 Falta Info")</f>
        <v>Mariscos</v>
      </c>
      <c r="C720" s="34" t="str">
        <f>IFERROR(VLOOKUP(InteliPar[[#This Row],[Nombre de Articulo]],Productos[],2,FALSE),"00 Falta Info")</f>
        <v>Mariscos</v>
      </c>
      <c r="D720" s="55">
        <v>46120</v>
      </c>
      <c r="E720" s="39" t="s">
        <v>112</v>
      </c>
      <c r="F720" s="40">
        <v>4.4000000000000004</v>
      </c>
      <c r="G720" s="56">
        <v>126202</v>
      </c>
      <c r="H720" s="42">
        <v>9.15</v>
      </c>
      <c r="I720" s="43" t="s">
        <v>73</v>
      </c>
      <c r="J720" s="56">
        <v>13799.19</v>
      </c>
      <c r="K720" s="40">
        <v>10.5</v>
      </c>
      <c r="L720" s="45" t="s">
        <v>74</v>
      </c>
      <c r="M720" s="46" t="s">
        <v>444</v>
      </c>
      <c r="N720" s="40">
        <v>0</v>
      </c>
      <c r="O720" s="57">
        <v>46107</v>
      </c>
      <c r="P720" s="57">
        <v>46113</v>
      </c>
      <c r="Q720" s="49">
        <v>7</v>
      </c>
      <c r="R720" s="49">
        <v>3</v>
      </c>
      <c r="S720" s="58">
        <v>0.35</v>
      </c>
      <c r="T720" s="57">
        <v>46114</v>
      </c>
      <c r="U720" s="49">
        <v>7</v>
      </c>
      <c r="V720" s="42">
        <v>21</v>
      </c>
      <c r="W720" s="40">
        <v>12</v>
      </c>
      <c r="X720" s="59">
        <v>165590.28</v>
      </c>
      <c r="Y720" s="40">
        <v>6</v>
      </c>
      <c r="Z720" s="56">
        <v>0</v>
      </c>
    </row>
    <row r="721" spans="1:26" x14ac:dyDescent="0.25">
      <c r="A721" s="38">
        <f>IFERROR(VLOOKUP(InteliPar[[#This Row],[Nombre de Articulo]],Productos[],4,FALSE),"00 Falta Info")</f>
        <v>0</v>
      </c>
      <c r="B721" s="34" t="str">
        <f>IFERROR(VLOOKUP(InteliPar[[#This Row],[Nombre de Articulo]],Productos[],3,FALSE),"00 Falta Info")</f>
        <v>Mariscos</v>
      </c>
      <c r="C721" s="34" t="str">
        <f>IFERROR(VLOOKUP(InteliPar[[#This Row],[Nombre de Articulo]],Productos[],2,FALSE),"00 Falta Info")</f>
        <v>Mariscos</v>
      </c>
      <c r="D721" s="55">
        <v>46120</v>
      </c>
      <c r="E721" s="39" t="s">
        <v>113</v>
      </c>
      <c r="F721" s="40">
        <v>7.1</v>
      </c>
      <c r="G721" s="56">
        <v>943310</v>
      </c>
      <c r="H721" s="42">
        <v>34.92</v>
      </c>
      <c r="I721" s="43" t="s">
        <v>73</v>
      </c>
      <c r="J721" s="56">
        <v>27011.439999999999</v>
      </c>
      <c r="K721" s="40">
        <v>7.9</v>
      </c>
      <c r="L721" s="45" t="s">
        <v>74</v>
      </c>
      <c r="M721" s="46" t="s">
        <v>447</v>
      </c>
      <c r="N721" s="40">
        <v>12</v>
      </c>
      <c r="O721" s="57">
        <v>46107</v>
      </c>
      <c r="P721" s="57">
        <v>46113</v>
      </c>
      <c r="Q721" s="49">
        <v>7</v>
      </c>
      <c r="R721" s="49">
        <v>3</v>
      </c>
      <c r="S721" s="58">
        <v>0.35</v>
      </c>
      <c r="T721" s="57">
        <v>46114</v>
      </c>
      <c r="U721" s="49">
        <v>7</v>
      </c>
      <c r="V721" s="42">
        <v>16</v>
      </c>
      <c r="W721" s="40">
        <v>0</v>
      </c>
      <c r="X721" s="59">
        <v>0</v>
      </c>
      <c r="Y721" s="40">
        <v>31</v>
      </c>
      <c r="Z721" s="56">
        <v>411538.58228571428</v>
      </c>
    </row>
    <row r="722" spans="1:26" x14ac:dyDescent="0.25">
      <c r="A722" s="38">
        <f>IFERROR(VLOOKUP(InteliPar[[#This Row],[Nombre de Articulo]],Productos[],4,FALSE),"00 Falta Info")</f>
        <v>0</v>
      </c>
      <c r="B722" s="34" t="str">
        <f>IFERROR(VLOOKUP(InteliPar[[#This Row],[Nombre de Articulo]],Productos[],3,FALSE),"00 Falta Info")</f>
        <v>Mariscos</v>
      </c>
      <c r="C722" s="34" t="str">
        <f>IFERROR(VLOOKUP(InteliPar[[#This Row],[Nombre de Articulo]],Productos[],2,FALSE),"00 Falta Info")</f>
        <v>Mariscos</v>
      </c>
      <c r="D722" s="55">
        <v>46120</v>
      </c>
      <c r="E722" s="39" t="s">
        <v>114</v>
      </c>
      <c r="F722" s="40">
        <v>-2.2999999999999998</v>
      </c>
      <c r="G722" s="56">
        <v>154583</v>
      </c>
      <c r="H722" s="42">
        <v>10.33</v>
      </c>
      <c r="I722" s="43" t="s">
        <v>73</v>
      </c>
      <c r="J722" s="56">
        <v>14958.19</v>
      </c>
      <c r="K722" s="40">
        <v>7.1</v>
      </c>
      <c r="L722" s="45" t="s">
        <v>74</v>
      </c>
      <c r="M722" s="46" t="s">
        <v>444</v>
      </c>
      <c r="N722" s="40">
        <v>0</v>
      </c>
      <c r="O722" s="57">
        <v>46107</v>
      </c>
      <c r="P722" s="57">
        <v>46113</v>
      </c>
      <c r="Q722" s="49">
        <v>7</v>
      </c>
      <c r="R722" s="49">
        <v>3</v>
      </c>
      <c r="S722" s="58">
        <v>0.35</v>
      </c>
      <c r="T722" s="57">
        <v>46114</v>
      </c>
      <c r="U722" s="49">
        <v>7</v>
      </c>
      <c r="V722" s="42">
        <v>14</v>
      </c>
      <c r="W722" s="40">
        <v>4</v>
      </c>
      <c r="X722" s="59">
        <v>59832.76</v>
      </c>
      <c r="Y722" s="40">
        <v>10</v>
      </c>
      <c r="Z722" s="56">
        <v>0</v>
      </c>
    </row>
    <row r="723" spans="1:26" x14ac:dyDescent="0.25">
      <c r="A723" s="38">
        <f>IFERROR(VLOOKUP(InteliPar[[#This Row],[Nombre de Articulo]],Productos[],4,FALSE),"00 Falta Info")</f>
        <v>0</v>
      </c>
      <c r="B723" s="34" t="str">
        <f>IFERROR(VLOOKUP(InteliPar[[#This Row],[Nombre de Articulo]],Productos[],3,FALSE),"00 Falta Info")</f>
        <v>Mariscos</v>
      </c>
      <c r="C723" s="34" t="str">
        <f>IFERROR(VLOOKUP(InteliPar[[#This Row],[Nombre de Articulo]],Productos[],2,FALSE),"00 Falta Info")</f>
        <v>Mariscos</v>
      </c>
      <c r="D723" s="55">
        <v>46120</v>
      </c>
      <c r="E723" s="39" t="s">
        <v>115</v>
      </c>
      <c r="F723" s="40">
        <v>4.5999999999999996</v>
      </c>
      <c r="G723" s="56">
        <v>93745.8</v>
      </c>
      <c r="H723" s="42">
        <v>6.29</v>
      </c>
      <c r="I723" s="43" t="s">
        <v>73</v>
      </c>
      <c r="J723" s="56">
        <v>14900</v>
      </c>
      <c r="K723" s="40">
        <v>4.5999999999999996</v>
      </c>
      <c r="L723" s="45" t="s">
        <v>74</v>
      </c>
      <c r="M723" s="46" t="s">
        <v>444</v>
      </c>
      <c r="N723" s="40">
        <v>0</v>
      </c>
      <c r="O723" s="57">
        <v>46107</v>
      </c>
      <c r="P723" s="57">
        <v>46113</v>
      </c>
      <c r="Q723" s="49">
        <v>7</v>
      </c>
      <c r="R723" s="49">
        <v>3</v>
      </c>
      <c r="S723" s="58">
        <v>0.35</v>
      </c>
      <c r="T723" s="57">
        <v>46114</v>
      </c>
      <c r="U723" s="49">
        <v>7</v>
      </c>
      <c r="V723" s="42">
        <v>9</v>
      </c>
      <c r="W723" s="40">
        <v>3</v>
      </c>
      <c r="X723" s="59">
        <v>44700</v>
      </c>
      <c r="Y723" s="40">
        <v>10</v>
      </c>
      <c r="Z723" s="56">
        <v>0</v>
      </c>
    </row>
    <row r="724" spans="1:26" x14ac:dyDescent="0.25">
      <c r="A724" s="38">
        <f>IFERROR(VLOOKUP(InteliPar[[#This Row],[Nombre de Articulo]],Productos[],4,FALSE),"00 Falta Info")</f>
        <v>0</v>
      </c>
      <c r="B724" s="34" t="str">
        <f>IFERROR(VLOOKUP(InteliPar[[#This Row],[Nombre de Articulo]],Productos[],3,FALSE),"00 Falta Info")</f>
        <v>Mariscos</v>
      </c>
      <c r="C724" s="34" t="str">
        <f>IFERROR(VLOOKUP(InteliPar[[#This Row],[Nombre de Articulo]],Productos[],2,FALSE),"00 Falta Info")</f>
        <v>Mariscos</v>
      </c>
      <c r="D724" s="55">
        <v>46120</v>
      </c>
      <c r="E724" s="39" t="s">
        <v>116</v>
      </c>
      <c r="F724" s="40">
        <v>8.3000000000000007</v>
      </c>
      <c r="G724" s="56">
        <v>13280.4</v>
      </c>
      <c r="H724" s="42">
        <v>1.58</v>
      </c>
      <c r="I724" s="43" t="s">
        <v>73</v>
      </c>
      <c r="J724" s="56">
        <v>8400</v>
      </c>
      <c r="K724" s="40">
        <v>8.3000000000000007</v>
      </c>
      <c r="L724" s="45" t="s">
        <v>74</v>
      </c>
      <c r="M724" s="46" t="s">
        <v>460</v>
      </c>
      <c r="N724" s="40">
        <v>8</v>
      </c>
      <c r="O724" s="57">
        <v>46107</v>
      </c>
      <c r="P724" s="57">
        <v>46113</v>
      </c>
      <c r="Q724" s="49">
        <v>7</v>
      </c>
      <c r="R724" s="49">
        <v>3</v>
      </c>
      <c r="S724" s="58">
        <v>0.35</v>
      </c>
      <c r="T724" s="57">
        <v>46114</v>
      </c>
      <c r="U724" s="49">
        <v>7</v>
      </c>
      <c r="V724" s="42">
        <v>17</v>
      </c>
      <c r="W724" s="40">
        <v>16</v>
      </c>
      <c r="X724" s="59">
        <v>134400</v>
      </c>
      <c r="Y724" s="40">
        <v>1</v>
      </c>
      <c r="Z724" s="56">
        <v>0</v>
      </c>
    </row>
    <row r="725" spans="1:26" x14ac:dyDescent="0.25">
      <c r="A725" s="38">
        <f>IFERROR(VLOOKUP(InteliPar[[#This Row],[Nombre de Articulo]],Productos[],4,FALSE),"00 Falta Info")</f>
        <v>0</v>
      </c>
      <c r="B725" s="34" t="str">
        <f>IFERROR(VLOOKUP(InteliPar[[#This Row],[Nombre de Articulo]],Productos[],3,FALSE),"00 Falta Info")</f>
        <v>Mariscos</v>
      </c>
      <c r="C725" s="34" t="str">
        <f>IFERROR(VLOOKUP(InteliPar[[#This Row],[Nombre de Articulo]],Productos[],2,FALSE),"00 Falta Info")</f>
        <v>Mariscos</v>
      </c>
      <c r="D725" s="55">
        <v>46120</v>
      </c>
      <c r="E725" s="39" t="s">
        <v>117</v>
      </c>
      <c r="F725" s="40">
        <v>20.9</v>
      </c>
      <c r="G725" s="56">
        <v>529808</v>
      </c>
      <c r="H725" s="42">
        <v>53.93</v>
      </c>
      <c r="I725" s="43" t="s">
        <v>73</v>
      </c>
      <c r="J725" s="56">
        <v>9823.6200000000008</v>
      </c>
      <c r="K725" s="40">
        <v>30.3</v>
      </c>
      <c r="L725" s="45" t="s">
        <v>74</v>
      </c>
      <c r="M725" s="46" t="s">
        <v>447</v>
      </c>
      <c r="N725" s="40">
        <v>24</v>
      </c>
      <c r="O725" s="57">
        <v>46107</v>
      </c>
      <c r="P725" s="57">
        <v>46113</v>
      </c>
      <c r="Q725" s="49">
        <v>7</v>
      </c>
      <c r="R725" s="49">
        <v>3</v>
      </c>
      <c r="S725" s="58">
        <v>0.35</v>
      </c>
      <c r="T725" s="57">
        <v>46114</v>
      </c>
      <c r="U725" s="49">
        <v>7</v>
      </c>
      <c r="V725" s="42">
        <v>59</v>
      </c>
      <c r="W725" s="40">
        <v>6</v>
      </c>
      <c r="X725" s="59">
        <v>58941.72</v>
      </c>
      <c r="Y725" s="40">
        <v>12</v>
      </c>
      <c r="Z725" s="56">
        <v>0</v>
      </c>
    </row>
    <row r="726" spans="1:26" x14ac:dyDescent="0.25">
      <c r="A726" s="38">
        <f>IFERROR(VLOOKUP(InteliPar[[#This Row],[Nombre de Articulo]],Productos[],4,FALSE),"00 Falta Info")</f>
        <v>0</v>
      </c>
      <c r="B726" s="34" t="str">
        <f>IFERROR(VLOOKUP(InteliPar[[#This Row],[Nombre de Articulo]],Productos[],3,FALSE),"00 Falta Info")</f>
        <v>Embutidos</v>
      </c>
      <c r="C726" s="34" t="str">
        <f>IFERROR(VLOOKUP(InteliPar[[#This Row],[Nombre de Articulo]],Productos[],2,FALSE),"00 Falta Info")</f>
        <v>Embutidos</v>
      </c>
      <c r="D726" s="55">
        <v>46120</v>
      </c>
      <c r="E726" s="39" t="s">
        <v>93</v>
      </c>
      <c r="F726" s="40">
        <v>3.9</v>
      </c>
      <c r="G726" s="56">
        <v>134520</v>
      </c>
      <c r="H726" s="42">
        <v>6.67</v>
      </c>
      <c r="I726" s="43" t="s">
        <v>73</v>
      </c>
      <c r="J726" s="56">
        <v>20177.88</v>
      </c>
      <c r="K726" s="40">
        <v>4.3</v>
      </c>
      <c r="L726" s="45" t="s">
        <v>74</v>
      </c>
      <c r="M726" s="46" t="s">
        <v>448</v>
      </c>
      <c r="N726" s="40">
        <v>4</v>
      </c>
      <c r="O726" s="57">
        <v>46107</v>
      </c>
      <c r="P726" s="57">
        <v>46113</v>
      </c>
      <c r="Q726" s="49">
        <v>7</v>
      </c>
      <c r="R726" s="49">
        <v>3</v>
      </c>
      <c r="S726" s="58">
        <v>0.35</v>
      </c>
      <c r="T726" s="57">
        <v>46114</v>
      </c>
      <c r="U726" s="49">
        <v>7</v>
      </c>
      <c r="V726" s="42">
        <v>9</v>
      </c>
      <c r="W726" s="40">
        <v>3</v>
      </c>
      <c r="X726" s="59">
        <v>60533.64</v>
      </c>
      <c r="Y726" s="40">
        <v>11</v>
      </c>
      <c r="Z726" s="56">
        <v>0</v>
      </c>
    </row>
    <row r="727" spans="1:26" x14ac:dyDescent="0.25">
      <c r="A727" s="38">
        <f>IFERROR(VLOOKUP(InteliPar[[#This Row],[Nombre de Articulo]],Productos[],4,FALSE),"00 Falta Info")</f>
        <v>0</v>
      </c>
      <c r="B727" s="34" t="str">
        <f>IFERROR(VLOOKUP(InteliPar[[#This Row],[Nombre de Articulo]],Productos[],3,FALSE),"00 Falta Info")</f>
        <v>Embutidos</v>
      </c>
      <c r="C727" s="34" t="str">
        <f>IFERROR(VLOOKUP(InteliPar[[#This Row],[Nombre de Articulo]],Productos[],2,FALSE),"00 Falta Info")</f>
        <v>Embutidos</v>
      </c>
      <c r="D727" s="55">
        <v>46120</v>
      </c>
      <c r="E727" s="39" t="s">
        <v>94</v>
      </c>
      <c r="F727" s="40">
        <v>1.1000000000000001</v>
      </c>
      <c r="G727" s="56">
        <v>34490</v>
      </c>
      <c r="H727" s="42">
        <v>3.39</v>
      </c>
      <c r="I727" s="43" t="s">
        <v>73</v>
      </c>
      <c r="J727" s="56">
        <v>10171.040000000001</v>
      </c>
      <c r="K727" s="40">
        <v>1.6</v>
      </c>
      <c r="L727" s="45" t="s">
        <v>74</v>
      </c>
      <c r="M727" s="46" t="s">
        <v>449</v>
      </c>
      <c r="N727" s="40">
        <v>3</v>
      </c>
      <c r="O727" s="57">
        <v>46107</v>
      </c>
      <c r="P727" s="57">
        <v>46113</v>
      </c>
      <c r="Q727" s="49">
        <v>7</v>
      </c>
      <c r="R727" s="49">
        <v>3</v>
      </c>
      <c r="S727" s="58">
        <v>0.35</v>
      </c>
      <c r="T727" s="57">
        <v>46114</v>
      </c>
      <c r="U727" s="49">
        <v>7</v>
      </c>
      <c r="V727" s="42">
        <v>4</v>
      </c>
      <c r="W727" s="40">
        <v>1</v>
      </c>
      <c r="X727" s="59">
        <v>10171.040000000001</v>
      </c>
      <c r="Y727" s="40">
        <v>15</v>
      </c>
      <c r="Z727" s="56">
        <v>0</v>
      </c>
    </row>
    <row r="728" spans="1:26" x14ac:dyDescent="0.25">
      <c r="A728" s="38">
        <f>IFERROR(VLOOKUP(InteliPar[[#This Row],[Nombre de Articulo]],Productos[],4,FALSE),"00 Falta Info")</f>
        <v>0</v>
      </c>
      <c r="B728" s="34" t="str">
        <f>IFERROR(VLOOKUP(InteliPar[[#This Row],[Nombre de Articulo]],Productos[],3,FALSE),"00 Falta Info")</f>
        <v>Lacteos</v>
      </c>
      <c r="C728" s="34" t="str">
        <f>IFERROR(VLOOKUP(InteliPar[[#This Row],[Nombre de Articulo]],Productos[],2,FALSE),"00 Falta Info")</f>
        <v>Quesos</v>
      </c>
      <c r="D728" s="55">
        <v>46120</v>
      </c>
      <c r="E728" s="39" t="s">
        <v>118</v>
      </c>
      <c r="F728" s="40">
        <v>61</v>
      </c>
      <c r="G728" s="56">
        <v>297485</v>
      </c>
      <c r="H728" s="42">
        <v>71</v>
      </c>
      <c r="I728" s="43" t="s">
        <v>450</v>
      </c>
      <c r="J728" s="56">
        <v>4189.93</v>
      </c>
      <c r="K728" s="40">
        <v>61</v>
      </c>
      <c r="L728" s="45" t="s">
        <v>451</v>
      </c>
      <c r="M728" s="46" t="s">
        <v>452</v>
      </c>
      <c r="N728" s="40">
        <v>24</v>
      </c>
      <c r="O728" s="57">
        <v>46107</v>
      </c>
      <c r="P728" s="57">
        <v>46113</v>
      </c>
      <c r="Q728" s="49">
        <v>7</v>
      </c>
      <c r="R728" s="49">
        <v>3</v>
      </c>
      <c r="S728" s="58">
        <v>0.35</v>
      </c>
      <c r="T728" s="57">
        <v>46114</v>
      </c>
      <c r="U728" s="49">
        <v>7</v>
      </c>
      <c r="V728" s="42">
        <v>118</v>
      </c>
      <c r="W728" s="40">
        <v>47</v>
      </c>
      <c r="X728" s="59">
        <v>196926.71000000002</v>
      </c>
      <c r="Y728" s="40">
        <v>8</v>
      </c>
      <c r="Z728" s="56">
        <v>0</v>
      </c>
    </row>
    <row r="729" spans="1:26" x14ac:dyDescent="0.25">
      <c r="A729" s="38">
        <f>IFERROR(VLOOKUP(InteliPar[[#This Row],[Nombre de Articulo]],Productos[],4,FALSE),"00 Falta Info")</f>
        <v>0</v>
      </c>
      <c r="B729" s="34" t="str">
        <f>IFERROR(VLOOKUP(InteliPar[[#This Row],[Nombre de Articulo]],Productos[],3,FALSE),"00 Falta Info")</f>
        <v>Lacteos</v>
      </c>
      <c r="C729" s="34" t="str">
        <f>IFERROR(VLOOKUP(InteliPar[[#This Row],[Nombre de Articulo]],Productos[],2,FALSE),"00 Falta Info")</f>
        <v>Quesos</v>
      </c>
      <c r="D729" s="55">
        <v>46120</v>
      </c>
      <c r="E729" s="39" t="s">
        <v>120</v>
      </c>
      <c r="F729" s="40">
        <v>34.9</v>
      </c>
      <c r="G729" s="56">
        <v>333754</v>
      </c>
      <c r="H729" s="42">
        <v>26.94</v>
      </c>
      <c r="I729" s="43" t="s">
        <v>73</v>
      </c>
      <c r="J729" s="56">
        <v>12390</v>
      </c>
      <c r="K729" s="40">
        <v>34.9</v>
      </c>
      <c r="L729" s="45" t="s">
        <v>74</v>
      </c>
      <c r="M729" s="46" t="s">
        <v>452</v>
      </c>
      <c r="N729" s="40">
        <v>10</v>
      </c>
      <c r="O729" s="57">
        <v>46107</v>
      </c>
      <c r="P729" s="57">
        <v>46113</v>
      </c>
      <c r="Q729" s="49">
        <v>7</v>
      </c>
      <c r="R729" s="49">
        <v>3</v>
      </c>
      <c r="S729" s="58">
        <v>0.35</v>
      </c>
      <c r="T729" s="57">
        <v>46114</v>
      </c>
      <c r="U729" s="49">
        <v>7</v>
      </c>
      <c r="V729" s="42">
        <v>68</v>
      </c>
      <c r="W729" s="40">
        <v>42</v>
      </c>
      <c r="X729" s="59">
        <v>520380</v>
      </c>
      <c r="Y729" s="40">
        <v>5</v>
      </c>
      <c r="Z729" s="56">
        <v>0</v>
      </c>
    </row>
    <row r="730" spans="1:26" x14ac:dyDescent="0.25">
      <c r="A730" s="38">
        <f>IFERROR(VLOOKUP(InteliPar[[#This Row],[Nombre de Articulo]],Productos[],4,FALSE),"00 Falta Info")</f>
        <v>0</v>
      </c>
      <c r="B730" s="34" t="str">
        <f>IFERROR(VLOOKUP(InteliPar[[#This Row],[Nombre de Articulo]],Productos[],3,FALSE),"00 Falta Info")</f>
        <v>Lacteos</v>
      </c>
      <c r="C730" s="34" t="str">
        <f>IFERROR(VLOOKUP(InteliPar[[#This Row],[Nombre de Articulo]],Productos[],2,FALSE),"00 Falta Info")</f>
        <v>Quesos</v>
      </c>
      <c r="D730" s="55">
        <v>46120</v>
      </c>
      <c r="E730" s="39" t="s">
        <v>88</v>
      </c>
      <c r="F730" s="40">
        <v>2.4</v>
      </c>
      <c r="G730" s="56">
        <v>130316</v>
      </c>
      <c r="H730" s="42">
        <v>10.029999999999999</v>
      </c>
      <c r="I730" s="43" t="s">
        <v>73</v>
      </c>
      <c r="J730" s="56">
        <v>12990</v>
      </c>
      <c r="K730" s="40">
        <v>2.9</v>
      </c>
      <c r="L730" s="45" t="s">
        <v>74</v>
      </c>
      <c r="M730" s="46" t="s">
        <v>448</v>
      </c>
      <c r="N730" s="40">
        <v>5</v>
      </c>
      <c r="O730" s="57">
        <v>46107</v>
      </c>
      <c r="P730" s="57">
        <v>46113</v>
      </c>
      <c r="Q730" s="49">
        <v>7</v>
      </c>
      <c r="R730" s="49">
        <v>3</v>
      </c>
      <c r="S730" s="58">
        <v>0.35</v>
      </c>
      <c r="T730" s="57">
        <v>46114</v>
      </c>
      <c r="U730" s="49">
        <v>7</v>
      </c>
      <c r="V730" s="42">
        <v>6</v>
      </c>
      <c r="W730" s="40">
        <v>0</v>
      </c>
      <c r="X730" s="59">
        <v>0</v>
      </c>
      <c r="Y730" s="40">
        <v>24</v>
      </c>
      <c r="Z730" s="56">
        <v>34980.214285714283</v>
      </c>
    </row>
    <row r="731" spans="1:26" x14ac:dyDescent="0.25">
      <c r="A731" s="38">
        <f>IFERROR(VLOOKUP(InteliPar[[#This Row],[Nombre de Articulo]],Productos[],4,FALSE),"00 Falta Info")</f>
        <v>0</v>
      </c>
      <c r="B731" s="34" t="str">
        <f>IFERROR(VLOOKUP(InteliPar[[#This Row],[Nombre de Articulo]],Productos[],3,FALSE),"00 Falta Info")</f>
        <v>Lacteos</v>
      </c>
      <c r="C731" s="34" t="str">
        <f>IFERROR(VLOOKUP(InteliPar[[#This Row],[Nombre de Articulo]],Productos[],2,FALSE),"00 Falta Info")</f>
        <v>Quesos</v>
      </c>
      <c r="D731" s="55">
        <v>46120</v>
      </c>
      <c r="E731" s="39" t="s">
        <v>121</v>
      </c>
      <c r="F731" s="40">
        <v>3.5</v>
      </c>
      <c r="G731" s="56">
        <v>111044</v>
      </c>
      <c r="H731" s="42">
        <v>8.11</v>
      </c>
      <c r="I731" s="43" t="s">
        <v>73</v>
      </c>
      <c r="J731" s="56">
        <v>13690.23</v>
      </c>
      <c r="K731" s="40">
        <v>4.5999999999999996</v>
      </c>
      <c r="L731" s="45" t="s">
        <v>74</v>
      </c>
      <c r="M731" s="46" t="s">
        <v>448</v>
      </c>
      <c r="N731" s="40">
        <v>3.5</v>
      </c>
      <c r="O731" s="57">
        <v>46107</v>
      </c>
      <c r="P731" s="57">
        <v>46113</v>
      </c>
      <c r="Q731" s="49">
        <v>7</v>
      </c>
      <c r="R731" s="49">
        <v>3</v>
      </c>
      <c r="S731" s="58">
        <v>0.35</v>
      </c>
      <c r="T731" s="57">
        <v>46114</v>
      </c>
      <c r="U731" s="49">
        <v>7</v>
      </c>
      <c r="V731" s="42">
        <v>9</v>
      </c>
      <c r="W731" s="40">
        <v>1</v>
      </c>
      <c r="X731" s="59">
        <v>13690.23</v>
      </c>
      <c r="Y731" s="40">
        <v>12</v>
      </c>
      <c r="Z731" s="56">
        <v>0</v>
      </c>
    </row>
    <row r="732" spans="1:26" x14ac:dyDescent="0.25">
      <c r="A732" s="38">
        <f>IFERROR(VLOOKUP(InteliPar[[#This Row],[Nombre de Articulo]],Productos[],4,FALSE),"00 Falta Info")</f>
        <v>0</v>
      </c>
      <c r="B732" s="34" t="str">
        <f>IFERROR(VLOOKUP(InteliPar[[#This Row],[Nombre de Articulo]],Productos[],3,FALSE),"00 Falta Info")</f>
        <v>Lacteos</v>
      </c>
      <c r="C732" s="34" t="str">
        <f>IFERROR(VLOOKUP(InteliPar[[#This Row],[Nombre de Articulo]],Productos[],2,FALSE),"00 Falta Info")</f>
        <v>Quesos</v>
      </c>
      <c r="D732" s="55">
        <v>46120</v>
      </c>
      <c r="E732" s="39" t="s">
        <v>89</v>
      </c>
      <c r="F732" s="40">
        <v>1.2</v>
      </c>
      <c r="G732" s="56">
        <v>74459</v>
      </c>
      <c r="H732" s="42">
        <v>5.3</v>
      </c>
      <c r="I732" s="43" t="s">
        <v>73</v>
      </c>
      <c r="J732" s="56">
        <v>14040.91</v>
      </c>
      <c r="K732" s="40">
        <v>1.5</v>
      </c>
      <c r="L732" s="45" t="s">
        <v>74</v>
      </c>
      <c r="M732" s="46" t="s">
        <v>448</v>
      </c>
      <c r="N732" s="40">
        <v>4</v>
      </c>
      <c r="O732" s="57">
        <v>46107</v>
      </c>
      <c r="P732" s="57">
        <v>46113</v>
      </c>
      <c r="Q732" s="49">
        <v>7</v>
      </c>
      <c r="R732" s="49">
        <v>3</v>
      </c>
      <c r="S732" s="58">
        <v>0.35</v>
      </c>
      <c r="T732" s="57">
        <v>46114</v>
      </c>
      <c r="U732" s="49">
        <v>7</v>
      </c>
      <c r="V732" s="42">
        <v>3</v>
      </c>
      <c r="W732" s="40">
        <v>0</v>
      </c>
      <c r="X732" s="59">
        <v>0</v>
      </c>
      <c r="Y732" s="40">
        <v>25</v>
      </c>
      <c r="Z732" s="56">
        <v>22565.748214285712</v>
      </c>
    </row>
    <row r="733" spans="1:26" x14ac:dyDescent="0.25">
      <c r="A733" s="38">
        <f>IFERROR(VLOOKUP(InteliPar[[#This Row],[Nombre de Articulo]],Productos[],4,FALSE),"00 Falta Info")</f>
        <v>0</v>
      </c>
      <c r="B733" s="34" t="str">
        <f>IFERROR(VLOOKUP(InteliPar[[#This Row],[Nombre de Articulo]],Productos[],3,FALSE),"00 Falta Info")</f>
        <v>Lacteos</v>
      </c>
      <c r="C733" s="34" t="str">
        <f>IFERROR(VLOOKUP(InteliPar[[#This Row],[Nombre de Articulo]],Productos[],2,FALSE),"00 Falta Info")</f>
        <v>Quesos</v>
      </c>
      <c r="D733" s="55">
        <v>46120</v>
      </c>
      <c r="E733" s="39" t="s">
        <v>122</v>
      </c>
      <c r="F733" s="40">
        <v>0.6</v>
      </c>
      <c r="G733" s="56">
        <v>85131.7</v>
      </c>
      <c r="H733" s="42">
        <v>3.05</v>
      </c>
      <c r="I733" s="43" t="s">
        <v>73</v>
      </c>
      <c r="J733" s="56">
        <v>27912.02</v>
      </c>
      <c r="K733" s="40">
        <v>2</v>
      </c>
      <c r="L733" s="45" t="s">
        <v>74</v>
      </c>
      <c r="M733" s="46" t="s">
        <v>91</v>
      </c>
      <c r="N733" s="40">
        <v>1.5</v>
      </c>
      <c r="O733" s="57">
        <v>46107</v>
      </c>
      <c r="P733" s="57">
        <v>46113</v>
      </c>
      <c r="Q733" s="49">
        <v>7</v>
      </c>
      <c r="R733" s="49">
        <v>3</v>
      </c>
      <c r="S733" s="58">
        <v>0.35</v>
      </c>
      <c r="T733" s="57">
        <v>46114</v>
      </c>
      <c r="U733" s="49">
        <v>7</v>
      </c>
      <c r="V733" s="42">
        <v>4</v>
      </c>
      <c r="W733" s="40">
        <v>1</v>
      </c>
      <c r="X733" s="59">
        <v>27912.02</v>
      </c>
      <c r="Y733" s="40">
        <v>11</v>
      </c>
      <c r="Z733" s="56">
        <v>0</v>
      </c>
    </row>
    <row r="734" spans="1:26" x14ac:dyDescent="0.25">
      <c r="A734" s="38">
        <f>IFERROR(VLOOKUP(InteliPar[[#This Row],[Nombre de Articulo]],Productos[],4,FALSE),"00 Falta Info")</f>
        <v>0</v>
      </c>
      <c r="B734" s="34" t="str">
        <f>IFERROR(VLOOKUP(InteliPar[[#This Row],[Nombre de Articulo]],Productos[],3,FALSE),"00 Falta Info")</f>
        <v>Lacteos</v>
      </c>
      <c r="C734" s="34" t="str">
        <f>IFERROR(VLOOKUP(InteliPar[[#This Row],[Nombre de Articulo]],Productos[],2,FALSE),"00 Falta Info")</f>
        <v>Quesos</v>
      </c>
      <c r="D734" s="55">
        <v>46120</v>
      </c>
      <c r="E734" s="39" t="s">
        <v>123</v>
      </c>
      <c r="F734" s="40">
        <v>5.0999999999999996</v>
      </c>
      <c r="G734" s="56">
        <v>115341</v>
      </c>
      <c r="H734" s="42">
        <v>11.54</v>
      </c>
      <c r="I734" s="43" t="s">
        <v>73</v>
      </c>
      <c r="J734" s="56">
        <v>9993</v>
      </c>
      <c r="K734" s="40">
        <v>7.1</v>
      </c>
      <c r="L734" s="45" t="s">
        <v>74</v>
      </c>
      <c r="M734" s="46" t="s">
        <v>448</v>
      </c>
      <c r="N734" s="40">
        <v>2.7</v>
      </c>
      <c r="O734" s="57">
        <v>46107</v>
      </c>
      <c r="P734" s="57">
        <v>46113</v>
      </c>
      <c r="Q734" s="49">
        <v>7</v>
      </c>
      <c r="R734" s="49">
        <v>3</v>
      </c>
      <c r="S734" s="58">
        <v>0.35</v>
      </c>
      <c r="T734" s="57">
        <v>46114</v>
      </c>
      <c r="U734" s="49">
        <v>7</v>
      </c>
      <c r="V734" s="42">
        <v>14</v>
      </c>
      <c r="W734" s="40">
        <v>3</v>
      </c>
      <c r="X734" s="59">
        <v>29979</v>
      </c>
      <c r="Y734" s="40">
        <v>11</v>
      </c>
      <c r="Z734" s="56">
        <v>0</v>
      </c>
    </row>
    <row r="735" spans="1:26" x14ac:dyDescent="0.25">
      <c r="A735" s="38">
        <f>IFERROR(VLOOKUP(InteliPar[[#This Row],[Nombre de Articulo]],Productos[],4,FALSE),"00 Falta Info")</f>
        <v>0</v>
      </c>
      <c r="B735" s="34" t="str">
        <f>IFERROR(VLOOKUP(InteliPar[[#This Row],[Nombre de Articulo]],Productos[],3,FALSE),"00 Falta Info")</f>
        <v>Lacteos</v>
      </c>
      <c r="C735" s="34" t="str">
        <f>IFERROR(VLOOKUP(InteliPar[[#This Row],[Nombre de Articulo]],Productos[],2,FALSE),"00 Falta Info")</f>
        <v>Quesos</v>
      </c>
      <c r="D735" s="55">
        <v>46120</v>
      </c>
      <c r="E735" s="39" t="s">
        <v>90</v>
      </c>
      <c r="F735" s="40">
        <v>0.2</v>
      </c>
      <c r="G735" s="56">
        <v>60560.5</v>
      </c>
      <c r="H735" s="42">
        <v>3.06</v>
      </c>
      <c r="I735" s="43" t="s">
        <v>73</v>
      </c>
      <c r="J735" s="56">
        <v>19791.02</v>
      </c>
      <c r="K735" s="40">
        <v>3.6</v>
      </c>
      <c r="L735" s="45" t="s">
        <v>74</v>
      </c>
      <c r="M735" s="46" t="s">
        <v>91</v>
      </c>
      <c r="N735" s="40">
        <v>0</v>
      </c>
      <c r="O735" s="57">
        <v>46107</v>
      </c>
      <c r="P735" s="57">
        <v>46113</v>
      </c>
      <c r="Q735" s="49">
        <v>7</v>
      </c>
      <c r="R735" s="49">
        <v>3</v>
      </c>
      <c r="S735" s="58">
        <v>0.35</v>
      </c>
      <c r="T735" s="57">
        <v>46114</v>
      </c>
      <c r="U735" s="49">
        <v>7</v>
      </c>
      <c r="V735" s="42">
        <v>7</v>
      </c>
      <c r="W735" s="40">
        <v>4</v>
      </c>
      <c r="X735" s="59">
        <v>79164.08</v>
      </c>
      <c r="Y735" s="40">
        <v>6</v>
      </c>
      <c r="Z735" s="56">
        <v>0</v>
      </c>
    </row>
    <row r="736" spans="1:26" x14ac:dyDescent="0.25">
      <c r="A736" s="38">
        <f>IFERROR(VLOOKUP(InteliPar[[#This Row],[Nombre de Articulo]],Productos[],4,FALSE),"00 Falta Info")</f>
        <v>0</v>
      </c>
      <c r="B736" s="34" t="str">
        <f>IFERROR(VLOOKUP(InteliPar[[#This Row],[Nombre de Articulo]],Productos[],3,FALSE),"00 Falta Info")</f>
        <v>Abarrotes</v>
      </c>
      <c r="C736" s="34" t="str">
        <f>IFERROR(VLOOKUP(InteliPar[[#This Row],[Nombre de Articulo]],Productos[],2,FALSE),"00 Falta Info")</f>
        <v>Chocolate</v>
      </c>
      <c r="D736" s="55">
        <v>46120</v>
      </c>
      <c r="E736" s="39" t="s">
        <v>124</v>
      </c>
      <c r="F736" s="40">
        <v>0.9</v>
      </c>
      <c r="G736" s="56">
        <v>170264</v>
      </c>
      <c r="H736" s="42">
        <v>17.239999999999998</v>
      </c>
      <c r="I736" s="43" t="s">
        <v>73</v>
      </c>
      <c r="J736" s="56">
        <v>9876</v>
      </c>
      <c r="K736" s="40">
        <v>0.8</v>
      </c>
      <c r="L736" s="45" t="s">
        <v>74</v>
      </c>
      <c r="M736" s="46" t="s">
        <v>91</v>
      </c>
      <c r="N736" s="40">
        <v>0</v>
      </c>
      <c r="O736" s="57">
        <v>46107</v>
      </c>
      <c r="P736" s="57">
        <v>46113</v>
      </c>
      <c r="Q736" s="49">
        <v>7</v>
      </c>
      <c r="R736" s="49">
        <v>3</v>
      </c>
      <c r="S736" s="58">
        <v>0.35</v>
      </c>
      <c r="T736" s="57">
        <v>46114</v>
      </c>
      <c r="U736" s="49">
        <v>7</v>
      </c>
      <c r="V736" s="42">
        <v>2</v>
      </c>
      <c r="W736" s="40">
        <v>0</v>
      </c>
      <c r="X736" s="59">
        <v>0</v>
      </c>
      <c r="Y736" s="40">
        <v>151</v>
      </c>
      <c r="Z736" s="56">
        <v>150679.54285714286</v>
      </c>
    </row>
    <row r="737" spans="1:26" x14ac:dyDescent="0.25">
      <c r="A737" s="38">
        <f>IFERROR(VLOOKUP(InteliPar[[#This Row],[Nombre de Articulo]],Productos[],4,FALSE),"00 Falta Info")</f>
        <v>0</v>
      </c>
      <c r="B737" s="34" t="str">
        <f>IFERROR(VLOOKUP(InteliPar[[#This Row],[Nombre de Articulo]],Productos[],3,FALSE),"00 Falta Info")</f>
        <v>Abarrotes</v>
      </c>
      <c r="C737" s="34" t="str">
        <f>IFERROR(VLOOKUP(InteliPar[[#This Row],[Nombre de Articulo]],Productos[],2,FALSE),"00 Falta Info")</f>
        <v>Chocolate</v>
      </c>
      <c r="D737" s="55">
        <v>46120</v>
      </c>
      <c r="E737" s="39" t="s">
        <v>125</v>
      </c>
      <c r="F737" s="40">
        <v>0.1</v>
      </c>
      <c r="G737" s="56">
        <v>125536</v>
      </c>
      <c r="H737" s="42">
        <v>8.73</v>
      </c>
      <c r="I737" s="43" t="s">
        <v>73</v>
      </c>
      <c r="J737" s="56">
        <v>14377.98</v>
      </c>
      <c r="K737" s="40">
        <v>0.6</v>
      </c>
      <c r="L737" s="45" t="s">
        <v>74</v>
      </c>
      <c r="M737" s="46" t="s">
        <v>91</v>
      </c>
      <c r="N737" s="40">
        <v>0</v>
      </c>
      <c r="O737" s="57">
        <v>46107</v>
      </c>
      <c r="P737" s="57">
        <v>46113</v>
      </c>
      <c r="Q737" s="49">
        <v>7</v>
      </c>
      <c r="R737" s="49">
        <v>3</v>
      </c>
      <c r="S737" s="58">
        <v>0.35</v>
      </c>
      <c r="T737" s="57">
        <v>46114</v>
      </c>
      <c r="U737" s="49">
        <v>7</v>
      </c>
      <c r="V737" s="42">
        <v>2</v>
      </c>
      <c r="W737" s="40">
        <v>0</v>
      </c>
      <c r="X737" s="59">
        <v>0</v>
      </c>
      <c r="Y737" s="40">
        <v>102</v>
      </c>
      <c r="Z737" s="56">
        <v>104137.65514285714</v>
      </c>
    </row>
    <row r="738" spans="1:26" x14ac:dyDescent="0.25">
      <c r="A738" s="38">
        <f>IFERROR(VLOOKUP(InteliPar[[#This Row],[Nombre de Articulo]],Productos[],4,FALSE),"00 Falta Info")</f>
        <v>0</v>
      </c>
      <c r="B738" s="34" t="str">
        <f>IFERROR(VLOOKUP(InteliPar[[#This Row],[Nombre de Articulo]],Productos[],3,FALSE),"00 Falta Info")</f>
        <v>Abarrotes</v>
      </c>
      <c r="C738" s="34" t="str">
        <f>IFERROR(VLOOKUP(InteliPar[[#This Row],[Nombre de Articulo]],Productos[],2,FALSE),"00 Falta Info")</f>
        <v>Chocolate</v>
      </c>
      <c r="D738" s="55">
        <v>46120</v>
      </c>
      <c r="E738" s="39" t="s">
        <v>126</v>
      </c>
      <c r="F738" s="40">
        <v>0.6</v>
      </c>
      <c r="G738" s="56">
        <v>41855.1</v>
      </c>
      <c r="H738" s="42">
        <v>4.24</v>
      </c>
      <c r="I738" s="43" t="s">
        <v>73</v>
      </c>
      <c r="J738" s="56">
        <v>9876</v>
      </c>
      <c r="K738" s="40">
        <v>0.7</v>
      </c>
      <c r="L738" s="45" t="s">
        <v>74</v>
      </c>
      <c r="M738" s="46" t="s">
        <v>91</v>
      </c>
      <c r="N738" s="40">
        <v>0</v>
      </c>
      <c r="O738" s="57">
        <v>46107</v>
      </c>
      <c r="P738" s="57">
        <v>46113</v>
      </c>
      <c r="Q738" s="49">
        <v>7</v>
      </c>
      <c r="R738" s="49">
        <v>3</v>
      </c>
      <c r="S738" s="58">
        <v>0.35</v>
      </c>
      <c r="T738" s="57">
        <v>46114</v>
      </c>
      <c r="U738" s="49">
        <v>7</v>
      </c>
      <c r="V738" s="42">
        <v>2</v>
      </c>
      <c r="W738" s="40">
        <v>0</v>
      </c>
      <c r="X738" s="59">
        <v>0</v>
      </c>
      <c r="Y738" s="40">
        <v>42</v>
      </c>
      <c r="Z738" s="56">
        <v>24196.199999999997</v>
      </c>
    </row>
    <row r="739" spans="1:26" x14ac:dyDescent="0.25">
      <c r="A739" s="38">
        <f>IFERROR(VLOOKUP(InteliPar[[#This Row],[Nombre de Articulo]],Productos[],4,FALSE),"00 Falta Info")</f>
        <v>0</v>
      </c>
      <c r="B739" s="34" t="str">
        <f>IFERROR(VLOOKUP(InteliPar[[#This Row],[Nombre de Articulo]],Productos[],3,FALSE),"00 Falta Info")</f>
        <v>Abarrotes</v>
      </c>
      <c r="C739" s="34" t="str">
        <f>IFERROR(VLOOKUP(InteliPar[[#This Row],[Nombre de Articulo]],Productos[],2,FALSE),"00 Falta Info")</f>
        <v>Aceite</v>
      </c>
      <c r="D739" s="55">
        <v>46120</v>
      </c>
      <c r="E739" s="39" t="s">
        <v>127</v>
      </c>
      <c r="F739" s="40">
        <v>25</v>
      </c>
      <c r="G739" s="56">
        <v>19188</v>
      </c>
      <c r="H739" s="42">
        <v>12</v>
      </c>
      <c r="I739" s="43">
        <v>1</v>
      </c>
      <c r="J739" s="56">
        <v>1599</v>
      </c>
      <c r="K739" s="40">
        <v>23.7</v>
      </c>
      <c r="L739" s="45" t="s">
        <v>453</v>
      </c>
      <c r="M739" s="46" t="s">
        <v>91</v>
      </c>
      <c r="N739" s="40">
        <v>12</v>
      </c>
      <c r="O739" s="57">
        <v>46107</v>
      </c>
      <c r="P739" s="57">
        <v>46113</v>
      </c>
      <c r="Q739" s="49">
        <v>7</v>
      </c>
      <c r="R739" s="49">
        <v>3</v>
      </c>
      <c r="S739" s="58">
        <v>0.35</v>
      </c>
      <c r="T739" s="57">
        <v>46114</v>
      </c>
      <c r="U739" s="49">
        <v>7</v>
      </c>
      <c r="V739" s="42">
        <v>46</v>
      </c>
      <c r="W739" s="40">
        <v>34</v>
      </c>
      <c r="X739" s="59">
        <v>54366</v>
      </c>
      <c r="Y739" s="40">
        <v>4</v>
      </c>
      <c r="Z739" s="56">
        <v>0</v>
      </c>
    </row>
    <row r="740" spans="1:26" x14ac:dyDescent="0.25">
      <c r="A740" s="38">
        <f>IFERROR(VLOOKUP(InteliPar[[#This Row],[Nombre de Articulo]],Productos[],4,FALSE),"00 Falta Info")</f>
        <v>0</v>
      </c>
      <c r="B740" s="34" t="str">
        <f>IFERROR(VLOOKUP(InteliPar[[#This Row],[Nombre de Articulo]],Productos[],3,FALSE),"00 Falta Info")</f>
        <v>Verduras</v>
      </c>
      <c r="C740" s="34" t="str">
        <f>IFERROR(VLOOKUP(InteliPar[[#This Row],[Nombre de Articulo]],Productos[],2,FALSE),"00 Falta Info")</f>
        <v>Champiñon</v>
      </c>
      <c r="D740" s="55">
        <v>46120</v>
      </c>
      <c r="E740" s="39" t="s">
        <v>128</v>
      </c>
      <c r="F740" s="40">
        <v>-0.2</v>
      </c>
      <c r="G740" s="56">
        <v>13631.1</v>
      </c>
      <c r="H740" s="42">
        <v>1.1000000000000001</v>
      </c>
      <c r="I740" s="43" t="s">
        <v>73</v>
      </c>
      <c r="J740" s="56">
        <v>12405.97</v>
      </c>
      <c r="K740" s="40">
        <v>2.5</v>
      </c>
      <c r="L740" s="45" t="s">
        <v>74</v>
      </c>
      <c r="M740" s="46" t="s">
        <v>461</v>
      </c>
      <c r="N740" s="40">
        <v>0.5</v>
      </c>
      <c r="O740" s="57">
        <v>46107</v>
      </c>
      <c r="P740" s="57">
        <v>46113</v>
      </c>
      <c r="Q740" s="49">
        <v>7</v>
      </c>
      <c r="R740" s="49">
        <v>3</v>
      </c>
      <c r="S740" s="58">
        <v>0.35</v>
      </c>
      <c r="T740" s="57">
        <v>46114</v>
      </c>
      <c r="U740" s="49">
        <v>7</v>
      </c>
      <c r="V740" s="42">
        <v>5</v>
      </c>
      <c r="W740" s="40">
        <v>4</v>
      </c>
      <c r="X740" s="59">
        <v>49623.88</v>
      </c>
      <c r="Y740" s="40">
        <v>3</v>
      </c>
      <c r="Z740" s="56">
        <v>0</v>
      </c>
    </row>
    <row r="741" spans="1:26" x14ac:dyDescent="0.25">
      <c r="A741" s="38">
        <f>IFERROR(VLOOKUP(InteliPar[[#This Row],[Nombre de Articulo]],Productos[],4,FALSE),"00 Falta Info")</f>
        <v>0</v>
      </c>
      <c r="B741" s="34" t="str">
        <f>IFERROR(VLOOKUP(InteliPar[[#This Row],[Nombre de Articulo]],Productos[],3,FALSE),"00 Falta Info")</f>
        <v>Verduras</v>
      </c>
      <c r="C741" s="34" t="str">
        <f>IFERROR(VLOOKUP(InteliPar[[#This Row],[Nombre de Articulo]],Productos[],2,FALSE),"00 Falta Info")</f>
        <v>Champiñon</v>
      </c>
      <c r="D741" s="55">
        <v>46120</v>
      </c>
      <c r="E741" s="39" t="s">
        <v>129</v>
      </c>
      <c r="F741" s="40">
        <v>-0.1</v>
      </c>
      <c r="G741" s="56">
        <v>11098.8</v>
      </c>
      <c r="H741" s="42">
        <v>0.85</v>
      </c>
      <c r="I741" s="43" t="s">
        <v>73</v>
      </c>
      <c r="J741" s="56">
        <v>13000</v>
      </c>
      <c r="K741" s="40">
        <v>0.3</v>
      </c>
      <c r="L741" s="45" t="s">
        <v>74</v>
      </c>
      <c r="M741" s="46" t="s">
        <v>461</v>
      </c>
      <c r="N741" s="40">
        <v>0</v>
      </c>
      <c r="O741" s="57">
        <v>46107</v>
      </c>
      <c r="P741" s="57">
        <v>46113</v>
      </c>
      <c r="Q741" s="49">
        <v>7</v>
      </c>
      <c r="R741" s="49">
        <v>3</v>
      </c>
      <c r="S741" s="58">
        <v>0.35</v>
      </c>
      <c r="T741" s="57">
        <v>46114</v>
      </c>
      <c r="U741" s="49">
        <v>7</v>
      </c>
      <c r="V741" s="42">
        <v>1</v>
      </c>
      <c r="W741" s="40">
        <v>1</v>
      </c>
      <c r="X741" s="59">
        <v>13000</v>
      </c>
      <c r="Y741" s="40">
        <v>20</v>
      </c>
      <c r="Z741" s="56">
        <v>1392.8571428571429</v>
      </c>
    </row>
    <row r="742" spans="1:26" x14ac:dyDescent="0.25">
      <c r="A742" s="38">
        <f>IFERROR(VLOOKUP(InteliPar[[#This Row],[Nombre de Articulo]],Productos[],4,FALSE),"00 Falta Info")</f>
        <v>0</v>
      </c>
      <c r="B742" s="34" t="str">
        <f>IFERROR(VLOOKUP(InteliPar[[#This Row],[Nombre de Articulo]],Productos[],3,FALSE),"00 Falta Info")</f>
        <v>Verduras</v>
      </c>
      <c r="C742" s="34" t="str">
        <f>IFERROR(VLOOKUP(InteliPar[[#This Row],[Nombre de Articulo]],Productos[],2,FALSE),"00 Falta Info")</f>
        <v>Palta</v>
      </c>
      <c r="D742" s="55">
        <v>46120</v>
      </c>
      <c r="E742" s="39" t="s">
        <v>92</v>
      </c>
      <c r="F742" s="40">
        <v>6.6</v>
      </c>
      <c r="G742" s="56">
        <v>80736.800000000003</v>
      </c>
      <c r="H742" s="42">
        <v>17.54</v>
      </c>
      <c r="I742" s="43" t="s">
        <v>73</v>
      </c>
      <c r="J742" s="56">
        <v>4602.0600000000004</v>
      </c>
      <c r="K742" s="40">
        <v>14.3</v>
      </c>
      <c r="L742" s="45" t="s">
        <v>74</v>
      </c>
      <c r="M742" s="46" t="s">
        <v>461</v>
      </c>
      <c r="N742" s="40">
        <v>13</v>
      </c>
      <c r="O742" s="57">
        <v>46107</v>
      </c>
      <c r="P742" s="57">
        <v>46113</v>
      </c>
      <c r="Q742" s="49">
        <v>7</v>
      </c>
      <c r="R742" s="49">
        <v>3</v>
      </c>
      <c r="S742" s="58">
        <v>0.35</v>
      </c>
      <c r="T742" s="57">
        <v>46114</v>
      </c>
      <c r="U742" s="49">
        <v>7</v>
      </c>
      <c r="V742" s="42">
        <v>28</v>
      </c>
      <c r="W742" s="40">
        <v>11</v>
      </c>
      <c r="X742" s="59">
        <v>50622.66</v>
      </c>
      <c r="Y742" s="40">
        <v>9</v>
      </c>
      <c r="Z742" s="56">
        <v>0</v>
      </c>
    </row>
    <row r="743" spans="1:26" x14ac:dyDescent="0.25">
      <c r="A743" s="38">
        <f>IFERROR(VLOOKUP(InteliPar[[#This Row],[Nombre de Articulo]],Productos[],4,FALSE),"00 Falta Info")</f>
        <v>0</v>
      </c>
      <c r="B743" s="34" t="str">
        <f>IFERROR(VLOOKUP(InteliPar[[#This Row],[Nombre de Articulo]],Productos[],3,FALSE),"00 Falta Info")</f>
        <v>Postres</v>
      </c>
      <c r="C743" s="34" t="str">
        <f>IFERROR(VLOOKUP(InteliPar[[#This Row],[Nombre de Articulo]],Productos[],2,FALSE),"00 Falta Info")</f>
        <v>Tortas</v>
      </c>
      <c r="D743" s="55">
        <v>46120</v>
      </c>
      <c r="E743" s="39" t="s">
        <v>130</v>
      </c>
      <c r="F743" s="40">
        <v>42</v>
      </c>
      <c r="G743" s="56">
        <v>36180</v>
      </c>
      <c r="H743" s="42">
        <v>30</v>
      </c>
      <c r="I743" s="43">
        <v>1</v>
      </c>
      <c r="J743" s="56">
        <v>1206</v>
      </c>
      <c r="K743" s="40">
        <v>42</v>
      </c>
      <c r="L743" s="45" t="s">
        <v>440</v>
      </c>
      <c r="M743" s="46" t="s">
        <v>455</v>
      </c>
      <c r="N743" s="40">
        <v>48</v>
      </c>
      <c r="O743" s="57">
        <v>46107</v>
      </c>
      <c r="P743" s="57">
        <v>46113</v>
      </c>
      <c r="Q743" s="49">
        <v>7</v>
      </c>
      <c r="R743" s="49">
        <v>3</v>
      </c>
      <c r="S743" s="58">
        <v>0.35</v>
      </c>
      <c r="T743" s="57">
        <v>46114</v>
      </c>
      <c r="U743" s="49">
        <v>7</v>
      </c>
      <c r="V743" s="42">
        <v>81</v>
      </c>
      <c r="W743" s="40">
        <v>51</v>
      </c>
      <c r="X743" s="59">
        <v>61506</v>
      </c>
      <c r="Y743" s="40">
        <v>5</v>
      </c>
      <c r="Z743" s="56">
        <v>0</v>
      </c>
    </row>
    <row r="744" spans="1:26" x14ac:dyDescent="0.25">
      <c r="A744" s="38">
        <f>IFERROR(VLOOKUP(InteliPar[[#This Row],[Nombre de Articulo]],Productos[],4,FALSE),"00 Falta Info")</f>
        <v>0</v>
      </c>
      <c r="B744" s="34" t="str">
        <f>IFERROR(VLOOKUP(InteliPar[[#This Row],[Nombre de Articulo]],Productos[],3,FALSE),"00 Falta Info")</f>
        <v>Postres</v>
      </c>
      <c r="C744" s="34" t="str">
        <f>IFERROR(VLOOKUP(InteliPar[[#This Row],[Nombre de Articulo]],Productos[],2,FALSE),"00 Falta Info")</f>
        <v>Tortas</v>
      </c>
      <c r="D744" s="55">
        <v>46120</v>
      </c>
      <c r="E744" s="39" t="s">
        <v>131</v>
      </c>
      <c r="F744" s="40">
        <v>8</v>
      </c>
      <c r="G744" s="56">
        <v>57078</v>
      </c>
      <c r="H744" s="42">
        <v>54</v>
      </c>
      <c r="I744" s="43">
        <v>1</v>
      </c>
      <c r="J744" s="56">
        <v>1057</v>
      </c>
      <c r="K744" s="40">
        <v>11</v>
      </c>
      <c r="L744" s="45" t="s">
        <v>440</v>
      </c>
      <c r="M744" s="46" t="s">
        <v>455</v>
      </c>
      <c r="N744" s="40">
        <v>0</v>
      </c>
      <c r="O744" s="57">
        <v>46107</v>
      </c>
      <c r="P744" s="57">
        <v>46113</v>
      </c>
      <c r="Q744" s="49">
        <v>7</v>
      </c>
      <c r="R744" s="49">
        <v>3</v>
      </c>
      <c r="S744" s="58">
        <v>0.35</v>
      </c>
      <c r="T744" s="57">
        <v>46114</v>
      </c>
      <c r="U744" s="49">
        <v>7</v>
      </c>
      <c r="V744" s="42">
        <v>22</v>
      </c>
      <c r="W744" s="40">
        <v>0</v>
      </c>
      <c r="X744" s="59">
        <v>0</v>
      </c>
      <c r="Y744" s="40">
        <v>34</v>
      </c>
      <c r="Z744" s="56">
        <v>27406.5</v>
      </c>
    </row>
    <row r="745" spans="1:26" x14ac:dyDescent="0.25">
      <c r="A745" s="38">
        <f>IFERROR(VLOOKUP(InteliPar[[#This Row],[Nombre de Articulo]],Productos[],4,FALSE),"00 Falta Info")</f>
        <v>0</v>
      </c>
      <c r="B745" s="34" t="str">
        <f>IFERROR(VLOOKUP(InteliPar[[#This Row],[Nombre de Articulo]],Productos[],3,FALSE),"00 Falta Info")</f>
        <v>Postres</v>
      </c>
      <c r="C745" s="34" t="str">
        <f>IFERROR(VLOOKUP(InteliPar[[#This Row],[Nombre de Articulo]],Productos[],2,FALSE),"00 Falta Info")</f>
        <v>Tortas</v>
      </c>
      <c r="D745" s="55">
        <v>46120</v>
      </c>
      <c r="E745" s="39" t="s">
        <v>143</v>
      </c>
      <c r="F745" s="40">
        <v>11</v>
      </c>
      <c r="G745" s="56">
        <v>112858</v>
      </c>
      <c r="H745" s="42">
        <v>73</v>
      </c>
      <c r="I745" s="43">
        <v>1</v>
      </c>
      <c r="J745" s="56">
        <v>1546</v>
      </c>
      <c r="K745" s="40">
        <v>19</v>
      </c>
      <c r="L745" s="45" t="s">
        <v>440</v>
      </c>
      <c r="M745" s="46" t="s">
        <v>455</v>
      </c>
      <c r="N745" s="40">
        <v>54</v>
      </c>
      <c r="O745" s="57">
        <v>46107</v>
      </c>
      <c r="P745" s="57">
        <v>46113</v>
      </c>
      <c r="Q745" s="49">
        <v>7</v>
      </c>
      <c r="R745" s="49">
        <v>3</v>
      </c>
      <c r="S745" s="58">
        <v>0.35</v>
      </c>
      <c r="T745" s="57">
        <v>46114</v>
      </c>
      <c r="U745" s="49">
        <v>7</v>
      </c>
      <c r="V745" s="42">
        <v>37</v>
      </c>
      <c r="W745" s="40">
        <v>0</v>
      </c>
      <c r="X745" s="59">
        <v>0</v>
      </c>
      <c r="Y745" s="40">
        <v>27</v>
      </c>
      <c r="Z745" s="56">
        <v>39864.71428571429</v>
      </c>
    </row>
    <row r="746" spans="1:26" x14ac:dyDescent="0.25">
      <c r="A746" s="38">
        <f>IFERROR(VLOOKUP(InteliPar[[#This Row],[Nombre de Articulo]],Productos[],4,FALSE),"00 Falta Info")</f>
        <v>0</v>
      </c>
      <c r="B746" s="34" t="str">
        <f>IFERROR(VLOOKUP(InteliPar[[#This Row],[Nombre de Articulo]],Productos[],3,FALSE),"00 Falta Info")</f>
        <v>Postres</v>
      </c>
      <c r="C746" s="34" t="str">
        <f>IFERROR(VLOOKUP(InteliPar[[#This Row],[Nombre de Articulo]],Productos[],2,FALSE),"00 Falta Info")</f>
        <v>Tortas</v>
      </c>
      <c r="D746" s="55">
        <v>46120</v>
      </c>
      <c r="E746" s="39" t="s">
        <v>132</v>
      </c>
      <c r="F746" s="40">
        <v>41</v>
      </c>
      <c r="G746" s="56">
        <v>34560</v>
      </c>
      <c r="H746" s="42">
        <v>144</v>
      </c>
      <c r="I746" s="43">
        <v>1</v>
      </c>
      <c r="J746" s="56">
        <v>240</v>
      </c>
      <c r="K746" s="40">
        <v>213</v>
      </c>
      <c r="L746" s="45" t="s">
        <v>440</v>
      </c>
      <c r="M746" s="46" t="s">
        <v>455</v>
      </c>
      <c r="N746" s="40">
        <v>0</v>
      </c>
      <c r="O746" s="57">
        <v>46107</v>
      </c>
      <c r="P746" s="57">
        <v>46113</v>
      </c>
      <c r="Q746" s="49">
        <v>7</v>
      </c>
      <c r="R746" s="49">
        <v>3</v>
      </c>
      <c r="S746" s="58">
        <v>0.35</v>
      </c>
      <c r="T746" s="57">
        <v>46114</v>
      </c>
      <c r="U746" s="49">
        <v>7</v>
      </c>
      <c r="V746" s="42">
        <v>411</v>
      </c>
      <c r="W746" s="40">
        <v>267</v>
      </c>
      <c r="X746" s="59">
        <v>64080</v>
      </c>
      <c r="Y746" s="40">
        <v>5</v>
      </c>
      <c r="Z746" s="56">
        <v>0</v>
      </c>
    </row>
    <row r="747" spans="1:26" x14ac:dyDescent="0.25">
      <c r="A747" s="38">
        <f>IFERROR(VLOOKUP(InteliPar[[#This Row],[Nombre de Articulo]],Productos[],4,FALSE),"00 Falta Info")</f>
        <v>0</v>
      </c>
      <c r="B747" s="34" t="str">
        <f>IFERROR(VLOOKUP(InteliPar[[#This Row],[Nombre de Articulo]],Productos[],3,FALSE),"00 Falta Info")</f>
        <v>Postres</v>
      </c>
      <c r="C747" s="34" t="str">
        <f>IFERROR(VLOOKUP(InteliPar[[#This Row],[Nombre de Articulo]],Productos[],2,FALSE),"00 Falta Info")</f>
        <v>Tortas</v>
      </c>
      <c r="D747" s="55">
        <v>46120</v>
      </c>
      <c r="E747" s="39" t="s">
        <v>144</v>
      </c>
      <c r="F747" s="40">
        <v>81</v>
      </c>
      <c r="G747" s="56">
        <v>54612</v>
      </c>
      <c r="H747" s="42">
        <v>164</v>
      </c>
      <c r="I747" s="43">
        <v>1</v>
      </c>
      <c r="J747" s="56">
        <v>333</v>
      </c>
      <c r="K747" s="40">
        <v>192</v>
      </c>
      <c r="L747" s="45" t="s">
        <v>440</v>
      </c>
      <c r="M747" s="46" t="s">
        <v>455</v>
      </c>
      <c r="N747" s="40">
        <v>0</v>
      </c>
      <c r="O747" s="57">
        <v>46107</v>
      </c>
      <c r="P747" s="57">
        <v>46113</v>
      </c>
      <c r="Q747" s="49">
        <v>7</v>
      </c>
      <c r="R747" s="49">
        <v>3</v>
      </c>
      <c r="S747" s="58">
        <v>0.35</v>
      </c>
      <c r="T747" s="57">
        <v>46114</v>
      </c>
      <c r="U747" s="49">
        <v>7</v>
      </c>
      <c r="V747" s="42">
        <v>371</v>
      </c>
      <c r="W747" s="40">
        <v>207</v>
      </c>
      <c r="X747" s="59">
        <v>68931</v>
      </c>
      <c r="Y747" s="40">
        <v>6</v>
      </c>
      <c r="Z747" s="56">
        <v>0</v>
      </c>
    </row>
    <row r="748" spans="1:26" x14ac:dyDescent="0.25">
      <c r="A748" s="38">
        <f>IFERROR(VLOOKUP(InteliPar[[#This Row],[Nombre de Articulo]],Productos[],4,FALSE),"00 Falta Info")</f>
        <v>0</v>
      </c>
      <c r="B748" s="34" t="str">
        <f>IFERROR(VLOOKUP(InteliPar[[#This Row],[Nombre de Articulo]],Productos[],3,FALSE),"00 Falta Info")</f>
        <v>Postres</v>
      </c>
      <c r="C748" s="34" t="str">
        <f>IFERROR(VLOOKUP(InteliPar[[#This Row],[Nombre de Articulo]],Productos[],2,FALSE),"00 Falta Info")</f>
        <v>Tortas</v>
      </c>
      <c r="D748" s="55">
        <v>46120</v>
      </c>
      <c r="E748" s="39" t="s">
        <v>133</v>
      </c>
      <c r="F748" s="40"/>
      <c r="G748" s="56">
        <v>6580</v>
      </c>
      <c r="H748" s="42">
        <v>14</v>
      </c>
      <c r="I748" s="43">
        <v>1</v>
      </c>
      <c r="J748" s="56">
        <v>470</v>
      </c>
      <c r="K748" s="40">
        <v>0</v>
      </c>
      <c r="L748" s="45" t="s">
        <v>440</v>
      </c>
      <c r="M748" s="46" t="s">
        <v>455</v>
      </c>
      <c r="N748" s="40">
        <v>0</v>
      </c>
      <c r="O748" s="57">
        <v>46107</v>
      </c>
      <c r="P748" s="57">
        <v>46113</v>
      </c>
      <c r="Q748" s="49">
        <v>7</v>
      </c>
      <c r="R748" s="49">
        <v>3</v>
      </c>
      <c r="S748" s="58">
        <v>0.35</v>
      </c>
      <c r="T748" s="57">
        <v>46114</v>
      </c>
      <c r="U748" s="49">
        <v>7</v>
      </c>
      <c r="V748" s="42">
        <v>0</v>
      </c>
      <c r="W748" s="40">
        <v>0</v>
      </c>
      <c r="X748" s="59">
        <v>0</v>
      </c>
      <c r="Y748" s="40">
        <v>0</v>
      </c>
      <c r="Z748" s="56">
        <v>0</v>
      </c>
    </row>
    <row r="749" spans="1:26" x14ac:dyDescent="0.25">
      <c r="A749" s="38">
        <f>IFERROR(VLOOKUP(InteliPar[[#This Row],[Nombre de Articulo]],Productos[],4,FALSE),"00 Falta Info")</f>
        <v>0</v>
      </c>
      <c r="B749" s="34" t="str">
        <f>IFERROR(VLOOKUP(InteliPar[[#This Row],[Nombre de Articulo]],Productos[],3,FALSE),"00 Falta Info")</f>
        <v>Postres</v>
      </c>
      <c r="C749" s="34" t="str">
        <f>IFERROR(VLOOKUP(InteliPar[[#This Row],[Nombre de Articulo]],Productos[],2,FALSE),"00 Falta Info")</f>
        <v>Tortas</v>
      </c>
      <c r="D749" s="55">
        <v>46120</v>
      </c>
      <c r="E749" s="39" t="s">
        <v>145</v>
      </c>
      <c r="F749" s="40">
        <v>2</v>
      </c>
      <c r="G749" s="56">
        <v>54720</v>
      </c>
      <c r="H749" s="42">
        <v>48</v>
      </c>
      <c r="I749" s="43">
        <v>1</v>
      </c>
      <c r="J749" s="56">
        <v>1140</v>
      </c>
      <c r="K749" s="40">
        <v>11</v>
      </c>
      <c r="L749" s="45" t="s">
        <v>440</v>
      </c>
      <c r="M749" s="46" t="s">
        <v>455</v>
      </c>
      <c r="N749" s="40">
        <v>0</v>
      </c>
      <c r="O749" s="57">
        <v>46107</v>
      </c>
      <c r="P749" s="57">
        <v>46113</v>
      </c>
      <c r="Q749" s="49">
        <v>7</v>
      </c>
      <c r="R749" s="49">
        <v>3</v>
      </c>
      <c r="S749" s="58">
        <v>0.35</v>
      </c>
      <c r="T749" s="57">
        <v>46114</v>
      </c>
      <c r="U749" s="49">
        <v>7</v>
      </c>
      <c r="V749" s="42">
        <v>22</v>
      </c>
      <c r="W749" s="40">
        <v>0</v>
      </c>
      <c r="X749" s="59">
        <v>0</v>
      </c>
      <c r="Y749" s="40">
        <v>31</v>
      </c>
      <c r="Z749" s="56">
        <v>24184.285714285714</v>
      </c>
    </row>
    <row r="750" spans="1:26" x14ac:dyDescent="0.25">
      <c r="A750" s="38">
        <f>IFERROR(VLOOKUP(InteliPar[[#This Row],[Nombre de Articulo]],Productos[],4,FALSE),"00 Falta Info")</f>
        <v>0</v>
      </c>
      <c r="B750" s="34" t="str">
        <f>IFERROR(VLOOKUP(InteliPar[[#This Row],[Nombre de Articulo]],Productos[],3,FALSE),"00 Falta Info")</f>
        <v>Postres</v>
      </c>
      <c r="C750" s="34" t="str">
        <f>IFERROR(VLOOKUP(InteliPar[[#This Row],[Nombre de Articulo]],Productos[],2,FALSE),"00 Falta Info")</f>
        <v>Tortas</v>
      </c>
      <c r="D750" s="55">
        <v>46120</v>
      </c>
      <c r="E750" s="39" t="s">
        <v>135</v>
      </c>
      <c r="F750" s="40">
        <v>3</v>
      </c>
      <c r="G750" s="56">
        <v>3536</v>
      </c>
      <c r="H750" s="42">
        <v>13</v>
      </c>
      <c r="I750" s="43">
        <v>1</v>
      </c>
      <c r="J750" s="56">
        <v>272</v>
      </c>
      <c r="K750" s="40">
        <v>11</v>
      </c>
      <c r="L750" s="45" t="s">
        <v>440</v>
      </c>
      <c r="M750" s="46" t="s">
        <v>455</v>
      </c>
      <c r="N750" s="40">
        <v>12</v>
      </c>
      <c r="O750" s="57">
        <v>46107</v>
      </c>
      <c r="P750" s="57">
        <v>46113</v>
      </c>
      <c r="Q750" s="49">
        <v>7</v>
      </c>
      <c r="R750" s="49">
        <v>3</v>
      </c>
      <c r="S750" s="58">
        <v>0.35</v>
      </c>
      <c r="T750" s="57">
        <v>46114</v>
      </c>
      <c r="U750" s="49">
        <v>7</v>
      </c>
      <c r="V750" s="42">
        <v>22</v>
      </c>
      <c r="W750" s="40">
        <v>9</v>
      </c>
      <c r="X750" s="59">
        <v>2448</v>
      </c>
      <c r="Y750" s="40">
        <v>8</v>
      </c>
      <c r="Z750" s="56">
        <v>0</v>
      </c>
    </row>
    <row r="751" spans="1:26" x14ac:dyDescent="0.25">
      <c r="A751" s="38">
        <f>IFERROR(VLOOKUP(InteliPar[[#This Row],[Nombre de Articulo]],Productos[],4,FALSE),"00 Falta Info")</f>
        <v>0</v>
      </c>
      <c r="B751" s="34" t="str">
        <f>IFERROR(VLOOKUP(InteliPar[[#This Row],[Nombre de Articulo]],Productos[],3,FALSE),"00 Falta Info")</f>
        <v>Colación</v>
      </c>
      <c r="C751" s="34" t="str">
        <f>IFERROR(VLOOKUP(InteliPar[[#This Row],[Nombre de Articulo]],Productos[],2,FALSE),"00 Falta Info")</f>
        <v>Colacion</v>
      </c>
      <c r="D751" s="55">
        <v>46120</v>
      </c>
      <c r="E751" s="39" t="s">
        <v>137</v>
      </c>
      <c r="F751" s="40">
        <v>8</v>
      </c>
      <c r="G751" s="56">
        <v>10400</v>
      </c>
      <c r="H751" s="42">
        <v>2</v>
      </c>
      <c r="I751" s="43" t="s">
        <v>73</v>
      </c>
      <c r="J751" s="56">
        <v>5200</v>
      </c>
      <c r="K751" s="40">
        <v>7.3</v>
      </c>
      <c r="L751" s="45" t="s">
        <v>74</v>
      </c>
      <c r="M751" s="46" t="s">
        <v>441</v>
      </c>
      <c r="N751" s="40">
        <v>0</v>
      </c>
      <c r="O751" s="57">
        <v>46107</v>
      </c>
      <c r="P751" s="57">
        <v>46113</v>
      </c>
      <c r="Q751" s="49">
        <v>7</v>
      </c>
      <c r="R751" s="49">
        <v>3</v>
      </c>
      <c r="S751" s="58">
        <v>0.35</v>
      </c>
      <c r="T751" s="57">
        <v>46114</v>
      </c>
      <c r="U751" s="49">
        <v>7</v>
      </c>
      <c r="V751" s="42">
        <v>15</v>
      </c>
      <c r="W751" s="40">
        <v>13</v>
      </c>
      <c r="X751" s="59">
        <v>67600</v>
      </c>
      <c r="Y751" s="40">
        <v>2</v>
      </c>
      <c r="Z751" s="56">
        <v>0</v>
      </c>
    </row>
    <row r="752" spans="1:26" x14ac:dyDescent="0.25">
      <c r="A752" s="38">
        <f>IFERROR(VLOOKUP(InteliPar[[#This Row],[Nombre de Articulo]],Productos[],4,FALSE),"00 Falta Info")</f>
        <v>0</v>
      </c>
      <c r="B752" s="34" t="str">
        <f>IFERROR(VLOOKUP(InteliPar[[#This Row],[Nombre de Articulo]],Productos[],3,FALSE),"00 Falta Info")</f>
        <v>Colación</v>
      </c>
      <c r="C752" s="34" t="str">
        <f>IFERROR(VLOOKUP(InteliPar[[#This Row],[Nombre de Articulo]],Productos[],2,FALSE),"00 Falta Info")</f>
        <v>Colacion</v>
      </c>
      <c r="D752" s="55">
        <v>46120</v>
      </c>
      <c r="E752" s="39" t="s">
        <v>141</v>
      </c>
      <c r="F752" s="40"/>
      <c r="G752" s="56">
        <v>33600</v>
      </c>
      <c r="H752" s="42">
        <v>4.2</v>
      </c>
      <c r="I752" s="43" t="s">
        <v>73</v>
      </c>
      <c r="J752" s="56">
        <v>8000</v>
      </c>
      <c r="K752" s="40">
        <v>2.6</v>
      </c>
      <c r="L752" s="45" t="s">
        <v>74</v>
      </c>
      <c r="M752" s="46" t="s">
        <v>456</v>
      </c>
      <c r="N752" s="40">
        <v>0</v>
      </c>
      <c r="O752" s="57">
        <v>46107</v>
      </c>
      <c r="P752" s="57">
        <v>46113</v>
      </c>
      <c r="Q752" s="49">
        <v>7</v>
      </c>
      <c r="R752" s="49">
        <v>3</v>
      </c>
      <c r="S752" s="58">
        <v>0.35</v>
      </c>
      <c r="T752" s="57">
        <v>46114</v>
      </c>
      <c r="U752" s="49">
        <v>7</v>
      </c>
      <c r="V752" s="42">
        <v>6</v>
      </c>
      <c r="W752" s="40">
        <v>2</v>
      </c>
      <c r="X752" s="59">
        <v>16000</v>
      </c>
      <c r="Y752" s="40">
        <v>11</v>
      </c>
      <c r="Z752" s="56">
        <v>0</v>
      </c>
    </row>
    <row r="753" spans="1:26" x14ac:dyDescent="0.25">
      <c r="A753" s="38">
        <f>IFERROR(VLOOKUP(InteliPar[[#This Row],[Nombre de Articulo]],Productos[],4,FALSE),"00 Falta Info")</f>
        <v>0</v>
      </c>
      <c r="B753" s="34" t="str">
        <f>IFERROR(VLOOKUP(InteliPar[[#This Row],[Nombre de Articulo]],Productos[],3,FALSE),"00 Falta Info")</f>
        <v>Colación</v>
      </c>
      <c r="C753" s="34" t="str">
        <f>IFERROR(VLOOKUP(InteliPar[[#This Row],[Nombre de Articulo]],Productos[],2,FALSE),"00 Falta Info")</f>
        <v>Colacion</v>
      </c>
      <c r="D753" s="55">
        <v>46120</v>
      </c>
      <c r="E753" s="39" t="s">
        <v>138</v>
      </c>
      <c r="F753" s="40"/>
      <c r="G753" s="56">
        <v>158886</v>
      </c>
      <c r="H753" s="42">
        <v>23.4</v>
      </c>
      <c r="I753" s="43" t="s">
        <v>73</v>
      </c>
      <c r="J753" s="56">
        <v>6790</v>
      </c>
      <c r="K753" s="40">
        <v>0</v>
      </c>
      <c r="L753" s="45" t="s">
        <v>74</v>
      </c>
      <c r="M753" s="46" t="s">
        <v>437</v>
      </c>
      <c r="N753" s="40">
        <v>23.4</v>
      </c>
      <c r="O753" s="57">
        <v>46107</v>
      </c>
      <c r="P753" s="57">
        <v>46113</v>
      </c>
      <c r="Q753" s="49">
        <v>7</v>
      </c>
      <c r="R753" s="49">
        <v>3</v>
      </c>
      <c r="S753" s="58">
        <v>0.35</v>
      </c>
      <c r="T753" s="57">
        <v>46114</v>
      </c>
      <c r="U753" s="49">
        <v>7</v>
      </c>
      <c r="V753" s="42">
        <v>0</v>
      </c>
      <c r="W753" s="40">
        <v>0</v>
      </c>
      <c r="X753" s="59">
        <v>0</v>
      </c>
      <c r="Y753" s="40">
        <v>0</v>
      </c>
      <c r="Z753" s="56">
        <v>0</v>
      </c>
    </row>
    <row r="754" spans="1:26" x14ac:dyDescent="0.25">
      <c r="A754" s="38">
        <f>IFERROR(VLOOKUP(InteliPar[[#This Row],[Nombre de Articulo]],Productos[],4,FALSE),"00 Falta Info")</f>
        <v>0</v>
      </c>
      <c r="B754" s="34" t="str">
        <f>IFERROR(VLOOKUP(InteliPar[[#This Row],[Nombre de Articulo]],Productos[],3,FALSE),"00 Falta Info")</f>
        <v>Colación</v>
      </c>
      <c r="C754" s="34" t="str">
        <f>IFERROR(VLOOKUP(InteliPar[[#This Row],[Nombre de Articulo]],Productos[],2,FALSE),"00 Falta Info")</f>
        <v>Colacion</v>
      </c>
      <c r="D754" s="55">
        <v>46120</v>
      </c>
      <c r="E754" s="39" t="s">
        <v>157</v>
      </c>
      <c r="F754" s="40">
        <v>18.100000000000001</v>
      </c>
      <c r="G754" s="56"/>
      <c r="H754" s="42"/>
      <c r="I754" s="43" t="s">
        <v>73</v>
      </c>
      <c r="J754" s="56">
        <v>6490</v>
      </c>
      <c r="K754" s="40">
        <v>9</v>
      </c>
      <c r="L754" s="45" t="s">
        <v>74</v>
      </c>
      <c r="M754" s="46" t="s">
        <v>437</v>
      </c>
      <c r="N754" s="40">
        <v>0</v>
      </c>
      <c r="O754" s="57">
        <v>46107</v>
      </c>
      <c r="P754" s="57">
        <v>46113</v>
      </c>
      <c r="Q754" s="49">
        <v>7</v>
      </c>
      <c r="R754" s="49">
        <v>3</v>
      </c>
      <c r="S754" s="58">
        <v>0.35</v>
      </c>
      <c r="T754" s="57">
        <v>46114</v>
      </c>
      <c r="U754" s="49">
        <v>7</v>
      </c>
      <c r="V754" s="42">
        <v>18</v>
      </c>
      <c r="W754" s="40">
        <v>18</v>
      </c>
      <c r="X754" s="59">
        <v>116820</v>
      </c>
      <c r="Y754" s="40">
        <v>0</v>
      </c>
      <c r="Z754" s="56">
        <v>0</v>
      </c>
    </row>
    <row r="755" spans="1:26" x14ac:dyDescent="0.25">
      <c r="A755" s="38">
        <f>IFERROR(VLOOKUP(InteliPar[[#This Row],[Nombre de Articulo]],Productos[],4,FALSE),"00 Falta Info")</f>
        <v>0</v>
      </c>
      <c r="B755" s="34" t="str">
        <f>IFERROR(VLOOKUP(InteliPar[[#This Row],[Nombre de Articulo]],Productos[],3,FALSE),"00 Falta Info")</f>
        <v>Colación</v>
      </c>
      <c r="C755" s="34" t="str">
        <f>IFERROR(VLOOKUP(InteliPar[[#This Row],[Nombre de Articulo]],Productos[],2,FALSE),"00 Falta Info")</f>
        <v>Colacion</v>
      </c>
      <c r="D755" s="55">
        <v>46120</v>
      </c>
      <c r="E755" s="39" t="s">
        <v>140</v>
      </c>
      <c r="F755" s="40">
        <v>41.9</v>
      </c>
      <c r="G755" s="56"/>
      <c r="H755" s="42"/>
      <c r="I755" s="43" t="s">
        <v>73</v>
      </c>
      <c r="J755" s="56">
        <v>2500</v>
      </c>
      <c r="K755" s="40">
        <v>14</v>
      </c>
      <c r="L755" s="45" t="s">
        <v>74</v>
      </c>
      <c r="M755" s="46" t="s">
        <v>437</v>
      </c>
      <c r="N755" s="40">
        <v>0</v>
      </c>
      <c r="O755" s="57">
        <v>46107</v>
      </c>
      <c r="P755" s="57">
        <v>46113</v>
      </c>
      <c r="Q755" s="49">
        <v>7</v>
      </c>
      <c r="R755" s="49">
        <v>3</v>
      </c>
      <c r="S755" s="58">
        <v>0.35</v>
      </c>
      <c r="T755" s="57">
        <v>46114</v>
      </c>
      <c r="U755" s="49">
        <v>7</v>
      </c>
      <c r="V755" s="42">
        <v>27</v>
      </c>
      <c r="W755" s="40">
        <v>27</v>
      </c>
      <c r="X755" s="59">
        <v>67500</v>
      </c>
      <c r="Y755" s="40">
        <v>0</v>
      </c>
      <c r="Z755" s="56">
        <v>0</v>
      </c>
    </row>
    <row r="756" spans="1:26" x14ac:dyDescent="0.25">
      <c r="A756" s="38">
        <f>IFERROR(VLOOKUP(InteliPar[[#This Row],[Nombre de Articulo]],Productos[],4,FALSE),"00 Falta Info")</f>
        <v>0</v>
      </c>
      <c r="B756" s="34" t="str">
        <f>IFERROR(VLOOKUP(InteliPar[[#This Row],[Nombre de Articulo]],Productos[],3,FALSE),"00 Falta Info")</f>
        <v>Aves</v>
      </c>
      <c r="C756" s="34" t="str">
        <f>IFERROR(VLOOKUP(InteliPar[[#This Row],[Nombre de Articulo]],Productos[],2,FALSE),"00 Falta Info")</f>
        <v>Pollo</v>
      </c>
      <c r="D756" s="55">
        <v>46127</v>
      </c>
      <c r="E756" s="39" t="s">
        <v>71</v>
      </c>
      <c r="F756" s="40">
        <v>4.4000000000000004</v>
      </c>
      <c r="G756" s="56">
        <v>193588</v>
      </c>
      <c r="H756" s="42">
        <v>45.03</v>
      </c>
      <c r="I756" s="43" t="s">
        <v>73</v>
      </c>
      <c r="J756" s="56">
        <v>4299.28</v>
      </c>
      <c r="K756" s="40">
        <v>2.9</v>
      </c>
      <c r="L756" s="45" t="s">
        <v>74</v>
      </c>
      <c r="M756" s="46" t="s">
        <v>437</v>
      </c>
      <c r="N756" s="40">
        <v>0</v>
      </c>
      <c r="O756" s="57">
        <v>46114</v>
      </c>
      <c r="P756" s="57">
        <v>46120</v>
      </c>
      <c r="Q756" s="49">
        <v>7</v>
      </c>
      <c r="R756" s="49">
        <v>3</v>
      </c>
      <c r="S756" s="58">
        <v>0.35</v>
      </c>
      <c r="T756" s="57">
        <v>46121</v>
      </c>
      <c r="U756" s="49">
        <v>7</v>
      </c>
      <c r="V756" s="42">
        <v>6</v>
      </c>
      <c r="W756" s="40">
        <v>0</v>
      </c>
      <c r="X756" s="59">
        <v>0</v>
      </c>
      <c r="Y756" s="40">
        <v>109</v>
      </c>
      <c r="Z756" s="56">
        <v>162973.42114285711</v>
      </c>
    </row>
    <row r="757" spans="1:26" x14ac:dyDescent="0.25">
      <c r="A757" s="38">
        <f>IFERROR(VLOOKUP(InteliPar[[#This Row],[Nombre de Articulo]],Productos[],4,FALSE),"00 Falta Info")</f>
        <v>0</v>
      </c>
      <c r="B757" s="34" t="str">
        <f>IFERROR(VLOOKUP(InteliPar[[#This Row],[Nombre de Articulo]],Productos[],3,FALSE),"00 Falta Info")</f>
        <v>Carnes</v>
      </c>
      <c r="C757" s="34" t="str">
        <f>IFERROR(VLOOKUP(InteliPar[[#This Row],[Nombre de Articulo]],Productos[],2,FALSE),"00 Falta Info")</f>
        <v>Vacuno</v>
      </c>
      <c r="D757" s="55">
        <v>46127</v>
      </c>
      <c r="E757" s="39" t="s">
        <v>103</v>
      </c>
      <c r="F757" s="40">
        <v>93</v>
      </c>
      <c r="G757" s="56">
        <v>741000</v>
      </c>
      <c r="H757" s="42">
        <v>78</v>
      </c>
      <c r="I757" s="43" t="s">
        <v>458</v>
      </c>
      <c r="J757" s="56">
        <v>9500</v>
      </c>
      <c r="K757" s="40">
        <v>212</v>
      </c>
      <c r="L757" s="45" t="s">
        <v>440</v>
      </c>
      <c r="M757" s="46" t="s">
        <v>441</v>
      </c>
      <c r="N757" s="40">
        <v>120</v>
      </c>
      <c r="O757" s="57">
        <v>46114</v>
      </c>
      <c r="P757" s="57">
        <v>46120</v>
      </c>
      <c r="Q757" s="49">
        <v>7</v>
      </c>
      <c r="R757" s="49">
        <v>3</v>
      </c>
      <c r="S757" s="58">
        <v>0.35</v>
      </c>
      <c r="T757" s="57">
        <v>46121</v>
      </c>
      <c r="U757" s="49">
        <v>7</v>
      </c>
      <c r="V757" s="42">
        <v>409</v>
      </c>
      <c r="W757" s="40">
        <v>331</v>
      </c>
      <c r="X757" s="59">
        <v>3144500</v>
      </c>
      <c r="Y757" s="40">
        <v>3</v>
      </c>
      <c r="Z757" s="56">
        <v>0</v>
      </c>
    </row>
    <row r="758" spans="1:26" x14ac:dyDescent="0.25">
      <c r="A758" s="38">
        <f>IFERROR(VLOOKUP(InteliPar[[#This Row],[Nombre de Articulo]],Productos[],4,FALSE),"00 Falta Info")</f>
        <v>0</v>
      </c>
      <c r="B758" s="34" t="str">
        <f>IFERROR(VLOOKUP(InteliPar[[#This Row],[Nombre de Articulo]],Productos[],3,FALSE),"00 Falta Info")</f>
        <v>Carnes</v>
      </c>
      <c r="C758" s="34" t="str">
        <f>IFERROR(VLOOKUP(InteliPar[[#This Row],[Nombre de Articulo]],Productos[],2,FALSE),"00 Falta Info")</f>
        <v>Vacuno</v>
      </c>
      <c r="D758" s="55">
        <v>46127</v>
      </c>
      <c r="E758" s="39" t="s">
        <v>84</v>
      </c>
      <c r="F758" s="40">
        <v>10.6</v>
      </c>
      <c r="G758" s="56">
        <v>806018</v>
      </c>
      <c r="H758" s="42">
        <v>53.4</v>
      </c>
      <c r="I758" s="43" t="s">
        <v>73</v>
      </c>
      <c r="J758" s="56">
        <v>15093.16</v>
      </c>
      <c r="K758" s="40">
        <v>26.9</v>
      </c>
      <c r="L758" s="45" t="s">
        <v>74</v>
      </c>
      <c r="M758" s="46" t="s">
        <v>459</v>
      </c>
      <c r="N758" s="40">
        <v>0</v>
      </c>
      <c r="O758" s="57">
        <v>46114</v>
      </c>
      <c r="P758" s="57">
        <v>46120</v>
      </c>
      <c r="Q758" s="49">
        <v>7</v>
      </c>
      <c r="R758" s="49">
        <v>3</v>
      </c>
      <c r="S758" s="58">
        <v>0.35</v>
      </c>
      <c r="T758" s="57">
        <v>46121</v>
      </c>
      <c r="U758" s="49">
        <v>7</v>
      </c>
      <c r="V758" s="42">
        <v>52</v>
      </c>
      <c r="W758" s="40">
        <v>0</v>
      </c>
      <c r="X758" s="59">
        <v>0</v>
      </c>
      <c r="Y758" s="40">
        <v>14</v>
      </c>
      <c r="Z758" s="56">
        <v>0</v>
      </c>
    </row>
    <row r="759" spans="1:26" x14ac:dyDescent="0.25">
      <c r="A759" s="38">
        <f>IFERROR(VLOOKUP(InteliPar[[#This Row],[Nombre de Articulo]],Productos[],4,FALSE),"00 Falta Info")</f>
        <v>0</v>
      </c>
      <c r="B759" s="34" t="str">
        <f>IFERROR(VLOOKUP(InteliPar[[#This Row],[Nombre de Articulo]],Productos[],3,FALSE),"00 Falta Info")</f>
        <v>Carnes</v>
      </c>
      <c r="C759" s="34" t="str">
        <f>IFERROR(VLOOKUP(InteliPar[[#This Row],[Nombre de Articulo]],Productos[],2,FALSE),"00 Falta Info")</f>
        <v>Vacuno</v>
      </c>
      <c r="D759" s="55">
        <v>46127</v>
      </c>
      <c r="E759" s="39" t="s">
        <v>104</v>
      </c>
      <c r="F759" s="40">
        <v>15</v>
      </c>
      <c r="G759" s="56">
        <v>119000</v>
      </c>
      <c r="H759" s="42">
        <v>14</v>
      </c>
      <c r="I759" s="43" t="s">
        <v>458</v>
      </c>
      <c r="J759" s="56">
        <v>8500</v>
      </c>
      <c r="K759" s="40">
        <v>40</v>
      </c>
      <c r="L759" s="45" t="s">
        <v>440</v>
      </c>
      <c r="M759" s="46" t="s">
        <v>441</v>
      </c>
      <c r="N759" s="40">
        <v>0</v>
      </c>
      <c r="O759" s="57">
        <v>46114</v>
      </c>
      <c r="P759" s="57">
        <v>46120</v>
      </c>
      <c r="Q759" s="49">
        <v>7</v>
      </c>
      <c r="R759" s="49">
        <v>3</v>
      </c>
      <c r="S759" s="58">
        <v>0.35</v>
      </c>
      <c r="T759" s="57">
        <v>46121</v>
      </c>
      <c r="U759" s="49">
        <v>7</v>
      </c>
      <c r="V759" s="42">
        <v>78</v>
      </c>
      <c r="W759" s="40">
        <v>64</v>
      </c>
      <c r="X759" s="59">
        <v>544000</v>
      </c>
      <c r="Y759" s="40">
        <v>2</v>
      </c>
      <c r="Z759" s="56">
        <v>0</v>
      </c>
    </row>
    <row r="760" spans="1:26" x14ac:dyDescent="0.25">
      <c r="A760" s="38">
        <f>IFERROR(VLOOKUP(InteliPar[[#This Row],[Nombre de Articulo]],Productos[],4,FALSE),"00 Falta Info")</f>
        <v>0</v>
      </c>
      <c r="B760" s="34" t="str">
        <f>IFERROR(VLOOKUP(InteliPar[[#This Row],[Nombre de Articulo]],Productos[],3,FALSE),"00 Falta Info")</f>
        <v>Carnes</v>
      </c>
      <c r="C760" s="34" t="str">
        <f>IFERROR(VLOOKUP(InteliPar[[#This Row],[Nombre de Articulo]],Productos[],2,FALSE),"00 Falta Info")</f>
        <v>Vacuno</v>
      </c>
      <c r="D760" s="55">
        <v>46127</v>
      </c>
      <c r="E760" s="39" t="s">
        <v>105</v>
      </c>
      <c r="F760" s="40">
        <v>4.5999999999999996</v>
      </c>
      <c r="G760" s="56">
        <v>93327.5</v>
      </c>
      <c r="H760" s="42">
        <v>10.52</v>
      </c>
      <c r="I760" s="43" t="s">
        <v>73</v>
      </c>
      <c r="J760" s="56">
        <v>8874.81</v>
      </c>
      <c r="K760" s="40">
        <v>6.3</v>
      </c>
      <c r="L760" s="45" t="s">
        <v>74</v>
      </c>
      <c r="M760" s="46" t="s">
        <v>441</v>
      </c>
      <c r="N760" s="40">
        <v>5</v>
      </c>
      <c r="O760" s="57">
        <v>46114</v>
      </c>
      <c r="P760" s="57">
        <v>46120</v>
      </c>
      <c r="Q760" s="49">
        <v>7</v>
      </c>
      <c r="R760" s="49">
        <v>3</v>
      </c>
      <c r="S760" s="58">
        <v>0.35</v>
      </c>
      <c r="T760" s="57">
        <v>46121</v>
      </c>
      <c r="U760" s="49">
        <v>7</v>
      </c>
      <c r="V760" s="42">
        <v>13</v>
      </c>
      <c r="W760" s="40">
        <v>3</v>
      </c>
      <c r="X760" s="59">
        <v>26624.43</v>
      </c>
      <c r="Y760" s="40">
        <v>12</v>
      </c>
      <c r="Z760" s="56">
        <v>0</v>
      </c>
    </row>
    <row r="761" spans="1:26" x14ac:dyDescent="0.25">
      <c r="A761" s="38">
        <f>IFERROR(VLOOKUP(InteliPar[[#This Row],[Nombre de Articulo]],Productos[],4,FALSE),"00 Falta Info")</f>
        <v>0</v>
      </c>
      <c r="B761" s="34" t="str">
        <f>IFERROR(VLOOKUP(InteliPar[[#This Row],[Nombre de Articulo]],Productos[],3,FALSE),"00 Falta Info")</f>
        <v>Carnes</v>
      </c>
      <c r="C761" s="34" t="str">
        <f>IFERROR(VLOOKUP(InteliPar[[#This Row],[Nombre de Articulo]],Productos[],2,FALSE),"00 Falta Info")</f>
        <v>Vacuno</v>
      </c>
      <c r="D761" s="55">
        <v>46127</v>
      </c>
      <c r="E761" s="39" t="s">
        <v>106</v>
      </c>
      <c r="F761" s="40">
        <v>11</v>
      </c>
      <c r="G761" s="56">
        <v>141000</v>
      </c>
      <c r="H761" s="42">
        <v>47</v>
      </c>
      <c r="I761" s="43" t="s">
        <v>439</v>
      </c>
      <c r="J761" s="56">
        <v>3000</v>
      </c>
      <c r="K761" s="40">
        <v>21</v>
      </c>
      <c r="L761" s="45" t="s">
        <v>443</v>
      </c>
      <c r="M761" s="46" t="s">
        <v>441</v>
      </c>
      <c r="N761" s="40">
        <v>0</v>
      </c>
      <c r="O761" s="57">
        <v>46114</v>
      </c>
      <c r="P761" s="57">
        <v>46120</v>
      </c>
      <c r="Q761" s="49">
        <v>7</v>
      </c>
      <c r="R761" s="49">
        <v>3</v>
      </c>
      <c r="S761" s="58">
        <v>0.35</v>
      </c>
      <c r="T761" s="57">
        <v>46121</v>
      </c>
      <c r="U761" s="49">
        <v>7</v>
      </c>
      <c r="V761" s="42">
        <v>41</v>
      </c>
      <c r="W761" s="40">
        <v>0</v>
      </c>
      <c r="X761" s="59">
        <v>0</v>
      </c>
      <c r="Y761" s="40">
        <v>16</v>
      </c>
      <c r="Z761" s="56">
        <v>0</v>
      </c>
    </row>
    <row r="762" spans="1:26" x14ac:dyDescent="0.25">
      <c r="A762" s="38">
        <f>IFERROR(VLOOKUP(InteliPar[[#This Row],[Nombre de Articulo]],Productos[],4,FALSE),"00 Falta Info")</f>
        <v>0</v>
      </c>
      <c r="B762" s="34" t="str">
        <f>IFERROR(VLOOKUP(InteliPar[[#This Row],[Nombre de Articulo]],Productos[],3,FALSE),"00 Falta Info")</f>
        <v>Pescado</v>
      </c>
      <c r="C762" s="34" t="str">
        <f>IFERROR(VLOOKUP(InteliPar[[#This Row],[Nombre de Articulo]],Productos[],2,FALSE),"00 Falta Info")</f>
        <v>Pescado</v>
      </c>
      <c r="D762" s="55">
        <v>46127</v>
      </c>
      <c r="E762" s="39" t="s">
        <v>86</v>
      </c>
      <c r="F762" s="40">
        <v>7.7</v>
      </c>
      <c r="G762" s="56">
        <v>162277</v>
      </c>
      <c r="H762" s="42">
        <v>17.53</v>
      </c>
      <c r="I762" s="43" t="s">
        <v>73</v>
      </c>
      <c r="J762" s="56">
        <v>9257.7099999999991</v>
      </c>
      <c r="K762" s="40">
        <v>12</v>
      </c>
      <c r="L762" s="45" t="s">
        <v>74</v>
      </c>
      <c r="M762" s="46" t="s">
        <v>444</v>
      </c>
      <c r="N762" s="40">
        <v>0</v>
      </c>
      <c r="O762" s="57">
        <v>46114</v>
      </c>
      <c r="P762" s="57">
        <v>46120</v>
      </c>
      <c r="Q762" s="49">
        <v>7</v>
      </c>
      <c r="R762" s="49">
        <v>3</v>
      </c>
      <c r="S762" s="58">
        <v>0.35</v>
      </c>
      <c r="T762" s="57">
        <v>46121</v>
      </c>
      <c r="U762" s="49">
        <v>7</v>
      </c>
      <c r="V762" s="42">
        <v>24</v>
      </c>
      <c r="W762" s="40">
        <v>7</v>
      </c>
      <c r="X762" s="59">
        <v>64803.969999999994</v>
      </c>
      <c r="Y762" s="40">
        <v>10</v>
      </c>
      <c r="Z762" s="56">
        <v>0</v>
      </c>
    </row>
    <row r="763" spans="1:26" x14ac:dyDescent="0.25">
      <c r="A763" s="38">
        <f>IFERROR(VLOOKUP(InteliPar[[#This Row],[Nombre de Articulo]],Productos[],4,FALSE),"00 Falta Info")</f>
        <v>0</v>
      </c>
      <c r="B763" s="34" t="str">
        <f>IFERROR(VLOOKUP(InteliPar[[#This Row],[Nombre de Articulo]],Productos[],3,FALSE),"00 Falta Info")</f>
        <v>Pescado</v>
      </c>
      <c r="C763" s="34" t="str">
        <f>IFERROR(VLOOKUP(InteliPar[[#This Row],[Nombre de Articulo]],Productos[],2,FALSE),"00 Falta Info")</f>
        <v>Pescado</v>
      </c>
      <c r="D763" s="55">
        <v>46127</v>
      </c>
      <c r="E763" s="39" t="s">
        <v>107</v>
      </c>
      <c r="F763" s="40">
        <v>9.1999999999999993</v>
      </c>
      <c r="G763" s="56">
        <v>102234</v>
      </c>
      <c r="H763" s="42">
        <v>10.71</v>
      </c>
      <c r="I763" s="43" t="s">
        <v>73</v>
      </c>
      <c r="J763" s="56">
        <v>9549.24</v>
      </c>
      <c r="K763" s="40">
        <v>17.600000000000001</v>
      </c>
      <c r="L763" s="45" t="s">
        <v>74</v>
      </c>
      <c r="M763" s="46" t="s">
        <v>444</v>
      </c>
      <c r="N763" s="40">
        <v>0</v>
      </c>
      <c r="O763" s="57">
        <v>46114</v>
      </c>
      <c r="P763" s="57">
        <v>46120</v>
      </c>
      <c r="Q763" s="49">
        <v>7</v>
      </c>
      <c r="R763" s="49">
        <v>3</v>
      </c>
      <c r="S763" s="58">
        <v>0.35</v>
      </c>
      <c r="T763" s="57">
        <v>46121</v>
      </c>
      <c r="U763" s="49">
        <v>7</v>
      </c>
      <c r="V763" s="42">
        <v>34</v>
      </c>
      <c r="W763" s="40">
        <v>24</v>
      </c>
      <c r="X763" s="59">
        <v>229181.76</v>
      </c>
      <c r="Y763" s="40">
        <v>4</v>
      </c>
      <c r="Z763" s="56">
        <v>0</v>
      </c>
    </row>
    <row r="764" spans="1:26" x14ac:dyDescent="0.25">
      <c r="A764" s="38">
        <f>IFERROR(VLOOKUP(InteliPar[[#This Row],[Nombre de Articulo]],Productos[],4,FALSE),"00 Falta Info")</f>
        <v>0</v>
      </c>
      <c r="B764" s="34" t="str">
        <f>IFERROR(VLOOKUP(InteliPar[[#This Row],[Nombre de Articulo]],Productos[],3,FALSE),"00 Falta Info")</f>
        <v>Pescado</v>
      </c>
      <c r="C764" s="34" t="str">
        <f>IFERROR(VLOOKUP(InteliPar[[#This Row],[Nombre de Articulo]],Productos[],2,FALSE),"00 Falta Info")</f>
        <v>Pescado</v>
      </c>
      <c r="D764" s="55">
        <v>46127</v>
      </c>
      <c r="E764" s="39" t="s">
        <v>158</v>
      </c>
      <c r="F764" s="40">
        <v>0.9</v>
      </c>
      <c r="G764" s="56">
        <v>20847.599999999999</v>
      </c>
      <c r="H764" s="42">
        <v>3.79</v>
      </c>
      <c r="I764" s="43" t="s">
        <v>73</v>
      </c>
      <c r="J764" s="56">
        <v>5500</v>
      </c>
      <c r="K764" s="40">
        <v>0.9</v>
      </c>
      <c r="L764" s="45" t="s">
        <v>74</v>
      </c>
      <c r="M764" s="46" t="s">
        <v>445</v>
      </c>
      <c r="N764" s="40">
        <v>4.7</v>
      </c>
      <c r="O764" s="57">
        <v>46114</v>
      </c>
      <c r="P764" s="57">
        <v>46120</v>
      </c>
      <c r="Q764" s="49">
        <v>7</v>
      </c>
      <c r="R764" s="49">
        <v>3</v>
      </c>
      <c r="S764" s="58">
        <v>0.35</v>
      </c>
      <c r="T764" s="57">
        <v>46121</v>
      </c>
      <c r="U764" s="49">
        <v>7</v>
      </c>
      <c r="V764" s="42">
        <v>2</v>
      </c>
      <c r="W764" s="40">
        <v>0</v>
      </c>
      <c r="X764" s="59">
        <v>0</v>
      </c>
      <c r="Y764" s="40">
        <v>29</v>
      </c>
      <c r="Z764" s="56">
        <v>8132.1428571428578</v>
      </c>
    </row>
    <row r="765" spans="1:26" x14ac:dyDescent="0.25">
      <c r="A765" s="38">
        <f>IFERROR(VLOOKUP(InteliPar[[#This Row],[Nombre de Articulo]],Productos[],4,FALSE),"00 Falta Info")</f>
        <v>0</v>
      </c>
      <c r="B765" s="34" t="str">
        <f>IFERROR(VLOOKUP(InteliPar[[#This Row],[Nombre de Articulo]],Productos[],3,FALSE),"00 Falta Info")</f>
        <v>Pescado</v>
      </c>
      <c r="C765" s="34" t="str">
        <f>IFERROR(VLOOKUP(InteliPar[[#This Row],[Nombre de Articulo]],Productos[],2,FALSE),"00 Falta Info")</f>
        <v>Pescado</v>
      </c>
      <c r="D765" s="55">
        <v>46127</v>
      </c>
      <c r="E765" s="39" t="s">
        <v>108</v>
      </c>
      <c r="F765" s="40">
        <v>0.2</v>
      </c>
      <c r="G765" s="56">
        <v>29625</v>
      </c>
      <c r="H765" s="42">
        <v>3.95</v>
      </c>
      <c r="I765" s="43" t="s">
        <v>73</v>
      </c>
      <c r="J765" s="56">
        <v>7500</v>
      </c>
      <c r="K765" s="40">
        <v>61.6</v>
      </c>
      <c r="L765" s="45" t="s">
        <v>74</v>
      </c>
      <c r="M765" s="46" t="s">
        <v>445</v>
      </c>
      <c r="N765" s="40">
        <v>0</v>
      </c>
      <c r="O765" s="57">
        <v>46114</v>
      </c>
      <c r="P765" s="57">
        <v>46120</v>
      </c>
      <c r="Q765" s="49">
        <v>7</v>
      </c>
      <c r="R765" s="49">
        <v>3</v>
      </c>
      <c r="S765" s="58">
        <v>0.35</v>
      </c>
      <c r="T765" s="57">
        <v>46121</v>
      </c>
      <c r="U765" s="49">
        <v>7</v>
      </c>
      <c r="V765" s="42">
        <v>119</v>
      </c>
      <c r="W765" s="40">
        <v>116</v>
      </c>
      <c r="X765" s="59">
        <v>870000</v>
      </c>
      <c r="Y765" s="40">
        <v>0</v>
      </c>
      <c r="Z765" s="56">
        <v>0</v>
      </c>
    </row>
    <row r="766" spans="1:26" x14ac:dyDescent="0.25">
      <c r="A766" s="38">
        <f>IFERROR(VLOOKUP(InteliPar[[#This Row],[Nombre de Articulo]],Productos[],4,FALSE),"00 Falta Info")</f>
        <v>0</v>
      </c>
      <c r="B766" s="34" t="str">
        <f>IFERROR(VLOOKUP(InteliPar[[#This Row],[Nombre de Articulo]],Productos[],3,FALSE),"00 Falta Info")</f>
        <v>Pescado</v>
      </c>
      <c r="C766" s="34" t="str">
        <f>IFERROR(VLOOKUP(InteliPar[[#This Row],[Nombre de Articulo]],Productos[],2,FALSE),"00 Falta Info")</f>
        <v>Pescado</v>
      </c>
      <c r="D766" s="55">
        <v>46127</v>
      </c>
      <c r="E766" s="39" t="s">
        <v>159</v>
      </c>
      <c r="F766" s="40">
        <v>7.4</v>
      </c>
      <c r="G766" s="56">
        <v>27866.799999999999</v>
      </c>
      <c r="H766" s="42">
        <v>3.99</v>
      </c>
      <c r="I766" s="43" t="s">
        <v>73</v>
      </c>
      <c r="J766" s="56">
        <v>6990</v>
      </c>
      <c r="K766" s="40">
        <v>7.4</v>
      </c>
      <c r="L766" s="45" t="s">
        <v>74</v>
      </c>
      <c r="M766" s="46" t="s">
        <v>445</v>
      </c>
      <c r="N766" s="40">
        <v>11.4</v>
      </c>
      <c r="O766" s="57">
        <v>46114</v>
      </c>
      <c r="P766" s="57">
        <v>46120</v>
      </c>
      <c r="Q766" s="49">
        <v>7</v>
      </c>
      <c r="R766" s="49">
        <v>3</v>
      </c>
      <c r="S766" s="58">
        <v>0.35</v>
      </c>
      <c r="T766" s="57">
        <v>46121</v>
      </c>
      <c r="U766" s="49">
        <v>7</v>
      </c>
      <c r="V766" s="42">
        <v>15</v>
      </c>
      <c r="W766" s="40">
        <v>12</v>
      </c>
      <c r="X766" s="59">
        <v>83880</v>
      </c>
      <c r="Y766" s="40">
        <v>4</v>
      </c>
      <c r="Z766" s="56">
        <v>0</v>
      </c>
    </row>
    <row r="767" spans="1:26" x14ac:dyDescent="0.25">
      <c r="A767" s="38">
        <f>IFERROR(VLOOKUP(InteliPar[[#This Row],[Nombre de Articulo]],Productos[],4,FALSE),"00 Falta Info")</f>
        <v>0</v>
      </c>
      <c r="B767" s="34" t="str">
        <f>IFERROR(VLOOKUP(InteliPar[[#This Row],[Nombre de Articulo]],Productos[],3,FALSE),"00 Falta Info")</f>
        <v>Pescado</v>
      </c>
      <c r="C767" s="34" t="str">
        <f>IFERROR(VLOOKUP(InteliPar[[#This Row],[Nombre de Articulo]],Productos[],2,FALSE),"00 Falta Info")</f>
        <v>Pescado</v>
      </c>
      <c r="D767" s="55">
        <v>46127</v>
      </c>
      <c r="E767" s="39" t="s">
        <v>154</v>
      </c>
      <c r="F767" s="40">
        <v>18</v>
      </c>
      <c r="G767" s="56">
        <v>85509.6</v>
      </c>
      <c r="H767" s="42">
        <v>10.7</v>
      </c>
      <c r="I767" s="43" t="s">
        <v>73</v>
      </c>
      <c r="J767" s="56">
        <v>7990</v>
      </c>
      <c r="K767" s="40">
        <v>18</v>
      </c>
      <c r="L767" s="45" t="s">
        <v>74</v>
      </c>
      <c r="M767" s="46" t="s">
        <v>445</v>
      </c>
      <c r="N767" s="40">
        <v>15.4</v>
      </c>
      <c r="O767" s="57">
        <v>46114</v>
      </c>
      <c r="P767" s="57">
        <v>46120</v>
      </c>
      <c r="Q767" s="49">
        <v>7</v>
      </c>
      <c r="R767" s="49">
        <v>3</v>
      </c>
      <c r="S767" s="58">
        <v>0.35</v>
      </c>
      <c r="T767" s="57">
        <v>46121</v>
      </c>
      <c r="U767" s="49">
        <v>7</v>
      </c>
      <c r="V767" s="42">
        <v>35</v>
      </c>
      <c r="W767" s="40">
        <v>25</v>
      </c>
      <c r="X767" s="59">
        <v>199750</v>
      </c>
      <c r="Y767" s="40">
        <v>4</v>
      </c>
      <c r="Z767" s="56">
        <v>0</v>
      </c>
    </row>
    <row r="768" spans="1:26" x14ac:dyDescent="0.25">
      <c r="A768" s="38">
        <f>IFERROR(VLOOKUP(InteliPar[[#This Row],[Nombre de Articulo]],Productos[],4,FALSE),"00 Falta Info")</f>
        <v>0</v>
      </c>
      <c r="B768" s="34" t="str">
        <f>IFERROR(VLOOKUP(InteliPar[[#This Row],[Nombre de Articulo]],Productos[],3,FALSE),"00 Falta Info")</f>
        <v>Pescado</v>
      </c>
      <c r="C768" s="34" t="str">
        <f>IFERROR(VLOOKUP(InteliPar[[#This Row],[Nombre de Articulo]],Productos[],2,FALSE),"00 Falta Info")</f>
        <v>Pescado</v>
      </c>
      <c r="D768" s="55">
        <v>46127</v>
      </c>
      <c r="E768" s="39" t="s">
        <v>109</v>
      </c>
      <c r="F768" s="40">
        <v>13.2</v>
      </c>
      <c r="G768" s="56">
        <v>536269</v>
      </c>
      <c r="H768" s="42">
        <v>44.97</v>
      </c>
      <c r="I768" s="43" t="s">
        <v>73</v>
      </c>
      <c r="J768" s="56">
        <v>11925.1</v>
      </c>
      <c r="K768" s="40">
        <v>19.3</v>
      </c>
      <c r="L768" s="45" t="s">
        <v>74</v>
      </c>
      <c r="M768" s="46" t="s">
        <v>444</v>
      </c>
      <c r="N768" s="40">
        <v>13.4</v>
      </c>
      <c r="O768" s="57">
        <v>46114</v>
      </c>
      <c r="P768" s="57">
        <v>46120</v>
      </c>
      <c r="Q768" s="49">
        <v>7</v>
      </c>
      <c r="R768" s="49">
        <v>3</v>
      </c>
      <c r="S768" s="58">
        <v>0.35</v>
      </c>
      <c r="T768" s="57">
        <v>46121</v>
      </c>
      <c r="U768" s="49">
        <v>7</v>
      </c>
      <c r="V768" s="42">
        <v>38</v>
      </c>
      <c r="W768" s="40">
        <v>0</v>
      </c>
      <c r="X768" s="59">
        <v>0</v>
      </c>
      <c r="Y768" s="40">
        <v>16</v>
      </c>
      <c r="Z768" s="56">
        <v>0</v>
      </c>
    </row>
    <row r="769" spans="1:26" x14ac:dyDescent="0.25">
      <c r="A769" s="38">
        <f>IFERROR(VLOOKUP(InteliPar[[#This Row],[Nombre de Articulo]],Productos[],4,FALSE),"00 Falta Info")</f>
        <v>0</v>
      </c>
      <c r="B769" s="34" t="str">
        <f>IFERROR(VLOOKUP(InteliPar[[#This Row],[Nombre de Articulo]],Productos[],3,FALSE),"00 Falta Info")</f>
        <v>Mariscos</v>
      </c>
      <c r="C769" s="34" t="str">
        <f>IFERROR(VLOOKUP(InteliPar[[#This Row],[Nombre de Articulo]],Productos[],2,FALSE),"00 Falta Info")</f>
        <v>Mariscos</v>
      </c>
      <c r="D769" s="55">
        <v>46127</v>
      </c>
      <c r="E769" s="39" t="s">
        <v>110</v>
      </c>
      <c r="F769" s="40">
        <v>10.1</v>
      </c>
      <c r="G769" s="56">
        <v>45772.3</v>
      </c>
      <c r="H769" s="42">
        <v>17.57</v>
      </c>
      <c r="I769" s="43" t="s">
        <v>73</v>
      </c>
      <c r="J769" s="56">
        <v>2605.66</v>
      </c>
      <c r="K769" s="40">
        <v>17.399999999999999</v>
      </c>
      <c r="L769" s="45" t="s">
        <v>74</v>
      </c>
      <c r="M769" s="46" t="s">
        <v>460</v>
      </c>
      <c r="N769" s="40">
        <v>7.9</v>
      </c>
      <c r="O769" s="57">
        <v>46114</v>
      </c>
      <c r="P769" s="57">
        <v>46120</v>
      </c>
      <c r="Q769" s="49">
        <v>7</v>
      </c>
      <c r="R769" s="49">
        <v>3</v>
      </c>
      <c r="S769" s="58">
        <v>0.35</v>
      </c>
      <c r="T769" s="57">
        <v>46121</v>
      </c>
      <c r="U769" s="49">
        <v>7</v>
      </c>
      <c r="V769" s="42">
        <v>34</v>
      </c>
      <c r="W769" s="40">
        <v>17</v>
      </c>
      <c r="X769" s="59">
        <v>44296.22</v>
      </c>
      <c r="Y769" s="40">
        <v>7</v>
      </c>
      <c r="Z769" s="56">
        <v>0</v>
      </c>
    </row>
    <row r="770" spans="1:26" x14ac:dyDescent="0.25">
      <c r="A770" s="38">
        <f>IFERROR(VLOOKUP(InteliPar[[#This Row],[Nombre de Articulo]],Productos[],4,FALSE),"00 Falta Info")</f>
        <v>0</v>
      </c>
      <c r="B770" s="34" t="str">
        <f>IFERROR(VLOOKUP(InteliPar[[#This Row],[Nombre de Articulo]],Productos[],3,FALSE),"00 Falta Info")</f>
        <v>Mariscos</v>
      </c>
      <c r="C770" s="34" t="str">
        <f>IFERROR(VLOOKUP(InteliPar[[#This Row],[Nombre de Articulo]],Productos[],2,FALSE),"00 Falta Info")</f>
        <v>Mariscos</v>
      </c>
      <c r="D770" s="55">
        <v>46127</v>
      </c>
      <c r="E770" s="39" t="s">
        <v>111</v>
      </c>
      <c r="F770" s="40">
        <v>4</v>
      </c>
      <c r="G770" s="56">
        <v>71227.600000000006</v>
      </c>
      <c r="H770" s="42">
        <v>11.29</v>
      </c>
      <c r="I770" s="43" t="s">
        <v>73</v>
      </c>
      <c r="J770" s="56">
        <v>6311.3</v>
      </c>
      <c r="K770" s="40">
        <v>8.3000000000000007</v>
      </c>
      <c r="L770" s="45" t="s">
        <v>74</v>
      </c>
      <c r="M770" s="46" t="s">
        <v>444</v>
      </c>
      <c r="N770" s="40">
        <v>0</v>
      </c>
      <c r="O770" s="57">
        <v>46114</v>
      </c>
      <c r="P770" s="57">
        <v>46120</v>
      </c>
      <c r="Q770" s="49">
        <v>7</v>
      </c>
      <c r="R770" s="49">
        <v>3</v>
      </c>
      <c r="S770" s="58">
        <v>0.35</v>
      </c>
      <c r="T770" s="57">
        <v>46121</v>
      </c>
      <c r="U770" s="49">
        <v>7</v>
      </c>
      <c r="V770" s="42">
        <v>17</v>
      </c>
      <c r="W770" s="40">
        <v>6</v>
      </c>
      <c r="X770" s="59">
        <v>37867.800000000003</v>
      </c>
      <c r="Y770" s="40">
        <v>10</v>
      </c>
      <c r="Z770" s="56">
        <v>0</v>
      </c>
    </row>
    <row r="771" spans="1:26" x14ac:dyDescent="0.25">
      <c r="A771" s="38">
        <f>IFERROR(VLOOKUP(InteliPar[[#This Row],[Nombre de Articulo]],Productos[],4,FALSE),"00 Falta Info")</f>
        <v>0</v>
      </c>
      <c r="B771" s="34" t="str">
        <f>IFERROR(VLOOKUP(InteliPar[[#This Row],[Nombre de Articulo]],Productos[],3,FALSE),"00 Falta Info")</f>
        <v>Mariscos</v>
      </c>
      <c r="C771" s="34" t="str">
        <f>IFERROR(VLOOKUP(InteliPar[[#This Row],[Nombre de Articulo]],Productos[],2,FALSE),"00 Falta Info")</f>
        <v>Mariscos</v>
      </c>
      <c r="D771" s="55">
        <v>46127</v>
      </c>
      <c r="E771" s="39" t="s">
        <v>112</v>
      </c>
      <c r="F771" s="40">
        <v>3.4</v>
      </c>
      <c r="G771" s="56">
        <v>79072.600000000006</v>
      </c>
      <c r="H771" s="42">
        <v>5.73</v>
      </c>
      <c r="I771" s="43" t="s">
        <v>73</v>
      </c>
      <c r="J771" s="56">
        <v>13799.19</v>
      </c>
      <c r="K771" s="40">
        <v>10.5</v>
      </c>
      <c r="L771" s="45" t="s">
        <v>74</v>
      </c>
      <c r="M771" s="46" t="s">
        <v>444</v>
      </c>
      <c r="N771" s="40">
        <v>0</v>
      </c>
      <c r="O771" s="57">
        <v>46114</v>
      </c>
      <c r="P771" s="57">
        <v>46120</v>
      </c>
      <c r="Q771" s="49">
        <v>7</v>
      </c>
      <c r="R771" s="49">
        <v>3</v>
      </c>
      <c r="S771" s="58">
        <v>0.35</v>
      </c>
      <c r="T771" s="57">
        <v>46121</v>
      </c>
      <c r="U771" s="49">
        <v>7</v>
      </c>
      <c r="V771" s="42">
        <v>21</v>
      </c>
      <c r="W771" s="40">
        <v>16</v>
      </c>
      <c r="X771" s="59">
        <v>220787.04</v>
      </c>
      <c r="Y771" s="40">
        <v>4</v>
      </c>
      <c r="Z771" s="56">
        <v>0</v>
      </c>
    </row>
    <row r="772" spans="1:26" x14ac:dyDescent="0.25">
      <c r="A772" s="38">
        <f>IFERROR(VLOOKUP(InteliPar[[#This Row],[Nombre de Articulo]],Productos[],4,FALSE),"00 Falta Info")</f>
        <v>0</v>
      </c>
      <c r="B772" s="34" t="str">
        <f>IFERROR(VLOOKUP(InteliPar[[#This Row],[Nombre de Articulo]],Productos[],3,FALSE),"00 Falta Info")</f>
        <v>Mariscos</v>
      </c>
      <c r="C772" s="34" t="str">
        <f>IFERROR(VLOOKUP(InteliPar[[#This Row],[Nombre de Articulo]],Productos[],2,FALSE),"00 Falta Info")</f>
        <v>Mariscos</v>
      </c>
      <c r="D772" s="55">
        <v>46127</v>
      </c>
      <c r="E772" s="39" t="s">
        <v>113</v>
      </c>
      <c r="F772" s="40">
        <v>4.2</v>
      </c>
      <c r="G772" s="56">
        <v>829352</v>
      </c>
      <c r="H772" s="42">
        <v>30.7</v>
      </c>
      <c r="I772" s="43" t="s">
        <v>73</v>
      </c>
      <c r="J772" s="56">
        <v>27011.439999999999</v>
      </c>
      <c r="K772" s="40">
        <v>7.1</v>
      </c>
      <c r="L772" s="45" t="s">
        <v>74</v>
      </c>
      <c r="M772" s="46" t="s">
        <v>447</v>
      </c>
      <c r="N772" s="40">
        <v>0</v>
      </c>
      <c r="O772" s="57">
        <v>46114</v>
      </c>
      <c r="P772" s="57">
        <v>46120</v>
      </c>
      <c r="Q772" s="49">
        <v>7</v>
      </c>
      <c r="R772" s="49">
        <v>3</v>
      </c>
      <c r="S772" s="58">
        <v>0.35</v>
      </c>
      <c r="T772" s="57">
        <v>46121</v>
      </c>
      <c r="U772" s="49">
        <v>7</v>
      </c>
      <c r="V772" s="42">
        <v>14</v>
      </c>
      <c r="W772" s="40">
        <v>0</v>
      </c>
      <c r="X772" s="59">
        <v>0</v>
      </c>
      <c r="Y772" s="40">
        <v>30</v>
      </c>
      <c r="Z772" s="56">
        <v>342466.47142857139</v>
      </c>
    </row>
    <row r="773" spans="1:26" x14ac:dyDescent="0.25">
      <c r="A773" s="38">
        <f>IFERROR(VLOOKUP(InteliPar[[#This Row],[Nombre de Articulo]],Productos[],4,FALSE),"00 Falta Info")</f>
        <v>0</v>
      </c>
      <c r="B773" s="34" t="str">
        <f>IFERROR(VLOOKUP(InteliPar[[#This Row],[Nombre de Articulo]],Productos[],3,FALSE),"00 Falta Info")</f>
        <v>Mariscos</v>
      </c>
      <c r="C773" s="34" t="str">
        <f>IFERROR(VLOOKUP(InteliPar[[#This Row],[Nombre de Articulo]],Productos[],2,FALSE),"00 Falta Info")</f>
        <v>Mariscos</v>
      </c>
      <c r="D773" s="55">
        <v>46127</v>
      </c>
      <c r="E773" s="39" t="s">
        <v>114</v>
      </c>
      <c r="F773" s="40">
        <v>3.3</v>
      </c>
      <c r="G773" s="56">
        <v>105740</v>
      </c>
      <c r="H773" s="42">
        <v>7.07</v>
      </c>
      <c r="I773" s="43" t="s">
        <v>73</v>
      </c>
      <c r="J773" s="56">
        <v>14958.19</v>
      </c>
      <c r="K773" s="40">
        <v>3.7</v>
      </c>
      <c r="L773" s="45" t="s">
        <v>74</v>
      </c>
      <c r="M773" s="46" t="s">
        <v>444</v>
      </c>
      <c r="N773" s="40">
        <v>0</v>
      </c>
      <c r="O773" s="57">
        <v>46114</v>
      </c>
      <c r="P773" s="57">
        <v>46120</v>
      </c>
      <c r="Q773" s="49">
        <v>7</v>
      </c>
      <c r="R773" s="49">
        <v>3</v>
      </c>
      <c r="S773" s="58">
        <v>0.35</v>
      </c>
      <c r="T773" s="57">
        <v>46121</v>
      </c>
      <c r="U773" s="49">
        <v>7</v>
      </c>
      <c r="V773" s="42">
        <v>8</v>
      </c>
      <c r="W773" s="40">
        <v>1</v>
      </c>
      <c r="X773" s="59">
        <v>14958.19</v>
      </c>
      <c r="Y773" s="40">
        <v>13</v>
      </c>
      <c r="Z773" s="56">
        <v>0</v>
      </c>
    </row>
    <row r="774" spans="1:26" x14ac:dyDescent="0.25">
      <c r="A774" s="38">
        <f>IFERROR(VLOOKUP(InteliPar[[#This Row],[Nombre de Articulo]],Productos[],4,FALSE),"00 Falta Info")</f>
        <v>0</v>
      </c>
      <c r="B774" s="34" t="str">
        <f>IFERROR(VLOOKUP(InteliPar[[#This Row],[Nombre de Articulo]],Productos[],3,FALSE),"00 Falta Info")</f>
        <v>Mariscos</v>
      </c>
      <c r="C774" s="34" t="str">
        <f>IFERROR(VLOOKUP(InteliPar[[#This Row],[Nombre de Articulo]],Productos[],2,FALSE),"00 Falta Info")</f>
        <v>Mariscos</v>
      </c>
      <c r="D774" s="55">
        <v>46127</v>
      </c>
      <c r="E774" s="39" t="s">
        <v>115</v>
      </c>
      <c r="F774" s="40">
        <v>-3.8</v>
      </c>
      <c r="G774" s="56">
        <v>150366</v>
      </c>
      <c r="H774" s="42">
        <v>10.09</v>
      </c>
      <c r="I774" s="43" t="s">
        <v>73</v>
      </c>
      <c r="J774" s="56">
        <v>14900</v>
      </c>
      <c r="K774" s="40">
        <v>4.5999999999999996</v>
      </c>
      <c r="L774" s="45" t="s">
        <v>74</v>
      </c>
      <c r="M774" s="46" t="s">
        <v>444</v>
      </c>
      <c r="N774" s="40">
        <v>0</v>
      </c>
      <c r="O774" s="57">
        <v>46114</v>
      </c>
      <c r="P774" s="57">
        <v>46120</v>
      </c>
      <c r="Q774" s="49">
        <v>7</v>
      </c>
      <c r="R774" s="49">
        <v>3</v>
      </c>
      <c r="S774" s="58">
        <v>0.35</v>
      </c>
      <c r="T774" s="57">
        <v>46121</v>
      </c>
      <c r="U774" s="49">
        <v>7</v>
      </c>
      <c r="V774" s="42">
        <v>9</v>
      </c>
      <c r="W774" s="40">
        <v>0</v>
      </c>
      <c r="X774" s="59">
        <v>0</v>
      </c>
      <c r="Y774" s="40">
        <v>15</v>
      </c>
      <c r="Z774" s="56">
        <v>0</v>
      </c>
    </row>
    <row r="775" spans="1:26" x14ac:dyDescent="0.25">
      <c r="A775" s="38">
        <f>IFERROR(VLOOKUP(InteliPar[[#This Row],[Nombre de Articulo]],Productos[],4,FALSE),"00 Falta Info")</f>
        <v>0</v>
      </c>
      <c r="B775" s="34" t="str">
        <f>IFERROR(VLOOKUP(InteliPar[[#This Row],[Nombre de Articulo]],Productos[],3,FALSE),"00 Falta Info")</f>
        <v>Mariscos</v>
      </c>
      <c r="C775" s="34" t="str">
        <f>IFERROR(VLOOKUP(InteliPar[[#This Row],[Nombre de Articulo]],Productos[],2,FALSE),"00 Falta Info")</f>
        <v>Mariscos</v>
      </c>
      <c r="D775" s="55">
        <v>46127</v>
      </c>
      <c r="E775" s="39" t="s">
        <v>116</v>
      </c>
      <c r="F775" s="40">
        <v>3.8</v>
      </c>
      <c r="G775" s="56">
        <v>14845.4</v>
      </c>
      <c r="H775" s="42">
        <v>1.77</v>
      </c>
      <c r="I775" s="43" t="s">
        <v>73</v>
      </c>
      <c r="J775" s="56">
        <v>8400</v>
      </c>
      <c r="K775" s="40">
        <v>8.3000000000000007</v>
      </c>
      <c r="L775" s="45" t="s">
        <v>74</v>
      </c>
      <c r="M775" s="46" t="s">
        <v>460</v>
      </c>
      <c r="N775" s="40">
        <v>4</v>
      </c>
      <c r="O775" s="57">
        <v>46114</v>
      </c>
      <c r="P775" s="57">
        <v>46120</v>
      </c>
      <c r="Q775" s="49">
        <v>7</v>
      </c>
      <c r="R775" s="49">
        <v>3</v>
      </c>
      <c r="S775" s="58">
        <v>0.35</v>
      </c>
      <c r="T775" s="57">
        <v>46121</v>
      </c>
      <c r="U775" s="49">
        <v>7</v>
      </c>
      <c r="V775" s="42">
        <v>17</v>
      </c>
      <c r="W775" s="40">
        <v>16</v>
      </c>
      <c r="X775" s="59">
        <v>134400</v>
      </c>
      <c r="Y775" s="40">
        <v>1</v>
      </c>
      <c r="Z775" s="56">
        <v>0</v>
      </c>
    </row>
    <row r="776" spans="1:26" x14ac:dyDescent="0.25">
      <c r="A776" s="38">
        <f>IFERROR(VLOOKUP(InteliPar[[#This Row],[Nombre de Articulo]],Productos[],4,FALSE),"00 Falta Info")</f>
        <v>0</v>
      </c>
      <c r="B776" s="34" t="str">
        <f>IFERROR(VLOOKUP(InteliPar[[#This Row],[Nombre de Articulo]],Productos[],3,FALSE),"00 Falta Info")</f>
        <v>Mariscos</v>
      </c>
      <c r="C776" s="34" t="str">
        <f>IFERROR(VLOOKUP(InteliPar[[#This Row],[Nombre de Articulo]],Productos[],2,FALSE),"00 Falta Info")</f>
        <v>Mariscos</v>
      </c>
      <c r="D776" s="55">
        <v>46127</v>
      </c>
      <c r="E776" s="39" t="s">
        <v>117</v>
      </c>
      <c r="F776" s="40">
        <v>14.1</v>
      </c>
      <c r="G776" s="56">
        <v>723244</v>
      </c>
      <c r="H776" s="42">
        <v>78.88</v>
      </c>
      <c r="I776" s="43" t="s">
        <v>73</v>
      </c>
      <c r="J776" s="56">
        <v>9169.18</v>
      </c>
      <c r="K776" s="40">
        <v>20.9</v>
      </c>
      <c r="L776" s="45" t="s">
        <v>74</v>
      </c>
      <c r="M776" s="46" t="s">
        <v>447</v>
      </c>
      <c r="N776" s="40">
        <v>39</v>
      </c>
      <c r="O776" s="57">
        <v>46114</v>
      </c>
      <c r="P776" s="57">
        <v>46120</v>
      </c>
      <c r="Q776" s="49">
        <v>7</v>
      </c>
      <c r="R776" s="49">
        <v>3</v>
      </c>
      <c r="S776" s="58">
        <v>0.35</v>
      </c>
      <c r="T776" s="57">
        <v>46121</v>
      </c>
      <c r="U776" s="49">
        <v>7</v>
      </c>
      <c r="V776" s="42">
        <v>41</v>
      </c>
      <c r="W776" s="40">
        <v>0</v>
      </c>
      <c r="X776" s="59">
        <v>0</v>
      </c>
      <c r="Y776" s="40">
        <v>26</v>
      </c>
      <c r="Z776" s="56">
        <v>232700.68957142855</v>
      </c>
    </row>
    <row r="777" spans="1:26" x14ac:dyDescent="0.25">
      <c r="A777" s="38">
        <f>IFERROR(VLOOKUP(InteliPar[[#This Row],[Nombre de Articulo]],Productos[],4,FALSE),"00 Falta Info")</f>
        <v>0</v>
      </c>
      <c r="B777" s="34" t="str">
        <f>IFERROR(VLOOKUP(InteliPar[[#This Row],[Nombre de Articulo]],Productos[],3,FALSE),"00 Falta Info")</f>
        <v>Embutidos</v>
      </c>
      <c r="C777" s="34" t="str">
        <f>IFERROR(VLOOKUP(InteliPar[[#This Row],[Nombre de Articulo]],Productos[],2,FALSE),"00 Falta Info")</f>
        <v>Embutidos</v>
      </c>
      <c r="D777" s="55">
        <v>46127</v>
      </c>
      <c r="E777" s="39" t="s">
        <v>93</v>
      </c>
      <c r="F777" s="40">
        <v>2</v>
      </c>
      <c r="G777" s="56">
        <v>136325</v>
      </c>
      <c r="H777" s="42">
        <v>6.69</v>
      </c>
      <c r="I777" s="43" t="s">
        <v>73</v>
      </c>
      <c r="J777" s="56">
        <v>20363.75</v>
      </c>
      <c r="K777" s="40">
        <v>3.9</v>
      </c>
      <c r="L777" s="45" t="s">
        <v>74</v>
      </c>
      <c r="M777" s="46" t="s">
        <v>448</v>
      </c>
      <c r="N777" s="40">
        <v>2</v>
      </c>
      <c r="O777" s="57">
        <v>46114</v>
      </c>
      <c r="P777" s="57">
        <v>46120</v>
      </c>
      <c r="Q777" s="49">
        <v>7</v>
      </c>
      <c r="R777" s="49">
        <v>3</v>
      </c>
      <c r="S777" s="58">
        <v>0.35</v>
      </c>
      <c r="T777" s="57">
        <v>46121</v>
      </c>
      <c r="U777" s="49">
        <v>7</v>
      </c>
      <c r="V777" s="42">
        <v>8</v>
      </c>
      <c r="W777" s="40">
        <v>2</v>
      </c>
      <c r="X777" s="59">
        <v>40727.5</v>
      </c>
      <c r="Y777" s="40">
        <v>12</v>
      </c>
      <c r="Z777" s="56">
        <v>0</v>
      </c>
    </row>
    <row r="778" spans="1:26" x14ac:dyDescent="0.25">
      <c r="A778" s="38">
        <f>IFERROR(VLOOKUP(InteliPar[[#This Row],[Nombre de Articulo]],Productos[],4,FALSE),"00 Falta Info")</f>
        <v>0</v>
      </c>
      <c r="B778" s="34" t="str">
        <f>IFERROR(VLOOKUP(InteliPar[[#This Row],[Nombre de Articulo]],Productos[],3,FALSE),"00 Falta Info")</f>
        <v>Embutidos</v>
      </c>
      <c r="C778" s="34" t="str">
        <f>IFERROR(VLOOKUP(InteliPar[[#This Row],[Nombre de Articulo]],Productos[],2,FALSE),"00 Falta Info")</f>
        <v>Embutidos</v>
      </c>
      <c r="D778" s="55">
        <v>46127</v>
      </c>
      <c r="E778" s="39" t="s">
        <v>94</v>
      </c>
      <c r="F778" s="40">
        <v>0.4</v>
      </c>
      <c r="G778" s="56">
        <v>50497.2</v>
      </c>
      <c r="H778" s="42">
        <v>4.97</v>
      </c>
      <c r="I778" s="43" t="s">
        <v>73</v>
      </c>
      <c r="J778" s="56">
        <v>10168.58</v>
      </c>
      <c r="K778" s="40">
        <v>1.3</v>
      </c>
      <c r="L778" s="45" t="s">
        <v>74</v>
      </c>
      <c r="M778" s="46" t="s">
        <v>449</v>
      </c>
      <c r="N778" s="40">
        <v>2</v>
      </c>
      <c r="O778" s="57">
        <v>46114</v>
      </c>
      <c r="P778" s="57">
        <v>46120</v>
      </c>
      <c r="Q778" s="49">
        <v>7</v>
      </c>
      <c r="R778" s="49">
        <v>3</v>
      </c>
      <c r="S778" s="58">
        <v>0.35</v>
      </c>
      <c r="T778" s="57">
        <v>46121</v>
      </c>
      <c r="U778" s="49">
        <v>7</v>
      </c>
      <c r="V778" s="42">
        <v>3</v>
      </c>
      <c r="W778" s="40">
        <v>0</v>
      </c>
      <c r="X778" s="59">
        <v>0</v>
      </c>
      <c r="Y778" s="40">
        <v>27</v>
      </c>
      <c r="Z778" s="56">
        <v>17940.280428571426</v>
      </c>
    </row>
    <row r="779" spans="1:26" x14ac:dyDescent="0.25">
      <c r="A779" s="38">
        <f>IFERROR(VLOOKUP(InteliPar[[#This Row],[Nombre de Articulo]],Productos[],4,FALSE),"00 Falta Info")</f>
        <v>0</v>
      </c>
      <c r="B779" s="34" t="str">
        <f>IFERROR(VLOOKUP(InteliPar[[#This Row],[Nombre de Articulo]],Productos[],3,FALSE),"00 Falta Info")</f>
        <v>Lacteos</v>
      </c>
      <c r="C779" s="34" t="str">
        <f>IFERROR(VLOOKUP(InteliPar[[#This Row],[Nombre de Articulo]],Productos[],2,FALSE),"00 Falta Info")</f>
        <v>Quesos</v>
      </c>
      <c r="D779" s="55">
        <v>46127</v>
      </c>
      <c r="E779" s="39" t="s">
        <v>118</v>
      </c>
      <c r="F779" s="40">
        <v>32</v>
      </c>
      <c r="G779" s="56">
        <v>364526</v>
      </c>
      <c r="H779" s="42">
        <v>87</v>
      </c>
      <c r="I779" s="43" t="s">
        <v>450</v>
      </c>
      <c r="J779" s="56">
        <v>4189.95</v>
      </c>
      <c r="K779" s="40">
        <v>61</v>
      </c>
      <c r="L779" s="45" t="s">
        <v>451</v>
      </c>
      <c r="M779" s="46" t="s">
        <v>452</v>
      </c>
      <c r="N779" s="40">
        <v>48</v>
      </c>
      <c r="O779" s="57">
        <v>46114</v>
      </c>
      <c r="P779" s="57">
        <v>46120</v>
      </c>
      <c r="Q779" s="49">
        <v>7</v>
      </c>
      <c r="R779" s="49">
        <v>3</v>
      </c>
      <c r="S779" s="58">
        <v>0.35</v>
      </c>
      <c r="T779" s="57">
        <v>46121</v>
      </c>
      <c r="U779" s="49">
        <v>7</v>
      </c>
      <c r="V779" s="42">
        <v>118</v>
      </c>
      <c r="W779" s="40">
        <v>31</v>
      </c>
      <c r="X779" s="59">
        <v>129888.45</v>
      </c>
      <c r="Y779" s="40">
        <v>10</v>
      </c>
      <c r="Z779" s="56">
        <v>0</v>
      </c>
    </row>
    <row r="780" spans="1:26" x14ac:dyDescent="0.25">
      <c r="A780" s="38">
        <f>IFERROR(VLOOKUP(InteliPar[[#This Row],[Nombre de Articulo]],Productos[],4,FALSE),"00 Falta Info")</f>
        <v>0</v>
      </c>
      <c r="B780" s="34" t="str">
        <f>IFERROR(VLOOKUP(InteliPar[[#This Row],[Nombre de Articulo]],Productos[],3,FALSE),"00 Falta Info")</f>
        <v>Lacteos</v>
      </c>
      <c r="C780" s="34" t="str">
        <f>IFERROR(VLOOKUP(InteliPar[[#This Row],[Nombre de Articulo]],Productos[],2,FALSE),"00 Falta Info")</f>
        <v>Quesos</v>
      </c>
      <c r="D780" s="55">
        <v>46127</v>
      </c>
      <c r="E780" s="39" t="s">
        <v>120</v>
      </c>
      <c r="F780" s="40">
        <v>19</v>
      </c>
      <c r="G780" s="56">
        <v>470272</v>
      </c>
      <c r="H780" s="42">
        <v>37.96</v>
      </c>
      <c r="I780" s="43" t="s">
        <v>73</v>
      </c>
      <c r="J780" s="56">
        <v>12390</v>
      </c>
      <c r="K780" s="40">
        <v>34.9</v>
      </c>
      <c r="L780" s="45" t="s">
        <v>74</v>
      </c>
      <c r="M780" s="46" t="s">
        <v>452</v>
      </c>
      <c r="N780" s="40">
        <v>30</v>
      </c>
      <c r="O780" s="57">
        <v>46114</v>
      </c>
      <c r="P780" s="57">
        <v>46120</v>
      </c>
      <c r="Q780" s="49">
        <v>7</v>
      </c>
      <c r="R780" s="49">
        <v>3</v>
      </c>
      <c r="S780" s="58">
        <v>0.35</v>
      </c>
      <c r="T780" s="57">
        <v>46121</v>
      </c>
      <c r="U780" s="49">
        <v>7</v>
      </c>
      <c r="V780" s="42">
        <v>68</v>
      </c>
      <c r="W780" s="40">
        <v>31</v>
      </c>
      <c r="X780" s="59">
        <v>384090</v>
      </c>
      <c r="Y780" s="40">
        <v>8</v>
      </c>
      <c r="Z780" s="56">
        <v>0</v>
      </c>
    </row>
    <row r="781" spans="1:26" x14ac:dyDescent="0.25">
      <c r="A781" s="38">
        <f>IFERROR(VLOOKUP(InteliPar[[#This Row],[Nombre de Articulo]],Productos[],4,FALSE),"00 Falta Info")</f>
        <v>0</v>
      </c>
      <c r="B781" s="34" t="str">
        <f>IFERROR(VLOOKUP(InteliPar[[#This Row],[Nombre de Articulo]],Productos[],3,FALSE),"00 Falta Info")</f>
        <v>Lacteos</v>
      </c>
      <c r="C781" s="34" t="str">
        <f>IFERROR(VLOOKUP(InteliPar[[#This Row],[Nombre de Articulo]],Productos[],2,FALSE),"00 Falta Info")</f>
        <v>Quesos</v>
      </c>
      <c r="D781" s="55">
        <v>46127</v>
      </c>
      <c r="E781" s="39" t="s">
        <v>88</v>
      </c>
      <c r="F781" s="40">
        <v>2.2999999999999998</v>
      </c>
      <c r="G781" s="56">
        <v>99893.1</v>
      </c>
      <c r="H781" s="42">
        <v>7.69</v>
      </c>
      <c r="I781" s="43" t="s">
        <v>73</v>
      </c>
      <c r="J781" s="56">
        <v>12990</v>
      </c>
      <c r="K781" s="40">
        <v>2.9</v>
      </c>
      <c r="L781" s="45" t="s">
        <v>74</v>
      </c>
      <c r="M781" s="46" t="s">
        <v>448</v>
      </c>
      <c r="N781" s="40">
        <v>0</v>
      </c>
      <c r="O781" s="57">
        <v>46114</v>
      </c>
      <c r="P781" s="57">
        <v>46120</v>
      </c>
      <c r="Q781" s="49">
        <v>7</v>
      </c>
      <c r="R781" s="49">
        <v>3</v>
      </c>
      <c r="S781" s="58">
        <v>0.35</v>
      </c>
      <c r="T781" s="57">
        <v>46121</v>
      </c>
      <c r="U781" s="49">
        <v>7</v>
      </c>
      <c r="V781" s="42">
        <v>6</v>
      </c>
      <c r="W781" s="40">
        <v>0</v>
      </c>
      <c r="X781" s="59">
        <v>0</v>
      </c>
      <c r="Y781" s="40">
        <v>19</v>
      </c>
      <c r="Z781" s="56">
        <v>8072.3571428571431</v>
      </c>
    </row>
    <row r="782" spans="1:26" x14ac:dyDescent="0.25">
      <c r="A782" s="38">
        <f>IFERROR(VLOOKUP(InteliPar[[#This Row],[Nombre de Articulo]],Productos[],4,FALSE),"00 Falta Info")</f>
        <v>0</v>
      </c>
      <c r="B782" s="34" t="str">
        <f>IFERROR(VLOOKUP(InteliPar[[#This Row],[Nombre de Articulo]],Productos[],3,FALSE),"00 Falta Info")</f>
        <v>Lacteos</v>
      </c>
      <c r="C782" s="34" t="str">
        <f>IFERROR(VLOOKUP(InteliPar[[#This Row],[Nombre de Articulo]],Productos[],2,FALSE),"00 Falta Info")</f>
        <v>Quesos</v>
      </c>
      <c r="D782" s="55">
        <v>46127</v>
      </c>
      <c r="E782" s="39" t="s">
        <v>121</v>
      </c>
      <c r="F782" s="40">
        <v>2.9</v>
      </c>
      <c r="G782" s="56">
        <v>119621</v>
      </c>
      <c r="H782" s="42">
        <v>8.74</v>
      </c>
      <c r="I782" s="43" t="s">
        <v>73</v>
      </c>
      <c r="J782" s="56">
        <v>13690.12</v>
      </c>
      <c r="K782" s="40">
        <v>4.2</v>
      </c>
      <c r="L782" s="45" t="s">
        <v>74</v>
      </c>
      <c r="M782" s="46" t="s">
        <v>448</v>
      </c>
      <c r="N782" s="40">
        <v>3.5</v>
      </c>
      <c r="O782" s="57">
        <v>46114</v>
      </c>
      <c r="P782" s="57">
        <v>46120</v>
      </c>
      <c r="Q782" s="49">
        <v>7</v>
      </c>
      <c r="R782" s="49">
        <v>3</v>
      </c>
      <c r="S782" s="58">
        <v>0.35</v>
      </c>
      <c r="T782" s="57">
        <v>46121</v>
      </c>
      <c r="U782" s="49">
        <v>7</v>
      </c>
      <c r="V782" s="42">
        <v>9</v>
      </c>
      <c r="W782" s="40">
        <v>1</v>
      </c>
      <c r="X782" s="59">
        <v>13690.12</v>
      </c>
      <c r="Y782" s="40">
        <v>15</v>
      </c>
      <c r="Z782" s="56">
        <v>0</v>
      </c>
    </row>
    <row r="783" spans="1:26" x14ac:dyDescent="0.25">
      <c r="A783" s="38">
        <f>IFERROR(VLOOKUP(InteliPar[[#This Row],[Nombre de Articulo]],Productos[],4,FALSE),"00 Falta Info")</f>
        <v>0</v>
      </c>
      <c r="B783" s="34" t="str">
        <f>IFERROR(VLOOKUP(InteliPar[[#This Row],[Nombre de Articulo]],Productos[],3,FALSE),"00 Falta Info")</f>
        <v>Lacteos</v>
      </c>
      <c r="C783" s="34" t="str">
        <f>IFERROR(VLOOKUP(InteliPar[[#This Row],[Nombre de Articulo]],Productos[],2,FALSE),"00 Falta Info")</f>
        <v>Quesos</v>
      </c>
      <c r="D783" s="55">
        <v>46127</v>
      </c>
      <c r="E783" s="39" t="s">
        <v>89</v>
      </c>
      <c r="F783" s="40">
        <v>1</v>
      </c>
      <c r="G783" s="56">
        <v>60670.8</v>
      </c>
      <c r="H783" s="42">
        <v>4.32</v>
      </c>
      <c r="I783" s="43" t="s">
        <v>73</v>
      </c>
      <c r="J783" s="56">
        <v>14040.91</v>
      </c>
      <c r="K783" s="40">
        <v>1.5</v>
      </c>
      <c r="L783" s="45" t="s">
        <v>74</v>
      </c>
      <c r="M783" s="46" t="s">
        <v>448</v>
      </c>
      <c r="N783" s="40">
        <v>0</v>
      </c>
      <c r="O783" s="57">
        <v>46114</v>
      </c>
      <c r="P783" s="57">
        <v>46120</v>
      </c>
      <c r="Q783" s="49">
        <v>7</v>
      </c>
      <c r="R783" s="49">
        <v>3</v>
      </c>
      <c r="S783" s="58">
        <v>0.35</v>
      </c>
      <c r="T783" s="57">
        <v>46121</v>
      </c>
      <c r="U783" s="49">
        <v>7</v>
      </c>
      <c r="V783" s="42">
        <v>3</v>
      </c>
      <c r="W783" s="40">
        <v>0</v>
      </c>
      <c r="X783" s="59">
        <v>0</v>
      </c>
      <c r="Y783" s="40">
        <v>20</v>
      </c>
      <c r="Z783" s="56">
        <v>7521.9160714285708</v>
      </c>
    </row>
    <row r="784" spans="1:26" x14ac:dyDescent="0.25">
      <c r="A784" s="38">
        <f>IFERROR(VLOOKUP(InteliPar[[#This Row],[Nombre de Articulo]],Productos[],4,FALSE),"00 Falta Info")</f>
        <v>0</v>
      </c>
      <c r="B784" s="34" t="str">
        <f>IFERROR(VLOOKUP(InteliPar[[#This Row],[Nombre de Articulo]],Productos[],3,FALSE),"00 Falta Info")</f>
        <v>Lacteos</v>
      </c>
      <c r="C784" s="34" t="str">
        <f>IFERROR(VLOOKUP(InteliPar[[#This Row],[Nombre de Articulo]],Productos[],2,FALSE),"00 Falta Info")</f>
        <v>Quesos</v>
      </c>
      <c r="D784" s="55">
        <v>46127</v>
      </c>
      <c r="E784" s="39" t="s">
        <v>122</v>
      </c>
      <c r="F784" s="40">
        <v>0.4</v>
      </c>
      <c r="G784" s="56">
        <v>72934.100000000006</v>
      </c>
      <c r="H784" s="42">
        <v>2.61</v>
      </c>
      <c r="I784" s="43" t="s">
        <v>73</v>
      </c>
      <c r="J784" s="56">
        <v>27912.02</v>
      </c>
      <c r="K784" s="40">
        <v>0.6</v>
      </c>
      <c r="L784" s="45" t="s">
        <v>74</v>
      </c>
      <c r="M784" s="46" t="s">
        <v>91</v>
      </c>
      <c r="N784" s="40">
        <v>0</v>
      </c>
      <c r="O784" s="57">
        <v>46114</v>
      </c>
      <c r="P784" s="57">
        <v>46120</v>
      </c>
      <c r="Q784" s="49">
        <v>7</v>
      </c>
      <c r="R784" s="49">
        <v>3</v>
      </c>
      <c r="S784" s="58">
        <v>0.35</v>
      </c>
      <c r="T784" s="57">
        <v>46121</v>
      </c>
      <c r="U784" s="49">
        <v>7</v>
      </c>
      <c r="V784" s="42">
        <v>2</v>
      </c>
      <c r="W784" s="40">
        <v>0</v>
      </c>
      <c r="X784" s="59">
        <v>0</v>
      </c>
      <c r="Y784" s="40">
        <v>30</v>
      </c>
      <c r="Z784" s="56">
        <v>29905.735714285714</v>
      </c>
    </row>
    <row r="785" spans="1:26" x14ac:dyDescent="0.25">
      <c r="A785" s="38">
        <f>IFERROR(VLOOKUP(InteliPar[[#This Row],[Nombre de Articulo]],Productos[],4,FALSE),"00 Falta Info")</f>
        <v>0</v>
      </c>
      <c r="B785" s="34" t="str">
        <f>IFERROR(VLOOKUP(InteliPar[[#This Row],[Nombre de Articulo]],Productos[],3,FALSE),"00 Falta Info")</f>
        <v>Lacteos</v>
      </c>
      <c r="C785" s="34" t="str">
        <f>IFERROR(VLOOKUP(InteliPar[[#This Row],[Nombre de Articulo]],Productos[],2,FALSE),"00 Falta Info")</f>
        <v>Quesos</v>
      </c>
      <c r="D785" s="55">
        <v>46127</v>
      </c>
      <c r="E785" s="39" t="s">
        <v>123</v>
      </c>
      <c r="F785" s="40">
        <v>1.9</v>
      </c>
      <c r="G785" s="56">
        <v>123436</v>
      </c>
      <c r="H785" s="42">
        <v>12.35</v>
      </c>
      <c r="I785" s="43" t="s">
        <v>73</v>
      </c>
      <c r="J785" s="56">
        <v>9992.34</v>
      </c>
      <c r="K785" s="40">
        <v>5.0999999999999996</v>
      </c>
      <c r="L785" s="45" t="s">
        <v>74</v>
      </c>
      <c r="M785" s="46" t="s">
        <v>448</v>
      </c>
      <c r="N785" s="40">
        <v>2.7</v>
      </c>
      <c r="O785" s="57">
        <v>46114</v>
      </c>
      <c r="P785" s="57">
        <v>46120</v>
      </c>
      <c r="Q785" s="49">
        <v>7</v>
      </c>
      <c r="R785" s="49">
        <v>3</v>
      </c>
      <c r="S785" s="58">
        <v>0.35</v>
      </c>
      <c r="T785" s="57">
        <v>46121</v>
      </c>
      <c r="U785" s="49">
        <v>7</v>
      </c>
      <c r="V785" s="42">
        <v>10</v>
      </c>
      <c r="W785" s="40">
        <v>0</v>
      </c>
      <c r="X785" s="59">
        <v>0</v>
      </c>
      <c r="Y785" s="40">
        <v>17</v>
      </c>
      <c r="Z785" s="56">
        <v>0</v>
      </c>
    </row>
    <row r="786" spans="1:26" x14ac:dyDescent="0.25">
      <c r="A786" s="38">
        <f>IFERROR(VLOOKUP(InteliPar[[#This Row],[Nombre de Articulo]],Productos[],4,FALSE),"00 Falta Info")</f>
        <v>0</v>
      </c>
      <c r="B786" s="34" t="str">
        <f>IFERROR(VLOOKUP(InteliPar[[#This Row],[Nombre de Articulo]],Productos[],3,FALSE),"00 Falta Info")</f>
        <v>Lacteos</v>
      </c>
      <c r="C786" s="34" t="str">
        <f>IFERROR(VLOOKUP(InteliPar[[#This Row],[Nombre de Articulo]],Productos[],2,FALSE),"00 Falta Info")</f>
        <v>Quesos</v>
      </c>
      <c r="D786" s="55">
        <v>46127</v>
      </c>
      <c r="E786" s="39" t="s">
        <v>90</v>
      </c>
      <c r="F786" s="40">
        <v>0.2</v>
      </c>
      <c r="G786" s="56">
        <v>57334.6</v>
      </c>
      <c r="H786" s="42">
        <v>2.9</v>
      </c>
      <c r="I786" s="43" t="s">
        <v>73</v>
      </c>
      <c r="J786" s="56">
        <v>19791.02</v>
      </c>
      <c r="K786" s="40">
        <v>0.7</v>
      </c>
      <c r="L786" s="45" t="s">
        <v>74</v>
      </c>
      <c r="M786" s="46" t="s">
        <v>91</v>
      </c>
      <c r="N786" s="40">
        <v>0</v>
      </c>
      <c r="O786" s="57">
        <v>46114</v>
      </c>
      <c r="P786" s="57">
        <v>46120</v>
      </c>
      <c r="Q786" s="49">
        <v>7</v>
      </c>
      <c r="R786" s="49">
        <v>3</v>
      </c>
      <c r="S786" s="58">
        <v>0.35</v>
      </c>
      <c r="T786" s="57">
        <v>46121</v>
      </c>
      <c r="U786" s="49">
        <v>7</v>
      </c>
      <c r="V786" s="42">
        <v>2</v>
      </c>
      <c r="W786" s="40">
        <v>0</v>
      </c>
      <c r="X786" s="59">
        <v>0</v>
      </c>
      <c r="Y786" s="40">
        <v>29</v>
      </c>
      <c r="Z786" s="56">
        <v>22759.672999999999</v>
      </c>
    </row>
    <row r="787" spans="1:26" x14ac:dyDescent="0.25">
      <c r="A787" s="38">
        <f>IFERROR(VLOOKUP(InteliPar[[#This Row],[Nombre de Articulo]],Productos[],4,FALSE),"00 Falta Info")</f>
        <v>0</v>
      </c>
      <c r="B787" s="34" t="str">
        <f>IFERROR(VLOOKUP(InteliPar[[#This Row],[Nombre de Articulo]],Productos[],3,FALSE),"00 Falta Info")</f>
        <v>Abarrotes</v>
      </c>
      <c r="C787" s="34" t="str">
        <f>IFERROR(VLOOKUP(InteliPar[[#This Row],[Nombre de Articulo]],Productos[],2,FALSE),"00 Falta Info")</f>
        <v>Chocolate</v>
      </c>
      <c r="D787" s="55">
        <v>46127</v>
      </c>
      <c r="E787" s="39" t="s">
        <v>124</v>
      </c>
      <c r="F787" s="40"/>
      <c r="G787" s="56">
        <v>170264</v>
      </c>
      <c r="H787" s="42">
        <v>17.239999999999998</v>
      </c>
      <c r="I787" s="43" t="s">
        <v>73</v>
      </c>
      <c r="J787" s="56">
        <v>9876</v>
      </c>
      <c r="K787" s="40">
        <v>0.9</v>
      </c>
      <c r="L787" s="45" t="s">
        <v>74</v>
      </c>
      <c r="M787" s="46" t="s">
        <v>91</v>
      </c>
      <c r="N787" s="40">
        <v>0</v>
      </c>
      <c r="O787" s="57">
        <v>46114</v>
      </c>
      <c r="P787" s="57">
        <v>46120</v>
      </c>
      <c r="Q787" s="49">
        <v>7</v>
      </c>
      <c r="R787" s="49">
        <v>3</v>
      </c>
      <c r="S787" s="58">
        <v>0.35</v>
      </c>
      <c r="T787" s="57">
        <v>46121</v>
      </c>
      <c r="U787" s="49">
        <v>7</v>
      </c>
      <c r="V787" s="42">
        <v>2</v>
      </c>
      <c r="W787" s="40">
        <v>0</v>
      </c>
      <c r="X787" s="59">
        <v>0</v>
      </c>
      <c r="Y787" s="40">
        <v>134</v>
      </c>
      <c r="Z787" s="56">
        <v>147928.37142857144</v>
      </c>
    </row>
    <row r="788" spans="1:26" x14ac:dyDescent="0.25">
      <c r="A788" s="38">
        <f>IFERROR(VLOOKUP(InteliPar[[#This Row],[Nombre de Articulo]],Productos[],4,FALSE),"00 Falta Info")</f>
        <v>0</v>
      </c>
      <c r="B788" s="34" t="str">
        <f>IFERROR(VLOOKUP(InteliPar[[#This Row],[Nombre de Articulo]],Productos[],3,FALSE),"00 Falta Info")</f>
        <v>Abarrotes</v>
      </c>
      <c r="C788" s="34" t="str">
        <f>IFERROR(VLOOKUP(InteliPar[[#This Row],[Nombre de Articulo]],Productos[],2,FALSE),"00 Falta Info")</f>
        <v>Chocolate</v>
      </c>
      <c r="D788" s="55">
        <v>46127</v>
      </c>
      <c r="E788" s="39" t="s">
        <v>125</v>
      </c>
      <c r="F788" s="40">
        <v>0.1</v>
      </c>
      <c r="G788" s="56">
        <v>124134</v>
      </c>
      <c r="H788" s="42">
        <v>8.6300000000000008</v>
      </c>
      <c r="I788" s="43" t="s">
        <v>73</v>
      </c>
      <c r="J788" s="56">
        <v>14377.98</v>
      </c>
      <c r="K788" s="40">
        <v>0.8</v>
      </c>
      <c r="L788" s="45" t="s">
        <v>74</v>
      </c>
      <c r="M788" s="46" t="s">
        <v>91</v>
      </c>
      <c r="N788" s="40">
        <v>0</v>
      </c>
      <c r="O788" s="57">
        <v>46114</v>
      </c>
      <c r="P788" s="57">
        <v>46120</v>
      </c>
      <c r="Q788" s="49">
        <v>7</v>
      </c>
      <c r="R788" s="49">
        <v>3</v>
      </c>
      <c r="S788" s="58">
        <v>0.35</v>
      </c>
      <c r="T788" s="57">
        <v>46121</v>
      </c>
      <c r="U788" s="49">
        <v>7</v>
      </c>
      <c r="V788" s="42">
        <v>2</v>
      </c>
      <c r="W788" s="40">
        <v>0</v>
      </c>
      <c r="X788" s="59">
        <v>0</v>
      </c>
      <c r="Y788" s="40">
        <v>76</v>
      </c>
      <c r="Z788" s="56">
        <v>96127.066285714289</v>
      </c>
    </row>
    <row r="789" spans="1:26" x14ac:dyDescent="0.25">
      <c r="A789" s="38">
        <f>IFERROR(VLOOKUP(InteliPar[[#This Row],[Nombre de Articulo]],Productos[],4,FALSE),"00 Falta Info")</f>
        <v>0</v>
      </c>
      <c r="B789" s="34" t="str">
        <f>IFERROR(VLOOKUP(InteliPar[[#This Row],[Nombre de Articulo]],Productos[],3,FALSE),"00 Falta Info")</f>
        <v>Abarrotes</v>
      </c>
      <c r="C789" s="34" t="str">
        <f>IFERROR(VLOOKUP(InteliPar[[#This Row],[Nombre de Articulo]],Productos[],2,FALSE),"00 Falta Info")</f>
        <v>Chocolate</v>
      </c>
      <c r="D789" s="55">
        <v>46127</v>
      </c>
      <c r="E789" s="39" t="s">
        <v>126</v>
      </c>
      <c r="F789" s="40">
        <v>0.4</v>
      </c>
      <c r="G789" s="56">
        <v>91422.2</v>
      </c>
      <c r="H789" s="42">
        <v>6.85</v>
      </c>
      <c r="I789" s="43" t="s">
        <v>73</v>
      </c>
      <c r="J789" s="56">
        <v>13338.69</v>
      </c>
      <c r="K789" s="40">
        <v>0.6</v>
      </c>
      <c r="L789" s="45" t="s">
        <v>74</v>
      </c>
      <c r="M789" s="46" t="s">
        <v>91</v>
      </c>
      <c r="N789" s="40">
        <v>3</v>
      </c>
      <c r="O789" s="57">
        <v>46114</v>
      </c>
      <c r="P789" s="57">
        <v>46120</v>
      </c>
      <c r="Q789" s="49">
        <v>7</v>
      </c>
      <c r="R789" s="49">
        <v>3</v>
      </c>
      <c r="S789" s="58">
        <v>0.35</v>
      </c>
      <c r="T789" s="57">
        <v>46121</v>
      </c>
      <c r="U789" s="49">
        <v>7</v>
      </c>
      <c r="V789" s="42">
        <v>2</v>
      </c>
      <c r="W789" s="40">
        <v>0</v>
      </c>
      <c r="X789" s="59">
        <v>0</v>
      </c>
      <c r="Y789" s="40">
        <v>80</v>
      </c>
      <c r="Z789" s="56">
        <v>71457.267857142855</v>
      </c>
    </row>
    <row r="790" spans="1:26" x14ac:dyDescent="0.25">
      <c r="A790" s="38">
        <f>IFERROR(VLOOKUP(InteliPar[[#This Row],[Nombre de Articulo]],Productos[],4,FALSE),"00 Falta Info")</f>
        <v>0</v>
      </c>
      <c r="B790" s="34" t="str">
        <f>IFERROR(VLOOKUP(InteliPar[[#This Row],[Nombre de Articulo]],Productos[],3,FALSE),"00 Falta Info")</f>
        <v>Abarrotes</v>
      </c>
      <c r="C790" s="34" t="str">
        <f>IFERROR(VLOOKUP(InteliPar[[#This Row],[Nombre de Articulo]],Productos[],2,FALSE),"00 Falta Info")</f>
        <v>Aceite</v>
      </c>
      <c r="D790" s="55">
        <v>46127</v>
      </c>
      <c r="E790" s="39" t="s">
        <v>127</v>
      </c>
      <c r="F790" s="40">
        <v>25</v>
      </c>
      <c r="G790" s="56">
        <v>17655</v>
      </c>
      <c r="H790" s="42">
        <v>11</v>
      </c>
      <c r="I790" s="43">
        <v>1</v>
      </c>
      <c r="J790" s="56">
        <v>1605</v>
      </c>
      <c r="K790" s="40">
        <v>22.7</v>
      </c>
      <c r="L790" s="45" t="s">
        <v>453</v>
      </c>
      <c r="M790" s="46" t="s">
        <v>91</v>
      </c>
      <c r="N790" s="40">
        <v>24</v>
      </c>
      <c r="O790" s="57">
        <v>46114</v>
      </c>
      <c r="P790" s="57">
        <v>46120</v>
      </c>
      <c r="Q790" s="49">
        <v>7</v>
      </c>
      <c r="R790" s="49">
        <v>3</v>
      </c>
      <c r="S790" s="58">
        <v>0.35</v>
      </c>
      <c r="T790" s="57">
        <v>46121</v>
      </c>
      <c r="U790" s="49">
        <v>7</v>
      </c>
      <c r="V790" s="42">
        <v>44</v>
      </c>
      <c r="W790" s="40">
        <v>33</v>
      </c>
      <c r="X790" s="59">
        <v>52965</v>
      </c>
      <c r="Y790" s="40">
        <v>3</v>
      </c>
      <c r="Z790" s="56">
        <v>0</v>
      </c>
    </row>
    <row r="791" spans="1:26" x14ac:dyDescent="0.25">
      <c r="A791" s="38">
        <f>IFERROR(VLOOKUP(InteliPar[[#This Row],[Nombre de Articulo]],Productos[],4,FALSE),"00 Falta Info")</f>
        <v>0</v>
      </c>
      <c r="B791" s="34" t="str">
        <f>IFERROR(VLOOKUP(InteliPar[[#This Row],[Nombre de Articulo]],Productos[],3,FALSE),"00 Falta Info")</f>
        <v>Verduras</v>
      </c>
      <c r="C791" s="34" t="str">
        <f>IFERROR(VLOOKUP(InteliPar[[#This Row],[Nombre de Articulo]],Productos[],2,FALSE),"00 Falta Info")</f>
        <v>Champiñon</v>
      </c>
      <c r="D791" s="55">
        <v>46127</v>
      </c>
      <c r="E791" s="39" t="s">
        <v>128</v>
      </c>
      <c r="F791" s="40">
        <v>0.7</v>
      </c>
      <c r="G791" s="56">
        <v>41660.1</v>
      </c>
      <c r="H791" s="42">
        <v>2.42</v>
      </c>
      <c r="I791" s="43" t="s">
        <v>73</v>
      </c>
      <c r="J791" s="56">
        <v>17186.53</v>
      </c>
      <c r="K791" s="40">
        <v>0.7</v>
      </c>
      <c r="L791" s="45" t="s">
        <v>74</v>
      </c>
      <c r="M791" s="46" t="s">
        <v>461</v>
      </c>
      <c r="N791" s="40">
        <v>2</v>
      </c>
      <c r="O791" s="57">
        <v>46114</v>
      </c>
      <c r="P791" s="57">
        <v>46120</v>
      </c>
      <c r="Q791" s="49">
        <v>7</v>
      </c>
      <c r="R791" s="49">
        <v>3</v>
      </c>
      <c r="S791" s="58">
        <v>0.35</v>
      </c>
      <c r="T791" s="57">
        <v>46121</v>
      </c>
      <c r="U791" s="49">
        <v>7</v>
      </c>
      <c r="V791" s="42">
        <v>2</v>
      </c>
      <c r="W791" s="40">
        <v>0</v>
      </c>
      <c r="X791" s="59">
        <v>0</v>
      </c>
      <c r="Y791" s="40">
        <v>24</v>
      </c>
      <c r="Z791" s="56">
        <v>11171.244499999997</v>
      </c>
    </row>
    <row r="792" spans="1:26" x14ac:dyDescent="0.25">
      <c r="A792" s="38">
        <f>IFERROR(VLOOKUP(InteliPar[[#This Row],[Nombre de Articulo]],Productos[],4,FALSE),"00 Falta Info")</f>
        <v>0</v>
      </c>
      <c r="B792" s="34" t="str">
        <f>IFERROR(VLOOKUP(InteliPar[[#This Row],[Nombre de Articulo]],Productos[],3,FALSE),"00 Falta Info")</f>
        <v>Verduras</v>
      </c>
      <c r="C792" s="34" t="str">
        <f>IFERROR(VLOOKUP(InteliPar[[#This Row],[Nombre de Articulo]],Productos[],2,FALSE),"00 Falta Info")</f>
        <v>Champiñon</v>
      </c>
      <c r="D792" s="55">
        <v>46127</v>
      </c>
      <c r="E792" s="39" t="s">
        <v>129</v>
      </c>
      <c r="F792" s="40">
        <v>0.1</v>
      </c>
      <c r="G792" s="56">
        <v>35737</v>
      </c>
      <c r="H792" s="42">
        <v>2.75</v>
      </c>
      <c r="I792" s="43" t="s">
        <v>73</v>
      </c>
      <c r="J792" s="56">
        <v>13000</v>
      </c>
      <c r="K792" s="40">
        <v>0.3</v>
      </c>
      <c r="L792" s="45" t="s">
        <v>74</v>
      </c>
      <c r="M792" s="46" t="s">
        <v>461</v>
      </c>
      <c r="N792" s="40">
        <v>2</v>
      </c>
      <c r="O792" s="57">
        <v>46114</v>
      </c>
      <c r="P792" s="57">
        <v>46120</v>
      </c>
      <c r="Q792" s="49">
        <v>7</v>
      </c>
      <c r="R792" s="49">
        <v>3</v>
      </c>
      <c r="S792" s="58">
        <v>0.35</v>
      </c>
      <c r="T792" s="57">
        <v>46121</v>
      </c>
      <c r="U792" s="49">
        <v>7</v>
      </c>
      <c r="V792" s="42">
        <v>1</v>
      </c>
      <c r="W792" s="40">
        <v>0</v>
      </c>
      <c r="X792" s="59">
        <v>0</v>
      </c>
      <c r="Y792" s="40">
        <v>64</v>
      </c>
      <c r="Z792" s="56">
        <v>25907.142857142859</v>
      </c>
    </row>
    <row r="793" spans="1:26" x14ac:dyDescent="0.25">
      <c r="A793" s="38">
        <f>IFERROR(VLOOKUP(InteliPar[[#This Row],[Nombre de Articulo]],Productos[],4,FALSE),"00 Falta Info")</f>
        <v>0</v>
      </c>
      <c r="B793" s="34" t="str">
        <f>IFERROR(VLOOKUP(InteliPar[[#This Row],[Nombre de Articulo]],Productos[],3,FALSE),"00 Falta Info")</f>
        <v>Verduras</v>
      </c>
      <c r="C793" s="34" t="str">
        <f>IFERROR(VLOOKUP(InteliPar[[#This Row],[Nombre de Articulo]],Productos[],2,FALSE),"00 Falta Info")</f>
        <v>Palta</v>
      </c>
      <c r="D793" s="55">
        <v>46127</v>
      </c>
      <c r="E793" s="39" t="s">
        <v>92</v>
      </c>
      <c r="F793" s="40">
        <v>12.1</v>
      </c>
      <c r="G793" s="56">
        <v>48952.6</v>
      </c>
      <c r="H793" s="42">
        <v>11.42</v>
      </c>
      <c r="I793" s="43" t="s">
        <v>73</v>
      </c>
      <c r="J793" s="56">
        <v>4285.8</v>
      </c>
      <c r="K793" s="40">
        <v>14.3</v>
      </c>
      <c r="L793" s="45" t="s">
        <v>74</v>
      </c>
      <c r="M793" s="46" t="s">
        <v>461</v>
      </c>
      <c r="N793" s="40">
        <v>6</v>
      </c>
      <c r="O793" s="57">
        <v>46114</v>
      </c>
      <c r="P793" s="57">
        <v>46120</v>
      </c>
      <c r="Q793" s="49">
        <v>7</v>
      </c>
      <c r="R793" s="49">
        <v>3</v>
      </c>
      <c r="S793" s="58">
        <v>0.35</v>
      </c>
      <c r="T793" s="57">
        <v>46121</v>
      </c>
      <c r="U793" s="49">
        <v>7</v>
      </c>
      <c r="V793" s="42">
        <v>28</v>
      </c>
      <c r="W793" s="40">
        <v>17</v>
      </c>
      <c r="X793" s="59">
        <v>72858.600000000006</v>
      </c>
      <c r="Y793" s="40">
        <v>6</v>
      </c>
      <c r="Z793" s="56">
        <v>0</v>
      </c>
    </row>
    <row r="794" spans="1:26" x14ac:dyDescent="0.25">
      <c r="A794" s="38">
        <f>IFERROR(VLOOKUP(InteliPar[[#This Row],[Nombre de Articulo]],Productos[],4,FALSE),"00 Falta Info")</f>
        <v>0</v>
      </c>
      <c r="B794" s="34" t="str">
        <f>IFERROR(VLOOKUP(InteliPar[[#This Row],[Nombre de Articulo]],Productos[],3,FALSE),"00 Falta Info")</f>
        <v>Postres</v>
      </c>
      <c r="C794" s="34" t="str">
        <f>IFERROR(VLOOKUP(InteliPar[[#This Row],[Nombre de Articulo]],Productos[],2,FALSE),"00 Falta Info")</f>
        <v>Tortas</v>
      </c>
      <c r="D794" s="55">
        <v>46127</v>
      </c>
      <c r="E794" s="39" t="s">
        <v>130</v>
      </c>
      <c r="F794" s="40">
        <v>22</v>
      </c>
      <c r="G794" s="56">
        <v>28944</v>
      </c>
      <c r="H794" s="42">
        <v>24</v>
      </c>
      <c r="I794" s="43">
        <v>1</v>
      </c>
      <c r="J794" s="56">
        <v>1206</v>
      </c>
      <c r="K794" s="40">
        <v>42</v>
      </c>
      <c r="L794" s="45" t="s">
        <v>440</v>
      </c>
      <c r="M794" s="46" t="s">
        <v>455</v>
      </c>
      <c r="N794" s="40">
        <v>16</v>
      </c>
      <c r="O794" s="57">
        <v>46114</v>
      </c>
      <c r="P794" s="57">
        <v>46120</v>
      </c>
      <c r="Q794" s="49">
        <v>7</v>
      </c>
      <c r="R794" s="49">
        <v>3</v>
      </c>
      <c r="S794" s="58">
        <v>0.35</v>
      </c>
      <c r="T794" s="57">
        <v>46121</v>
      </c>
      <c r="U794" s="49">
        <v>7</v>
      </c>
      <c r="V794" s="42">
        <v>81</v>
      </c>
      <c r="W794" s="40">
        <v>57</v>
      </c>
      <c r="X794" s="59">
        <v>68742</v>
      </c>
      <c r="Y794" s="40">
        <v>4</v>
      </c>
      <c r="Z794" s="56">
        <v>0</v>
      </c>
    </row>
    <row r="795" spans="1:26" x14ac:dyDescent="0.25">
      <c r="A795" s="38">
        <f>IFERROR(VLOOKUP(InteliPar[[#This Row],[Nombre de Articulo]],Productos[],4,FALSE),"00 Falta Info")</f>
        <v>0</v>
      </c>
      <c r="B795" s="34" t="str">
        <f>IFERROR(VLOOKUP(InteliPar[[#This Row],[Nombre de Articulo]],Productos[],3,FALSE),"00 Falta Info")</f>
        <v>Postres</v>
      </c>
      <c r="C795" s="34" t="str">
        <f>IFERROR(VLOOKUP(InteliPar[[#This Row],[Nombre de Articulo]],Productos[],2,FALSE),"00 Falta Info")</f>
        <v>Tortas</v>
      </c>
      <c r="D795" s="55">
        <v>46127</v>
      </c>
      <c r="E795" s="39" t="s">
        <v>131</v>
      </c>
      <c r="F795" s="40">
        <v>7</v>
      </c>
      <c r="G795" s="56">
        <v>49679</v>
      </c>
      <c r="H795" s="42">
        <v>47</v>
      </c>
      <c r="I795" s="43">
        <v>1</v>
      </c>
      <c r="J795" s="56">
        <v>1057</v>
      </c>
      <c r="K795" s="40">
        <v>11</v>
      </c>
      <c r="L795" s="45" t="s">
        <v>440</v>
      </c>
      <c r="M795" s="46" t="s">
        <v>455</v>
      </c>
      <c r="N795" s="40">
        <v>0</v>
      </c>
      <c r="O795" s="57">
        <v>46114</v>
      </c>
      <c r="P795" s="57">
        <v>46120</v>
      </c>
      <c r="Q795" s="49">
        <v>7</v>
      </c>
      <c r="R795" s="49">
        <v>3</v>
      </c>
      <c r="S795" s="58">
        <v>0.35</v>
      </c>
      <c r="T795" s="57">
        <v>46121</v>
      </c>
      <c r="U795" s="49">
        <v>7</v>
      </c>
      <c r="V795" s="42">
        <v>22</v>
      </c>
      <c r="W795" s="40">
        <v>0</v>
      </c>
      <c r="X795" s="59">
        <v>0</v>
      </c>
      <c r="Y795" s="40">
        <v>30</v>
      </c>
      <c r="Z795" s="56">
        <v>20762.5</v>
      </c>
    </row>
    <row r="796" spans="1:26" x14ac:dyDescent="0.25">
      <c r="A796" s="38">
        <f>IFERROR(VLOOKUP(InteliPar[[#This Row],[Nombre de Articulo]],Productos[],4,FALSE),"00 Falta Info")</f>
        <v>0</v>
      </c>
      <c r="B796" s="34" t="str">
        <f>IFERROR(VLOOKUP(InteliPar[[#This Row],[Nombre de Articulo]],Productos[],3,FALSE),"00 Falta Info")</f>
        <v>Postres</v>
      </c>
      <c r="C796" s="34" t="str">
        <f>IFERROR(VLOOKUP(InteliPar[[#This Row],[Nombre de Articulo]],Productos[],2,FALSE),"00 Falta Info")</f>
        <v>Tortas</v>
      </c>
      <c r="D796" s="55">
        <v>46127</v>
      </c>
      <c r="E796" s="39" t="s">
        <v>143</v>
      </c>
      <c r="F796" s="40">
        <v>11</v>
      </c>
      <c r="G796" s="56">
        <v>95852</v>
      </c>
      <c r="H796" s="42">
        <v>62</v>
      </c>
      <c r="I796" s="43">
        <v>1</v>
      </c>
      <c r="J796" s="56">
        <v>1546</v>
      </c>
      <c r="K796" s="40">
        <v>16</v>
      </c>
      <c r="L796" s="45" t="s">
        <v>440</v>
      </c>
      <c r="M796" s="46" t="s">
        <v>455</v>
      </c>
      <c r="N796" s="40">
        <v>0</v>
      </c>
      <c r="O796" s="57">
        <v>46114</v>
      </c>
      <c r="P796" s="57">
        <v>46120</v>
      </c>
      <c r="Q796" s="49">
        <v>7</v>
      </c>
      <c r="R796" s="49">
        <v>3</v>
      </c>
      <c r="S796" s="58">
        <v>0.35</v>
      </c>
      <c r="T796" s="57">
        <v>46121</v>
      </c>
      <c r="U796" s="49">
        <v>7</v>
      </c>
      <c r="V796" s="42">
        <v>31</v>
      </c>
      <c r="W796" s="40">
        <v>0</v>
      </c>
      <c r="X796" s="59">
        <v>0</v>
      </c>
      <c r="Y796" s="40">
        <v>27</v>
      </c>
      <c r="Z796" s="56">
        <v>33570.28571428571</v>
      </c>
    </row>
    <row r="797" spans="1:26" x14ac:dyDescent="0.25">
      <c r="A797" s="38">
        <f>IFERROR(VLOOKUP(InteliPar[[#This Row],[Nombre de Articulo]],Productos[],4,FALSE),"00 Falta Info")</f>
        <v>0</v>
      </c>
      <c r="B797" s="34" t="str">
        <f>IFERROR(VLOOKUP(InteliPar[[#This Row],[Nombre de Articulo]],Productos[],3,FALSE),"00 Falta Info")</f>
        <v>Postres</v>
      </c>
      <c r="C797" s="34" t="str">
        <f>IFERROR(VLOOKUP(InteliPar[[#This Row],[Nombre de Articulo]],Productos[],2,FALSE),"00 Falta Info")</f>
        <v>Tortas</v>
      </c>
      <c r="D797" s="55">
        <v>46127</v>
      </c>
      <c r="E797" s="39" t="s">
        <v>132</v>
      </c>
      <c r="F797" s="40"/>
      <c r="G797" s="56">
        <v>34560</v>
      </c>
      <c r="H797" s="42">
        <v>144</v>
      </c>
      <c r="I797" s="43">
        <v>1</v>
      </c>
      <c r="J797" s="56">
        <v>240</v>
      </c>
      <c r="K797" s="40">
        <v>67</v>
      </c>
      <c r="L797" s="45" t="s">
        <v>440</v>
      </c>
      <c r="M797" s="46" t="s">
        <v>455</v>
      </c>
      <c r="N797" s="40">
        <v>0</v>
      </c>
      <c r="O797" s="57">
        <v>46114</v>
      </c>
      <c r="P797" s="57">
        <v>46120</v>
      </c>
      <c r="Q797" s="49">
        <v>7</v>
      </c>
      <c r="R797" s="49">
        <v>3</v>
      </c>
      <c r="S797" s="58">
        <v>0.35</v>
      </c>
      <c r="T797" s="57">
        <v>46121</v>
      </c>
      <c r="U797" s="49">
        <v>7</v>
      </c>
      <c r="V797" s="42">
        <v>130</v>
      </c>
      <c r="W797" s="40">
        <v>0</v>
      </c>
      <c r="X797" s="59">
        <v>0</v>
      </c>
      <c r="Y797" s="40">
        <v>15</v>
      </c>
      <c r="Z797" s="56">
        <v>0</v>
      </c>
    </row>
    <row r="798" spans="1:26" x14ac:dyDescent="0.25">
      <c r="A798" s="38">
        <f>IFERROR(VLOOKUP(InteliPar[[#This Row],[Nombre de Articulo]],Productos[],4,FALSE),"00 Falta Info")</f>
        <v>0</v>
      </c>
      <c r="B798" s="34" t="str">
        <f>IFERROR(VLOOKUP(InteliPar[[#This Row],[Nombre de Articulo]],Productos[],3,FALSE),"00 Falta Info")</f>
        <v>Postres</v>
      </c>
      <c r="C798" s="34" t="str">
        <f>IFERROR(VLOOKUP(InteliPar[[#This Row],[Nombre de Articulo]],Productos[],2,FALSE),"00 Falta Info")</f>
        <v>Tortas</v>
      </c>
      <c r="D798" s="55">
        <v>46127</v>
      </c>
      <c r="E798" s="39" t="s">
        <v>144</v>
      </c>
      <c r="F798" s="40">
        <v>4</v>
      </c>
      <c r="G798" s="56">
        <v>53280</v>
      </c>
      <c r="H798" s="42">
        <v>160</v>
      </c>
      <c r="I798" s="43">
        <v>1</v>
      </c>
      <c r="J798" s="56">
        <v>333</v>
      </c>
      <c r="K798" s="40">
        <v>81</v>
      </c>
      <c r="L798" s="45" t="s">
        <v>440</v>
      </c>
      <c r="M798" s="46" t="s">
        <v>455</v>
      </c>
      <c r="N798" s="40">
        <v>0</v>
      </c>
      <c r="O798" s="57">
        <v>46114</v>
      </c>
      <c r="P798" s="57">
        <v>46120</v>
      </c>
      <c r="Q798" s="49">
        <v>7</v>
      </c>
      <c r="R798" s="49">
        <v>3</v>
      </c>
      <c r="S798" s="58">
        <v>0.35</v>
      </c>
      <c r="T798" s="57">
        <v>46121</v>
      </c>
      <c r="U798" s="49">
        <v>7</v>
      </c>
      <c r="V798" s="42">
        <v>157</v>
      </c>
      <c r="W798" s="40">
        <v>0</v>
      </c>
      <c r="X798" s="59">
        <v>0</v>
      </c>
      <c r="Y798" s="40">
        <v>14</v>
      </c>
      <c r="Z798" s="56">
        <v>0</v>
      </c>
    </row>
    <row r="799" spans="1:26" x14ac:dyDescent="0.25">
      <c r="A799" s="38">
        <f>IFERROR(VLOOKUP(InteliPar[[#This Row],[Nombre de Articulo]],Productos[],4,FALSE),"00 Falta Info")</f>
        <v>0</v>
      </c>
      <c r="B799" s="34" t="str">
        <f>IFERROR(VLOOKUP(InteliPar[[#This Row],[Nombre de Articulo]],Productos[],3,FALSE),"00 Falta Info")</f>
        <v>Postres</v>
      </c>
      <c r="C799" s="34" t="str">
        <f>IFERROR(VLOOKUP(InteliPar[[#This Row],[Nombre de Articulo]],Productos[],2,FALSE),"00 Falta Info")</f>
        <v>Tortas</v>
      </c>
      <c r="D799" s="55">
        <v>46127</v>
      </c>
      <c r="E799" s="39" t="s">
        <v>133</v>
      </c>
      <c r="F799" s="40"/>
      <c r="G799" s="56">
        <v>6580</v>
      </c>
      <c r="H799" s="42">
        <v>14</v>
      </c>
      <c r="I799" s="43">
        <v>1</v>
      </c>
      <c r="J799" s="56">
        <v>470</v>
      </c>
      <c r="K799" s="40">
        <v>0</v>
      </c>
      <c r="L799" s="45" t="s">
        <v>440</v>
      </c>
      <c r="M799" s="46" t="s">
        <v>455</v>
      </c>
      <c r="N799" s="40">
        <v>0</v>
      </c>
      <c r="O799" s="57">
        <v>46114</v>
      </c>
      <c r="P799" s="57">
        <v>46120</v>
      </c>
      <c r="Q799" s="49">
        <v>7</v>
      </c>
      <c r="R799" s="49">
        <v>3</v>
      </c>
      <c r="S799" s="58">
        <v>0.35</v>
      </c>
      <c r="T799" s="57">
        <v>46121</v>
      </c>
      <c r="U799" s="49">
        <v>7</v>
      </c>
      <c r="V799" s="42">
        <v>0</v>
      </c>
      <c r="W799" s="40">
        <v>0</v>
      </c>
      <c r="X799" s="59">
        <v>0</v>
      </c>
      <c r="Y799" s="40">
        <v>0</v>
      </c>
      <c r="Z799" s="56">
        <v>0</v>
      </c>
    </row>
    <row r="800" spans="1:26" x14ac:dyDescent="0.25">
      <c r="A800" s="38">
        <f>IFERROR(VLOOKUP(InteliPar[[#This Row],[Nombre de Articulo]],Productos[],4,FALSE),"00 Falta Info")</f>
        <v>0</v>
      </c>
      <c r="B800" s="34" t="str">
        <f>IFERROR(VLOOKUP(InteliPar[[#This Row],[Nombre de Articulo]],Productos[],3,FALSE),"00 Falta Info")</f>
        <v>Postres</v>
      </c>
      <c r="C800" s="34" t="str">
        <f>IFERROR(VLOOKUP(InteliPar[[#This Row],[Nombre de Articulo]],Productos[],2,FALSE),"00 Falta Info")</f>
        <v>Tortas</v>
      </c>
      <c r="D800" s="55">
        <v>46127</v>
      </c>
      <c r="E800" s="39" t="s">
        <v>145</v>
      </c>
      <c r="F800" s="40">
        <v>3</v>
      </c>
      <c r="G800" s="56">
        <v>51300</v>
      </c>
      <c r="H800" s="42">
        <v>45</v>
      </c>
      <c r="I800" s="43">
        <v>1</v>
      </c>
      <c r="J800" s="56">
        <v>1140</v>
      </c>
      <c r="K800" s="40">
        <v>3</v>
      </c>
      <c r="L800" s="45" t="s">
        <v>440</v>
      </c>
      <c r="M800" s="46" t="s">
        <v>455</v>
      </c>
      <c r="N800" s="40">
        <v>0</v>
      </c>
      <c r="O800" s="57">
        <v>46114</v>
      </c>
      <c r="P800" s="57">
        <v>46120</v>
      </c>
      <c r="Q800" s="49">
        <v>7</v>
      </c>
      <c r="R800" s="49">
        <v>3</v>
      </c>
      <c r="S800" s="58">
        <v>0.35</v>
      </c>
      <c r="T800" s="57">
        <v>46121</v>
      </c>
      <c r="U800" s="49">
        <v>7</v>
      </c>
      <c r="V800" s="42">
        <v>6</v>
      </c>
      <c r="W800" s="40">
        <v>0</v>
      </c>
      <c r="X800" s="59">
        <v>0</v>
      </c>
      <c r="Y800" s="40">
        <v>105</v>
      </c>
      <c r="Z800" s="56">
        <v>42750</v>
      </c>
    </row>
    <row r="801" spans="1:26" x14ac:dyDescent="0.25">
      <c r="A801" s="38">
        <f>IFERROR(VLOOKUP(InteliPar[[#This Row],[Nombre de Articulo]],Productos[],4,FALSE),"00 Falta Info")</f>
        <v>0</v>
      </c>
      <c r="B801" s="34" t="str">
        <f>IFERROR(VLOOKUP(InteliPar[[#This Row],[Nombre de Articulo]],Productos[],3,FALSE),"00 Falta Info")</f>
        <v>Postres</v>
      </c>
      <c r="C801" s="34" t="str">
        <f>IFERROR(VLOOKUP(InteliPar[[#This Row],[Nombre de Articulo]],Productos[],2,FALSE),"00 Falta Info")</f>
        <v>Tortas</v>
      </c>
      <c r="D801" s="55">
        <v>46127</v>
      </c>
      <c r="E801" s="39" t="s">
        <v>135</v>
      </c>
      <c r="F801" s="40">
        <v>8</v>
      </c>
      <c r="G801" s="56">
        <v>1360</v>
      </c>
      <c r="H801" s="42">
        <v>5</v>
      </c>
      <c r="I801" s="43">
        <v>1</v>
      </c>
      <c r="J801" s="56">
        <v>272</v>
      </c>
      <c r="K801" s="40">
        <v>8</v>
      </c>
      <c r="L801" s="45" t="s">
        <v>440</v>
      </c>
      <c r="M801" s="46" t="s">
        <v>455</v>
      </c>
      <c r="N801" s="40">
        <v>0</v>
      </c>
      <c r="O801" s="57">
        <v>46114</v>
      </c>
      <c r="P801" s="57">
        <v>46120</v>
      </c>
      <c r="Q801" s="49">
        <v>7</v>
      </c>
      <c r="R801" s="49">
        <v>3</v>
      </c>
      <c r="S801" s="58">
        <v>0.35</v>
      </c>
      <c r="T801" s="57">
        <v>46121</v>
      </c>
      <c r="U801" s="49">
        <v>7</v>
      </c>
      <c r="V801" s="42">
        <v>16</v>
      </c>
      <c r="W801" s="40">
        <v>11</v>
      </c>
      <c r="X801" s="59">
        <v>2992</v>
      </c>
      <c r="Y801" s="40">
        <v>4</v>
      </c>
      <c r="Z801" s="56">
        <v>0</v>
      </c>
    </row>
    <row r="802" spans="1:26" x14ac:dyDescent="0.25">
      <c r="A802" s="38">
        <f>IFERROR(VLOOKUP(InteliPar[[#This Row],[Nombre de Articulo]],Productos[],4,FALSE),"00 Falta Info")</f>
        <v>0</v>
      </c>
      <c r="B802" s="34" t="str">
        <f>IFERROR(VLOOKUP(InteliPar[[#This Row],[Nombre de Articulo]],Productos[],3,FALSE),"00 Falta Info")</f>
        <v>Colación</v>
      </c>
      <c r="C802" s="34" t="str">
        <f>IFERROR(VLOOKUP(InteliPar[[#This Row],[Nombre de Articulo]],Productos[],2,FALSE),"00 Falta Info")</f>
        <v>Colacion</v>
      </c>
      <c r="D802" s="55">
        <v>46127</v>
      </c>
      <c r="E802" s="39" t="s">
        <v>137</v>
      </c>
      <c r="F802" s="40"/>
      <c r="G802" s="56">
        <v>46400</v>
      </c>
      <c r="H802" s="42">
        <v>8</v>
      </c>
      <c r="I802" s="43" t="s">
        <v>73</v>
      </c>
      <c r="J802" s="56">
        <v>5800</v>
      </c>
      <c r="K802" s="40">
        <v>6</v>
      </c>
      <c r="L802" s="45" t="s">
        <v>74</v>
      </c>
      <c r="M802" s="46" t="s">
        <v>441</v>
      </c>
      <c r="N802" s="40">
        <v>6</v>
      </c>
      <c r="O802" s="57">
        <v>46114</v>
      </c>
      <c r="P802" s="57">
        <v>46120</v>
      </c>
      <c r="Q802" s="49">
        <v>7</v>
      </c>
      <c r="R802" s="49">
        <v>3</v>
      </c>
      <c r="S802" s="58">
        <v>0.35</v>
      </c>
      <c r="T802" s="57">
        <v>46121</v>
      </c>
      <c r="U802" s="49">
        <v>7</v>
      </c>
      <c r="V802" s="42">
        <v>12</v>
      </c>
      <c r="W802" s="40">
        <v>4</v>
      </c>
      <c r="X802" s="59">
        <v>23200</v>
      </c>
      <c r="Y802" s="40">
        <v>9</v>
      </c>
      <c r="Z802" s="56">
        <v>0</v>
      </c>
    </row>
    <row r="803" spans="1:26" x14ac:dyDescent="0.25">
      <c r="A803" s="38">
        <f>IFERROR(VLOOKUP(InteliPar[[#This Row],[Nombre de Articulo]],Productos[],4,FALSE),"00 Falta Info")</f>
        <v>0</v>
      </c>
      <c r="B803" s="34" t="str">
        <f>IFERROR(VLOOKUP(InteliPar[[#This Row],[Nombre de Articulo]],Productos[],3,FALSE),"00 Falta Info")</f>
        <v>Colación</v>
      </c>
      <c r="C803" s="34" t="str">
        <f>IFERROR(VLOOKUP(InteliPar[[#This Row],[Nombre de Articulo]],Productos[],2,FALSE),"00 Falta Info")</f>
        <v>Colacion</v>
      </c>
      <c r="D803" s="55">
        <v>46127</v>
      </c>
      <c r="E803" s="39" t="s">
        <v>141</v>
      </c>
      <c r="F803" s="40"/>
      <c r="G803" s="56">
        <v>114144</v>
      </c>
      <c r="H803" s="42">
        <v>13.8</v>
      </c>
      <c r="I803" s="43" t="s">
        <v>73</v>
      </c>
      <c r="J803" s="56">
        <v>8271.2999999999993</v>
      </c>
      <c r="K803" s="40">
        <v>0</v>
      </c>
      <c r="L803" s="45" t="s">
        <v>74</v>
      </c>
      <c r="M803" s="46" t="s">
        <v>456</v>
      </c>
      <c r="N803" s="40">
        <v>9.6</v>
      </c>
      <c r="O803" s="57">
        <v>46114</v>
      </c>
      <c r="P803" s="57">
        <v>46120</v>
      </c>
      <c r="Q803" s="49">
        <v>7</v>
      </c>
      <c r="R803" s="49">
        <v>3</v>
      </c>
      <c r="S803" s="58">
        <v>0.35</v>
      </c>
      <c r="T803" s="57">
        <v>46121</v>
      </c>
      <c r="U803" s="49">
        <v>7</v>
      </c>
      <c r="V803" s="42">
        <v>0</v>
      </c>
      <c r="W803" s="40">
        <v>0</v>
      </c>
      <c r="X803" s="59">
        <v>0</v>
      </c>
      <c r="Y803" s="40">
        <v>0</v>
      </c>
      <c r="Z803" s="56">
        <v>0</v>
      </c>
    </row>
    <row r="804" spans="1:26" x14ac:dyDescent="0.25">
      <c r="A804" s="38">
        <f>IFERROR(VLOOKUP(InteliPar[[#This Row],[Nombre de Articulo]],Productos[],4,FALSE),"00 Falta Info")</f>
        <v>0</v>
      </c>
      <c r="B804" s="34" t="str">
        <f>IFERROR(VLOOKUP(InteliPar[[#This Row],[Nombre de Articulo]],Productos[],3,FALSE),"00 Falta Info")</f>
        <v>Colación</v>
      </c>
      <c r="C804" s="34" t="str">
        <f>IFERROR(VLOOKUP(InteliPar[[#This Row],[Nombre de Articulo]],Productos[],2,FALSE),"00 Falta Info")</f>
        <v>Colacion</v>
      </c>
      <c r="D804" s="55">
        <v>46127</v>
      </c>
      <c r="E804" s="39" t="s">
        <v>138</v>
      </c>
      <c r="F804" s="40">
        <v>13.3</v>
      </c>
      <c r="G804" s="56">
        <v>68579</v>
      </c>
      <c r="H804" s="42">
        <v>10.1</v>
      </c>
      <c r="I804" s="43" t="s">
        <v>73</v>
      </c>
      <c r="J804" s="56">
        <v>6790</v>
      </c>
      <c r="K804" s="40">
        <v>6.6</v>
      </c>
      <c r="L804" s="45" t="s">
        <v>74</v>
      </c>
      <c r="M804" s="46" t="s">
        <v>437</v>
      </c>
      <c r="N804" s="40">
        <v>0</v>
      </c>
      <c r="O804" s="57">
        <v>46114</v>
      </c>
      <c r="P804" s="57">
        <v>46120</v>
      </c>
      <c r="Q804" s="49">
        <v>7</v>
      </c>
      <c r="R804" s="49">
        <v>3</v>
      </c>
      <c r="S804" s="58">
        <v>0.35</v>
      </c>
      <c r="T804" s="57">
        <v>46121</v>
      </c>
      <c r="U804" s="49">
        <v>7</v>
      </c>
      <c r="V804" s="42">
        <v>13</v>
      </c>
      <c r="W804" s="40">
        <v>3</v>
      </c>
      <c r="X804" s="59">
        <v>20370</v>
      </c>
      <c r="Y804" s="40">
        <v>11</v>
      </c>
      <c r="Z804" s="56">
        <v>0</v>
      </c>
    </row>
    <row r="805" spans="1:26" x14ac:dyDescent="0.25">
      <c r="A805" s="38">
        <f>IFERROR(VLOOKUP(InteliPar[[#This Row],[Nombre de Articulo]],Productos[],4,FALSE),"00 Falta Info")</f>
        <v>0</v>
      </c>
      <c r="B805" s="34" t="str">
        <f>IFERROR(VLOOKUP(InteliPar[[#This Row],[Nombre de Articulo]],Productos[],3,FALSE),"00 Falta Info")</f>
        <v>Colación</v>
      </c>
      <c r="C805" s="34" t="str">
        <f>IFERROR(VLOOKUP(InteliPar[[#This Row],[Nombre de Articulo]],Productos[],2,FALSE),"00 Falta Info")</f>
        <v>Colacion</v>
      </c>
      <c r="D805" s="55">
        <v>46127</v>
      </c>
      <c r="E805" s="39" t="s">
        <v>157</v>
      </c>
      <c r="F805" s="40"/>
      <c r="G805" s="56"/>
      <c r="H805" s="42"/>
      <c r="I805" s="43" t="s">
        <v>73</v>
      </c>
      <c r="J805" s="56"/>
      <c r="K805" s="40">
        <v>9</v>
      </c>
      <c r="L805" s="45" t="s">
        <v>74</v>
      </c>
      <c r="M805" s="46" t="s">
        <v>437</v>
      </c>
      <c r="N805" s="40">
        <v>0</v>
      </c>
      <c r="O805" s="57">
        <v>46114</v>
      </c>
      <c r="P805" s="57">
        <v>46120</v>
      </c>
      <c r="Q805" s="49">
        <v>7</v>
      </c>
      <c r="R805" s="49">
        <v>3</v>
      </c>
      <c r="S805" s="58">
        <v>0.35</v>
      </c>
      <c r="T805" s="57">
        <v>46121</v>
      </c>
      <c r="U805" s="49">
        <v>7</v>
      </c>
      <c r="V805" s="42">
        <v>18</v>
      </c>
      <c r="W805" s="40">
        <v>18</v>
      </c>
      <c r="X805" s="59">
        <v>0</v>
      </c>
      <c r="Y805" s="40">
        <v>0</v>
      </c>
      <c r="Z805" s="56">
        <v>0</v>
      </c>
    </row>
    <row r="806" spans="1:26" x14ac:dyDescent="0.25">
      <c r="A806" s="38">
        <f>IFERROR(VLOOKUP(InteliPar[[#This Row],[Nombre de Articulo]],Productos[],4,FALSE),"00 Falta Info")</f>
        <v>0</v>
      </c>
      <c r="B806" s="34" t="str">
        <f>IFERROR(VLOOKUP(InteliPar[[#This Row],[Nombre de Articulo]],Productos[],3,FALSE),"00 Falta Info")</f>
        <v>Colación</v>
      </c>
      <c r="C806" s="34" t="str">
        <f>IFERROR(VLOOKUP(InteliPar[[#This Row],[Nombre de Articulo]],Productos[],2,FALSE),"00 Falta Info")</f>
        <v>Colacion</v>
      </c>
      <c r="D806" s="55">
        <v>46127</v>
      </c>
      <c r="E806" s="39" t="s">
        <v>140</v>
      </c>
      <c r="F806" s="40"/>
      <c r="G806" s="56">
        <v>52000</v>
      </c>
      <c r="H806" s="42">
        <v>20.8</v>
      </c>
      <c r="I806" s="43" t="s">
        <v>73</v>
      </c>
      <c r="J806" s="56">
        <v>2500</v>
      </c>
      <c r="K806" s="40">
        <v>14</v>
      </c>
      <c r="L806" s="45" t="s">
        <v>74</v>
      </c>
      <c r="M806" s="46" t="s">
        <v>437</v>
      </c>
      <c r="N806" s="40">
        <v>20.8</v>
      </c>
      <c r="O806" s="57">
        <v>46114</v>
      </c>
      <c r="P806" s="57">
        <v>46120</v>
      </c>
      <c r="Q806" s="49">
        <v>7</v>
      </c>
      <c r="R806" s="49">
        <v>3</v>
      </c>
      <c r="S806" s="58">
        <v>0.35</v>
      </c>
      <c r="T806" s="57">
        <v>46121</v>
      </c>
      <c r="U806" s="49">
        <v>7</v>
      </c>
      <c r="V806" s="42">
        <v>27</v>
      </c>
      <c r="W806" s="40">
        <v>7</v>
      </c>
      <c r="X806" s="59">
        <v>17500</v>
      </c>
      <c r="Y806" s="40">
        <v>10</v>
      </c>
      <c r="Z806" s="56">
        <v>0</v>
      </c>
    </row>
    <row r="807" spans="1:26" x14ac:dyDescent="0.25">
      <c r="A807" s="38">
        <f>IFERROR(VLOOKUP(InteliPar[[#This Row],[Nombre de Articulo]],Productos[],4,FALSE),"00 Falta Info")</f>
        <v>0</v>
      </c>
      <c r="B807" s="34" t="str">
        <f>IFERROR(VLOOKUP(InteliPar[[#This Row],[Nombre de Articulo]],Productos[],3,FALSE),"00 Falta Info")</f>
        <v>Aves</v>
      </c>
      <c r="C807" s="34" t="str">
        <f>IFERROR(VLOOKUP(InteliPar[[#This Row],[Nombre de Articulo]],Productos[],2,FALSE),"00 Falta Info")</f>
        <v>Pollo</v>
      </c>
      <c r="D807" s="55">
        <v>46134</v>
      </c>
      <c r="E807" s="39" t="s">
        <v>71</v>
      </c>
      <c r="F807" s="40">
        <v>6.4</v>
      </c>
      <c r="G807" s="56">
        <v>166214</v>
      </c>
      <c r="H807" s="42">
        <v>38.659999999999997</v>
      </c>
      <c r="I807" s="43" t="s">
        <v>73</v>
      </c>
      <c r="J807" s="56">
        <v>4299.28</v>
      </c>
      <c r="K807" s="40">
        <v>4.4000000000000004</v>
      </c>
      <c r="L807" s="45" t="s">
        <v>74</v>
      </c>
      <c r="M807" s="46" t="s">
        <v>437</v>
      </c>
      <c r="N807" s="40">
        <v>0</v>
      </c>
      <c r="O807" s="57">
        <v>46121</v>
      </c>
      <c r="P807" s="57">
        <v>46127</v>
      </c>
      <c r="Q807" s="49">
        <v>7</v>
      </c>
      <c r="R807" s="49">
        <v>3</v>
      </c>
      <c r="S807" s="58">
        <v>0.35</v>
      </c>
      <c r="T807" s="57">
        <v>46128</v>
      </c>
      <c r="U807" s="49">
        <v>7</v>
      </c>
      <c r="V807" s="42">
        <v>9</v>
      </c>
      <c r="W807" s="40">
        <v>0</v>
      </c>
      <c r="X807" s="59">
        <v>0</v>
      </c>
      <c r="Y807" s="40">
        <v>62</v>
      </c>
      <c r="Z807" s="56">
        <v>120257.00342857144</v>
      </c>
    </row>
    <row r="808" spans="1:26" x14ac:dyDescent="0.25">
      <c r="A808" s="38">
        <f>IFERROR(VLOOKUP(InteliPar[[#This Row],[Nombre de Articulo]],Productos[],4,FALSE),"00 Falta Info")</f>
        <v>0</v>
      </c>
      <c r="B808" s="34" t="str">
        <f>IFERROR(VLOOKUP(InteliPar[[#This Row],[Nombre de Articulo]],Productos[],3,FALSE),"00 Falta Info")</f>
        <v>Carnes</v>
      </c>
      <c r="C808" s="34" t="str">
        <f>IFERROR(VLOOKUP(InteliPar[[#This Row],[Nombre de Articulo]],Productos[],2,FALSE),"00 Falta Info")</f>
        <v>Vacuno</v>
      </c>
      <c r="D808" s="55">
        <v>46134</v>
      </c>
      <c r="E808" s="39" t="s">
        <v>103</v>
      </c>
      <c r="F808" s="40">
        <v>167</v>
      </c>
      <c r="G808" s="56">
        <v>1434500</v>
      </c>
      <c r="H808" s="42">
        <v>151</v>
      </c>
      <c r="I808" s="43" t="s">
        <v>458</v>
      </c>
      <c r="J808" s="56">
        <v>9500</v>
      </c>
      <c r="K808" s="40">
        <v>212</v>
      </c>
      <c r="L808" s="45" t="s">
        <v>440</v>
      </c>
      <c r="M808" s="46" t="s">
        <v>441</v>
      </c>
      <c r="N808" s="40">
        <v>240</v>
      </c>
      <c r="O808" s="57">
        <v>46121</v>
      </c>
      <c r="P808" s="57">
        <v>46127</v>
      </c>
      <c r="Q808" s="49">
        <v>7</v>
      </c>
      <c r="R808" s="49">
        <v>3</v>
      </c>
      <c r="S808" s="58">
        <v>0.35</v>
      </c>
      <c r="T808" s="57">
        <v>46128</v>
      </c>
      <c r="U808" s="49">
        <v>7</v>
      </c>
      <c r="V808" s="42">
        <v>409</v>
      </c>
      <c r="W808" s="40">
        <v>258</v>
      </c>
      <c r="X808" s="59">
        <v>2451000</v>
      </c>
      <c r="Y808" s="40">
        <v>5</v>
      </c>
      <c r="Z808" s="56">
        <v>0</v>
      </c>
    </row>
    <row r="809" spans="1:26" x14ac:dyDescent="0.25">
      <c r="A809" s="38">
        <f>IFERROR(VLOOKUP(InteliPar[[#This Row],[Nombre de Articulo]],Productos[],4,FALSE),"00 Falta Info")</f>
        <v>0</v>
      </c>
      <c r="B809" s="34" t="str">
        <f>IFERROR(VLOOKUP(InteliPar[[#This Row],[Nombre de Articulo]],Productos[],3,FALSE),"00 Falta Info")</f>
        <v>Carnes</v>
      </c>
      <c r="C809" s="34" t="str">
        <f>IFERROR(VLOOKUP(InteliPar[[#This Row],[Nombre de Articulo]],Productos[],2,FALSE),"00 Falta Info")</f>
        <v>Vacuno</v>
      </c>
      <c r="D809" s="55">
        <v>46134</v>
      </c>
      <c r="E809" s="39" t="s">
        <v>84</v>
      </c>
      <c r="F809" s="40">
        <v>16.5</v>
      </c>
      <c r="G809" s="56">
        <v>557304</v>
      </c>
      <c r="H809" s="42">
        <v>36.92</v>
      </c>
      <c r="I809" s="43" t="s">
        <v>73</v>
      </c>
      <c r="J809" s="56">
        <v>15093.16</v>
      </c>
      <c r="K809" s="40">
        <v>18</v>
      </c>
      <c r="L809" s="45" t="s">
        <v>74</v>
      </c>
      <c r="M809" s="46" t="s">
        <v>459</v>
      </c>
      <c r="N809" s="40">
        <v>0</v>
      </c>
      <c r="O809" s="57">
        <v>46121</v>
      </c>
      <c r="P809" s="57">
        <v>46127</v>
      </c>
      <c r="Q809" s="49">
        <v>7</v>
      </c>
      <c r="R809" s="49">
        <v>3</v>
      </c>
      <c r="S809" s="58">
        <v>0.35</v>
      </c>
      <c r="T809" s="57">
        <v>46128</v>
      </c>
      <c r="U809" s="49">
        <v>7</v>
      </c>
      <c r="V809" s="42">
        <v>35</v>
      </c>
      <c r="W809" s="40">
        <v>0</v>
      </c>
      <c r="X809" s="59">
        <v>0</v>
      </c>
      <c r="Y809" s="40">
        <v>14</v>
      </c>
      <c r="Z809" s="56">
        <v>0</v>
      </c>
    </row>
    <row r="810" spans="1:26" x14ac:dyDescent="0.25">
      <c r="A810" s="38">
        <f>IFERROR(VLOOKUP(InteliPar[[#This Row],[Nombre de Articulo]],Productos[],4,FALSE),"00 Falta Info")</f>
        <v>0</v>
      </c>
      <c r="B810" s="34" t="str">
        <f>IFERROR(VLOOKUP(InteliPar[[#This Row],[Nombre de Articulo]],Productos[],3,FALSE),"00 Falta Info")</f>
        <v>Carnes</v>
      </c>
      <c r="C810" s="34" t="str">
        <f>IFERROR(VLOOKUP(InteliPar[[#This Row],[Nombre de Articulo]],Productos[],2,FALSE),"00 Falta Info")</f>
        <v>Vacuno</v>
      </c>
      <c r="D810" s="55">
        <v>46134</v>
      </c>
      <c r="E810" s="39" t="s">
        <v>104</v>
      </c>
      <c r="F810" s="40">
        <v>28</v>
      </c>
      <c r="G810" s="56">
        <v>391000</v>
      </c>
      <c r="H810" s="42">
        <v>46</v>
      </c>
      <c r="I810" s="43" t="s">
        <v>458</v>
      </c>
      <c r="J810" s="56">
        <v>8500</v>
      </c>
      <c r="K810" s="40">
        <v>40</v>
      </c>
      <c r="L810" s="45" t="s">
        <v>440</v>
      </c>
      <c r="M810" s="46" t="s">
        <v>441</v>
      </c>
      <c r="N810" s="40">
        <v>60</v>
      </c>
      <c r="O810" s="57">
        <v>46121</v>
      </c>
      <c r="P810" s="57">
        <v>46127</v>
      </c>
      <c r="Q810" s="49">
        <v>7</v>
      </c>
      <c r="R810" s="49">
        <v>3</v>
      </c>
      <c r="S810" s="58">
        <v>0.35</v>
      </c>
      <c r="T810" s="57">
        <v>46128</v>
      </c>
      <c r="U810" s="49">
        <v>7</v>
      </c>
      <c r="V810" s="42">
        <v>78</v>
      </c>
      <c r="W810" s="40">
        <v>32</v>
      </c>
      <c r="X810" s="59">
        <v>272000</v>
      </c>
      <c r="Y810" s="40">
        <v>8</v>
      </c>
      <c r="Z810" s="56">
        <v>0</v>
      </c>
    </row>
    <row r="811" spans="1:26" x14ac:dyDescent="0.25">
      <c r="A811" s="38">
        <f>IFERROR(VLOOKUP(InteliPar[[#This Row],[Nombre de Articulo]],Productos[],4,FALSE),"00 Falta Info")</f>
        <v>0</v>
      </c>
      <c r="B811" s="34" t="str">
        <f>IFERROR(VLOOKUP(InteliPar[[#This Row],[Nombre de Articulo]],Productos[],3,FALSE),"00 Falta Info")</f>
        <v>Carnes</v>
      </c>
      <c r="C811" s="34" t="str">
        <f>IFERROR(VLOOKUP(InteliPar[[#This Row],[Nombre de Articulo]],Productos[],2,FALSE),"00 Falta Info")</f>
        <v>Vacuno</v>
      </c>
      <c r="D811" s="55">
        <v>46134</v>
      </c>
      <c r="E811" s="39" t="s">
        <v>105</v>
      </c>
      <c r="F811" s="40">
        <v>6.2</v>
      </c>
      <c r="G811" s="56">
        <v>173410</v>
      </c>
      <c r="H811" s="42">
        <v>19.329999999999998</v>
      </c>
      <c r="I811" s="43" t="s">
        <v>73</v>
      </c>
      <c r="J811" s="56">
        <v>8971.9699999999993</v>
      </c>
      <c r="K811" s="40">
        <v>6.2</v>
      </c>
      <c r="L811" s="45" t="s">
        <v>74</v>
      </c>
      <c r="M811" s="46" t="s">
        <v>441</v>
      </c>
      <c r="N811" s="40">
        <v>15</v>
      </c>
      <c r="O811" s="57">
        <v>46121</v>
      </c>
      <c r="P811" s="57">
        <v>46127</v>
      </c>
      <c r="Q811" s="49">
        <v>7</v>
      </c>
      <c r="R811" s="49">
        <v>3</v>
      </c>
      <c r="S811" s="58">
        <v>0.35</v>
      </c>
      <c r="T811" s="57">
        <v>46128</v>
      </c>
      <c r="U811" s="49">
        <v>7</v>
      </c>
      <c r="V811" s="42">
        <v>12</v>
      </c>
      <c r="W811" s="40">
        <v>0</v>
      </c>
      <c r="X811" s="59">
        <v>0</v>
      </c>
      <c r="Y811" s="40">
        <v>22</v>
      </c>
      <c r="Z811" s="56">
        <v>35759.709000000003</v>
      </c>
    </row>
    <row r="812" spans="1:26" x14ac:dyDescent="0.25">
      <c r="A812" s="38">
        <f>IFERROR(VLOOKUP(InteliPar[[#This Row],[Nombre de Articulo]],Productos[],4,FALSE),"00 Falta Info")</f>
        <v>0</v>
      </c>
      <c r="B812" s="34" t="str">
        <f>IFERROR(VLOOKUP(InteliPar[[#This Row],[Nombre de Articulo]],Productos[],3,FALSE),"00 Falta Info")</f>
        <v>Carnes</v>
      </c>
      <c r="C812" s="34" t="str">
        <f>IFERROR(VLOOKUP(InteliPar[[#This Row],[Nombre de Articulo]],Productos[],2,FALSE),"00 Falta Info")</f>
        <v>Vacuno</v>
      </c>
      <c r="D812" s="55">
        <v>46134</v>
      </c>
      <c r="E812" s="39" t="s">
        <v>106</v>
      </c>
      <c r="F812" s="40">
        <v>20</v>
      </c>
      <c r="G812" s="56">
        <v>141000</v>
      </c>
      <c r="H812" s="42">
        <v>47</v>
      </c>
      <c r="I812" s="43" t="s">
        <v>439</v>
      </c>
      <c r="J812" s="56">
        <v>3000</v>
      </c>
      <c r="K812" s="40">
        <v>20</v>
      </c>
      <c r="L812" s="45" t="s">
        <v>443</v>
      </c>
      <c r="M812" s="46" t="s">
        <v>441</v>
      </c>
      <c r="N812" s="40">
        <v>20</v>
      </c>
      <c r="O812" s="57">
        <v>46121</v>
      </c>
      <c r="P812" s="57">
        <v>46127</v>
      </c>
      <c r="Q812" s="49">
        <v>7</v>
      </c>
      <c r="R812" s="49">
        <v>3</v>
      </c>
      <c r="S812" s="58">
        <v>0.35</v>
      </c>
      <c r="T812" s="57">
        <v>46128</v>
      </c>
      <c r="U812" s="49">
        <v>7</v>
      </c>
      <c r="V812" s="42">
        <v>39</v>
      </c>
      <c r="W812" s="40">
        <v>0</v>
      </c>
      <c r="X812" s="59">
        <v>0</v>
      </c>
      <c r="Y812" s="40">
        <v>16</v>
      </c>
      <c r="Z812" s="56">
        <v>0</v>
      </c>
    </row>
    <row r="813" spans="1:26" x14ac:dyDescent="0.25">
      <c r="A813" s="38">
        <f>IFERROR(VLOOKUP(InteliPar[[#This Row],[Nombre de Articulo]],Productos[],4,FALSE),"00 Falta Info")</f>
        <v>0</v>
      </c>
      <c r="B813" s="34" t="str">
        <f>IFERROR(VLOOKUP(InteliPar[[#This Row],[Nombre de Articulo]],Productos[],3,FALSE),"00 Falta Info")</f>
        <v>Pescado</v>
      </c>
      <c r="C813" s="34" t="str">
        <f>IFERROR(VLOOKUP(InteliPar[[#This Row],[Nombre de Articulo]],Productos[],2,FALSE),"00 Falta Info")</f>
        <v>Pescado</v>
      </c>
      <c r="D813" s="55">
        <v>46134</v>
      </c>
      <c r="E813" s="39" t="s">
        <v>86</v>
      </c>
      <c r="F813" s="40">
        <v>10.199999999999999</v>
      </c>
      <c r="G813" s="56">
        <v>248026</v>
      </c>
      <c r="H813" s="42">
        <v>26.74</v>
      </c>
      <c r="I813" s="43" t="s">
        <v>73</v>
      </c>
      <c r="J813" s="56">
        <v>9273.92</v>
      </c>
      <c r="K813" s="40">
        <v>12</v>
      </c>
      <c r="L813" s="45" t="s">
        <v>74</v>
      </c>
      <c r="M813" s="46" t="s">
        <v>444</v>
      </c>
      <c r="N813" s="40">
        <v>19.399999999999999</v>
      </c>
      <c r="O813" s="57">
        <v>46121</v>
      </c>
      <c r="P813" s="57">
        <v>46127</v>
      </c>
      <c r="Q813" s="49">
        <v>7</v>
      </c>
      <c r="R813" s="49">
        <v>3</v>
      </c>
      <c r="S813" s="58">
        <v>0.35</v>
      </c>
      <c r="T813" s="57">
        <v>46128</v>
      </c>
      <c r="U813" s="49">
        <v>7</v>
      </c>
      <c r="V813" s="42">
        <v>24</v>
      </c>
      <c r="W813" s="40">
        <v>0</v>
      </c>
      <c r="X813" s="59">
        <v>0</v>
      </c>
      <c r="Y813" s="40">
        <v>16</v>
      </c>
      <c r="Z813" s="56">
        <v>0</v>
      </c>
    </row>
    <row r="814" spans="1:26" x14ac:dyDescent="0.25">
      <c r="A814" s="38">
        <f>IFERROR(VLOOKUP(InteliPar[[#This Row],[Nombre de Articulo]],Productos[],4,FALSE),"00 Falta Info")</f>
        <v>0</v>
      </c>
      <c r="B814" s="34" t="str">
        <f>IFERROR(VLOOKUP(InteliPar[[#This Row],[Nombre de Articulo]],Productos[],3,FALSE),"00 Falta Info")</f>
        <v>Pescado</v>
      </c>
      <c r="C814" s="34" t="str">
        <f>IFERROR(VLOOKUP(InteliPar[[#This Row],[Nombre de Articulo]],Productos[],2,FALSE),"00 Falta Info")</f>
        <v>Pescado</v>
      </c>
      <c r="D814" s="55">
        <v>46134</v>
      </c>
      <c r="E814" s="39" t="s">
        <v>107</v>
      </c>
      <c r="F814" s="40">
        <v>6.5</v>
      </c>
      <c r="G814" s="56">
        <v>183720</v>
      </c>
      <c r="H814" s="42">
        <v>19.239999999999998</v>
      </c>
      <c r="I814" s="43" t="s">
        <v>73</v>
      </c>
      <c r="J814" s="56">
        <v>9549.83</v>
      </c>
      <c r="K814" s="40">
        <v>17.600000000000001</v>
      </c>
      <c r="L814" s="45" t="s">
        <v>74</v>
      </c>
      <c r="M814" s="46" t="s">
        <v>444</v>
      </c>
      <c r="N814" s="40">
        <v>15</v>
      </c>
      <c r="O814" s="57">
        <v>46121</v>
      </c>
      <c r="P814" s="57">
        <v>46127</v>
      </c>
      <c r="Q814" s="49">
        <v>7</v>
      </c>
      <c r="R814" s="49">
        <v>3</v>
      </c>
      <c r="S814" s="58">
        <v>0.35</v>
      </c>
      <c r="T814" s="57">
        <v>46128</v>
      </c>
      <c r="U814" s="49">
        <v>7</v>
      </c>
      <c r="V814" s="42">
        <v>34</v>
      </c>
      <c r="W814" s="40">
        <v>15</v>
      </c>
      <c r="X814" s="59">
        <v>143247.45000000001</v>
      </c>
      <c r="Y814" s="40">
        <v>8</v>
      </c>
      <c r="Z814" s="56">
        <v>0</v>
      </c>
    </row>
    <row r="815" spans="1:26" x14ac:dyDescent="0.25">
      <c r="A815" s="38">
        <f>IFERROR(VLOOKUP(InteliPar[[#This Row],[Nombre de Articulo]],Productos[],4,FALSE),"00 Falta Info")</f>
        <v>0</v>
      </c>
      <c r="B815" s="34" t="str">
        <f>IFERROR(VLOOKUP(InteliPar[[#This Row],[Nombre de Articulo]],Productos[],3,FALSE),"00 Falta Info")</f>
        <v>Pescado</v>
      </c>
      <c r="C815" s="34" t="str">
        <f>IFERROR(VLOOKUP(InteliPar[[#This Row],[Nombre de Articulo]],Productos[],2,FALSE),"00 Falta Info")</f>
        <v>Pescado</v>
      </c>
      <c r="D815" s="55">
        <v>46134</v>
      </c>
      <c r="E815" s="39" t="s">
        <v>109</v>
      </c>
      <c r="F815" s="40">
        <v>19.3</v>
      </c>
      <c r="G815" s="56">
        <v>511418</v>
      </c>
      <c r="H815" s="42">
        <v>41.83</v>
      </c>
      <c r="I815" s="43" t="s">
        <v>73</v>
      </c>
      <c r="J815" s="56">
        <v>12225.18</v>
      </c>
      <c r="K815" s="40">
        <v>19.3</v>
      </c>
      <c r="L815" s="45" t="s">
        <v>74</v>
      </c>
      <c r="M815" s="46" t="s">
        <v>444</v>
      </c>
      <c r="N815" s="40">
        <v>16.2</v>
      </c>
      <c r="O815" s="57">
        <v>46121</v>
      </c>
      <c r="P815" s="57">
        <v>46127</v>
      </c>
      <c r="Q815" s="49">
        <v>7</v>
      </c>
      <c r="R815" s="49">
        <v>3</v>
      </c>
      <c r="S815" s="58">
        <v>0.35</v>
      </c>
      <c r="T815" s="57">
        <v>46128</v>
      </c>
      <c r="U815" s="49">
        <v>7</v>
      </c>
      <c r="V815" s="42">
        <v>38</v>
      </c>
      <c r="W815" s="40">
        <v>0</v>
      </c>
      <c r="X815" s="59">
        <v>0</v>
      </c>
      <c r="Y815" s="40">
        <v>15</v>
      </c>
      <c r="Z815" s="56">
        <v>0</v>
      </c>
    </row>
    <row r="816" spans="1:26" x14ac:dyDescent="0.25">
      <c r="A816" s="38">
        <f>IFERROR(VLOOKUP(InteliPar[[#This Row],[Nombre de Articulo]],Productos[],4,FALSE),"00 Falta Info")</f>
        <v>0</v>
      </c>
      <c r="B816" s="34" t="str">
        <f>IFERROR(VLOOKUP(InteliPar[[#This Row],[Nombre de Articulo]],Productos[],3,FALSE),"00 Falta Info")</f>
        <v>Pescado</v>
      </c>
      <c r="C816" s="34" t="str">
        <f>IFERROR(VLOOKUP(InteliPar[[#This Row],[Nombre de Articulo]],Productos[],2,FALSE),"00 Falta Info")</f>
        <v>Pescado</v>
      </c>
      <c r="D816" s="55">
        <v>46134</v>
      </c>
      <c r="E816" s="39" t="s">
        <v>158</v>
      </c>
      <c r="F816" s="40">
        <v>3.8</v>
      </c>
      <c r="G816" s="56"/>
      <c r="H816" s="42"/>
      <c r="I816" s="43" t="s">
        <v>73</v>
      </c>
      <c r="J816" s="56">
        <v>5500</v>
      </c>
      <c r="K816" s="40">
        <v>3.8</v>
      </c>
      <c r="L816" s="45" t="s">
        <v>74</v>
      </c>
      <c r="M816" s="46" t="s">
        <v>445</v>
      </c>
      <c r="N816" s="40">
        <v>0</v>
      </c>
      <c r="O816" s="57">
        <v>46121</v>
      </c>
      <c r="P816" s="57">
        <v>46127</v>
      </c>
      <c r="Q816" s="49">
        <v>7</v>
      </c>
      <c r="R816" s="49">
        <v>3</v>
      </c>
      <c r="S816" s="58">
        <v>0.35</v>
      </c>
      <c r="T816" s="57">
        <v>46128</v>
      </c>
      <c r="U816" s="49">
        <v>7</v>
      </c>
      <c r="V816" s="42">
        <v>8</v>
      </c>
      <c r="W816" s="40">
        <v>8</v>
      </c>
      <c r="X816" s="59">
        <v>44000</v>
      </c>
      <c r="Y816" s="40">
        <v>0</v>
      </c>
      <c r="Z816" s="56">
        <v>0</v>
      </c>
    </row>
    <row r="817" spans="1:26" x14ac:dyDescent="0.25">
      <c r="A817" s="38">
        <f>IFERROR(VLOOKUP(InteliPar[[#This Row],[Nombre de Articulo]],Productos[],4,FALSE),"00 Falta Info")</f>
        <v>0</v>
      </c>
      <c r="B817" s="34" t="str">
        <f>IFERROR(VLOOKUP(InteliPar[[#This Row],[Nombre de Articulo]],Productos[],3,FALSE),"00 Falta Info")</f>
        <v>Pescado</v>
      </c>
      <c r="C817" s="34" t="str">
        <f>IFERROR(VLOOKUP(InteliPar[[#This Row],[Nombre de Articulo]],Productos[],2,FALSE),"00 Falta Info")</f>
        <v>Pescado</v>
      </c>
      <c r="D817" s="55">
        <v>46134</v>
      </c>
      <c r="E817" s="39" t="s">
        <v>108</v>
      </c>
      <c r="F817" s="40">
        <v>22.2</v>
      </c>
      <c r="G817" s="56">
        <v>100166</v>
      </c>
      <c r="H817" s="42">
        <v>10.029999999999999</v>
      </c>
      <c r="I817" s="43" t="s">
        <v>73</v>
      </c>
      <c r="J817" s="56">
        <v>9990</v>
      </c>
      <c r="K817" s="40">
        <v>22.2</v>
      </c>
      <c r="L817" s="45" t="s">
        <v>74</v>
      </c>
      <c r="M817" s="46" t="s">
        <v>445</v>
      </c>
      <c r="N817" s="40">
        <v>28.2</v>
      </c>
      <c r="O817" s="57">
        <v>46121</v>
      </c>
      <c r="P817" s="57">
        <v>46127</v>
      </c>
      <c r="Q817" s="49">
        <v>7</v>
      </c>
      <c r="R817" s="49">
        <v>3</v>
      </c>
      <c r="S817" s="58">
        <v>0.35</v>
      </c>
      <c r="T817" s="57">
        <v>46128</v>
      </c>
      <c r="U817" s="49">
        <v>7</v>
      </c>
      <c r="V817" s="42">
        <v>43</v>
      </c>
      <c r="W817" s="40">
        <v>33</v>
      </c>
      <c r="X817" s="59">
        <v>329670</v>
      </c>
      <c r="Y817" s="40">
        <v>3</v>
      </c>
      <c r="Z817" s="56">
        <v>0</v>
      </c>
    </row>
    <row r="818" spans="1:26" x14ac:dyDescent="0.25">
      <c r="A818" s="38">
        <f>IFERROR(VLOOKUP(InteliPar[[#This Row],[Nombre de Articulo]],Productos[],4,FALSE),"00 Falta Info")</f>
        <v>0</v>
      </c>
      <c r="B818" s="34" t="str">
        <f>IFERROR(VLOOKUP(InteliPar[[#This Row],[Nombre de Articulo]],Productos[],3,FALSE),"00 Falta Info")</f>
        <v>Pescado</v>
      </c>
      <c r="C818" s="34" t="str">
        <f>IFERROR(VLOOKUP(InteliPar[[#This Row],[Nombre de Articulo]],Productos[],2,FALSE),"00 Falta Info")</f>
        <v>Pescado</v>
      </c>
      <c r="D818" s="55">
        <v>46134</v>
      </c>
      <c r="E818" s="39" t="s">
        <v>159</v>
      </c>
      <c r="F818" s="40">
        <v>4</v>
      </c>
      <c r="G818" s="56"/>
      <c r="H818" s="42"/>
      <c r="I818" s="43" t="s">
        <v>73</v>
      </c>
      <c r="J818" s="56">
        <v>6990</v>
      </c>
      <c r="K818" s="40">
        <v>7.4</v>
      </c>
      <c r="L818" s="45" t="s">
        <v>74</v>
      </c>
      <c r="M818" s="46" t="s">
        <v>445</v>
      </c>
      <c r="N818" s="40">
        <v>0</v>
      </c>
      <c r="O818" s="57">
        <v>46121</v>
      </c>
      <c r="P818" s="57">
        <v>46127</v>
      </c>
      <c r="Q818" s="49">
        <v>7</v>
      </c>
      <c r="R818" s="49">
        <v>3</v>
      </c>
      <c r="S818" s="58">
        <v>0.35</v>
      </c>
      <c r="T818" s="57">
        <v>46128</v>
      </c>
      <c r="U818" s="49">
        <v>7</v>
      </c>
      <c r="V818" s="42">
        <v>15</v>
      </c>
      <c r="W818" s="40">
        <v>15</v>
      </c>
      <c r="X818" s="59">
        <v>104850</v>
      </c>
      <c r="Y818" s="40">
        <v>0</v>
      </c>
      <c r="Z818" s="56">
        <v>0</v>
      </c>
    </row>
    <row r="819" spans="1:26" x14ac:dyDescent="0.25">
      <c r="A819" s="38">
        <f>IFERROR(VLOOKUP(InteliPar[[#This Row],[Nombre de Articulo]],Productos[],4,FALSE),"00 Falta Info")</f>
        <v>0</v>
      </c>
      <c r="B819" s="34" t="str">
        <f>IFERROR(VLOOKUP(InteliPar[[#This Row],[Nombre de Articulo]],Productos[],3,FALSE),"00 Falta Info")</f>
        <v>Pescado</v>
      </c>
      <c r="C819" s="34" t="str">
        <f>IFERROR(VLOOKUP(InteliPar[[#This Row],[Nombre de Articulo]],Productos[],2,FALSE),"00 Falta Info")</f>
        <v>Pescado</v>
      </c>
      <c r="D819" s="55">
        <v>46134</v>
      </c>
      <c r="E819" s="39" t="s">
        <v>154</v>
      </c>
      <c r="F819" s="40">
        <v>10.7</v>
      </c>
      <c r="G819" s="56"/>
      <c r="H819" s="42"/>
      <c r="I819" s="43" t="s">
        <v>73</v>
      </c>
      <c r="J819" s="56">
        <v>7990</v>
      </c>
      <c r="K819" s="40">
        <v>18</v>
      </c>
      <c r="L819" s="45" t="s">
        <v>74</v>
      </c>
      <c r="M819" s="46" t="s">
        <v>445</v>
      </c>
      <c r="N819" s="40">
        <v>0</v>
      </c>
      <c r="O819" s="57">
        <v>46121</v>
      </c>
      <c r="P819" s="57">
        <v>46127</v>
      </c>
      <c r="Q819" s="49">
        <v>7</v>
      </c>
      <c r="R819" s="49">
        <v>3</v>
      </c>
      <c r="S819" s="58">
        <v>0.35</v>
      </c>
      <c r="T819" s="57">
        <v>46128</v>
      </c>
      <c r="U819" s="49">
        <v>7</v>
      </c>
      <c r="V819" s="42">
        <v>35</v>
      </c>
      <c r="W819" s="40">
        <v>35</v>
      </c>
      <c r="X819" s="59">
        <v>279650</v>
      </c>
      <c r="Y819" s="40">
        <v>0</v>
      </c>
      <c r="Z819" s="56">
        <v>0</v>
      </c>
    </row>
    <row r="820" spans="1:26" x14ac:dyDescent="0.25">
      <c r="A820" s="38">
        <f>IFERROR(VLOOKUP(InteliPar[[#This Row],[Nombre de Articulo]],Productos[],4,FALSE),"00 Falta Info")</f>
        <v>0</v>
      </c>
      <c r="B820" s="34" t="str">
        <f>IFERROR(VLOOKUP(InteliPar[[#This Row],[Nombre de Articulo]],Productos[],3,FALSE),"00 Falta Info")</f>
        <v>Mariscos</v>
      </c>
      <c r="C820" s="34" t="str">
        <f>IFERROR(VLOOKUP(InteliPar[[#This Row],[Nombre de Articulo]],Productos[],2,FALSE),"00 Falta Info")</f>
        <v>Mariscos</v>
      </c>
      <c r="D820" s="55">
        <v>46134</v>
      </c>
      <c r="E820" s="39" t="s">
        <v>110</v>
      </c>
      <c r="F820" s="40">
        <v>25.4</v>
      </c>
      <c r="G820" s="56">
        <v>25510.2</v>
      </c>
      <c r="H820" s="42">
        <v>8.93</v>
      </c>
      <c r="I820" s="43" t="s">
        <v>73</v>
      </c>
      <c r="J820" s="56">
        <v>2857</v>
      </c>
      <c r="K820" s="40">
        <v>25.4</v>
      </c>
      <c r="L820" s="45" t="s">
        <v>74</v>
      </c>
      <c r="M820" s="46" t="s">
        <v>460</v>
      </c>
      <c r="N820" s="40">
        <v>16.8</v>
      </c>
      <c r="O820" s="57">
        <v>46121</v>
      </c>
      <c r="P820" s="57">
        <v>46127</v>
      </c>
      <c r="Q820" s="49">
        <v>7</v>
      </c>
      <c r="R820" s="49">
        <v>3</v>
      </c>
      <c r="S820" s="58">
        <v>0.35</v>
      </c>
      <c r="T820" s="57">
        <v>46128</v>
      </c>
      <c r="U820" s="49">
        <v>7</v>
      </c>
      <c r="V820" s="42">
        <v>49</v>
      </c>
      <c r="W820" s="40">
        <v>41</v>
      </c>
      <c r="X820" s="59">
        <v>117137</v>
      </c>
      <c r="Y820" s="40">
        <v>2</v>
      </c>
      <c r="Z820" s="56">
        <v>0</v>
      </c>
    </row>
    <row r="821" spans="1:26" x14ac:dyDescent="0.25">
      <c r="A821" s="38">
        <f>IFERROR(VLOOKUP(InteliPar[[#This Row],[Nombre de Articulo]],Productos[],4,FALSE),"00 Falta Info")</f>
        <v>0</v>
      </c>
      <c r="B821" s="34" t="str">
        <f>IFERROR(VLOOKUP(InteliPar[[#This Row],[Nombre de Articulo]],Productos[],3,FALSE),"00 Falta Info")</f>
        <v>Mariscos</v>
      </c>
      <c r="C821" s="34" t="str">
        <f>IFERROR(VLOOKUP(InteliPar[[#This Row],[Nombre de Articulo]],Productos[],2,FALSE),"00 Falta Info")</f>
        <v>Mariscos</v>
      </c>
      <c r="D821" s="55">
        <v>46134</v>
      </c>
      <c r="E821" s="39" t="s">
        <v>111</v>
      </c>
      <c r="F821" s="40">
        <v>4.8</v>
      </c>
      <c r="G821" s="56">
        <v>111778</v>
      </c>
      <c r="H821" s="42">
        <v>16.46</v>
      </c>
      <c r="I821" s="43" t="s">
        <v>73</v>
      </c>
      <c r="J821" s="56">
        <v>6790.43</v>
      </c>
      <c r="K821" s="40">
        <v>5.9</v>
      </c>
      <c r="L821" s="45" t="s">
        <v>74</v>
      </c>
      <c r="M821" s="46" t="s">
        <v>444</v>
      </c>
      <c r="N821" s="40">
        <v>10</v>
      </c>
      <c r="O821" s="57">
        <v>46121</v>
      </c>
      <c r="P821" s="57">
        <v>46127</v>
      </c>
      <c r="Q821" s="49">
        <v>7</v>
      </c>
      <c r="R821" s="49">
        <v>3</v>
      </c>
      <c r="S821" s="58">
        <v>0.35</v>
      </c>
      <c r="T821" s="57">
        <v>46128</v>
      </c>
      <c r="U821" s="49">
        <v>7</v>
      </c>
      <c r="V821" s="42">
        <v>12</v>
      </c>
      <c r="W821" s="40">
        <v>0</v>
      </c>
      <c r="X821" s="59">
        <v>0</v>
      </c>
      <c r="Y821" s="40">
        <v>20</v>
      </c>
      <c r="Z821" s="56">
        <v>14308.406071428573</v>
      </c>
    </row>
    <row r="822" spans="1:26" x14ac:dyDescent="0.25">
      <c r="A822" s="38">
        <f>IFERROR(VLOOKUP(InteliPar[[#This Row],[Nombre de Articulo]],Productos[],4,FALSE),"00 Falta Info")</f>
        <v>0</v>
      </c>
      <c r="B822" s="34" t="str">
        <f>IFERROR(VLOOKUP(InteliPar[[#This Row],[Nombre de Articulo]],Productos[],3,FALSE),"00 Falta Info")</f>
        <v>Mariscos</v>
      </c>
      <c r="C822" s="34" t="str">
        <f>IFERROR(VLOOKUP(InteliPar[[#This Row],[Nombre de Articulo]],Productos[],2,FALSE),"00 Falta Info")</f>
        <v>Mariscos</v>
      </c>
      <c r="D822" s="55">
        <v>46134</v>
      </c>
      <c r="E822" s="39" t="s">
        <v>112</v>
      </c>
      <c r="F822" s="40">
        <v>6.2</v>
      </c>
      <c r="G822" s="56">
        <v>160712</v>
      </c>
      <c r="H822" s="42">
        <v>11.49</v>
      </c>
      <c r="I822" s="43" t="s">
        <v>73</v>
      </c>
      <c r="J822" s="56">
        <v>13990</v>
      </c>
      <c r="K822" s="40">
        <v>6.2</v>
      </c>
      <c r="L822" s="45" t="s">
        <v>74</v>
      </c>
      <c r="M822" s="46" t="s">
        <v>444</v>
      </c>
      <c r="N822" s="40">
        <v>12</v>
      </c>
      <c r="O822" s="57">
        <v>46121</v>
      </c>
      <c r="P822" s="57">
        <v>46127</v>
      </c>
      <c r="Q822" s="49">
        <v>7</v>
      </c>
      <c r="R822" s="49">
        <v>3</v>
      </c>
      <c r="S822" s="58">
        <v>0.35</v>
      </c>
      <c r="T822" s="57">
        <v>46128</v>
      </c>
      <c r="U822" s="49">
        <v>7</v>
      </c>
      <c r="V822" s="42">
        <v>12</v>
      </c>
      <c r="W822" s="40">
        <v>1</v>
      </c>
      <c r="X822" s="59">
        <v>13990</v>
      </c>
      <c r="Y822" s="40">
        <v>13</v>
      </c>
      <c r="Z822" s="56">
        <v>0</v>
      </c>
    </row>
    <row r="823" spans="1:26" x14ac:dyDescent="0.25">
      <c r="A823" s="38">
        <f>IFERROR(VLOOKUP(InteliPar[[#This Row],[Nombre de Articulo]],Productos[],4,FALSE),"00 Falta Info")</f>
        <v>0</v>
      </c>
      <c r="B823" s="34" t="str">
        <f>IFERROR(VLOOKUP(InteliPar[[#This Row],[Nombre de Articulo]],Productos[],3,FALSE),"00 Falta Info")</f>
        <v>Mariscos</v>
      </c>
      <c r="C823" s="34" t="str">
        <f>IFERROR(VLOOKUP(InteliPar[[#This Row],[Nombre de Articulo]],Productos[],2,FALSE),"00 Falta Info")</f>
        <v>Mariscos</v>
      </c>
      <c r="D823" s="55">
        <v>46134</v>
      </c>
      <c r="E823" s="39" t="s">
        <v>113</v>
      </c>
      <c r="F823" s="40">
        <v>4.5</v>
      </c>
      <c r="G823" s="56">
        <v>706522</v>
      </c>
      <c r="H823" s="42">
        <v>26.16</v>
      </c>
      <c r="I823" s="43" t="s">
        <v>73</v>
      </c>
      <c r="J823" s="56">
        <v>27011.439999999999</v>
      </c>
      <c r="K823" s="40">
        <v>7.1</v>
      </c>
      <c r="L823" s="45" t="s">
        <v>74</v>
      </c>
      <c r="M823" s="46" t="s">
        <v>447</v>
      </c>
      <c r="N823" s="40">
        <v>0</v>
      </c>
      <c r="O823" s="57">
        <v>46121</v>
      </c>
      <c r="P823" s="57">
        <v>46127</v>
      </c>
      <c r="Q823" s="49">
        <v>7</v>
      </c>
      <c r="R823" s="49">
        <v>3</v>
      </c>
      <c r="S823" s="58">
        <v>0.35</v>
      </c>
      <c r="T823" s="57">
        <v>46128</v>
      </c>
      <c r="U823" s="49">
        <v>7</v>
      </c>
      <c r="V823" s="42">
        <v>14</v>
      </c>
      <c r="W823" s="40">
        <v>0</v>
      </c>
      <c r="X823" s="59">
        <v>0</v>
      </c>
      <c r="Y823" s="40">
        <v>26</v>
      </c>
      <c r="Z823" s="56">
        <v>232877.20057142852</v>
      </c>
    </row>
    <row r="824" spans="1:26" x14ac:dyDescent="0.25">
      <c r="A824" s="38">
        <f>IFERROR(VLOOKUP(InteliPar[[#This Row],[Nombre de Articulo]],Productos[],4,FALSE),"00 Falta Info")</f>
        <v>0</v>
      </c>
      <c r="B824" s="34" t="str">
        <f>IFERROR(VLOOKUP(InteliPar[[#This Row],[Nombre de Articulo]],Productos[],3,FALSE),"00 Falta Info")</f>
        <v>Mariscos</v>
      </c>
      <c r="C824" s="34" t="str">
        <f>IFERROR(VLOOKUP(InteliPar[[#This Row],[Nombre de Articulo]],Productos[],2,FALSE),"00 Falta Info")</f>
        <v>Mariscos</v>
      </c>
      <c r="D824" s="55">
        <v>46134</v>
      </c>
      <c r="E824" s="39" t="s">
        <v>114</v>
      </c>
      <c r="F824" s="40">
        <v>2.8</v>
      </c>
      <c r="G824" s="56">
        <v>138288</v>
      </c>
      <c r="H824" s="42">
        <v>9.26</v>
      </c>
      <c r="I824" s="43" t="s">
        <v>73</v>
      </c>
      <c r="J824" s="56">
        <v>14926.79</v>
      </c>
      <c r="K824" s="40">
        <v>3.3</v>
      </c>
      <c r="L824" s="45" t="s">
        <v>74</v>
      </c>
      <c r="M824" s="46" t="s">
        <v>444</v>
      </c>
      <c r="N824" s="40">
        <v>5</v>
      </c>
      <c r="O824" s="57">
        <v>46121</v>
      </c>
      <c r="P824" s="57">
        <v>46127</v>
      </c>
      <c r="Q824" s="49">
        <v>7</v>
      </c>
      <c r="R824" s="49">
        <v>3</v>
      </c>
      <c r="S824" s="58">
        <v>0.35</v>
      </c>
      <c r="T824" s="57">
        <v>46128</v>
      </c>
      <c r="U824" s="49">
        <v>7</v>
      </c>
      <c r="V824" s="42">
        <v>7</v>
      </c>
      <c r="W824" s="40">
        <v>0</v>
      </c>
      <c r="X824" s="59">
        <v>0</v>
      </c>
      <c r="Y824" s="40">
        <v>20</v>
      </c>
      <c r="Z824" s="56">
        <v>17592.288214285716</v>
      </c>
    </row>
    <row r="825" spans="1:26" x14ac:dyDescent="0.25">
      <c r="A825" s="38">
        <f>IFERROR(VLOOKUP(InteliPar[[#This Row],[Nombre de Articulo]],Productos[],4,FALSE),"00 Falta Info")</f>
        <v>0</v>
      </c>
      <c r="B825" s="34" t="str">
        <f>IFERROR(VLOOKUP(InteliPar[[#This Row],[Nombre de Articulo]],Productos[],3,FALSE),"00 Falta Info")</f>
        <v>Mariscos</v>
      </c>
      <c r="C825" s="34" t="str">
        <f>IFERROR(VLOOKUP(InteliPar[[#This Row],[Nombre de Articulo]],Productos[],2,FALSE),"00 Falta Info")</f>
        <v>Mariscos</v>
      </c>
      <c r="D825" s="55">
        <v>46134</v>
      </c>
      <c r="E825" s="39" t="s">
        <v>115</v>
      </c>
      <c r="F825" s="40">
        <v>2.1</v>
      </c>
      <c r="G825" s="56">
        <v>118654</v>
      </c>
      <c r="H825" s="42">
        <v>7.96</v>
      </c>
      <c r="I825" s="43" t="s">
        <v>73</v>
      </c>
      <c r="J825" s="56">
        <v>14900</v>
      </c>
      <c r="K825" s="40">
        <v>4.5999999999999996</v>
      </c>
      <c r="L825" s="45" t="s">
        <v>74</v>
      </c>
      <c r="M825" s="46" t="s">
        <v>444</v>
      </c>
      <c r="N825" s="40">
        <v>0</v>
      </c>
      <c r="O825" s="57">
        <v>46121</v>
      </c>
      <c r="P825" s="57">
        <v>46127</v>
      </c>
      <c r="Q825" s="49">
        <v>7</v>
      </c>
      <c r="R825" s="49">
        <v>3</v>
      </c>
      <c r="S825" s="58">
        <v>0.35</v>
      </c>
      <c r="T825" s="57">
        <v>46128</v>
      </c>
      <c r="U825" s="49">
        <v>7</v>
      </c>
      <c r="V825" s="42">
        <v>9</v>
      </c>
      <c r="W825" s="40">
        <v>2</v>
      </c>
      <c r="X825" s="59">
        <v>29800</v>
      </c>
      <c r="Y825" s="40">
        <v>12</v>
      </c>
      <c r="Z825" s="56">
        <v>0</v>
      </c>
    </row>
    <row r="826" spans="1:26" x14ac:dyDescent="0.25">
      <c r="A826" s="38">
        <f>IFERROR(VLOOKUP(InteliPar[[#This Row],[Nombre de Articulo]],Productos[],4,FALSE),"00 Falta Info")</f>
        <v>0</v>
      </c>
      <c r="B826" s="34" t="str">
        <f>IFERROR(VLOOKUP(InteliPar[[#This Row],[Nombre de Articulo]],Productos[],3,FALSE),"00 Falta Info")</f>
        <v>Mariscos</v>
      </c>
      <c r="C826" s="34" t="str">
        <f>IFERROR(VLOOKUP(InteliPar[[#This Row],[Nombre de Articulo]],Productos[],2,FALSE),"00 Falta Info")</f>
        <v>Mariscos</v>
      </c>
      <c r="D826" s="55">
        <v>46134</v>
      </c>
      <c r="E826" s="39" t="s">
        <v>116</v>
      </c>
      <c r="F826" s="40">
        <v>2.1</v>
      </c>
      <c r="G826" s="56">
        <v>64195.4</v>
      </c>
      <c r="H826" s="42">
        <v>7.64</v>
      </c>
      <c r="I826" s="43" t="s">
        <v>73</v>
      </c>
      <c r="J826" s="56">
        <v>8400</v>
      </c>
      <c r="K826" s="40">
        <v>8.3000000000000007</v>
      </c>
      <c r="L826" s="45" t="s">
        <v>74</v>
      </c>
      <c r="M826" s="46" t="s">
        <v>460</v>
      </c>
      <c r="N826" s="40">
        <v>8</v>
      </c>
      <c r="O826" s="57">
        <v>46121</v>
      </c>
      <c r="P826" s="57">
        <v>46127</v>
      </c>
      <c r="Q826" s="49">
        <v>7</v>
      </c>
      <c r="R826" s="49">
        <v>3</v>
      </c>
      <c r="S826" s="58">
        <v>0.35</v>
      </c>
      <c r="T826" s="57">
        <v>46128</v>
      </c>
      <c r="U826" s="49">
        <v>7</v>
      </c>
      <c r="V826" s="42">
        <v>17</v>
      </c>
      <c r="W826" s="40">
        <v>10</v>
      </c>
      <c r="X826" s="59">
        <v>84000</v>
      </c>
      <c r="Y826" s="40">
        <v>6</v>
      </c>
      <c r="Z826" s="56">
        <v>0</v>
      </c>
    </row>
    <row r="827" spans="1:26" x14ac:dyDescent="0.25">
      <c r="A827" s="38">
        <f>IFERROR(VLOOKUP(InteliPar[[#This Row],[Nombre de Articulo]],Productos[],4,FALSE),"00 Falta Info")</f>
        <v>0</v>
      </c>
      <c r="B827" s="34" t="str">
        <f>IFERROR(VLOOKUP(InteliPar[[#This Row],[Nombre de Articulo]],Productos[],3,FALSE),"00 Falta Info")</f>
        <v>Mariscos</v>
      </c>
      <c r="C827" s="34" t="str">
        <f>IFERROR(VLOOKUP(InteliPar[[#This Row],[Nombre de Articulo]],Productos[],2,FALSE),"00 Falta Info")</f>
        <v>Mariscos</v>
      </c>
      <c r="D827" s="55">
        <v>46134</v>
      </c>
      <c r="E827" s="39" t="s">
        <v>117</v>
      </c>
      <c r="F827" s="40">
        <v>26.7</v>
      </c>
      <c r="G827" s="56">
        <v>654584</v>
      </c>
      <c r="H827" s="42">
        <v>72.19</v>
      </c>
      <c r="I827" s="43" t="s">
        <v>73</v>
      </c>
      <c r="J827" s="56">
        <v>9066.91</v>
      </c>
      <c r="K827" s="40">
        <v>26.7</v>
      </c>
      <c r="L827" s="45" t="s">
        <v>74</v>
      </c>
      <c r="M827" s="46" t="s">
        <v>447</v>
      </c>
      <c r="N827" s="40">
        <v>20</v>
      </c>
      <c r="O827" s="57">
        <v>46121</v>
      </c>
      <c r="P827" s="57">
        <v>46127</v>
      </c>
      <c r="Q827" s="49">
        <v>7</v>
      </c>
      <c r="R827" s="49">
        <v>3</v>
      </c>
      <c r="S827" s="58">
        <v>0.35</v>
      </c>
      <c r="T827" s="57">
        <v>46128</v>
      </c>
      <c r="U827" s="49">
        <v>7</v>
      </c>
      <c r="V827" s="42">
        <v>52</v>
      </c>
      <c r="W827" s="40">
        <v>0</v>
      </c>
      <c r="X827" s="59">
        <v>0</v>
      </c>
      <c r="Y827" s="40">
        <v>19</v>
      </c>
      <c r="Z827" s="56">
        <v>51875.677928571429</v>
      </c>
    </row>
    <row r="828" spans="1:26" x14ac:dyDescent="0.25">
      <c r="A828" s="38">
        <f>IFERROR(VLOOKUP(InteliPar[[#This Row],[Nombre de Articulo]],Productos[],4,FALSE),"00 Falta Info")</f>
        <v>0</v>
      </c>
      <c r="B828" s="34" t="str">
        <f>IFERROR(VLOOKUP(InteliPar[[#This Row],[Nombre de Articulo]],Productos[],3,FALSE),"00 Falta Info")</f>
        <v>Embutidos</v>
      </c>
      <c r="C828" s="34" t="str">
        <f>IFERROR(VLOOKUP(InteliPar[[#This Row],[Nombre de Articulo]],Productos[],2,FALSE),"00 Falta Info")</f>
        <v>Embutidos</v>
      </c>
      <c r="D828" s="55">
        <v>46134</v>
      </c>
      <c r="E828" s="39" t="s">
        <v>93</v>
      </c>
      <c r="F828" s="40">
        <v>2.8</v>
      </c>
      <c r="G828" s="56">
        <v>183946</v>
      </c>
      <c r="H828" s="42">
        <v>8.93</v>
      </c>
      <c r="I828" s="43" t="s">
        <v>73</v>
      </c>
      <c r="J828" s="56">
        <v>20608.150000000001</v>
      </c>
      <c r="K828" s="40">
        <v>3.9</v>
      </c>
      <c r="L828" s="45" t="s">
        <v>74</v>
      </c>
      <c r="M828" s="46" t="s">
        <v>448</v>
      </c>
      <c r="N828" s="40">
        <v>5</v>
      </c>
      <c r="O828" s="57">
        <v>46121</v>
      </c>
      <c r="P828" s="57">
        <v>46127</v>
      </c>
      <c r="Q828" s="49">
        <v>7</v>
      </c>
      <c r="R828" s="49">
        <v>3</v>
      </c>
      <c r="S828" s="58">
        <v>0.35</v>
      </c>
      <c r="T828" s="57">
        <v>46128</v>
      </c>
      <c r="U828" s="49">
        <v>7</v>
      </c>
      <c r="V828" s="42">
        <v>8</v>
      </c>
      <c r="W828" s="40">
        <v>0</v>
      </c>
      <c r="X828" s="59">
        <v>0</v>
      </c>
      <c r="Y828" s="40">
        <v>16</v>
      </c>
      <c r="Z828" s="56">
        <v>0</v>
      </c>
    </row>
    <row r="829" spans="1:26" x14ac:dyDescent="0.25">
      <c r="A829" s="38">
        <f>IFERROR(VLOOKUP(InteliPar[[#This Row],[Nombre de Articulo]],Productos[],4,FALSE),"00 Falta Info")</f>
        <v>0</v>
      </c>
      <c r="B829" s="34" t="str">
        <f>IFERROR(VLOOKUP(InteliPar[[#This Row],[Nombre de Articulo]],Productos[],3,FALSE),"00 Falta Info")</f>
        <v>Embutidos</v>
      </c>
      <c r="C829" s="34" t="str">
        <f>IFERROR(VLOOKUP(InteliPar[[#This Row],[Nombre de Articulo]],Productos[],2,FALSE),"00 Falta Info")</f>
        <v>Embutidos</v>
      </c>
      <c r="D829" s="55">
        <v>46134</v>
      </c>
      <c r="E829" s="39" t="s">
        <v>94</v>
      </c>
      <c r="F829" s="40">
        <v>1.9</v>
      </c>
      <c r="G829" s="56">
        <v>31420.9</v>
      </c>
      <c r="H829" s="42">
        <v>3.09</v>
      </c>
      <c r="I829" s="43" t="s">
        <v>73</v>
      </c>
      <c r="J829" s="56">
        <v>10168.58</v>
      </c>
      <c r="K829" s="40">
        <v>1.9</v>
      </c>
      <c r="L829" s="45" t="s">
        <v>74</v>
      </c>
      <c r="M829" s="46" t="s">
        <v>449</v>
      </c>
      <c r="N829" s="40">
        <v>0</v>
      </c>
      <c r="O829" s="57">
        <v>46121</v>
      </c>
      <c r="P829" s="57">
        <v>46127</v>
      </c>
      <c r="Q829" s="49">
        <v>7</v>
      </c>
      <c r="R829" s="49">
        <v>3</v>
      </c>
      <c r="S829" s="58">
        <v>0.35</v>
      </c>
      <c r="T829" s="57">
        <v>46128</v>
      </c>
      <c r="U829" s="49">
        <v>7</v>
      </c>
      <c r="V829" s="42">
        <v>4</v>
      </c>
      <c r="W829" s="40">
        <v>1</v>
      </c>
      <c r="X829" s="59">
        <v>10168.58</v>
      </c>
      <c r="Y829" s="40">
        <v>11</v>
      </c>
      <c r="Z829" s="56">
        <v>0</v>
      </c>
    </row>
    <row r="830" spans="1:26" x14ac:dyDescent="0.25">
      <c r="A830" s="38">
        <f>IFERROR(VLOOKUP(InteliPar[[#This Row],[Nombre de Articulo]],Productos[],4,FALSE),"00 Falta Info")</f>
        <v>0</v>
      </c>
      <c r="B830" s="34" t="str">
        <f>IFERROR(VLOOKUP(InteliPar[[#This Row],[Nombre de Articulo]],Productos[],3,FALSE),"00 Falta Info")</f>
        <v>Lacteos</v>
      </c>
      <c r="C830" s="34" t="str">
        <f>IFERROR(VLOOKUP(InteliPar[[#This Row],[Nombre de Articulo]],Productos[],2,FALSE),"00 Falta Info")</f>
        <v>Quesos</v>
      </c>
      <c r="D830" s="55">
        <v>46134</v>
      </c>
      <c r="E830" s="39" t="s">
        <v>118</v>
      </c>
      <c r="F830" s="40">
        <v>41</v>
      </c>
      <c r="G830" s="56">
        <v>460898</v>
      </c>
      <c r="H830" s="42">
        <v>110</v>
      </c>
      <c r="I830" s="43" t="s">
        <v>450</v>
      </c>
      <c r="J830" s="56">
        <v>4189.9799999999996</v>
      </c>
      <c r="K830" s="40">
        <v>61</v>
      </c>
      <c r="L830" s="45" t="s">
        <v>451</v>
      </c>
      <c r="M830" s="46" t="s">
        <v>452</v>
      </c>
      <c r="N830" s="40">
        <v>64</v>
      </c>
      <c r="O830" s="57">
        <v>46121</v>
      </c>
      <c r="P830" s="57">
        <v>46127</v>
      </c>
      <c r="Q830" s="49">
        <v>7</v>
      </c>
      <c r="R830" s="49">
        <v>3</v>
      </c>
      <c r="S830" s="58">
        <v>0.35</v>
      </c>
      <c r="T830" s="57">
        <v>46128</v>
      </c>
      <c r="U830" s="49">
        <v>7</v>
      </c>
      <c r="V830" s="42">
        <v>118</v>
      </c>
      <c r="W830" s="40">
        <v>8</v>
      </c>
      <c r="X830" s="59">
        <v>33519.839999999997</v>
      </c>
      <c r="Y830" s="40">
        <v>13</v>
      </c>
      <c r="Z830" s="56">
        <v>0</v>
      </c>
    </row>
    <row r="831" spans="1:26" x14ac:dyDescent="0.25">
      <c r="A831" s="38">
        <f>IFERROR(VLOOKUP(InteliPar[[#This Row],[Nombre de Articulo]],Productos[],4,FALSE),"00 Falta Info")</f>
        <v>0</v>
      </c>
      <c r="B831" s="34" t="str">
        <f>IFERROR(VLOOKUP(InteliPar[[#This Row],[Nombre de Articulo]],Productos[],3,FALSE),"00 Falta Info")</f>
        <v>Lacteos</v>
      </c>
      <c r="C831" s="34" t="str">
        <f>IFERROR(VLOOKUP(InteliPar[[#This Row],[Nombre de Articulo]],Productos[],2,FALSE),"00 Falta Info")</f>
        <v>Quesos</v>
      </c>
      <c r="D831" s="55">
        <v>46134</v>
      </c>
      <c r="E831" s="39" t="s">
        <v>120</v>
      </c>
      <c r="F831" s="40">
        <v>28.5</v>
      </c>
      <c r="G831" s="56">
        <v>365189</v>
      </c>
      <c r="H831" s="42">
        <v>29.47</v>
      </c>
      <c r="I831" s="43" t="s">
        <v>73</v>
      </c>
      <c r="J831" s="56">
        <v>12390</v>
      </c>
      <c r="K831" s="40">
        <v>34.9</v>
      </c>
      <c r="L831" s="45" t="s">
        <v>74</v>
      </c>
      <c r="M831" s="46" t="s">
        <v>452</v>
      </c>
      <c r="N831" s="40">
        <v>20</v>
      </c>
      <c r="O831" s="57">
        <v>46121</v>
      </c>
      <c r="P831" s="57">
        <v>46127</v>
      </c>
      <c r="Q831" s="49">
        <v>7</v>
      </c>
      <c r="R831" s="49">
        <v>3</v>
      </c>
      <c r="S831" s="58">
        <v>0.35</v>
      </c>
      <c r="T831" s="57">
        <v>46128</v>
      </c>
      <c r="U831" s="49">
        <v>7</v>
      </c>
      <c r="V831" s="42">
        <v>68</v>
      </c>
      <c r="W831" s="40">
        <v>39</v>
      </c>
      <c r="X831" s="59">
        <v>483210</v>
      </c>
      <c r="Y831" s="40">
        <v>6</v>
      </c>
      <c r="Z831" s="56">
        <v>0</v>
      </c>
    </row>
    <row r="832" spans="1:26" x14ac:dyDescent="0.25">
      <c r="A832" s="38">
        <f>IFERROR(VLOOKUP(InteliPar[[#This Row],[Nombre de Articulo]],Productos[],4,FALSE),"00 Falta Info")</f>
        <v>0</v>
      </c>
      <c r="B832" s="34" t="str">
        <f>IFERROR(VLOOKUP(InteliPar[[#This Row],[Nombre de Articulo]],Productos[],3,FALSE),"00 Falta Info")</f>
        <v>Lacteos</v>
      </c>
      <c r="C832" s="34" t="str">
        <f>IFERROR(VLOOKUP(InteliPar[[#This Row],[Nombre de Articulo]],Productos[],2,FALSE),"00 Falta Info")</f>
        <v>Quesos</v>
      </c>
      <c r="D832" s="55">
        <v>46134</v>
      </c>
      <c r="E832" s="39" t="s">
        <v>88</v>
      </c>
      <c r="F832" s="40">
        <v>2.2999999999999998</v>
      </c>
      <c r="G832" s="56">
        <v>69509.5</v>
      </c>
      <c r="H832" s="42">
        <v>5.35</v>
      </c>
      <c r="I832" s="43" t="s">
        <v>73</v>
      </c>
      <c r="J832" s="56">
        <v>12990</v>
      </c>
      <c r="K832" s="40">
        <v>2.4</v>
      </c>
      <c r="L832" s="45" t="s">
        <v>74</v>
      </c>
      <c r="M832" s="46" t="s">
        <v>448</v>
      </c>
      <c r="N832" s="40">
        <v>0</v>
      </c>
      <c r="O832" s="57">
        <v>46121</v>
      </c>
      <c r="P832" s="57">
        <v>46127</v>
      </c>
      <c r="Q832" s="49">
        <v>7</v>
      </c>
      <c r="R832" s="49">
        <v>3</v>
      </c>
      <c r="S832" s="58">
        <v>0.35</v>
      </c>
      <c r="T832" s="57">
        <v>46128</v>
      </c>
      <c r="U832" s="49">
        <v>7</v>
      </c>
      <c r="V832" s="42">
        <v>5</v>
      </c>
      <c r="W832" s="40">
        <v>0</v>
      </c>
      <c r="X832" s="59">
        <v>0</v>
      </c>
      <c r="Y832" s="40">
        <v>16</v>
      </c>
      <c r="Z832" s="56">
        <v>0</v>
      </c>
    </row>
    <row r="833" spans="1:26" x14ac:dyDescent="0.25">
      <c r="A833" s="38">
        <f>IFERROR(VLOOKUP(InteliPar[[#This Row],[Nombre de Articulo]],Productos[],4,FALSE),"00 Falta Info")</f>
        <v>0</v>
      </c>
      <c r="B833" s="34" t="str">
        <f>IFERROR(VLOOKUP(InteliPar[[#This Row],[Nombre de Articulo]],Productos[],3,FALSE),"00 Falta Info")</f>
        <v>Lacteos</v>
      </c>
      <c r="C833" s="34" t="str">
        <f>IFERROR(VLOOKUP(InteliPar[[#This Row],[Nombre de Articulo]],Productos[],2,FALSE),"00 Falta Info")</f>
        <v>Quesos</v>
      </c>
      <c r="D833" s="55">
        <v>46134</v>
      </c>
      <c r="E833" s="39" t="s">
        <v>121</v>
      </c>
      <c r="F833" s="40">
        <v>5.8</v>
      </c>
      <c r="G833" s="56">
        <v>135625</v>
      </c>
      <c r="H833" s="42">
        <v>9.91</v>
      </c>
      <c r="I833" s="43" t="s">
        <v>73</v>
      </c>
      <c r="J833" s="56">
        <v>13690.03</v>
      </c>
      <c r="K833" s="40">
        <v>5.8</v>
      </c>
      <c r="L833" s="45" t="s">
        <v>74</v>
      </c>
      <c r="M833" s="46" t="s">
        <v>448</v>
      </c>
      <c r="N833" s="40">
        <v>7</v>
      </c>
      <c r="O833" s="57">
        <v>46121</v>
      </c>
      <c r="P833" s="57">
        <v>46127</v>
      </c>
      <c r="Q833" s="49">
        <v>7</v>
      </c>
      <c r="R833" s="49">
        <v>3</v>
      </c>
      <c r="S833" s="58">
        <v>0.35</v>
      </c>
      <c r="T833" s="57">
        <v>46128</v>
      </c>
      <c r="U833" s="49">
        <v>7</v>
      </c>
      <c r="V833" s="42">
        <v>12</v>
      </c>
      <c r="W833" s="40">
        <v>3</v>
      </c>
      <c r="X833" s="59">
        <v>41070.090000000004</v>
      </c>
      <c r="Y833" s="40">
        <v>12</v>
      </c>
      <c r="Z833" s="56">
        <v>0</v>
      </c>
    </row>
    <row r="834" spans="1:26" x14ac:dyDescent="0.25">
      <c r="A834" s="38">
        <f>IFERROR(VLOOKUP(InteliPar[[#This Row],[Nombre de Articulo]],Productos[],4,FALSE),"00 Falta Info")</f>
        <v>0</v>
      </c>
      <c r="B834" s="34" t="str">
        <f>IFERROR(VLOOKUP(InteliPar[[#This Row],[Nombre de Articulo]],Productos[],3,FALSE),"00 Falta Info")</f>
        <v>Lacteos</v>
      </c>
      <c r="C834" s="34" t="str">
        <f>IFERROR(VLOOKUP(InteliPar[[#This Row],[Nombre de Articulo]],Productos[],2,FALSE),"00 Falta Info")</f>
        <v>Quesos</v>
      </c>
      <c r="D834" s="55">
        <v>46134</v>
      </c>
      <c r="E834" s="39" t="s">
        <v>89</v>
      </c>
      <c r="F834" s="40">
        <v>0.4</v>
      </c>
      <c r="G834" s="56">
        <v>82542.899999999994</v>
      </c>
      <c r="H834" s="42">
        <v>5.89</v>
      </c>
      <c r="I834" s="43" t="s">
        <v>73</v>
      </c>
      <c r="J834" s="56">
        <v>14023.6</v>
      </c>
      <c r="K834" s="40">
        <v>1.2</v>
      </c>
      <c r="L834" s="45" t="s">
        <v>74</v>
      </c>
      <c r="M834" s="46" t="s">
        <v>448</v>
      </c>
      <c r="N834" s="40">
        <v>2</v>
      </c>
      <c r="O834" s="57">
        <v>46121</v>
      </c>
      <c r="P834" s="57">
        <v>46127</v>
      </c>
      <c r="Q834" s="49">
        <v>7</v>
      </c>
      <c r="R834" s="49">
        <v>3</v>
      </c>
      <c r="S834" s="58">
        <v>0.35</v>
      </c>
      <c r="T834" s="57">
        <v>46128</v>
      </c>
      <c r="U834" s="49">
        <v>7</v>
      </c>
      <c r="V834" s="42">
        <v>3</v>
      </c>
      <c r="W834" s="40">
        <v>0</v>
      </c>
      <c r="X834" s="59">
        <v>0</v>
      </c>
      <c r="Y834" s="40">
        <v>34</v>
      </c>
      <c r="Z834" s="56">
        <v>39666.754285714291</v>
      </c>
    </row>
    <row r="835" spans="1:26" x14ac:dyDescent="0.25">
      <c r="A835" s="38">
        <f>IFERROR(VLOOKUP(InteliPar[[#This Row],[Nombre de Articulo]],Productos[],4,FALSE),"00 Falta Info")</f>
        <v>0</v>
      </c>
      <c r="B835" s="34" t="str">
        <f>IFERROR(VLOOKUP(InteliPar[[#This Row],[Nombre de Articulo]],Productos[],3,FALSE),"00 Falta Info")</f>
        <v>Lacteos</v>
      </c>
      <c r="C835" s="34" t="str">
        <f>IFERROR(VLOOKUP(InteliPar[[#This Row],[Nombre de Articulo]],Productos[],2,FALSE),"00 Falta Info")</f>
        <v>Quesos</v>
      </c>
      <c r="D835" s="55">
        <v>46134</v>
      </c>
      <c r="E835" s="39" t="s">
        <v>122</v>
      </c>
      <c r="F835" s="40">
        <v>0.3</v>
      </c>
      <c r="G835" s="56">
        <v>65090.8</v>
      </c>
      <c r="H835" s="42">
        <v>2.33</v>
      </c>
      <c r="I835" s="43" t="s">
        <v>73</v>
      </c>
      <c r="J835" s="56">
        <v>27912.02</v>
      </c>
      <c r="K835" s="40">
        <v>0.6</v>
      </c>
      <c r="L835" s="45" t="s">
        <v>74</v>
      </c>
      <c r="M835" s="46" t="s">
        <v>91</v>
      </c>
      <c r="N835" s="40">
        <v>0</v>
      </c>
      <c r="O835" s="57">
        <v>46121</v>
      </c>
      <c r="P835" s="57">
        <v>46127</v>
      </c>
      <c r="Q835" s="49">
        <v>7</v>
      </c>
      <c r="R835" s="49">
        <v>3</v>
      </c>
      <c r="S835" s="58">
        <v>0.35</v>
      </c>
      <c r="T835" s="57">
        <v>46128</v>
      </c>
      <c r="U835" s="49">
        <v>7</v>
      </c>
      <c r="V835" s="42">
        <v>2</v>
      </c>
      <c r="W835" s="40">
        <v>0</v>
      </c>
      <c r="X835" s="59">
        <v>0</v>
      </c>
      <c r="Y835" s="40">
        <v>27</v>
      </c>
      <c r="Z835" s="56">
        <v>22728.359142857142</v>
      </c>
    </row>
    <row r="836" spans="1:26" x14ac:dyDescent="0.25">
      <c r="A836" s="38">
        <f>IFERROR(VLOOKUP(InteliPar[[#This Row],[Nombre de Articulo]],Productos[],4,FALSE),"00 Falta Info")</f>
        <v>0</v>
      </c>
      <c r="B836" s="34" t="str">
        <f>IFERROR(VLOOKUP(InteliPar[[#This Row],[Nombre de Articulo]],Productos[],3,FALSE),"00 Falta Info")</f>
        <v>Lacteos</v>
      </c>
      <c r="C836" s="34" t="str">
        <f>IFERROR(VLOOKUP(InteliPar[[#This Row],[Nombre de Articulo]],Productos[],2,FALSE),"00 Falta Info")</f>
        <v>Quesos</v>
      </c>
      <c r="D836" s="55">
        <v>46134</v>
      </c>
      <c r="E836" s="39" t="s">
        <v>123</v>
      </c>
      <c r="F836" s="40">
        <v>4.9000000000000004</v>
      </c>
      <c r="G836" s="56">
        <v>115509</v>
      </c>
      <c r="H836" s="42">
        <v>11.56</v>
      </c>
      <c r="I836" s="43" t="s">
        <v>73</v>
      </c>
      <c r="J836" s="56">
        <v>9991.51</v>
      </c>
      <c r="K836" s="40">
        <v>5.0999999999999996</v>
      </c>
      <c r="L836" s="45" t="s">
        <v>74</v>
      </c>
      <c r="M836" s="46" t="s">
        <v>448</v>
      </c>
      <c r="N836" s="40">
        <v>4.0999999999999996</v>
      </c>
      <c r="O836" s="57">
        <v>46121</v>
      </c>
      <c r="P836" s="57">
        <v>46127</v>
      </c>
      <c r="Q836" s="49">
        <v>7</v>
      </c>
      <c r="R836" s="49">
        <v>3</v>
      </c>
      <c r="S836" s="58">
        <v>0.35</v>
      </c>
      <c r="T836" s="57">
        <v>46128</v>
      </c>
      <c r="U836" s="49">
        <v>7</v>
      </c>
      <c r="V836" s="42">
        <v>10</v>
      </c>
      <c r="W836" s="40">
        <v>0</v>
      </c>
      <c r="X836" s="59">
        <v>0</v>
      </c>
      <c r="Y836" s="40">
        <v>16</v>
      </c>
      <c r="Z836" s="56">
        <v>0</v>
      </c>
    </row>
    <row r="837" spans="1:26" x14ac:dyDescent="0.25">
      <c r="A837" s="38">
        <f>IFERROR(VLOOKUP(InteliPar[[#This Row],[Nombre de Articulo]],Productos[],4,FALSE),"00 Falta Info")</f>
        <v>0</v>
      </c>
      <c r="B837" s="34" t="str">
        <f>IFERROR(VLOOKUP(InteliPar[[#This Row],[Nombre de Articulo]],Productos[],3,FALSE),"00 Falta Info")</f>
        <v>Lacteos</v>
      </c>
      <c r="C837" s="34" t="str">
        <f>IFERROR(VLOOKUP(InteliPar[[#This Row],[Nombre de Articulo]],Productos[],2,FALSE),"00 Falta Info")</f>
        <v>Quesos</v>
      </c>
      <c r="D837" s="55">
        <v>46134</v>
      </c>
      <c r="E837" s="39" t="s">
        <v>90</v>
      </c>
      <c r="F837" s="40">
        <v>0.3</v>
      </c>
      <c r="G837" s="56">
        <v>51337.9</v>
      </c>
      <c r="H837" s="42">
        <v>2.59</v>
      </c>
      <c r="I837" s="43" t="s">
        <v>73</v>
      </c>
      <c r="J837" s="56">
        <v>19791.02</v>
      </c>
      <c r="K837" s="40">
        <v>0.3</v>
      </c>
      <c r="L837" s="45" t="s">
        <v>74</v>
      </c>
      <c r="M837" s="46" t="s">
        <v>91</v>
      </c>
      <c r="N837" s="40">
        <v>0</v>
      </c>
      <c r="O837" s="57">
        <v>46121</v>
      </c>
      <c r="P837" s="57">
        <v>46127</v>
      </c>
      <c r="Q837" s="49">
        <v>7</v>
      </c>
      <c r="R837" s="49">
        <v>3</v>
      </c>
      <c r="S837" s="58">
        <v>0.35</v>
      </c>
      <c r="T837" s="57">
        <v>46128</v>
      </c>
      <c r="U837" s="49">
        <v>7</v>
      </c>
      <c r="V837" s="42">
        <v>1</v>
      </c>
      <c r="W837" s="40">
        <v>0</v>
      </c>
      <c r="X837" s="59">
        <v>0</v>
      </c>
      <c r="Y837" s="40">
        <v>60</v>
      </c>
      <c r="Z837" s="56">
        <v>36047.929285714286</v>
      </c>
    </row>
    <row r="838" spans="1:26" x14ac:dyDescent="0.25">
      <c r="A838" s="38">
        <f>IFERROR(VLOOKUP(InteliPar[[#This Row],[Nombre de Articulo]],Productos[],4,FALSE),"00 Falta Info")</f>
        <v>0</v>
      </c>
      <c r="B838" s="34" t="str">
        <f>IFERROR(VLOOKUP(InteliPar[[#This Row],[Nombre de Articulo]],Productos[],3,FALSE),"00 Falta Info")</f>
        <v>Abarrotes</v>
      </c>
      <c r="C838" s="34" t="str">
        <f>IFERROR(VLOOKUP(InteliPar[[#This Row],[Nombre de Articulo]],Productos[],2,FALSE),"00 Falta Info")</f>
        <v>Chocolate</v>
      </c>
      <c r="D838" s="55">
        <v>46134</v>
      </c>
      <c r="E838" s="39" t="s">
        <v>124</v>
      </c>
      <c r="F838" s="40">
        <v>0.4</v>
      </c>
      <c r="G838" s="56">
        <v>166795</v>
      </c>
      <c r="H838" s="42">
        <v>16.89</v>
      </c>
      <c r="I838" s="43" t="s">
        <v>73</v>
      </c>
      <c r="J838" s="56">
        <v>9876</v>
      </c>
      <c r="K838" s="40">
        <v>0.9</v>
      </c>
      <c r="L838" s="45" t="s">
        <v>74</v>
      </c>
      <c r="M838" s="46" t="s">
        <v>91</v>
      </c>
      <c r="N838" s="40">
        <v>0</v>
      </c>
      <c r="O838" s="57">
        <v>46121</v>
      </c>
      <c r="P838" s="57">
        <v>46127</v>
      </c>
      <c r="Q838" s="49">
        <v>7</v>
      </c>
      <c r="R838" s="49">
        <v>3</v>
      </c>
      <c r="S838" s="58">
        <v>0.35</v>
      </c>
      <c r="T838" s="57">
        <v>46128</v>
      </c>
      <c r="U838" s="49">
        <v>7</v>
      </c>
      <c r="V838" s="42">
        <v>2</v>
      </c>
      <c r="W838" s="40">
        <v>0</v>
      </c>
      <c r="X838" s="59">
        <v>0</v>
      </c>
      <c r="Y838" s="40">
        <v>131</v>
      </c>
      <c r="Z838" s="56">
        <v>144119.05714285717</v>
      </c>
    </row>
    <row r="839" spans="1:26" x14ac:dyDescent="0.25">
      <c r="A839" s="38">
        <f>IFERROR(VLOOKUP(InteliPar[[#This Row],[Nombre de Articulo]],Productos[],4,FALSE),"00 Falta Info")</f>
        <v>0</v>
      </c>
      <c r="B839" s="34" t="str">
        <f>IFERROR(VLOOKUP(InteliPar[[#This Row],[Nombre de Articulo]],Productos[],3,FALSE),"00 Falta Info")</f>
        <v>Abarrotes</v>
      </c>
      <c r="C839" s="34" t="str">
        <f>IFERROR(VLOOKUP(InteliPar[[#This Row],[Nombre de Articulo]],Productos[],2,FALSE),"00 Falta Info")</f>
        <v>Chocolate</v>
      </c>
      <c r="D839" s="55">
        <v>46134</v>
      </c>
      <c r="E839" s="39" t="s">
        <v>125</v>
      </c>
      <c r="F839" s="40">
        <v>1.1000000000000001</v>
      </c>
      <c r="G839" s="56">
        <v>108638</v>
      </c>
      <c r="H839" s="42">
        <v>7.56</v>
      </c>
      <c r="I839" s="43" t="s">
        <v>73</v>
      </c>
      <c r="J839" s="56">
        <v>14377.98</v>
      </c>
      <c r="K839" s="40">
        <v>1.1000000000000001</v>
      </c>
      <c r="L839" s="45" t="s">
        <v>74</v>
      </c>
      <c r="M839" s="46" t="s">
        <v>91</v>
      </c>
      <c r="N839" s="40">
        <v>0</v>
      </c>
      <c r="O839" s="57">
        <v>46121</v>
      </c>
      <c r="P839" s="57">
        <v>46127</v>
      </c>
      <c r="Q839" s="49">
        <v>7</v>
      </c>
      <c r="R839" s="49">
        <v>3</v>
      </c>
      <c r="S839" s="58">
        <v>0.35</v>
      </c>
      <c r="T839" s="57">
        <v>46128</v>
      </c>
      <c r="U839" s="49">
        <v>7</v>
      </c>
      <c r="V839" s="42">
        <v>3</v>
      </c>
      <c r="W839" s="40">
        <v>0</v>
      </c>
      <c r="X839" s="59">
        <v>0</v>
      </c>
      <c r="Y839" s="40">
        <v>48</v>
      </c>
      <c r="Z839" s="56">
        <v>68911.604142857148</v>
      </c>
    </row>
    <row r="840" spans="1:26" x14ac:dyDescent="0.25">
      <c r="A840" s="38">
        <f>IFERROR(VLOOKUP(InteliPar[[#This Row],[Nombre de Articulo]],Productos[],4,FALSE),"00 Falta Info")</f>
        <v>0</v>
      </c>
      <c r="B840" s="34" t="str">
        <f>IFERROR(VLOOKUP(InteliPar[[#This Row],[Nombre de Articulo]],Productos[],3,FALSE),"00 Falta Info")</f>
        <v>Abarrotes</v>
      </c>
      <c r="C840" s="34" t="str">
        <f>IFERROR(VLOOKUP(InteliPar[[#This Row],[Nombre de Articulo]],Productos[],2,FALSE),"00 Falta Info")</f>
        <v>Chocolate</v>
      </c>
      <c r="D840" s="55">
        <v>46134</v>
      </c>
      <c r="E840" s="39" t="s">
        <v>126</v>
      </c>
      <c r="F840" s="40">
        <v>0.8</v>
      </c>
      <c r="G840" s="56">
        <v>80232.7</v>
      </c>
      <c r="H840" s="42">
        <v>6.02</v>
      </c>
      <c r="I840" s="43" t="s">
        <v>73</v>
      </c>
      <c r="J840" s="56">
        <v>13338.69</v>
      </c>
      <c r="K840" s="40">
        <v>0.8</v>
      </c>
      <c r="L840" s="45" t="s">
        <v>74</v>
      </c>
      <c r="M840" s="46" t="s">
        <v>91</v>
      </c>
      <c r="N840" s="40">
        <v>0</v>
      </c>
      <c r="O840" s="57">
        <v>46121</v>
      </c>
      <c r="P840" s="57">
        <v>46127</v>
      </c>
      <c r="Q840" s="49">
        <v>7</v>
      </c>
      <c r="R840" s="49">
        <v>3</v>
      </c>
      <c r="S840" s="58">
        <v>0.35</v>
      </c>
      <c r="T840" s="57">
        <v>46128</v>
      </c>
      <c r="U840" s="49">
        <v>7</v>
      </c>
      <c r="V840" s="42">
        <v>2</v>
      </c>
      <c r="W840" s="40">
        <v>0</v>
      </c>
      <c r="X840" s="59">
        <v>0</v>
      </c>
      <c r="Y840" s="40">
        <v>53</v>
      </c>
      <c r="Z840" s="56">
        <v>54116.970857142871</v>
      </c>
    </row>
    <row r="841" spans="1:26" x14ac:dyDescent="0.25">
      <c r="A841" s="38">
        <f>IFERROR(VLOOKUP(InteliPar[[#This Row],[Nombre de Articulo]],Productos[],4,FALSE),"00 Falta Info")</f>
        <v>0</v>
      </c>
      <c r="B841" s="34" t="str">
        <f>IFERROR(VLOOKUP(InteliPar[[#This Row],[Nombre de Articulo]],Productos[],3,FALSE),"00 Falta Info")</f>
        <v>Abarrotes</v>
      </c>
      <c r="C841" s="34" t="str">
        <f>IFERROR(VLOOKUP(InteliPar[[#This Row],[Nombre de Articulo]],Productos[],2,FALSE),"00 Falta Info")</f>
        <v>Aceite</v>
      </c>
      <c r="D841" s="55">
        <v>46134</v>
      </c>
      <c r="E841" s="39" t="s">
        <v>127</v>
      </c>
      <c r="F841" s="40">
        <v>22</v>
      </c>
      <c r="G841" s="56">
        <v>40125</v>
      </c>
      <c r="H841" s="42">
        <v>25</v>
      </c>
      <c r="I841" s="43">
        <v>1</v>
      </c>
      <c r="J841" s="56">
        <v>1605</v>
      </c>
      <c r="K841" s="40">
        <v>24</v>
      </c>
      <c r="L841" s="45" t="s">
        <v>453</v>
      </c>
      <c r="M841" s="46" t="s">
        <v>91</v>
      </c>
      <c r="N841" s="40">
        <v>36</v>
      </c>
      <c r="O841" s="57">
        <v>46121</v>
      </c>
      <c r="P841" s="57">
        <v>46127</v>
      </c>
      <c r="Q841" s="49">
        <v>7</v>
      </c>
      <c r="R841" s="49">
        <v>3</v>
      </c>
      <c r="S841" s="58">
        <v>0.35</v>
      </c>
      <c r="T841" s="57">
        <v>46128</v>
      </c>
      <c r="U841" s="49">
        <v>7</v>
      </c>
      <c r="V841" s="42">
        <v>47</v>
      </c>
      <c r="W841" s="40">
        <v>22</v>
      </c>
      <c r="X841" s="59">
        <v>35310</v>
      </c>
      <c r="Y841" s="40">
        <v>7</v>
      </c>
      <c r="Z841" s="56">
        <v>0</v>
      </c>
    </row>
    <row r="842" spans="1:26" x14ac:dyDescent="0.25">
      <c r="A842" s="38">
        <f>IFERROR(VLOOKUP(InteliPar[[#This Row],[Nombre de Articulo]],Productos[],4,FALSE),"00 Falta Info")</f>
        <v>0</v>
      </c>
      <c r="B842" s="34" t="str">
        <f>IFERROR(VLOOKUP(InteliPar[[#This Row],[Nombre de Articulo]],Productos[],3,FALSE),"00 Falta Info")</f>
        <v>Verduras</v>
      </c>
      <c r="C842" s="34" t="str">
        <f>IFERROR(VLOOKUP(InteliPar[[#This Row],[Nombre de Articulo]],Productos[],2,FALSE),"00 Falta Info")</f>
        <v>Champiñon</v>
      </c>
      <c r="D842" s="55">
        <v>46134</v>
      </c>
      <c r="E842" s="39" t="s">
        <v>128</v>
      </c>
      <c r="F842" s="40">
        <v>0.4</v>
      </c>
      <c r="G842" s="56">
        <v>88599.2</v>
      </c>
      <c r="H842" s="42">
        <v>4.9800000000000004</v>
      </c>
      <c r="I842" s="43" t="s">
        <v>73</v>
      </c>
      <c r="J842" s="56">
        <v>17797.259999999998</v>
      </c>
      <c r="K842" s="40">
        <v>0.7</v>
      </c>
      <c r="L842" s="45" t="s">
        <v>74</v>
      </c>
      <c r="M842" s="46" t="s">
        <v>461</v>
      </c>
      <c r="N842" s="40">
        <v>3</v>
      </c>
      <c r="O842" s="57">
        <v>46121</v>
      </c>
      <c r="P842" s="57">
        <v>46127</v>
      </c>
      <c r="Q842" s="49">
        <v>7</v>
      </c>
      <c r="R842" s="49">
        <v>3</v>
      </c>
      <c r="S842" s="58">
        <v>0.35</v>
      </c>
      <c r="T842" s="57">
        <v>46128</v>
      </c>
      <c r="U842" s="49">
        <v>7</v>
      </c>
      <c r="V842" s="42">
        <v>2</v>
      </c>
      <c r="W842" s="40">
        <v>0</v>
      </c>
      <c r="X842" s="59">
        <v>0</v>
      </c>
      <c r="Y842" s="40">
        <v>50</v>
      </c>
      <c r="Z842" s="56">
        <v>57841.094999999987</v>
      </c>
    </row>
    <row r="843" spans="1:26" x14ac:dyDescent="0.25">
      <c r="A843" s="38">
        <f>IFERROR(VLOOKUP(InteliPar[[#This Row],[Nombre de Articulo]],Productos[],4,FALSE),"00 Falta Info")</f>
        <v>0</v>
      </c>
      <c r="B843" s="34" t="str">
        <f>IFERROR(VLOOKUP(InteliPar[[#This Row],[Nombre de Articulo]],Productos[],3,FALSE),"00 Falta Info")</f>
        <v>Verduras</v>
      </c>
      <c r="C843" s="34" t="str">
        <f>IFERROR(VLOOKUP(InteliPar[[#This Row],[Nombre de Articulo]],Productos[],2,FALSE),"00 Falta Info")</f>
        <v>Champiñon</v>
      </c>
      <c r="D843" s="55">
        <v>46134</v>
      </c>
      <c r="E843" s="39" t="s">
        <v>129</v>
      </c>
      <c r="F843" s="40">
        <v>1.8</v>
      </c>
      <c r="G843" s="56">
        <v>50911.199999999997</v>
      </c>
      <c r="H843" s="42">
        <v>3.92</v>
      </c>
      <c r="I843" s="43" t="s">
        <v>73</v>
      </c>
      <c r="J843" s="56">
        <v>13000</v>
      </c>
      <c r="K843" s="40">
        <v>1.8</v>
      </c>
      <c r="L843" s="45" t="s">
        <v>74</v>
      </c>
      <c r="M843" s="46" t="s">
        <v>461</v>
      </c>
      <c r="N843" s="40">
        <v>3</v>
      </c>
      <c r="O843" s="57">
        <v>46121</v>
      </c>
      <c r="P843" s="57">
        <v>46127</v>
      </c>
      <c r="Q843" s="49">
        <v>7</v>
      </c>
      <c r="R843" s="49">
        <v>3</v>
      </c>
      <c r="S843" s="58">
        <v>0.35</v>
      </c>
      <c r="T843" s="57">
        <v>46128</v>
      </c>
      <c r="U843" s="49">
        <v>7</v>
      </c>
      <c r="V843" s="42">
        <v>4</v>
      </c>
      <c r="W843" s="40">
        <v>1</v>
      </c>
      <c r="X843" s="59">
        <v>13000</v>
      </c>
      <c r="Y843" s="40">
        <v>15</v>
      </c>
      <c r="Z843" s="56">
        <v>0</v>
      </c>
    </row>
    <row r="844" spans="1:26" x14ac:dyDescent="0.25">
      <c r="A844" s="38">
        <f>IFERROR(VLOOKUP(InteliPar[[#This Row],[Nombre de Articulo]],Productos[],4,FALSE),"00 Falta Info")</f>
        <v>0</v>
      </c>
      <c r="B844" s="34" t="str">
        <f>IFERROR(VLOOKUP(InteliPar[[#This Row],[Nombre de Articulo]],Productos[],3,FALSE),"00 Falta Info")</f>
        <v>Verduras</v>
      </c>
      <c r="C844" s="34" t="str">
        <f>IFERROR(VLOOKUP(InteliPar[[#This Row],[Nombre de Articulo]],Productos[],2,FALSE),"00 Falta Info")</f>
        <v>Palta</v>
      </c>
      <c r="D844" s="55">
        <v>46134</v>
      </c>
      <c r="E844" s="39" t="s">
        <v>92</v>
      </c>
      <c r="F844" s="40">
        <v>14.4</v>
      </c>
      <c r="G844" s="56">
        <v>44090.7</v>
      </c>
      <c r="H844" s="42">
        <v>11.02</v>
      </c>
      <c r="I844" s="43" t="s">
        <v>73</v>
      </c>
      <c r="J844" s="56">
        <v>4000</v>
      </c>
      <c r="K844" s="40">
        <v>14.4</v>
      </c>
      <c r="L844" s="45" t="s">
        <v>74</v>
      </c>
      <c r="M844" s="46" t="s">
        <v>461</v>
      </c>
      <c r="N844" s="40">
        <v>14</v>
      </c>
      <c r="O844" s="57">
        <v>46121</v>
      </c>
      <c r="P844" s="57">
        <v>46127</v>
      </c>
      <c r="Q844" s="49">
        <v>7</v>
      </c>
      <c r="R844" s="49">
        <v>3</v>
      </c>
      <c r="S844" s="58">
        <v>0.35</v>
      </c>
      <c r="T844" s="57">
        <v>46128</v>
      </c>
      <c r="U844" s="49">
        <v>7</v>
      </c>
      <c r="V844" s="42">
        <v>28</v>
      </c>
      <c r="W844" s="40">
        <v>17</v>
      </c>
      <c r="X844" s="59">
        <v>68000</v>
      </c>
      <c r="Y844" s="40">
        <v>5</v>
      </c>
      <c r="Z844" s="56">
        <v>0</v>
      </c>
    </row>
    <row r="845" spans="1:26" x14ac:dyDescent="0.25">
      <c r="A845" s="38">
        <f>IFERROR(VLOOKUP(InteliPar[[#This Row],[Nombre de Articulo]],Productos[],4,FALSE),"00 Falta Info")</f>
        <v>0</v>
      </c>
      <c r="B845" s="34" t="str">
        <f>IFERROR(VLOOKUP(InteliPar[[#This Row],[Nombre de Articulo]],Productos[],3,FALSE),"00 Falta Info")</f>
        <v>Postres</v>
      </c>
      <c r="C845" s="34" t="str">
        <f>IFERROR(VLOOKUP(InteliPar[[#This Row],[Nombre de Articulo]],Productos[],2,FALSE),"00 Falta Info")</f>
        <v>Tortas</v>
      </c>
      <c r="D845" s="55">
        <v>46134</v>
      </c>
      <c r="E845" s="39" t="s">
        <v>130</v>
      </c>
      <c r="F845" s="40">
        <v>49</v>
      </c>
      <c r="G845" s="56">
        <v>27738</v>
      </c>
      <c r="H845" s="42">
        <v>23</v>
      </c>
      <c r="I845" s="43">
        <v>1</v>
      </c>
      <c r="J845" s="56">
        <v>1206</v>
      </c>
      <c r="K845" s="40">
        <v>49</v>
      </c>
      <c r="L845" s="45" t="s">
        <v>440</v>
      </c>
      <c r="M845" s="46" t="s">
        <v>455</v>
      </c>
      <c r="N845" s="40">
        <v>48</v>
      </c>
      <c r="O845" s="57">
        <v>46121</v>
      </c>
      <c r="P845" s="57">
        <v>46127</v>
      </c>
      <c r="Q845" s="49">
        <v>7</v>
      </c>
      <c r="R845" s="49">
        <v>3</v>
      </c>
      <c r="S845" s="58">
        <v>0.35</v>
      </c>
      <c r="T845" s="57">
        <v>46128</v>
      </c>
      <c r="U845" s="49">
        <v>7</v>
      </c>
      <c r="V845" s="42">
        <v>95</v>
      </c>
      <c r="W845" s="40">
        <v>72</v>
      </c>
      <c r="X845" s="59">
        <v>86832</v>
      </c>
      <c r="Y845" s="40">
        <v>3</v>
      </c>
      <c r="Z845" s="56">
        <v>0</v>
      </c>
    </row>
    <row r="846" spans="1:26" x14ac:dyDescent="0.25">
      <c r="A846" s="38">
        <f>IFERROR(VLOOKUP(InteliPar[[#This Row],[Nombre de Articulo]],Productos[],4,FALSE),"00 Falta Info")</f>
        <v>0</v>
      </c>
      <c r="B846" s="34" t="str">
        <f>IFERROR(VLOOKUP(InteliPar[[#This Row],[Nombre de Articulo]],Productos[],3,FALSE),"00 Falta Info")</f>
        <v>Postres</v>
      </c>
      <c r="C846" s="34" t="str">
        <f>IFERROR(VLOOKUP(InteliPar[[#This Row],[Nombre de Articulo]],Productos[],2,FALSE),"00 Falta Info")</f>
        <v>Tortas</v>
      </c>
      <c r="D846" s="55">
        <v>46134</v>
      </c>
      <c r="E846" s="39" t="s">
        <v>131</v>
      </c>
      <c r="F846" s="40">
        <v>10</v>
      </c>
      <c r="G846" s="56">
        <v>69762</v>
      </c>
      <c r="H846" s="42">
        <v>66</v>
      </c>
      <c r="I846" s="43">
        <v>1</v>
      </c>
      <c r="J846" s="56">
        <v>1057</v>
      </c>
      <c r="K846" s="40">
        <v>10</v>
      </c>
      <c r="L846" s="45" t="s">
        <v>440</v>
      </c>
      <c r="M846" s="46" t="s">
        <v>455</v>
      </c>
      <c r="N846" s="40">
        <v>29</v>
      </c>
      <c r="O846" s="57">
        <v>46121</v>
      </c>
      <c r="P846" s="57">
        <v>46127</v>
      </c>
      <c r="Q846" s="49">
        <v>7</v>
      </c>
      <c r="R846" s="49">
        <v>3</v>
      </c>
      <c r="S846" s="58">
        <v>0.35</v>
      </c>
      <c r="T846" s="57">
        <v>46128</v>
      </c>
      <c r="U846" s="49">
        <v>7</v>
      </c>
      <c r="V846" s="42">
        <v>20</v>
      </c>
      <c r="W846" s="40">
        <v>0</v>
      </c>
      <c r="X846" s="59">
        <v>0</v>
      </c>
      <c r="Y846" s="40">
        <v>46</v>
      </c>
      <c r="Z846" s="56">
        <v>43035</v>
      </c>
    </row>
    <row r="847" spans="1:26" x14ac:dyDescent="0.25">
      <c r="A847" s="38">
        <f>IFERROR(VLOOKUP(InteliPar[[#This Row],[Nombre de Articulo]],Productos[],4,FALSE),"00 Falta Info")</f>
        <v>0</v>
      </c>
      <c r="B847" s="34" t="str">
        <f>IFERROR(VLOOKUP(InteliPar[[#This Row],[Nombre de Articulo]],Productos[],3,FALSE),"00 Falta Info")</f>
        <v>Postres</v>
      </c>
      <c r="C847" s="34" t="str">
        <f>IFERROR(VLOOKUP(InteliPar[[#This Row],[Nombre de Articulo]],Productos[],2,FALSE),"00 Falta Info")</f>
        <v>Tortas</v>
      </c>
      <c r="D847" s="55">
        <v>46134</v>
      </c>
      <c r="E847" s="39" t="s">
        <v>143</v>
      </c>
      <c r="F847" s="40">
        <v>24</v>
      </c>
      <c r="G847" s="56">
        <v>58748</v>
      </c>
      <c r="H847" s="42">
        <v>38</v>
      </c>
      <c r="I847" s="43">
        <v>1</v>
      </c>
      <c r="J847" s="56">
        <v>1546</v>
      </c>
      <c r="K847" s="40">
        <v>24</v>
      </c>
      <c r="L847" s="45" t="s">
        <v>440</v>
      </c>
      <c r="M847" s="46" t="s">
        <v>455</v>
      </c>
      <c r="N847" s="40">
        <v>0</v>
      </c>
      <c r="O847" s="57">
        <v>46121</v>
      </c>
      <c r="P847" s="57">
        <v>46127</v>
      </c>
      <c r="Q847" s="49">
        <v>7</v>
      </c>
      <c r="R847" s="49">
        <v>3</v>
      </c>
      <c r="S847" s="58">
        <v>0.35</v>
      </c>
      <c r="T847" s="57">
        <v>46128</v>
      </c>
      <c r="U847" s="49">
        <v>7</v>
      </c>
      <c r="V847" s="42">
        <v>47</v>
      </c>
      <c r="W847" s="40">
        <v>9</v>
      </c>
      <c r="X847" s="59">
        <v>13914</v>
      </c>
      <c r="Y847" s="40">
        <v>11</v>
      </c>
      <c r="Z847" s="56">
        <v>0</v>
      </c>
    </row>
    <row r="848" spans="1:26" x14ac:dyDescent="0.25">
      <c r="A848" s="38">
        <f>IFERROR(VLOOKUP(InteliPar[[#This Row],[Nombre de Articulo]],Productos[],4,FALSE),"00 Falta Info")</f>
        <v>0</v>
      </c>
      <c r="B848" s="34" t="str">
        <f>IFERROR(VLOOKUP(InteliPar[[#This Row],[Nombre de Articulo]],Productos[],3,FALSE),"00 Falta Info")</f>
        <v>Postres</v>
      </c>
      <c r="C848" s="34" t="str">
        <f>IFERROR(VLOOKUP(InteliPar[[#This Row],[Nombre de Articulo]],Productos[],2,FALSE),"00 Falta Info")</f>
        <v>Tortas</v>
      </c>
      <c r="D848" s="55">
        <v>46134</v>
      </c>
      <c r="E848" s="39" t="s">
        <v>132</v>
      </c>
      <c r="F848" s="40">
        <v>52</v>
      </c>
      <c r="G848" s="56">
        <v>56640</v>
      </c>
      <c r="H848" s="42">
        <v>236</v>
      </c>
      <c r="I848" s="43">
        <v>1</v>
      </c>
      <c r="J848" s="56">
        <v>240</v>
      </c>
      <c r="K848" s="40">
        <v>52</v>
      </c>
      <c r="L848" s="45" t="s">
        <v>440</v>
      </c>
      <c r="M848" s="46" t="s">
        <v>455</v>
      </c>
      <c r="N848" s="40">
        <v>144</v>
      </c>
      <c r="O848" s="57">
        <v>46121</v>
      </c>
      <c r="P848" s="57">
        <v>46127</v>
      </c>
      <c r="Q848" s="49">
        <v>7</v>
      </c>
      <c r="R848" s="49">
        <v>3</v>
      </c>
      <c r="S848" s="58">
        <v>0.35</v>
      </c>
      <c r="T848" s="57">
        <v>46128</v>
      </c>
      <c r="U848" s="49">
        <v>7</v>
      </c>
      <c r="V848" s="42">
        <v>101</v>
      </c>
      <c r="W848" s="40">
        <v>0</v>
      </c>
      <c r="X848" s="59">
        <v>0</v>
      </c>
      <c r="Y848" s="40">
        <v>32</v>
      </c>
      <c r="Z848" s="56">
        <v>25851.428571428572</v>
      </c>
    </row>
    <row r="849" spans="1:26" x14ac:dyDescent="0.25">
      <c r="A849" s="38">
        <f>IFERROR(VLOOKUP(InteliPar[[#This Row],[Nombre de Articulo]],Productos[],4,FALSE),"00 Falta Info")</f>
        <v>0</v>
      </c>
      <c r="B849" s="34" t="str">
        <f>IFERROR(VLOOKUP(InteliPar[[#This Row],[Nombre de Articulo]],Productos[],3,FALSE),"00 Falta Info")</f>
        <v>Postres</v>
      </c>
      <c r="C849" s="34" t="str">
        <f>IFERROR(VLOOKUP(InteliPar[[#This Row],[Nombre de Articulo]],Productos[],2,FALSE),"00 Falta Info")</f>
        <v>Tortas</v>
      </c>
      <c r="D849" s="55">
        <v>46134</v>
      </c>
      <c r="E849" s="39" t="s">
        <v>144</v>
      </c>
      <c r="F849" s="40">
        <v>49</v>
      </c>
      <c r="G849" s="56">
        <v>56277</v>
      </c>
      <c r="H849" s="42">
        <v>169</v>
      </c>
      <c r="I849" s="43">
        <v>1</v>
      </c>
      <c r="J849" s="56">
        <v>333</v>
      </c>
      <c r="K849" s="40">
        <v>81</v>
      </c>
      <c r="L849" s="45" t="s">
        <v>440</v>
      </c>
      <c r="M849" s="46" t="s">
        <v>455</v>
      </c>
      <c r="N849" s="40">
        <v>58</v>
      </c>
      <c r="O849" s="57">
        <v>46121</v>
      </c>
      <c r="P849" s="57">
        <v>46127</v>
      </c>
      <c r="Q849" s="49">
        <v>7</v>
      </c>
      <c r="R849" s="49">
        <v>3</v>
      </c>
      <c r="S849" s="58">
        <v>0.35</v>
      </c>
      <c r="T849" s="57">
        <v>46128</v>
      </c>
      <c r="U849" s="49">
        <v>7</v>
      </c>
      <c r="V849" s="42">
        <v>157</v>
      </c>
      <c r="W849" s="40">
        <v>0</v>
      </c>
      <c r="X849" s="59">
        <v>0</v>
      </c>
      <c r="Y849" s="40">
        <v>15</v>
      </c>
      <c r="Z849" s="56">
        <v>0</v>
      </c>
    </row>
    <row r="850" spans="1:26" x14ac:dyDescent="0.25">
      <c r="A850" s="38">
        <f>IFERROR(VLOOKUP(InteliPar[[#This Row],[Nombre de Articulo]],Productos[],4,FALSE),"00 Falta Info")</f>
        <v>0</v>
      </c>
      <c r="B850" s="34" t="str">
        <f>IFERROR(VLOOKUP(InteliPar[[#This Row],[Nombre de Articulo]],Productos[],3,FALSE),"00 Falta Info")</f>
        <v>Postres</v>
      </c>
      <c r="C850" s="34" t="str">
        <f>IFERROR(VLOOKUP(InteliPar[[#This Row],[Nombre de Articulo]],Productos[],2,FALSE),"00 Falta Info")</f>
        <v>Tortas</v>
      </c>
      <c r="D850" s="55">
        <v>46134</v>
      </c>
      <c r="E850" s="39" t="s">
        <v>133</v>
      </c>
      <c r="F850" s="40"/>
      <c r="G850" s="56">
        <v>6580</v>
      </c>
      <c r="H850" s="42">
        <v>14</v>
      </c>
      <c r="I850" s="43">
        <v>1</v>
      </c>
      <c r="J850" s="56">
        <v>470</v>
      </c>
      <c r="K850" s="40">
        <v>0</v>
      </c>
      <c r="L850" s="45" t="s">
        <v>440</v>
      </c>
      <c r="M850" s="46" t="s">
        <v>455</v>
      </c>
      <c r="N850" s="40">
        <v>0</v>
      </c>
      <c r="O850" s="57">
        <v>46121</v>
      </c>
      <c r="P850" s="57">
        <v>46127</v>
      </c>
      <c r="Q850" s="49">
        <v>7</v>
      </c>
      <c r="R850" s="49">
        <v>3</v>
      </c>
      <c r="S850" s="58">
        <v>0.35</v>
      </c>
      <c r="T850" s="57">
        <v>46128</v>
      </c>
      <c r="U850" s="49">
        <v>7</v>
      </c>
      <c r="V850" s="42">
        <v>0</v>
      </c>
      <c r="W850" s="40">
        <v>0</v>
      </c>
      <c r="X850" s="59">
        <v>0</v>
      </c>
      <c r="Y850" s="40">
        <v>0</v>
      </c>
      <c r="Z850" s="56">
        <v>0</v>
      </c>
    </row>
    <row r="851" spans="1:26" x14ac:dyDescent="0.25">
      <c r="A851" s="38">
        <f>IFERROR(VLOOKUP(InteliPar[[#This Row],[Nombre de Articulo]],Productos[],4,FALSE),"00 Falta Info")</f>
        <v>0</v>
      </c>
      <c r="B851" s="34" t="str">
        <f>IFERROR(VLOOKUP(InteliPar[[#This Row],[Nombre de Articulo]],Productos[],3,FALSE),"00 Falta Info")</f>
        <v>Postres</v>
      </c>
      <c r="C851" s="34" t="str">
        <f>IFERROR(VLOOKUP(InteliPar[[#This Row],[Nombre de Articulo]],Productos[],2,FALSE),"00 Falta Info")</f>
        <v>Tortas</v>
      </c>
      <c r="D851" s="55">
        <v>46134</v>
      </c>
      <c r="E851" s="39" t="s">
        <v>145</v>
      </c>
      <c r="F851" s="40">
        <v>5</v>
      </c>
      <c r="G851" s="56">
        <v>45600</v>
      </c>
      <c r="H851" s="42">
        <v>40</v>
      </c>
      <c r="I851" s="43">
        <v>1</v>
      </c>
      <c r="J851" s="56">
        <v>1140</v>
      </c>
      <c r="K851" s="40">
        <v>5</v>
      </c>
      <c r="L851" s="45" t="s">
        <v>440</v>
      </c>
      <c r="M851" s="46" t="s">
        <v>455</v>
      </c>
      <c r="N851" s="40">
        <v>0</v>
      </c>
      <c r="O851" s="57">
        <v>46121</v>
      </c>
      <c r="P851" s="57">
        <v>46127</v>
      </c>
      <c r="Q851" s="49">
        <v>7</v>
      </c>
      <c r="R851" s="49">
        <v>3</v>
      </c>
      <c r="S851" s="58">
        <v>0.35</v>
      </c>
      <c r="T851" s="57">
        <v>46128</v>
      </c>
      <c r="U851" s="49">
        <v>7</v>
      </c>
      <c r="V851" s="42">
        <v>10</v>
      </c>
      <c r="W851" s="40">
        <v>0</v>
      </c>
      <c r="X851" s="59">
        <v>0</v>
      </c>
      <c r="Y851" s="40">
        <v>56</v>
      </c>
      <c r="Z851" s="56">
        <v>31350</v>
      </c>
    </row>
    <row r="852" spans="1:26" x14ac:dyDescent="0.25">
      <c r="A852" s="38">
        <f>IFERROR(VLOOKUP(InteliPar[[#This Row],[Nombre de Articulo]],Productos[],4,FALSE),"00 Falta Info")</f>
        <v>0</v>
      </c>
      <c r="B852" s="34" t="str">
        <f>IFERROR(VLOOKUP(InteliPar[[#This Row],[Nombre de Articulo]],Productos[],3,FALSE),"00 Falta Info")</f>
        <v>Postres</v>
      </c>
      <c r="C852" s="34" t="str">
        <f>IFERROR(VLOOKUP(InteliPar[[#This Row],[Nombre de Articulo]],Productos[],2,FALSE),"00 Falta Info")</f>
        <v>Tortas</v>
      </c>
      <c r="D852" s="55">
        <v>46134</v>
      </c>
      <c r="E852" s="39" t="s">
        <v>135</v>
      </c>
      <c r="F852" s="40">
        <v>11</v>
      </c>
      <c r="G852" s="56">
        <v>1632</v>
      </c>
      <c r="H852" s="42">
        <v>6</v>
      </c>
      <c r="I852" s="43">
        <v>1</v>
      </c>
      <c r="J852" s="56">
        <v>272</v>
      </c>
      <c r="K852" s="40">
        <v>11</v>
      </c>
      <c r="L852" s="45" t="s">
        <v>440</v>
      </c>
      <c r="M852" s="46" t="s">
        <v>455</v>
      </c>
      <c r="N852" s="40">
        <v>12</v>
      </c>
      <c r="O852" s="57">
        <v>46121</v>
      </c>
      <c r="P852" s="57">
        <v>46127</v>
      </c>
      <c r="Q852" s="49">
        <v>7</v>
      </c>
      <c r="R852" s="49">
        <v>3</v>
      </c>
      <c r="S852" s="58">
        <v>0.35</v>
      </c>
      <c r="T852" s="57">
        <v>46128</v>
      </c>
      <c r="U852" s="49">
        <v>7</v>
      </c>
      <c r="V852" s="42">
        <v>22</v>
      </c>
      <c r="W852" s="40">
        <v>16</v>
      </c>
      <c r="X852" s="59">
        <v>4352</v>
      </c>
      <c r="Y852" s="40">
        <v>4</v>
      </c>
      <c r="Z852" s="56">
        <v>0</v>
      </c>
    </row>
    <row r="853" spans="1:26" x14ac:dyDescent="0.25">
      <c r="A853" s="38">
        <f>IFERROR(VLOOKUP(InteliPar[[#This Row],[Nombre de Articulo]],Productos[],4,FALSE),"00 Falta Info")</f>
        <v>0</v>
      </c>
      <c r="B853" s="34" t="str">
        <f>IFERROR(VLOOKUP(InteliPar[[#This Row],[Nombre de Articulo]],Productos[],3,FALSE),"00 Falta Info")</f>
        <v>Colación</v>
      </c>
      <c r="C853" s="34" t="str">
        <f>IFERROR(VLOOKUP(InteliPar[[#This Row],[Nombre de Articulo]],Productos[],2,FALSE),"00 Falta Info")</f>
        <v>Colacion</v>
      </c>
      <c r="D853" s="55">
        <v>46134</v>
      </c>
      <c r="E853" s="39" t="s">
        <v>137</v>
      </c>
      <c r="F853" s="40">
        <v>8</v>
      </c>
      <c r="G853" s="56">
        <v>48000</v>
      </c>
      <c r="H853" s="42">
        <v>8</v>
      </c>
      <c r="I853" s="43" t="s">
        <v>73</v>
      </c>
      <c r="J853" s="56">
        <v>6000</v>
      </c>
      <c r="K853" s="40">
        <v>5.3</v>
      </c>
      <c r="L853" s="45" t="s">
        <v>74</v>
      </c>
      <c r="M853" s="46" t="s">
        <v>441</v>
      </c>
      <c r="N853" s="40">
        <v>8</v>
      </c>
      <c r="O853" s="57">
        <v>46121</v>
      </c>
      <c r="P853" s="57">
        <v>46127</v>
      </c>
      <c r="Q853" s="49">
        <v>7</v>
      </c>
      <c r="R853" s="49">
        <v>3</v>
      </c>
      <c r="S853" s="58">
        <v>0.35</v>
      </c>
      <c r="T853" s="57">
        <v>46128</v>
      </c>
      <c r="U853" s="49">
        <v>7</v>
      </c>
      <c r="V853" s="42">
        <v>11</v>
      </c>
      <c r="W853" s="40">
        <v>3</v>
      </c>
      <c r="X853" s="59">
        <v>18000</v>
      </c>
      <c r="Y853" s="40">
        <v>11</v>
      </c>
      <c r="Z853" s="56">
        <v>0</v>
      </c>
    </row>
    <row r="854" spans="1:26" x14ac:dyDescent="0.25">
      <c r="A854" s="38">
        <f>IFERROR(VLOOKUP(InteliPar[[#This Row],[Nombre de Articulo]],Productos[],4,FALSE),"00 Falta Info")</f>
        <v>0</v>
      </c>
      <c r="B854" s="34" t="str">
        <f>IFERROR(VLOOKUP(InteliPar[[#This Row],[Nombre de Articulo]],Productos[],3,FALSE),"00 Falta Info")</f>
        <v>Colación</v>
      </c>
      <c r="C854" s="34" t="str">
        <f>IFERROR(VLOOKUP(InteliPar[[#This Row],[Nombre de Articulo]],Productos[],2,FALSE),"00 Falta Info")</f>
        <v>Colacion</v>
      </c>
      <c r="D854" s="55">
        <v>46134</v>
      </c>
      <c r="E854" s="39" t="s">
        <v>141</v>
      </c>
      <c r="F854" s="40">
        <v>7.7</v>
      </c>
      <c r="G854" s="56">
        <v>50455</v>
      </c>
      <c r="H854" s="42">
        <v>6.1</v>
      </c>
      <c r="I854" s="43" t="s">
        <v>73</v>
      </c>
      <c r="J854" s="56">
        <v>8271.2999999999993</v>
      </c>
      <c r="K854" s="40">
        <v>1.9</v>
      </c>
      <c r="L854" s="45" t="s">
        <v>74</v>
      </c>
      <c r="M854" s="46" t="s">
        <v>456</v>
      </c>
      <c r="N854" s="40">
        <v>0</v>
      </c>
      <c r="O854" s="57">
        <v>46121</v>
      </c>
      <c r="P854" s="57">
        <v>46127</v>
      </c>
      <c r="Q854" s="49">
        <v>7</v>
      </c>
      <c r="R854" s="49">
        <v>3</v>
      </c>
      <c r="S854" s="58">
        <v>0.35</v>
      </c>
      <c r="T854" s="57">
        <v>46128</v>
      </c>
      <c r="U854" s="49">
        <v>7</v>
      </c>
      <c r="V854" s="42">
        <v>4</v>
      </c>
      <c r="W854" s="40">
        <v>0</v>
      </c>
      <c r="X854" s="59">
        <v>0</v>
      </c>
      <c r="Y854" s="40">
        <v>22</v>
      </c>
      <c r="Z854" s="56">
        <v>10102.802142857141</v>
      </c>
    </row>
    <row r="855" spans="1:26" x14ac:dyDescent="0.25">
      <c r="A855" s="38">
        <f>IFERROR(VLOOKUP(InteliPar[[#This Row],[Nombre de Articulo]],Productos[],4,FALSE),"00 Falta Info")</f>
        <v>0</v>
      </c>
      <c r="B855" s="34" t="str">
        <f>IFERROR(VLOOKUP(InteliPar[[#This Row],[Nombre de Articulo]],Productos[],3,FALSE),"00 Falta Info")</f>
        <v>Colación</v>
      </c>
      <c r="C855" s="34" t="str">
        <f>IFERROR(VLOOKUP(InteliPar[[#This Row],[Nombre de Articulo]],Productos[],2,FALSE),"00 Falta Info")</f>
        <v>Colacion</v>
      </c>
      <c r="D855" s="55">
        <v>46134</v>
      </c>
      <c r="E855" s="39" t="s">
        <v>138</v>
      </c>
      <c r="F855" s="40">
        <v>10.1</v>
      </c>
      <c r="G855" s="56"/>
      <c r="H855" s="42"/>
      <c r="I855" s="43" t="s">
        <v>73</v>
      </c>
      <c r="J855" s="56">
        <v>6790</v>
      </c>
      <c r="K855" s="40">
        <v>7.8</v>
      </c>
      <c r="L855" s="45" t="s">
        <v>74</v>
      </c>
      <c r="M855" s="46" t="s">
        <v>437</v>
      </c>
      <c r="N855" s="40">
        <v>0</v>
      </c>
      <c r="O855" s="57">
        <v>46121</v>
      </c>
      <c r="P855" s="57">
        <v>46127</v>
      </c>
      <c r="Q855" s="49">
        <v>7</v>
      </c>
      <c r="R855" s="49">
        <v>3</v>
      </c>
      <c r="S855" s="58">
        <v>0.35</v>
      </c>
      <c r="T855" s="57">
        <v>46128</v>
      </c>
      <c r="U855" s="49">
        <v>7</v>
      </c>
      <c r="V855" s="42">
        <v>16</v>
      </c>
      <c r="W855" s="40">
        <v>16</v>
      </c>
      <c r="X855" s="59">
        <v>108640</v>
      </c>
      <c r="Y855" s="40">
        <v>0</v>
      </c>
      <c r="Z855" s="56">
        <v>0</v>
      </c>
    </row>
    <row r="856" spans="1:26" x14ac:dyDescent="0.25">
      <c r="A856" s="38">
        <f>IFERROR(VLOOKUP(InteliPar[[#This Row],[Nombre de Articulo]],Productos[],4,FALSE),"00 Falta Info")</f>
        <v>0</v>
      </c>
      <c r="B856" s="34" t="str">
        <f>IFERROR(VLOOKUP(InteliPar[[#This Row],[Nombre de Articulo]],Productos[],3,FALSE),"00 Falta Info")</f>
        <v>Colación</v>
      </c>
      <c r="C856" s="34" t="str">
        <f>IFERROR(VLOOKUP(InteliPar[[#This Row],[Nombre de Articulo]],Productos[],2,FALSE),"00 Falta Info")</f>
        <v>Colacion</v>
      </c>
      <c r="D856" s="55">
        <v>46134</v>
      </c>
      <c r="E856" s="39" t="s">
        <v>157</v>
      </c>
      <c r="F856" s="40"/>
      <c r="G856" s="56"/>
      <c r="H856" s="42"/>
      <c r="I856" s="43" t="s">
        <v>73</v>
      </c>
      <c r="J856" s="56"/>
      <c r="K856" s="40">
        <v>18.100000000000001</v>
      </c>
      <c r="L856" s="45" t="s">
        <v>74</v>
      </c>
      <c r="M856" s="46" t="s">
        <v>437</v>
      </c>
      <c r="N856" s="40">
        <v>0</v>
      </c>
      <c r="O856" s="57">
        <v>46121</v>
      </c>
      <c r="P856" s="57">
        <v>46127</v>
      </c>
      <c r="Q856" s="49">
        <v>7</v>
      </c>
      <c r="R856" s="49">
        <v>3</v>
      </c>
      <c r="S856" s="58">
        <v>0.35</v>
      </c>
      <c r="T856" s="57">
        <v>46128</v>
      </c>
      <c r="U856" s="49">
        <v>7</v>
      </c>
      <c r="V856" s="42">
        <v>35</v>
      </c>
      <c r="W856" s="40">
        <v>35</v>
      </c>
      <c r="X856" s="59">
        <v>0</v>
      </c>
      <c r="Y856" s="40">
        <v>0</v>
      </c>
      <c r="Z856" s="56">
        <v>0</v>
      </c>
    </row>
    <row r="857" spans="1:26" x14ac:dyDescent="0.25">
      <c r="A857" s="38">
        <f>IFERROR(VLOOKUP(InteliPar[[#This Row],[Nombre de Articulo]],Productos[],4,FALSE),"00 Falta Info")</f>
        <v>0</v>
      </c>
      <c r="B857" s="34" t="str">
        <f>IFERROR(VLOOKUP(InteliPar[[#This Row],[Nombre de Articulo]],Productos[],3,FALSE),"00 Falta Info")</f>
        <v>Colación</v>
      </c>
      <c r="C857" s="34" t="str">
        <f>IFERROR(VLOOKUP(InteliPar[[#This Row],[Nombre de Articulo]],Productos[],2,FALSE),"00 Falta Info")</f>
        <v>Colacion</v>
      </c>
      <c r="D857" s="55">
        <v>46134</v>
      </c>
      <c r="E857" s="39" t="s">
        <v>140</v>
      </c>
      <c r="F857" s="40"/>
      <c r="G857" s="56">
        <v>52000</v>
      </c>
      <c r="H857" s="42">
        <v>20.8</v>
      </c>
      <c r="I857" s="43" t="s">
        <v>73</v>
      </c>
      <c r="J857" s="56">
        <v>2500</v>
      </c>
      <c r="K857" s="40">
        <v>14</v>
      </c>
      <c r="L857" s="45" t="s">
        <v>74</v>
      </c>
      <c r="M857" s="46" t="s">
        <v>437</v>
      </c>
      <c r="N857" s="40">
        <v>0</v>
      </c>
      <c r="O857" s="57">
        <v>46121</v>
      </c>
      <c r="P857" s="57">
        <v>46127</v>
      </c>
      <c r="Q857" s="49">
        <v>7</v>
      </c>
      <c r="R857" s="49">
        <v>3</v>
      </c>
      <c r="S857" s="58">
        <v>0.35</v>
      </c>
      <c r="T857" s="57">
        <v>46128</v>
      </c>
      <c r="U857" s="49">
        <v>7</v>
      </c>
      <c r="V857" s="42">
        <v>27</v>
      </c>
      <c r="W857" s="40">
        <v>7</v>
      </c>
      <c r="X857" s="59">
        <v>17500</v>
      </c>
      <c r="Y857" s="40">
        <v>10</v>
      </c>
      <c r="Z857" s="56">
        <v>0</v>
      </c>
    </row>
    <row r="858" spans="1:26" x14ac:dyDescent="0.25">
      <c r="A858" s="38">
        <f>IFERROR(VLOOKUP(InteliPar[[#This Row],[Nombre de Articulo]],Productos[],4,FALSE),"00 Falta Info")</f>
        <v>0</v>
      </c>
      <c r="B858" s="34" t="str">
        <f>IFERROR(VLOOKUP(InteliPar[[#This Row],[Nombre de Articulo]],Productos[],3,FALSE),"00 Falta Info")</f>
        <v>Aves</v>
      </c>
      <c r="C858" s="34" t="str">
        <f>IFERROR(VLOOKUP(InteliPar[[#This Row],[Nombre de Articulo]],Productos[],2,FALSE),"00 Falta Info")</f>
        <v>Pollo</v>
      </c>
      <c r="D858" s="55">
        <v>46141</v>
      </c>
      <c r="E858" s="39" t="s">
        <v>71</v>
      </c>
      <c r="F858" s="40">
        <v>7.7</v>
      </c>
      <c r="G858" s="56">
        <v>133206</v>
      </c>
      <c r="H858" s="42">
        <v>30.98</v>
      </c>
      <c r="I858" s="43" t="s">
        <v>73</v>
      </c>
      <c r="J858" s="56">
        <v>4299.28</v>
      </c>
      <c r="K858" s="40">
        <v>6.1</v>
      </c>
      <c r="L858" s="45" t="s">
        <v>74</v>
      </c>
      <c r="M858" s="46" t="s">
        <v>437</v>
      </c>
      <c r="N858" s="40">
        <v>0</v>
      </c>
      <c r="O858" s="57">
        <v>46128</v>
      </c>
      <c r="P858" s="57">
        <v>46134</v>
      </c>
      <c r="Q858" s="49">
        <v>7</v>
      </c>
      <c r="R858" s="49">
        <v>3</v>
      </c>
      <c r="S858" s="58">
        <v>0.35</v>
      </c>
      <c r="T858" s="57">
        <v>46135</v>
      </c>
      <c r="U858" s="49">
        <v>7</v>
      </c>
      <c r="V858" s="42">
        <v>12</v>
      </c>
      <c r="W858" s="40">
        <v>0</v>
      </c>
      <c r="X858" s="59">
        <v>0</v>
      </c>
      <c r="Y858" s="40">
        <v>36</v>
      </c>
      <c r="Z858" s="56">
        <v>69310.535428571413</v>
      </c>
    </row>
    <row r="859" spans="1:26" x14ac:dyDescent="0.25">
      <c r="A859" s="38">
        <f>IFERROR(VLOOKUP(InteliPar[[#This Row],[Nombre de Articulo]],Productos[],4,FALSE),"00 Falta Info")</f>
        <v>0</v>
      </c>
      <c r="B859" s="34" t="str">
        <f>IFERROR(VLOOKUP(InteliPar[[#This Row],[Nombre de Articulo]],Productos[],3,FALSE),"00 Falta Info")</f>
        <v>Carnes</v>
      </c>
      <c r="C859" s="34" t="str">
        <f>IFERROR(VLOOKUP(InteliPar[[#This Row],[Nombre de Articulo]],Productos[],2,FALSE),"00 Falta Info")</f>
        <v>Vacuno</v>
      </c>
      <c r="D859" s="55">
        <v>46141</v>
      </c>
      <c r="E859" s="39" t="s">
        <v>103</v>
      </c>
      <c r="F859" s="40">
        <v>134</v>
      </c>
      <c r="G859" s="56">
        <v>161500</v>
      </c>
      <c r="H859" s="42">
        <v>17</v>
      </c>
      <c r="I859" s="43" t="s">
        <v>458</v>
      </c>
      <c r="J859" s="56">
        <v>9500</v>
      </c>
      <c r="K859" s="40">
        <v>167</v>
      </c>
      <c r="L859" s="45" t="s">
        <v>440</v>
      </c>
      <c r="M859" s="46" t="s">
        <v>441</v>
      </c>
      <c r="N859" s="40">
        <v>0</v>
      </c>
      <c r="O859" s="57">
        <v>46128</v>
      </c>
      <c r="P859" s="57">
        <v>46134</v>
      </c>
      <c r="Q859" s="49">
        <v>7</v>
      </c>
      <c r="R859" s="49">
        <v>3</v>
      </c>
      <c r="S859" s="58">
        <v>0.35</v>
      </c>
      <c r="T859" s="57">
        <v>46135</v>
      </c>
      <c r="U859" s="49">
        <v>7</v>
      </c>
      <c r="V859" s="42">
        <v>323</v>
      </c>
      <c r="W859" s="40">
        <v>306</v>
      </c>
      <c r="X859" s="59">
        <v>2907000</v>
      </c>
      <c r="Y859" s="40">
        <v>1</v>
      </c>
      <c r="Z859" s="56">
        <v>0</v>
      </c>
    </row>
    <row r="860" spans="1:26" x14ac:dyDescent="0.25">
      <c r="A860" s="38">
        <f>IFERROR(VLOOKUP(InteliPar[[#This Row],[Nombre de Articulo]],Productos[],4,FALSE),"00 Falta Info")</f>
        <v>0</v>
      </c>
      <c r="B860" s="34" t="str">
        <f>IFERROR(VLOOKUP(InteliPar[[#This Row],[Nombre de Articulo]],Productos[],3,FALSE),"00 Falta Info")</f>
        <v>Carnes</v>
      </c>
      <c r="C860" s="34" t="str">
        <f>IFERROR(VLOOKUP(InteliPar[[#This Row],[Nombre de Articulo]],Productos[],2,FALSE),"00 Falta Info")</f>
        <v>Vacuno</v>
      </c>
      <c r="D860" s="55">
        <v>46141</v>
      </c>
      <c r="E860" s="39" t="s">
        <v>84</v>
      </c>
      <c r="F860" s="40">
        <v>20</v>
      </c>
      <c r="G860" s="56">
        <v>743291</v>
      </c>
      <c r="H860" s="42">
        <v>47.43</v>
      </c>
      <c r="I860" s="43" t="s">
        <v>73</v>
      </c>
      <c r="J860" s="56">
        <v>15670.82</v>
      </c>
      <c r="K860" s="40">
        <v>20</v>
      </c>
      <c r="L860" s="45" t="s">
        <v>74</v>
      </c>
      <c r="M860" s="46" t="s">
        <v>459</v>
      </c>
      <c r="N860" s="40">
        <v>30.6</v>
      </c>
      <c r="O860" s="57">
        <v>46128</v>
      </c>
      <c r="P860" s="57">
        <v>46134</v>
      </c>
      <c r="Q860" s="49">
        <v>7</v>
      </c>
      <c r="R860" s="49">
        <v>3</v>
      </c>
      <c r="S860" s="58">
        <v>0.35</v>
      </c>
      <c r="T860" s="57">
        <v>46135</v>
      </c>
      <c r="U860" s="49">
        <v>7</v>
      </c>
      <c r="V860" s="42">
        <v>39</v>
      </c>
      <c r="W860" s="40">
        <v>0</v>
      </c>
      <c r="X860" s="59">
        <v>0</v>
      </c>
      <c r="Y860" s="40">
        <v>17</v>
      </c>
      <c r="Z860" s="56">
        <v>0</v>
      </c>
    </row>
    <row r="861" spans="1:26" x14ac:dyDescent="0.25">
      <c r="A861" s="38">
        <f>IFERROR(VLOOKUP(InteliPar[[#This Row],[Nombre de Articulo]],Productos[],4,FALSE),"00 Falta Info")</f>
        <v>0</v>
      </c>
      <c r="B861" s="34" t="str">
        <f>IFERROR(VLOOKUP(InteliPar[[#This Row],[Nombre de Articulo]],Productos[],3,FALSE),"00 Falta Info")</f>
        <v>Carnes</v>
      </c>
      <c r="C861" s="34" t="str">
        <f>IFERROR(VLOOKUP(InteliPar[[#This Row],[Nombre de Articulo]],Productos[],2,FALSE),"00 Falta Info")</f>
        <v>Vacuno</v>
      </c>
      <c r="D861" s="55">
        <v>46141</v>
      </c>
      <c r="E861" s="39" t="s">
        <v>104</v>
      </c>
      <c r="F861" s="40">
        <v>30</v>
      </c>
      <c r="G861" s="56">
        <v>646000</v>
      </c>
      <c r="H861" s="42">
        <v>76</v>
      </c>
      <c r="I861" s="43" t="s">
        <v>458</v>
      </c>
      <c r="J861" s="56">
        <v>8500</v>
      </c>
      <c r="K861" s="40">
        <v>30</v>
      </c>
      <c r="L861" s="45" t="s">
        <v>440</v>
      </c>
      <c r="M861" s="46" t="s">
        <v>441</v>
      </c>
      <c r="N861" s="40">
        <v>60</v>
      </c>
      <c r="O861" s="57">
        <v>46128</v>
      </c>
      <c r="P861" s="57">
        <v>46134</v>
      </c>
      <c r="Q861" s="49">
        <v>7</v>
      </c>
      <c r="R861" s="49">
        <v>3</v>
      </c>
      <c r="S861" s="58">
        <v>0.35</v>
      </c>
      <c r="T861" s="57">
        <v>46135</v>
      </c>
      <c r="U861" s="49">
        <v>7</v>
      </c>
      <c r="V861" s="42">
        <v>58</v>
      </c>
      <c r="W861" s="40">
        <v>0</v>
      </c>
      <c r="X861" s="59">
        <v>0</v>
      </c>
      <c r="Y861" s="40">
        <v>18</v>
      </c>
      <c r="Z861" s="56">
        <v>18214.285714285714</v>
      </c>
    </row>
    <row r="862" spans="1:26" x14ac:dyDescent="0.25">
      <c r="A862" s="38">
        <f>IFERROR(VLOOKUP(InteliPar[[#This Row],[Nombre de Articulo]],Productos[],4,FALSE),"00 Falta Info")</f>
        <v>0</v>
      </c>
      <c r="B862" s="34" t="str">
        <f>IFERROR(VLOOKUP(InteliPar[[#This Row],[Nombre de Articulo]],Productos[],3,FALSE),"00 Falta Info")</f>
        <v>Carnes</v>
      </c>
      <c r="C862" s="34" t="str">
        <f>IFERROR(VLOOKUP(InteliPar[[#This Row],[Nombre de Articulo]],Productos[],2,FALSE),"00 Falta Info")</f>
        <v>Vacuno</v>
      </c>
      <c r="D862" s="55">
        <v>46141</v>
      </c>
      <c r="E862" s="39" t="s">
        <v>105</v>
      </c>
      <c r="F862" s="40">
        <v>6.2</v>
      </c>
      <c r="G862" s="56">
        <v>118080</v>
      </c>
      <c r="H862" s="42">
        <v>13.16</v>
      </c>
      <c r="I862" s="43" t="s">
        <v>73</v>
      </c>
      <c r="J862" s="56">
        <v>8971.9699999999993</v>
      </c>
      <c r="K862" s="40">
        <v>6.2</v>
      </c>
      <c r="L862" s="45" t="s">
        <v>74</v>
      </c>
      <c r="M862" s="46" t="s">
        <v>441</v>
      </c>
      <c r="N862" s="40">
        <v>0</v>
      </c>
      <c r="O862" s="57">
        <v>46128</v>
      </c>
      <c r="P862" s="57">
        <v>46134</v>
      </c>
      <c r="Q862" s="49">
        <v>7</v>
      </c>
      <c r="R862" s="49">
        <v>3</v>
      </c>
      <c r="S862" s="58">
        <v>0.35</v>
      </c>
      <c r="T862" s="57">
        <v>46135</v>
      </c>
      <c r="U862" s="49">
        <v>7</v>
      </c>
      <c r="V862" s="42">
        <v>12</v>
      </c>
      <c r="W862" s="40">
        <v>0</v>
      </c>
      <c r="X862" s="59">
        <v>0</v>
      </c>
      <c r="Y862" s="40">
        <v>15</v>
      </c>
      <c r="Z862" s="56">
        <v>0</v>
      </c>
    </row>
    <row r="863" spans="1:26" x14ac:dyDescent="0.25">
      <c r="A863" s="38">
        <f>IFERROR(VLOOKUP(InteliPar[[#This Row],[Nombre de Articulo]],Productos[],4,FALSE),"00 Falta Info")</f>
        <v>0</v>
      </c>
      <c r="B863" s="34" t="str">
        <f>IFERROR(VLOOKUP(InteliPar[[#This Row],[Nombre de Articulo]],Productos[],3,FALSE),"00 Falta Info")</f>
        <v>Carnes</v>
      </c>
      <c r="C863" s="34" t="str">
        <f>IFERROR(VLOOKUP(InteliPar[[#This Row],[Nombre de Articulo]],Productos[],2,FALSE),"00 Falta Info")</f>
        <v>Vacuno</v>
      </c>
      <c r="D863" s="55">
        <v>46141</v>
      </c>
      <c r="E863" s="39" t="s">
        <v>160</v>
      </c>
      <c r="F863" s="40">
        <v>31</v>
      </c>
      <c r="G863" s="56">
        <v>782550</v>
      </c>
      <c r="H863" s="42">
        <v>109</v>
      </c>
      <c r="I863" s="43" t="s">
        <v>462</v>
      </c>
      <c r="J863" s="56">
        <v>7179.36</v>
      </c>
      <c r="K863" s="40">
        <v>31</v>
      </c>
      <c r="L863" s="45" t="s">
        <v>443</v>
      </c>
      <c r="M863" s="46" t="s">
        <v>441</v>
      </c>
      <c r="N863" s="40">
        <v>140</v>
      </c>
      <c r="O863" s="57">
        <v>46128</v>
      </c>
      <c r="P863" s="57">
        <v>46134</v>
      </c>
      <c r="Q863" s="49">
        <v>7</v>
      </c>
      <c r="R863" s="49">
        <v>3</v>
      </c>
      <c r="S863" s="58">
        <v>0.35</v>
      </c>
      <c r="T863" s="57">
        <v>46135</v>
      </c>
      <c r="U863" s="49">
        <v>7</v>
      </c>
      <c r="V863" s="42">
        <v>60</v>
      </c>
      <c r="W863" s="40">
        <v>0</v>
      </c>
      <c r="X863" s="59">
        <v>0</v>
      </c>
      <c r="Y863" s="40">
        <v>25</v>
      </c>
      <c r="Z863" s="56">
        <v>238457.3142857143</v>
      </c>
    </row>
    <row r="864" spans="1:26" x14ac:dyDescent="0.25">
      <c r="A864" s="38">
        <f>IFERROR(VLOOKUP(InteliPar[[#This Row],[Nombre de Articulo]],Productos[],4,FALSE),"00 Falta Info")</f>
        <v>0</v>
      </c>
      <c r="B864" s="34" t="str">
        <f>IFERROR(VLOOKUP(InteliPar[[#This Row],[Nombre de Articulo]],Productos[],3,FALSE),"00 Falta Info")</f>
        <v>Carnes</v>
      </c>
      <c r="C864" s="34" t="str">
        <f>IFERROR(VLOOKUP(InteliPar[[#This Row],[Nombre de Articulo]],Productos[],2,FALSE),"00 Falta Info")</f>
        <v>Vacuno</v>
      </c>
      <c r="D864" s="55">
        <v>46141</v>
      </c>
      <c r="E864" s="39" t="s">
        <v>106</v>
      </c>
      <c r="F864" s="40">
        <v>25</v>
      </c>
      <c r="G864" s="56">
        <v>126000</v>
      </c>
      <c r="H864" s="42">
        <v>42</v>
      </c>
      <c r="I864" s="43" t="s">
        <v>439</v>
      </c>
      <c r="J864" s="56">
        <v>3000</v>
      </c>
      <c r="K864" s="40">
        <v>25</v>
      </c>
      <c r="L864" s="45" t="s">
        <v>443</v>
      </c>
      <c r="M864" s="46" t="s">
        <v>441</v>
      </c>
      <c r="N864" s="40">
        <v>20</v>
      </c>
      <c r="O864" s="57">
        <v>46128</v>
      </c>
      <c r="P864" s="57">
        <v>46134</v>
      </c>
      <c r="Q864" s="49">
        <v>7</v>
      </c>
      <c r="R864" s="49">
        <v>3</v>
      </c>
      <c r="S864" s="58">
        <v>0.35</v>
      </c>
      <c r="T864" s="57">
        <v>46135</v>
      </c>
      <c r="U864" s="49">
        <v>7</v>
      </c>
      <c r="V864" s="42">
        <v>49</v>
      </c>
      <c r="W864" s="40">
        <v>7</v>
      </c>
      <c r="X864" s="59">
        <v>21000</v>
      </c>
      <c r="Y864" s="40">
        <v>12</v>
      </c>
      <c r="Z864" s="56">
        <v>0</v>
      </c>
    </row>
    <row r="865" spans="1:26" x14ac:dyDescent="0.25">
      <c r="A865" s="38">
        <f>IFERROR(VLOOKUP(InteliPar[[#This Row],[Nombre de Articulo]],Productos[],4,FALSE),"00 Falta Info")</f>
        <v>0</v>
      </c>
      <c r="B865" s="34" t="str">
        <f>IFERROR(VLOOKUP(InteliPar[[#This Row],[Nombre de Articulo]],Productos[],3,FALSE),"00 Falta Info")</f>
        <v>Pescado</v>
      </c>
      <c r="C865" s="34" t="str">
        <f>IFERROR(VLOOKUP(InteliPar[[#This Row],[Nombre de Articulo]],Productos[],2,FALSE),"00 Falta Info")</f>
        <v>Pescado</v>
      </c>
      <c r="D865" s="55">
        <v>46141</v>
      </c>
      <c r="E865" s="39" t="s">
        <v>86</v>
      </c>
      <c r="F865" s="40">
        <v>10</v>
      </c>
      <c r="G865" s="56">
        <v>338216</v>
      </c>
      <c r="H865" s="42">
        <v>36.46</v>
      </c>
      <c r="I865" s="43" t="s">
        <v>73</v>
      </c>
      <c r="J865" s="56">
        <v>9277.2000000000007</v>
      </c>
      <c r="K865" s="40">
        <v>10.199999999999999</v>
      </c>
      <c r="L865" s="45" t="s">
        <v>74</v>
      </c>
      <c r="M865" s="46" t="s">
        <v>444</v>
      </c>
      <c r="N865" s="40">
        <v>19.7</v>
      </c>
      <c r="O865" s="57">
        <v>46128</v>
      </c>
      <c r="P865" s="57">
        <v>46134</v>
      </c>
      <c r="Q865" s="49">
        <v>7</v>
      </c>
      <c r="R865" s="49">
        <v>3</v>
      </c>
      <c r="S865" s="58">
        <v>0.35</v>
      </c>
      <c r="T865" s="57">
        <v>46135</v>
      </c>
      <c r="U865" s="49">
        <v>7</v>
      </c>
      <c r="V865" s="42">
        <v>20</v>
      </c>
      <c r="W865" s="40">
        <v>0</v>
      </c>
      <c r="X865" s="59">
        <v>0</v>
      </c>
      <c r="Y865" s="40">
        <v>25</v>
      </c>
      <c r="Z865" s="56">
        <v>101386.54285714286</v>
      </c>
    </row>
    <row r="866" spans="1:26" x14ac:dyDescent="0.25">
      <c r="A866" s="38">
        <f>IFERROR(VLOOKUP(InteliPar[[#This Row],[Nombre de Articulo]],Productos[],4,FALSE),"00 Falta Info")</f>
        <v>0</v>
      </c>
      <c r="B866" s="34" t="str">
        <f>IFERROR(VLOOKUP(InteliPar[[#This Row],[Nombre de Articulo]],Productos[],3,FALSE),"00 Falta Info")</f>
        <v>Pescado</v>
      </c>
      <c r="C866" s="34" t="str">
        <f>IFERROR(VLOOKUP(InteliPar[[#This Row],[Nombre de Articulo]],Productos[],2,FALSE),"00 Falta Info")</f>
        <v>Pescado</v>
      </c>
      <c r="D866" s="55">
        <v>46141</v>
      </c>
      <c r="E866" s="39" t="s">
        <v>107</v>
      </c>
      <c r="F866" s="40">
        <v>7.9</v>
      </c>
      <c r="G866" s="56">
        <v>299352</v>
      </c>
      <c r="H866" s="42">
        <v>31.35</v>
      </c>
      <c r="I866" s="43" t="s">
        <v>73</v>
      </c>
      <c r="J866" s="56">
        <v>9549.94</v>
      </c>
      <c r="K866" s="40">
        <v>9.1999999999999993</v>
      </c>
      <c r="L866" s="45" t="s">
        <v>74</v>
      </c>
      <c r="M866" s="46" t="s">
        <v>444</v>
      </c>
      <c r="N866" s="40">
        <v>20</v>
      </c>
      <c r="O866" s="57">
        <v>46128</v>
      </c>
      <c r="P866" s="57">
        <v>46134</v>
      </c>
      <c r="Q866" s="49">
        <v>7</v>
      </c>
      <c r="R866" s="49">
        <v>3</v>
      </c>
      <c r="S866" s="58">
        <v>0.35</v>
      </c>
      <c r="T866" s="57">
        <v>46135</v>
      </c>
      <c r="U866" s="49">
        <v>7</v>
      </c>
      <c r="V866" s="42">
        <v>18</v>
      </c>
      <c r="W866" s="40">
        <v>0</v>
      </c>
      <c r="X866" s="59">
        <v>0</v>
      </c>
      <c r="Y866" s="40">
        <v>24</v>
      </c>
      <c r="Z866" s="56">
        <v>81583.773142857142</v>
      </c>
    </row>
    <row r="867" spans="1:26" x14ac:dyDescent="0.25">
      <c r="A867" s="38">
        <f>IFERROR(VLOOKUP(InteliPar[[#This Row],[Nombre de Articulo]],Productos[],4,FALSE),"00 Falta Info")</f>
        <v>0</v>
      </c>
      <c r="B867" s="34" t="str">
        <f>IFERROR(VLOOKUP(InteliPar[[#This Row],[Nombre de Articulo]],Productos[],3,FALSE),"00 Falta Info")</f>
        <v>Pescado</v>
      </c>
      <c r="C867" s="34" t="str">
        <f>IFERROR(VLOOKUP(InteliPar[[#This Row],[Nombre de Articulo]],Productos[],2,FALSE),"00 Falta Info")</f>
        <v>Pescado</v>
      </c>
      <c r="D867" s="55">
        <v>46141</v>
      </c>
      <c r="E867" s="39" t="s">
        <v>109</v>
      </c>
      <c r="F867" s="40">
        <v>28.6</v>
      </c>
      <c r="G867" s="56">
        <v>390248</v>
      </c>
      <c r="H867" s="42">
        <v>32.270000000000003</v>
      </c>
      <c r="I867" s="43" t="s">
        <v>73</v>
      </c>
      <c r="J867" s="56">
        <v>12092.41</v>
      </c>
      <c r="K867" s="40">
        <v>28.6</v>
      </c>
      <c r="L867" s="45" t="s">
        <v>74</v>
      </c>
      <c r="M867" s="46" t="s">
        <v>444</v>
      </c>
      <c r="N867" s="40">
        <v>19</v>
      </c>
      <c r="O867" s="57">
        <v>46128</v>
      </c>
      <c r="P867" s="57">
        <v>46134</v>
      </c>
      <c r="Q867" s="49">
        <v>7</v>
      </c>
      <c r="R867" s="49">
        <v>3</v>
      </c>
      <c r="S867" s="58">
        <v>0.35</v>
      </c>
      <c r="T867" s="57">
        <v>46135</v>
      </c>
      <c r="U867" s="49">
        <v>7</v>
      </c>
      <c r="V867" s="42">
        <v>56</v>
      </c>
      <c r="W867" s="40">
        <v>24</v>
      </c>
      <c r="X867" s="59">
        <v>290217.83999999997</v>
      </c>
      <c r="Y867" s="40">
        <v>8</v>
      </c>
      <c r="Z867" s="56">
        <v>0</v>
      </c>
    </row>
    <row r="868" spans="1:26" x14ac:dyDescent="0.25">
      <c r="A868" s="38">
        <f>IFERROR(VLOOKUP(InteliPar[[#This Row],[Nombre de Articulo]],Productos[],4,FALSE),"00 Falta Info")</f>
        <v>0</v>
      </c>
      <c r="B868" s="34" t="str">
        <f>IFERROR(VLOOKUP(InteliPar[[#This Row],[Nombre de Articulo]],Productos[],3,FALSE),"00 Falta Info")</f>
        <v>Pescado</v>
      </c>
      <c r="C868" s="34" t="str">
        <f>IFERROR(VLOOKUP(InteliPar[[#This Row],[Nombre de Articulo]],Productos[],2,FALSE),"00 Falta Info")</f>
        <v>Pescado</v>
      </c>
      <c r="D868" s="55">
        <v>46141</v>
      </c>
      <c r="E868" s="39" t="s">
        <v>158</v>
      </c>
      <c r="F868" s="40"/>
      <c r="G868" s="56"/>
      <c r="H868" s="42"/>
      <c r="I868" s="43" t="s">
        <v>73</v>
      </c>
      <c r="J868" s="56"/>
      <c r="K868" s="40">
        <v>3.8</v>
      </c>
      <c r="L868" s="45" t="s">
        <v>74</v>
      </c>
      <c r="M868" s="46" t="s">
        <v>445</v>
      </c>
      <c r="N868" s="40">
        <v>0</v>
      </c>
      <c r="O868" s="57">
        <v>46128</v>
      </c>
      <c r="P868" s="57">
        <v>46134</v>
      </c>
      <c r="Q868" s="49">
        <v>7</v>
      </c>
      <c r="R868" s="49">
        <v>3</v>
      </c>
      <c r="S868" s="58">
        <v>0.35</v>
      </c>
      <c r="T868" s="57">
        <v>46135</v>
      </c>
      <c r="U868" s="49">
        <v>7</v>
      </c>
      <c r="V868" s="42">
        <v>8</v>
      </c>
      <c r="W868" s="40">
        <v>8</v>
      </c>
      <c r="X868" s="59">
        <v>0</v>
      </c>
      <c r="Y868" s="40">
        <v>0</v>
      </c>
      <c r="Z868" s="56">
        <v>0</v>
      </c>
    </row>
    <row r="869" spans="1:26" x14ac:dyDescent="0.25">
      <c r="A869" s="38">
        <f>IFERROR(VLOOKUP(InteliPar[[#This Row],[Nombre de Articulo]],Productos[],4,FALSE),"00 Falta Info")</f>
        <v>0</v>
      </c>
      <c r="B869" s="34" t="str">
        <f>IFERROR(VLOOKUP(InteliPar[[#This Row],[Nombre de Articulo]],Productos[],3,FALSE),"00 Falta Info")</f>
        <v>Pescado</v>
      </c>
      <c r="C869" s="34" t="str">
        <f>IFERROR(VLOOKUP(InteliPar[[#This Row],[Nombre de Articulo]],Productos[],2,FALSE),"00 Falta Info")</f>
        <v>Pescado</v>
      </c>
      <c r="D869" s="55">
        <v>46141</v>
      </c>
      <c r="E869" s="39" t="s">
        <v>161</v>
      </c>
      <c r="F869" s="40">
        <v>4.2</v>
      </c>
      <c r="G869" s="56">
        <v>2615.27</v>
      </c>
      <c r="H869" s="42">
        <v>0.28999999999999998</v>
      </c>
      <c r="I869" s="43" t="s">
        <v>73</v>
      </c>
      <c r="J869" s="56">
        <v>8990</v>
      </c>
      <c r="K869" s="40">
        <v>4.2</v>
      </c>
      <c r="L869" s="45" t="s">
        <v>74</v>
      </c>
      <c r="M869" s="46" t="s">
        <v>445</v>
      </c>
      <c r="N869" s="40">
        <v>4.5</v>
      </c>
      <c r="O869" s="57">
        <v>46128</v>
      </c>
      <c r="P869" s="57">
        <v>46134</v>
      </c>
      <c r="Q869" s="49">
        <v>7</v>
      </c>
      <c r="R869" s="49">
        <v>3</v>
      </c>
      <c r="S869" s="58">
        <v>0.35</v>
      </c>
      <c r="T869" s="57">
        <v>46135</v>
      </c>
      <c r="U869" s="49">
        <v>7</v>
      </c>
      <c r="V869" s="42">
        <v>9</v>
      </c>
      <c r="W869" s="40">
        <v>9</v>
      </c>
      <c r="X869" s="59">
        <v>80910</v>
      </c>
      <c r="Y869" s="40">
        <v>0</v>
      </c>
      <c r="Z869" s="56">
        <v>0</v>
      </c>
    </row>
    <row r="870" spans="1:26" x14ac:dyDescent="0.25">
      <c r="A870" s="38">
        <f>IFERROR(VLOOKUP(InteliPar[[#This Row],[Nombre de Articulo]],Productos[],4,FALSE),"00 Falta Info")</f>
        <v>0</v>
      </c>
      <c r="B870" s="34" t="str">
        <f>IFERROR(VLOOKUP(InteliPar[[#This Row],[Nombre de Articulo]],Productos[],3,FALSE),"00 Falta Info")</f>
        <v>Pescado</v>
      </c>
      <c r="C870" s="34" t="str">
        <f>IFERROR(VLOOKUP(InteliPar[[#This Row],[Nombre de Articulo]],Productos[],2,FALSE),"00 Falta Info")</f>
        <v>Pescado</v>
      </c>
      <c r="D870" s="55">
        <v>46141</v>
      </c>
      <c r="E870" s="39" t="s">
        <v>108</v>
      </c>
      <c r="F870" s="40">
        <v>16.3</v>
      </c>
      <c r="G870" s="56">
        <v>237296</v>
      </c>
      <c r="H870" s="42">
        <v>23.75</v>
      </c>
      <c r="I870" s="43" t="s">
        <v>73</v>
      </c>
      <c r="J870" s="56">
        <v>9990</v>
      </c>
      <c r="K870" s="40">
        <v>22.2</v>
      </c>
      <c r="L870" s="45" t="s">
        <v>74</v>
      </c>
      <c r="M870" s="46" t="s">
        <v>445</v>
      </c>
      <c r="N870" s="40">
        <v>30</v>
      </c>
      <c r="O870" s="57">
        <v>46128</v>
      </c>
      <c r="P870" s="57">
        <v>46134</v>
      </c>
      <c r="Q870" s="49">
        <v>7</v>
      </c>
      <c r="R870" s="49">
        <v>3</v>
      </c>
      <c r="S870" s="58">
        <v>0.35</v>
      </c>
      <c r="T870" s="57">
        <v>46135</v>
      </c>
      <c r="U870" s="49">
        <v>7</v>
      </c>
      <c r="V870" s="42">
        <v>43</v>
      </c>
      <c r="W870" s="40">
        <v>20</v>
      </c>
      <c r="X870" s="59">
        <v>199800</v>
      </c>
      <c r="Y870" s="40">
        <v>7</v>
      </c>
      <c r="Z870" s="56">
        <v>0</v>
      </c>
    </row>
    <row r="871" spans="1:26" x14ac:dyDescent="0.25">
      <c r="A871" s="38">
        <f>IFERROR(VLOOKUP(InteliPar[[#This Row],[Nombre de Articulo]],Productos[],4,FALSE),"00 Falta Info")</f>
        <v>0</v>
      </c>
      <c r="B871" s="34" t="str">
        <f>IFERROR(VLOOKUP(InteliPar[[#This Row],[Nombre de Articulo]],Productos[],3,FALSE),"00 Falta Info")</f>
        <v>Mariscos</v>
      </c>
      <c r="C871" s="34" t="str">
        <f>IFERROR(VLOOKUP(InteliPar[[#This Row],[Nombre de Articulo]],Productos[],2,FALSE),"00 Falta Info")</f>
        <v>Mariscos</v>
      </c>
      <c r="D871" s="55">
        <v>46141</v>
      </c>
      <c r="E871" s="39" t="s">
        <v>110</v>
      </c>
      <c r="F871" s="40">
        <v>16.7</v>
      </c>
      <c r="G871" s="56">
        <v>51968.800000000003</v>
      </c>
      <c r="H871" s="42">
        <v>18.190000000000001</v>
      </c>
      <c r="I871" s="43" t="s">
        <v>73</v>
      </c>
      <c r="J871" s="56">
        <v>2857</v>
      </c>
      <c r="K871" s="40">
        <v>25.4</v>
      </c>
      <c r="L871" s="45" t="s">
        <v>74</v>
      </c>
      <c r="M871" s="46" t="s">
        <v>460</v>
      </c>
      <c r="N871" s="40">
        <v>26</v>
      </c>
      <c r="O871" s="57">
        <v>46128</v>
      </c>
      <c r="P871" s="57">
        <v>46134</v>
      </c>
      <c r="Q871" s="49">
        <v>7</v>
      </c>
      <c r="R871" s="49">
        <v>3</v>
      </c>
      <c r="S871" s="58">
        <v>0.35</v>
      </c>
      <c r="T871" s="57">
        <v>46135</v>
      </c>
      <c r="U871" s="49">
        <v>7</v>
      </c>
      <c r="V871" s="42">
        <v>49</v>
      </c>
      <c r="W871" s="40">
        <v>31</v>
      </c>
      <c r="X871" s="59">
        <v>88567</v>
      </c>
      <c r="Y871" s="40">
        <v>5</v>
      </c>
      <c r="Z871" s="56">
        <v>0</v>
      </c>
    </row>
    <row r="872" spans="1:26" x14ac:dyDescent="0.25">
      <c r="A872" s="38">
        <f>IFERROR(VLOOKUP(InteliPar[[#This Row],[Nombre de Articulo]],Productos[],4,FALSE),"00 Falta Info")</f>
        <v>0</v>
      </c>
      <c r="B872" s="34" t="str">
        <f>IFERROR(VLOOKUP(InteliPar[[#This Row],[Nombre de Articulo]],Productos[],3,FALSE),"00 Falta Info")</f>
        <v>Mariscos</v>
      </c>
      <c r="C872" s="34" t="str">
        <f>IFERROR(VLOOKUP(InteliPar[[#This Row],[Nombre de Articulo]],Productos[],2,FALSE),"00 Falta Info")</f>
        <v>Mariscos</v>
      </c>
      <c r="D872" s="55">
        <v>46141</v>
      </c>
      <c r="E872" s="39" t="s">
        <v>111</v>
      </c>
      <c r="F872" s="40">
        <v>7.9</v>
      </c>
      <c r="G872" s="56">
        <v>118074</v>
      </c>
      <c r="H872" s="42">
        <v>18.52</v>
      </c>
      <c r="I872" s="43" t="s">
        <v>73</v>
      </c>
      <c r="J872" s="56">
        <v>6376.52</v>
      </c>
      <c r="K872" s="40">
        <v>7.9</v>
      </c>
      <c r="L872" s="45" t="s">
        <v>74</v>
      </c>
      <c r="M872" s="46" t="s">
        <v>444</v>
      </c>
      <c r="N872" s="40">
        <v>10</v>
      </c>
      <c r="O872" s="57">
        <v>46128</v>
      </c>
      <c r="P872" s="57">
        <v>46134</v>
      </c>
      <c r="Q872" s="49">
        <v>7</v>
      </c>
      <c r="R872" s="49">
        <v>3</v>
      </c>
      <c r="S872" s="58">
        <v>0.35</v>
      </c>
      <c r="T872" s="57">
        <v>46135</v>
      </c>
      <c r="U872" s="49">
        <v>7</v>
      </c>
      <c r="V872" s="42">
        <v>16</v>
      </c>
      <c r="W872" s="40">
        <v>0</v>
      </c>
      <c r="X872" s="59">
        <v>0</v>
      </c>
      <c r="Y872" s="40">
        <v>16</v>
      </c>
      <c r="Z872" s="56">
        <v>0</v>
      </c>
    </row>
    <row r="873" spans="1:26" x14ac:dyDescent="0.25">
      <c r="A873" s="38">
        <f>IFERROR(VLOOKUP(InteliPar[[#This Row],[Nombre de Articulo]],Productos[],4,FALSE),"00 Falta Info")</f>
        <v>0</v>
      </c>
      <c r="B873" s="34" t="str">
        <f>IFERROR(VLOOKUP(InteliPar[[#This Row],[Nombre de Articulo]],Productos[],3,FALSE),"00 Falta Info")</f>
        <v>Mariscos</v>
      </c>
      <c r="C873" s="34" t="str">
        <f>IFERROR(VLOOKUP(InteliPar[[#This Row],[Nombre de Articulo]],Productos[],2,FALSE),"00 Falta Info")</f>
        <v>Mariscos</v>
      </c>
      <c r="D873" s="55">
        <v>46141</v>
      </c>
      <c r="E873" s="39" t="s">
        <v>112</v>
      </c>
      <c r="F873" s="40">
        <v>4.2</v>
      </c>
      <c r="G873" s="56">
        <v>269334</v>
      </c>
      <c r="H873" s="42">
        <v>19.25</v>
      </c>
      <c r="I873" s="43" t="s">
        <v>73</v>
      </c>
      <c r="J873" s="56">
        <v>13990</v>
      </c>
      <c r="K873" s="40">
        <v>6.2</v>
      </c>
      <c r="L873" s="45" t="s">
        <v>74</v>
      </c>
      <c r="M873" s="46" t="s">
        <v>444</v>
      </c>
      <c r="N873" s="40">
        <v>12</v>
      </c>
      <c r="O873" s="57">
        <v>46128</v>
      </c>
      <c r="P873" s="57">
        <v>46134</v>
      </c>
      <c r="Q873" s="49">
        <v>7</v>
      </c>
      <c r="R873" s="49">
        <v>3</v>
      </c>
      <c r="S873" s="58">
        <v>0.35</v>
      </c>
      <c r="T873" s="57">
        <v>46135</v>
      </c>
      <c r="U873" s="49">
        <v>7</v>
      </c>
      <c r="V873" s="42">
        <v>12</v>
      </c>
      <c r="W873" s="40">
        <v>0</v>
      </c>
      <c r="X873" s="59">
        <v>0</v>
      </c>
      <c r="Y873" s="40">
        <v>22</v>
      </c>
      <c r="Z873" s="56">
        <v>55760.142857142862</v>
      </c>
    </row>
    <row r="874" spans="1:26" x14ac:dyDescent="0.25">
      <c r="A874" s="38">
        <f>IFERROR(VLOOKUP(InteliPar[[#This Row],[Nombre de Articulo]],Productos[],4,FALSE),"00 Falta Info")</f>
        <v>0</v>
      </c>
      <c r="B874" s="34" t="str">
        <f>IFERROR(VLOOKUP(InteliPar[[#This Row],[Nombre de Articulo]],Productos[],3,FALSE),"00 Falta Info")</f>
        <v>Mariscos</v>
      </c>
      <c r="C874" s="34" t="str">
        <f>IFERROR(VLOOKUP(InteliPar[[#This Row],[Nombre de Articulo]],Productos[],2,FALSE),"00 Falta Info")</f>
        <v>Mariscos</v>
      </c>
      <c r="D874" s="55">
        <v>46141</v>
      </c>
      <c r="E874" s="39" t="s">
        <v>113</v>
      </c>
      <c r="F874" s="40">
        <v>4.3</v>
      </c>
      <c r="G874" s="56">
        <v>733194</v>
      </c>
      <c r="H874" s="42">
        <v>26.86</v>
      </c>
      <c r="I874" s="43" t="s">
        <v>73</v>
      </c>
      <c r="J874" s="56">
        <v>27301.77</v>
      </c>
      <c r="K874" s="40">
        <v>4.5</v>
      </c>
      <c r="L874" s="45" t="s">
        <v>74</v>
      </c>
      <c r="M874" s="46" t="s">
        <v>447</v>
      </c>
      <c r="N874" s="40">
        <v>5</v>
      </c>
      <c r="O874" s="57">
        <v>46128</v>
      </c>
      <c r="P874" s="57">
        <v>46134</v>
      </c>
      <c r="Q874" s="49">
        <v>7</v>
      </c>
      <c r="R874" s="49">
        <v>3</v>
      </c>
      <c r="S874" s="58">
        <v>0.35</v>
      </c>
      <c r="T874" s="57">
        <v>46135</v>
      </c>
      <c r="U874" s="49">
        <v>7</v>
      </c>
      <c r="V874" s="42">
        <v>9</v>
      </c>
      <c r="W874" s="40">
        <v>0</v>
      </c>
      <c r="X874" s="59">
        <v>0</v>
      </c>
      <c r="Y874" s="40">
        <v>42</v>
      </c>
      <c r="Z874" s="56">
        <v>430002.87750000006</v>
      </c>
    </row>
    <row r="875" spans="1:26" x14ac:dyDescent="0.25">
      <c r="A875" s="38">
        <f>IFERROR(VLOOKUP(InteliPar[[#This Row],[Nombre de Articulo]],Productos[],4,FALSE),"00 Falta Info")</f>
        <v>0</v>
      </c>
      <c r="B875" s="34" t="str">
        <f>IFERROR(VLOOKUP(InteliPar[[#This Row],[Nombre de Articulo]],Productos[],3,FALSE),"00 Falta Info")</f>
        <v>Mariscos</v>
      </c>
      <c r="C875" s="34" t="str">
        <f>IFERROR(VLOOKUP(InteliPar[[#This Row],[Nombre de Articulo]],Productos[],2,FALSE),"00 Falta Info")</f>
        <v>Mariscos</v>
      </c>
      <c r="D875" s="55">
        <v>46141</v>
      </c>
      <c r="E875" s="39" t="s">
        <v>114</v>
      </c>
      <c r="F875" s="40">
        <v>3.7</v>
      </c>
      <c r="G875" s="56">
        <v>82811.5</v>
      </c>
      <c r="H875" s="42">
        <v>5.55</v>
      </c>
      <c r="I875" s="43" t="s">
        <v>73</v>
      </c>
      <c r="J875" s="56">
        <v>14926.79</v>
      </c>
      <c r="K875" s="40">
        <v>3.7</v>
      </c>
      <c r="L875" s="45" t="s">
        <v>74</v>
      </c>
      <c r="M875" s="46" t="s">
        <v>444</v>
      </c>
      <c r="N875" s="40">
        <v>0</v>
      </c>
      <c r="O875" s="57">
        <v>46128</v>
      </c>
      <c r="P875" s="57">
        <v>46134</v>
      </c>
      <c r="Q875" s="49">
        <v>7</v>
      </c>
      <c r="R875" s="49">
        <v>3</v>
      </c>
      <c r="S875" s="58">
        <v>0.35</v>
      </c>
      <c r="T875" s="57">
        <v>46135</v>
      </c>
      <c r="U875" s="49">
        <v>7</v>
      </c>
      <c r="V875" s="42">
        <v>8</v>
      </c>
      <c r="W875" s="40">
        <v>3</v>
      </c>
      <c r="X875" s="59">
        <v>44780.37</v>
      </c>
      <c r="Y875" s="40">
        <v>11</v>
      </c>
      <c r="Z875" s="56">
        <v>0</v>
      </c>
    </row>
    <row r="876" spans="1:26" x14ac:dyDescent="0.25">
      <c r="A876" s="38">
        <f>IFERROR(VLOOKUP(InteliPar[[#This Row],[Nombre de Articulo]],Productos[],4,FALSE),"00 Falta Info")</f>
        <v>0</v>
      </c>
      <c r="B876" s="34" t="str">
        <f>IFERROR(VLOOKUP(InteliPar[[#This Row],[Nombre de Articulo]],Productos[],3,FALSE),"00 Falta Info")</f>
        <v>Mariscos</v>
      </c>
      <c r="C876" s="34" t="str">
        <f>IFERROR(VLOOKUP(InteliPar[[#This Row],[Nombre de Articulo]],Productos[],2,FALSE),"00 Falta Info")</f>
        <v>Mariscos</v>
      </c>
      <c r="D876" s="55">
        <v>46141</v>
      </c>
      <c r="E876" s="39" t="s">
        <v>115</v>
      </c>
      <c r="F876" s="40">
        <v>-1.4</v>
      </c>
      <c r="G876" s="56">
        <v>139787</v>
      </c>
      <c r="H876" s="42">
        <v>9.3800000000000008</v>
      </c>
      <c r="I876" s="43" t="s">
        <v>73</v>
      </c>
      <c r="J876" s="56">
        <v>14900</v>
      </c>
      <c r="K876" s="40">
        <v>2.1</v>
      </c>
      <c r="L876" s="45" t="s">
        <v>74</v>
      </c>
      <c r="M876" s="46" t="s">
        <v>444</v>
      </c>
      <c r="N876" s="40">
        <v>0</v>
      </c>
      <c r="O876" s="57">
        <v>46128</v>
      </c>
      <c r="P876" s="57">
        <v>46134</v>
      </c>
      <c r="Q876" s="49">
        <v>7</v>
      </c>
      <c r="R876" s="49">
        <v>3</v>
      </c>
      <c r="S876" s="58">
        <v>0.35</v>
      </c>
      <c r="T876" s="57">
        <v>46135</v>
      </c>
      <c r="U876" s="49">
        <v>7</v>
      </c>
      <c r="V876" s="42">
        <v>5</v>
      </c>
      <c r="W876" s="40">
        <v>0</v>
      </c>
      <c r="X876" s="59">
        <v>0</v>
      </c>
      <c r="Y876" s="40">
        <v>31</v>
      </c>
      <c r="Z876" s="56">
        <v>60345</v>
      </c>
    </row>
    <row r="877" spans="1:26" x14ac:dyDescent="0.25">
      <c r="A877" s="38">
        <f>IFERROR(VLOOKUP(InteliPar[[#This Row],[Nombre de Articulo]],Productos[],4,FALSE),"00 Falta Info")</f>
        <v>0</v>
      </c>
      <c r="B877" s="34" t="str">
        <f>IFERROR(VLOOKUP(InteliPar[[#This Row],[Nombre de Articulo]],Productos[],3,FALSE),"00 Falta Info")</f>
        <v>Mariscos</v>
      </c>
      <c r="C877" s="34" t="str">
        <f>IFERROR(VLOOKUP(InteliPar[[#This Row],[Nombre de Articulo]],Productos[],2,FALSE),"00 Falta Info")</f>
        <v>Mariscos</v>
      </c>
      <c r="D877" s="55">
        <v>46141</v>
      </c>
      <c r="E877" s="39" t="s">
        <v>116</v>
      </c>
      <c r="F877" s="40">
        <v>7.8</v>
      </c>
      <c r="G877" s="56">
        <v>32256</v>
      </c>
      <c r="H877" s="42">
        <v>3.84</v>
      </c>
      <c r="I877" s="43" t="s">
        <v>73</v>
      </c>
      <c r="J877" s="56">
        <v>8400</v>
      </c>
      <c r="K877" s="40">
        <v>7.8</v>
      </c>
      <c r="L877" s="45" t="s">
        <v>74</v>
      </c>
      <c r="M877" s="46" t="s">
        <v>460</v>
      </c>
      <c r="N877" s="40">
        <v>4</v>
      </c>
      <c r="O877" s="57">
        <v>46128</v>
      </c>
      <c r="P877" s="57">
        <v>46134</v>
      </c>
      <c r="Q877" s="49">
        <v>7</v>
      </c>
      <c r="R877" s="49">
        <v>3</v>
      </c>
      <c r="S877" s="58">
        <v>0.35</v>
      </c>
      <c r="T877" s="57">
        <v>46135</v>
      </c>
      <c r="U877" s="49">
        <v>7</v>
      </c>
      <c r="V877" s="42">
        <v>16</v>
      </c>
      <c r="W877" s="40">
        <v>13</v>
      </c>
      <c r="X877" s="59">
        <v>109200</v>
      </c>
      <c r="Y877" s="40">
        <v>3</v>
      </c>
      <c r="Z877" s="56">
        <v>0</v>
      </c>
    </row>
    <row r="878" spans="1:26" x14ac:dyDescent="0.25">
      <c r="A878" s="38">
        <f>IFERROR(VLOOKUP(InteliPar[[#This Row],[Nombre de Articulo]],Productos[],4,FALSE),"00 Falta Info")</f>
        <v>0</v>
      </c>
      <c r="B878" s="34" t="str">
        <f>IFERROR(VLOOKUP(InteliPar[[#This Row],[Nombre de Articulo]],Productos[],3,FALSE),"00 Falta Info")</f>
        <v>Mariscos</v>
      </c>
      <c r="C878" s="34" t="str">
        <f>IFERROR(VLOOKUP(InteliPar[[#This Row],[Nombre de Articulo]],Productos[],2,FALSE),"00 Falta Info")</f>
        <v>Mariscos</v>
      </c>
      <c r="D878" s="55">
        <v>46141</v>
      </c>
      <c r="E878" s="39" t="s">
        <v>117</v>
      </c>
      <c r="F878" s="40">
        <v>13.2</v>
      </c>
      <c r="G878" s="56">
        <v>747973</v>
      </c>
      <c r="H878" s="42">
        <v>81.42</v>
      </c>
      <c r="I878" s="43" t="s">
        <v>73</v>
      </c>
      <c r="J878" s="56">
        <v>9186.0499999999993</v>
      </c>
      <c r="K878" s="40">
        <v>26.7</v>
      </c>
      <c r="L878" s="45" t="s">
        <v>74</v>
      </c>
      <c r="M878" s="46" t="s">
        <v>447</v>
      </c>
      <c r="N878" s="40">
        <v>22.4</v>
      </c>
      <c r="O878" s="57">
        <v>46128</v>
      </c>
      <c r="P878" s="57">
        <v>46134</v>
      </c>
      <c r="Q878" s="49">
        <v>7</v>
      </c>
      <c r="R878" s="49">
        <v>3</v>
      </c>
      <c r="S878" s="58">
        <v>0.35</v>
      </c>
      <c r="T878" s="57">
        <v>46135</v>
      </c>
      <c r="U878" s="49">
        <v>7</v>
      </c>
      <c r="V878" s="42">
        <v>52</v>
      </c>
      <c r="W878" s="40">
        <v>0</v>
      </c>
      <c r="X878" s="59">
        <v>0</v>
      </c>
      <c r="Y878" s="40">
        <v>21</v>
      </c>
      <c r="Z878" s="56">
        <v>122633.76749999999</v>
      </c>
    </row>
    <row r="879" spans="1:26" x14ac:dyDescent="0.25">
      <c r="A879" s="38">
        <f>IFERROR(VLOOKUP(InteliPar[[#This Row],[Nombre de Articulo]],Productos[],4,FALSE),"00 Falta Info")</f>
        <v>0</v>
      </c>
      <c r="B879" s="34" t="str">
        <f>IFERROR(VLOOKUP(InteliPar[[#This Row],[Nombre de Articulo]],Productos[],3,FALSE),"00 Falta Info")</f>
        <v>Embutidos</v>
      </c>
      <c r="C879" s="34" t="str">
        <f>IFERROR(VLOOKUP(InteliPar[[#This Row],[Nombre de Articulo]],Productos[],2,FALSE),"00 Falta Info")</f>
        <v>Embutidos</v>
      </c>
      <c r="D879" s="55">
        <v>46141</v>
      </c>
      <c r="E879" s="39" t="s">
        <v>93</v>
      </c>
      <c r="F879" s="40">
        <v>5.6</v>
      </c>
      <c r="G879" s="56">
        <v>151719</v>
      </c>
      <c r="H879" s="42">
        <v>7.34</v>
      </c>
      <c r="I879" s="43" t="s">
        <v>73</v>
      </c>
      <c r="J879" s="56">
        <v>20658.150000000001</v>
      </c>
      <c r="K879" s="40">
        <v>5.6</v>
      </c>
      <c r="L879" s="45" t="s">
        <v>74</v>
      </c>
      <c r="M879" s="46" t="s">
        <v>448</v>
      </c>
      <c r="N879" s="40">
        <v>4</v>
      </c>
      <c r="O879" s="57">
        <v>46128</v>
      </c>
      <c r="P879" s="57">
        <v>46134</v>
      </c>
      <c r="Q879" s="49">
        <v>7</v>
      </c>
      <c r="R879" s="49">
        <v>3</v>
      </c>
      <c r="S879" s="58">
        <v>0.35</v>
      </c>
      <c r="T879" s="57">
        <v>46135</v>
      </c>
      <c r="U879" s="49">
        <v>7</v>
      </c>
      <c r="V879" s="42">
        <v>11</v>
      </c>
      <c r="W879" s="40">
        <v>4</v>
      </c>
      <c r="X879" s="59">
        <v>82632.600000000006</v>
      </c>
      <c r="Y879" s="40">
        <v>9</v>
      </c>
      <c r="Z879" s="56">
        <v>0</v>
      </c>
    </row>
    <row r="880" spans="1:26" x14ac:dyDescent="0.25">
      <c r="A880" s="38">
        <f>IFERROR(VLOOKUP(InteliPar[[#This Row],[Nombre de Articulo]],Productos[],4,FALSE),"00 Falta Info")</f>
        <v>0</v>
      </c>
      <c r="B880" s="34" t="str">
        <f>IFERROR(VLOOKUP(InteliPar[[#This Row],[Nombre de Articulo]],Productos[],3,FALSE),"00 Falta Info")</f>
        <v>Embutidos</v>
      </c>
      <c r="C880" s="34" t="str">
        <f>IFERROR(VLOOKUP(InteliPar[[#This Row],[Nombre de Articulo]],Productos[],2,FALSE),"00 Falta Info")</f>
        <v>Embutidos</v>
      </c>
      <c r="D880" s="55">
        <v>46141</v>
      </c>
      <c r="E880" s="39" t="s">
        <v>94</v>
      </c>
      <c r="F880" s="40">
        <v>1.7</v>
      </c>
      <c r="G880" s="56">
        <v>13971.6</v>
      </c>
      <c r="H880" s="42">
        <v>1.37</v>
      </c>
      <c r="I880" s="43" t="s">
        <v>73</v>
      </c>
      <c r="J880" s="56">
        <v>10168.58</v>
      </c>
      <c r="K880" s="40">
        <v>1.9</v>
      </c>
      <c r="L880" s="45" t="s">
        <v>74</v>
      </c>
      <c r="M880" s="46" t="s">
        <v>449</v>
      </c>
      <c r="N880" s="40">
        <v>0</v>
      </c>
      <c r="O880" s="57">
        <v>46128</v>
      </c>
      <c r="P880" s="57">
        <v>46134</v>
      </c>
      <c r="Q880" s="49">
        <v>7</v>
      </c>
      <c r="R880" s="49">
        <v>3</v>
      </c>
      <c r="S880" s="58">
        <v>0.35</v>
      </c>
      <c r="T880" s="57">
        <v>46135</v>
      </c>
      <c r="U880" s="49">
        <v>7</v>
      </c>
      <c r="V880" s="42">
        <v>4</v>
      </c>
      <c r="W880" s="40">
        <v>3</v>
      </c>
      <c r="X880" s="59">
        <v>30505.739999999998</v>
      </c>
      <c r="Y880" s="40">
        <v>5</v>
      </c>
      <c r="Z880" s="56">
        <v>0</v>
      </c>
    </row>
    <row r="881" spans="1:26" x14ac:dyDescent="0.25">
      <c r="A881" s="38">
        <f>IFERROR(VLOOKUP(InteliPar[[#This Row],[Nombre de Articulo]],Productos[],4,FALSE),"00 Falta Info")</f>
        <v>0</v>
      </c>
      <c r="B881" s="34" t="str">
        <f>IFERROR(VLOOKUP(InteliPar[[#This Row],[Nombre de Articulo]],Productos[],3,FALSE),"00 Falta Info")</f>
        <v>Lacteos</v>
      </c>
      <c r="C881" s="34" t="str">
        <f>IFERROR(VLOOKUP(InteliPar[[#This Row],[Nombre de Articulo]],Productos[],2,FALSE),"00 Falta Info")</f>
        <v>Quesos</v>
      </c>
      <c r="D881" s="55">
        <v>46141</v>
      </c>
      <c r="E881" s="39" t="s">
        <v>118</v>
      </c>
      <c r="F881" s="40">
        <v>49</v>
      </c>
      <c r="G881" s="56">
        <v>523748</v>
      </c>
      <c r="H881" s="42">
        <v>125</v>
      </c>
      <c r="I881" s="43" t="s">
        <v>450</v>
      </c>
      <c r="J881" s="56">
        <v>4189.99</v>
      </c>
      <c r="K881" s="40">
        <v>49</v>
      </c>
      <c r="L881" s="45" t="s">
        <v>451</v>
      </c>
      <c r="M881" s="46" t="s">
        <v>452</v>
      </c>
      <c r="N881" s="40">
        <v>64</v>
      </c>
      <c r="O881" s="57">
        <v>46128</v>
      </c>
      <c r="P881" s="57">
        <v>46134</v>
      </c>
      <c r="Q881" s="49">
        <v>7</v>
      </c>
      <c r="R881" s="49">
        <v>3</v>
      </c>
      <c r="S881" s="58">
        <v>0.35</v>
      </c>
      <c r="T881" s="57">
        <v>46135</v>
      </c>
      <c r="U881" s="49">
        <v>7</v>
      </c>
      <c r="V881" s="42">
        <v>95</v>
      </c>
      <c r="W881" s="40">
        <v>0</v>
      </c>
      <c r="X881" s="59">
        <v>0</v>
      </c>
      <c r="Y881" s="40">
        <v>18</v>
      </c>
      <c r="Z881" s="56">
        <v>14664.965</v>
      </c>
    </row>
    <row r="882" spans="1:26" x14ac:dyDescent="0.25">
      <c r="A882" s="38">
        <f>IFERROR(VLOOKUP(InteliPar[[#This Row],[Nombre de Articulo]],Productos[],4,FALSE),"00 Falta Info")</f>
        <v>0</v>
      </c>
      <c r="B882" s="34" t="str">
        <f>IFERROR(VLOOKUP(InteliPar[[#This Row],[Nombre de Articulo]],Productos[],3,FALSE),"00 Falta Info")</f>
        <v>Lacteos</v>
      </c>
      <c r="C882" s="34" t="str">
        <f>IFERROR(VLOOKUP(InteliPar[[#This Row],[Nombre de Articulo]],Productos[],2,FALSE),"00 Falta Info")</f>
        <v>Quesos</v>
      </c>
      <c r="D882" s="55">
        <v>46141</v>
      </c>
      <c r="E882" s="39" t="s">
        <v>120</v>
      </c>
      <c r="F882" s="40">
        <v>36.4</v>
      </c>
      <c r="G882" s="56">
        <v>223654</v>
      </c>
      <c r="H882" s="42">
        <v>18.05</v>
      </c>
      <c r="I882" s="43" t="s">
        <v>73</v>
      </c>
      <c r="J882" s="56">
        <v>12390</v>
      </c>
      <c r="K882" s="40">
        <v>36.4</v>
      </c>
      <c r="L882" s="45" t="s">
        <v>74</v>
      </c>
      <c r="M882" s="46" t="s">
        <v>452</v>
      </c>
      <c r="N882" s="40">
        <v>25</v>
      </c>
      <c r="O882" s="57">
        <v>46128</v>
      </c>
      <c r="P882" s="57">
        <v>46134</v>
      </c>
      <c r="Q882" s="49">
        <v>7</v>
      </c>
      <c r="R882" s="49">
        <v>3</v>
      </c>
      <c r="S882" s="58">
        <v>0.35</v>
      </c>
      <c r="T882" s="57">
        <v>46135</v>
      </c>
      <c r="U882" s="49">
        <v>7</v>
      </c>
      <c r="V882" s="42">
        <v>71</v>
      </c>
      <c r="W882" s="40">
        <v>53</v>
      </c>
      <c r="X882" s="59">
        <v>656670</v>
      </c>
      <c r="Y882" s="40">
        <v>3</v>
      </c>
      <c r="Z882" s="56">
        <v>0</v>
      </c>
    </row>
    <row r="883" spans="1:26" x14ac:dyDescent="0.25">
      <c r="A883" s="38">
        <f>IFERROR(VLOOKUP(InteliPar[[#This Row],[Nombre de Articulo]],Productos[],4,FALSE),"00 Falta Info")</f>
        <v>0</v>
      </c>
      <c r="B883" s="34" t="str">
        <f>IFERROR(VLOOKUP(InteliPar[[#This Row],[Nombre de Articulo]],Productos[],3,FALSE),"00 Falta Info")</f>
        <v>Lacteos</v>
      </c>
      <c r="C883" s="34" t="str">
        <f>IFERROR(VLOOKUP(InteliPar[[#This Row],[Nombre de Articulo]],Productos[],2,FALSE),"00 Falta Info")</f>
        <v>Quesos</v>
      </c>
      <c r="D883" s="55">
        <v>46141</v>
      </c>
      <c r="E883" s="39" t="s">
        <v>88</v>
      </c>
      <c r="F883" s="40">
        <v>3.9</v>
      </c>
      <c r="G883" s="56">
        <v>97386</v>
      </c>
      <c r="H883" s="42">
        <v>7.5</v>
      </c>
      <c r="I883" s="43" t="s">
        <v>73</v>
      </c>
      <c r="J883" s="56">
        <v>12990</v>
      </c>
      <c r="K883" s="40">
        <v>3.9</v>
      </c>
      <c r="L883" s="45" t="s">
        <v>74</v>
      </c>
      <c r="M883" s="46" t="s">
        <v>448</v>
      </c>
      <c r="N883" s="40">
        <v>6</v>
      </c>
      <c r="O883" s="57">
        <v>46128</v>
      </c>
      <c r="P883" s="57">
        <v>46134</v>
      </c>
      <c r="Q883" s="49">
        <v>7</v>
      </c>
      <c r="R883" s="49">
        <v>3</v>
      </c>
      <c r="S883" s="58">
        <v>0.35</v>
      </c>
      <c r="T883" s="57">
        <v>46135</v>
      </c>
      <c r="U883" s="49">
        <v>7</v>
      </c>
      <c r="V883" s="42">
        <v>8</v>
      </c>
      <c r="W883" s="40">
        <v>1</v>
      </c>
      <c r="X883" s="59">
        <v>12990</v>
      </c>
      <c r="Y883" s="40">
        <v>13</v>
      </c>
      <c r="Z883" s="56">
        <v>0</v>
      </c>
    </row>
    <row r="884" spans="1:26" x14ac:dyDescent="0.25">
      <c r="A884" s="38">
        <f>IFERROR(VLOOKUP(InteliPar[[#This Row],[Nombre de Articulo]],Productos[],4,FALSE),"00 Falta Info")</f>
        <v>0</v>
      </c>
      <c r="B884" s="34" t="str">
        <f>IFERROR(VLOOKUP(InteliPar[[#This Row],[Nombre de Articulo]],Productos[],3,FALSE),"00 Falta Info")</f>
        <v>Lacteos</v>
      </c>
      <c r="C884" s="34" t="str">
        <f>IFERROR(VLOOKUP(InteliPar[[#This Row],[Nombre de Articulo]],Productos[],2,FALSE),"00 Falta Info")</f>
        <v>Quesos</v>
      </c>
      <c r="D884" s="55">
        <v>46141</v>
      </c>
      <c r="E884" s="39" t="s">
        <v>121</v>
      </c>
      <c r="F884" s="40">
        <v>9</v>
      </c>
      <c r="G884" s="56">
        <v>59705.2</v>
      </c>
      <c r="H884" s="42">
        <v>4.3600000000000003</v>
      </c>
      <c r="I884" s="43" t="s">
        <v>73</v>
      </c>
      <c r="J884" s="56">
        <v>13690</v>
      </c>
      <c r="K884" s="40">
        <v>9</v>
      </c>
      <c r="L884" s="45" t="s">
        <v>74</v>
      </c>
      <c r="M884" s="46" t="s">
        <v>448</v>
      </c>
      <c r="N884" s="40">
        <v>3.5</v>
      </c>
      <c r="O884" s="57">
        <v>46128</v>
      </c>
      <c r="P884" s="57">
        <v>46134</v>
      </c>
      <c r="Q884" s="49">
        <v>7</v>
      </c>
      <c r="R884" s="49">
        <v>3</v>
      </c>
      <c r="S884" s="58">
        <v>0.35</v>
      </c>
      <c r="T884" s="57">
        <v>46135</v>
      </c>
      <c r="U884" s="49">
        <v>7</v>
      </c>
      <c r="V884" s="42">
        <v>18</v>
      </c>
      <c r="W884" s="40">
        <v>14</v>
      </c>
      <c r="X884" s="59">
        <v>191660</v>
      </c>
      <c r="Y884" s="40">
        <v>3</v>
      </c>
      <c r="Z884" s="56">
        <v>0</v>
      </c>
    </row>
    <row r="885" spans="1:26" x14ac:dyDescent="0.25">
      <c r="A885" s="38">
        <f>IFERROR(VLOOKUP(InteliPar[[#This Row],[Nombre de Articulo]],Productos[],4,FALSE),"00 Falta Info")</f>
        <v>0</v>
      </c>
      <c r="B885" s="34" t="str">
        <f>IFERROR(VLOOKUP(InteliPar[[#This Row],[Nombre de Articulo]],Productos[],3,FALSE),"00 Falta Info")</f>
        <v>Lacteos</v>
      </c>
      <c r="C885" s="34" t="str">
        <f>IFERROR(VLOOKUP(InteliPar[[#This Row],[Nombre de Articulo]],Productos[],2,FALSE),"00 Falta Info")</f>
        <v>Quesos</v>
      </c>
      <c r="D885" s="55">
        <v>46141</v>
      </c>
      <c r="E885" s="39" t="s">
        <v>89</v>
      </c>
      <c r="F885" s="40">
        <v>1.4</v>
      </c>
      <c r="G885" s="56">
        <v>63176.3</v>
      </c>
      <c r="H885" s="42">
        <v>4.5</v>
      </c>
      <c r="I885" s="43" t="s">
        <v>73</v>
      </c>
      <c r="J885" s="56">
        <v>14023.6</v>
      </c>
      <c r="K885" s="40">
        <v>1.4</v>
      </c>
      <c r="L885" s="45" t="s">
        <v>74</v>
      </c>
      <c r="M885" s="46" t="s">
        <v>448</v>
      </c>
      <c r="N885" s="40">
        <v>0</v>
      </c>
      <c r="O885" s="57">
        <v>46128</v>
      </c>
      <c r="P885" s="57">
        <v>46134</v>
      </c>
      <c r="Q885" s="49">
        <v>7</v>
      </c>
      <c r="R885" s="49">
        <v>3</v>
      </c>
      <c r="S885" s="58">
        <v>0.35</v>
      </c>
      <c r="T885" s="57">
        <v>46135</v>
      </c>
      <c r="U885" s="49">
        <v>7</v>
      </c>
      <c r="V885" s="42">
        <v>3</v>
      </c>
      <c r="W885" s="40">
        <v>0</v>
      </c>
      <c r="X885" s="59">
        <v>0</v>
      </c>
      <c r="Y885" s="40">
        <v>23</v>
      </c>
      <c r="Z885" s="56">
        <v>15425.96</v>
      </c>
    </row>
    <row r="886" spans="1:26" x14ac:dyDescent="0.25">
      <c r="A886" s="38">
        <f>IFERROR(VLOOKUP(InteliPar[[#This Row],[Nombre de Articulo]],Productos[],4,FALSE),"00 Falta Info")</f>
        <v>0</v>
      </c>
      <c r="B886" s="34" t="str">
        <f>IFERROR(VLOOKUP(InteliPar[[#This Row],[Nombre de Articulo]],Productos[],3,FALSE),"00 Falta Info")</f>
        <v>Lacteos</v>
      </c>
      <c r="C886" s="34" t="str">
        <f>IFERROR(VLOOKUP(InteliPar[[#This Row],[Nombre de Articulo]],Productos[],2,FALSE),"00 Falta Info")</f>
        <v>Quesos</v>
      </c>
      <c r="D886" s="55">
        <v>46141</v>
      </c>
      <c r="E886" s="39" t="s">
        <v>122</v>
      </c>
      <c r="F886" s="40">
        <v>0.4</v>
      </c>
      <c r="G886" s="56">
        <v>54233.1</v>
      </c>
      <c r="H886" s="42">
        <v>1.94</v>
      </c>
      <c r="I886" s="43" t="s">
        <v>73</v>
      </c>
      <c r="J886" s="56">
        <v>27912.02</v>
      </c>
      <c r="K886" s="40">
        <v>0.4</v>
      </c>
      <c r="L886" s="45" t="s">
        <v>74</v>
      </c>
      <c r="M886" s="46" t="s">
        <v>91</v>
      </c>
      <c r="N886" s="40">
        <v>0</v>
      </c>
      <c r="O886" s="57">
        <v>46128</v>
      </c>
      <c r="P886" s="57">
        <v>46134</v>
      </c>
      <c r="Q886" s="49">
        <v>7</v>
      </c>
      <c r="R886" s="49">
        <v>3</v>
      </c>
      <c r="S886" s="58">
        <v>0.35</v>
      </c>
      <c r="T886" s="57">
        <v>46135</v>
      </c>
      <c r="U886" s="49">
        <v>7</v>
      </c>
      <c r="V886" s="42">
        <v>1</v>
      </c>
      <c r="W886" s="40">
        <v>0</v>
      </c>
      <c r="X886" s="59">
        <v>0</v>
      </c>
      <c r="Y886" s="40">
        <v>34</v>
      </c>
      <c r="Z886" s="56">
        <v>26317.04742857143</v>
      </c>
    </row>
    <row r="887" spans="1:26" x14ac:dyDescent="0.25">
      <c r="A887" s="38">
        <f>IFERROR(VLOOKUP(InteliPar[[#This Row],[Nombre de Articulo]],Productos[],4,FALSE),"00 Falta Info")</f>
        <v>0</v>
      </c>
      <c r="B887" s="34" t="str">
        <f>IFERROR(VLOOKUP(InteliPar[[#This Row],[Nombre de Articulo]],Productos[],3,FALSE),"00 Falta Info")</f>
        <v>Lacteos</v>
      </c>
      <c r="C887" s="34" t="str">
        <f>IFERROR(VLOOKUP(InteliPar[[#This Row],[Nombre de Articulo]],Productos[],2,FALSE),"00 Falta Info")</f>
        <v>Quesos</v>
      </c>
      <c r="D887" s="55">
        <v>46141</v>
      </c>
      <c r="E887" s="39" t="s">
        <v>123</v>
      </c>
      <c r="F887" s="40">
        <v>5.3</v>
      </c>
      <c r="G887" s="56">
        <v>116822</v>
      </c>
      <c r="H887" s="42">
        <v>11.69</v>
      </c>
      <c r="I887" s="43" t="s">
        <v>73</v>
      </c>
      <c r="J887" s="56">
        <v>9990.81</v>
      </c>
      <c r="K887" s="40">
        <v>5.3</v>
      </c>
      <c r="L887" s="45" t="s">
        <v>74</v>
      </c>
      <c r="M887" s="46" t="s">
        <v>448</v>
      </c>
      <c r="N887" s="40">
        <v>5.4</v>
      </c>
      <c r="O887" s="57">
        <v>46128</v>
      </c>
      <c r="P887" s="57">
        <v>46134</v>
      </c>
      <c r="Q887" s="49">
        <v>7</v>
      </c>
      <c r="R887" s="49">
        <v>3</v>
      </c>
      <c r="S887" s="58">
        <v>0.35</v>
      </c>
      <c r="T887" s="57">
        <v>46135</v>
      </c>
      <c r="U887" s="49">
        <v>7</v>
      </c>
      <c r="V887" s="42">
        <v>11</v>
      </c>
      <c r="W887" s="40">
        <v>0</v>
      </c>
      <c r="X887" s="59">
        <v>0</v>
      </c>
      <c r="Y887" s="40">
        <v>15</v>
      </c>
      <c r="Z887" s="56">
        <v>0</v>
      </c>
    </row>
    <row r="888" spans="1:26" x14ac:dyDescent="0.25">
      <c r="A888" s="38">
        <f>IFERROR(VLOOKUP(InteliPar[[#This Row],[Nombre de Articulo]],Productos[],4,FALSE),"00 Falta Info")</f>
        <v>0</v>
      </c>
      <c r="B888" s="34" t="str">
        <f>IFERROR(VLOOKUP(InteliPar[[#This Row],[Nombre de Articulo]],Productos[],3,FALSE),"00 Falta Info")</f>
        <v>Lacteos</v>
      </c>
      <c r="C888" s="34" t="str">
        <f>IFERROR(VLOOKUP(InteliPar[[#This Row],[Nombre de Articulo]],Productos[],2,FALSE),"00 Falta Info")</f>
        <v>Quesos</v>
      </c>
      <c r="D888" s="55">
        <v>46141</v>
      </c>
      <c r="E888" s="39" t="s">
        <v>90</v>
      </c>
      <c r="F888" s="40">
        <v>1.2</v>
      </c>
      <c r="G888" s="56">
        <v>28499.1</v>
      </c>
      <c r="H888" s="42">
        <v>1.44</v>
      </c>
      <c r="I888" s="43" t="s">
        <v>73</v>
      </c>
      <c r="J888" s="56">
        <v>19791.02</v>
      </c>
      <c r="K888" s="40">
        <v>1.2</v>
      </c>
      <c r="L888" s="45" t="s">
        <v>74</v>
      </c>
      <c r="M888" s="46" t="s">
        <v>91</v>
      </c>
      <c r="N888" s="40">
        <v>0</v>
      </c>
      <c r="O888" s="57">
        <v>46128</v>
      </c>
      <c r="P888" s="57">
        <v>46134</v>
      </c>
      <c r="Q888" s="49">
        <v>7</v>
      </c>
      <c r="R888" s="49">
        <v>3</v>
      </c>
      <c r="S888" s="58">
        <v>0.35</v>
      </c>
      <c r="T888" s="57">
        <v>46135</v>
      </c>
      <c r="U888" s="49">
        <v>7</v>
      </c>
      <c r="V888" s="42">
        <v>3</v>
      </c>
      <c r="W888" s="40">
        <v>2</v>
      </c>
      <c r="X888" s="59">
        <v>39582.04</v>
      </c>
      <c r="Y888" s="40">
        <v>8</v>
      </c>
      <c r="Z888" s="56">
        <v>0</v>
      </c>
    </row>
    <row r="889" spans="1:26" x14ac:dyDescent="0.25">
      <c r="A889" s="38">
        <f>IFERROR(VLOOKUP(InteliPar[[#This Row],[Nombre de Articulo]],Productos[],4,FALSE),"00 Falta Info")</f>
        <v>0</v>
      </c>
      <c r="B889" s="34" t="str">
        <f>IFERROR(VLOOKUP(InteliPar[[#This Row],[Nombre de Articulo]],Productos[],3,FALSE),"00 Falta Info")</f>
        <v>Abarrotes</v>
      </c>
      <c r="C889" s="34" t="str">
        <f>IFERROR(VLOOKUP(InteliPar[[#This Row],[Nombre de Articulo]],Productos[],2,FALSE),"00 Falta Info")</f>
        <v>Chocolate</v>
      </c>
      <c r="D889" s="55">
        <v>46141</v>
      </c>
      <c r="E889" s="39" t="s">
        <v>124</v>
      </c>
      <c r="F889" s="40">
        <v>0.3</v>
      </c>
      <c r="G889" s="56">
        <v>163368</v>
      </c>
      <c r="H889" s="42">
        <v>16.54</v>
      </c>
      <c r="I889" s="43" t="s">
        <v>73</v>
      </c>
      <c r="J889" s="56">
        <v>9876</v>
      </c>
      <c r="K889" s="40">
        <v>0.4</v>
      </c>
      <c r="L889" s="45" t="s">
        <v>74</v>
      </c>
      <c r="M889" s="46" t="s">
        <v>91</v>
      </c>
      <c r="N889" s="40">
        <v>0</v>
      </c>
      <c r="O889" s="57">
        <v>46128</v>
      </c>
      <c r="P889" s="57">
        <v>46134</v>
      </c>
      <c r="Q889" s="49">
        <v>7</v>
      </c>
      <c r="R889" s="49">
        <v>3</v>
      </c>
      <c r="S889" s="58">
        <v>0.35</v>
      </c>
      <c r="T889" s="57">
        <v>46135</v>
      </c>
      <c r="U889" s="49">
        <v>7</v>
      </c>
      <c r="V889" s="42">
        <v>1</v>
      </c>
      <c r="W889" s="40">
        <v>0</v>
      </c>
      <c r="X889" s="59">
        <v>0</v>
      </c>
      <c r="Y889" s="40">
        <v>289</v>
      </c>
      <c r="Z889" s="56">
        <v>153219.08571428573</v>
      </c>
    </row>
    <row r="890" spans="1:26" x14ac:dyDescent="0.25">
      <c r="A890" s="38">
        <f>IFERROR(VLOOKUP(InteliPar[[#This Row],[Nombre de Articulo]],Productos[],4,FALSE),"00 Falta Info")</f>
        <v>0</v>
      </c>
      <c r="B890" s="34" t="str">
        <f>IFERROR(VLOOKUP(InteliPar[[#This Row],[Nombre de Articulo]],Productos[],3,FALSE),"00 Falta Info")</f>
        <v>Abarrotes</v>
      </c>
      <c r="C890" s="34" t="str">
        <f>IFERROR(VLOOKUP(InteliPar[[#This Row],[Nombre de Articulo]],Productos[],2,FALSE),"00 Falta Info")</f>
        <v>Chocolate</v>
      </c>
      <c r="D890" s="55">
        <v>46141</v>
      </c>
      <c r="E890" s="39" t="s">
        <v>125</v>
      </c>
      <c r="F890" s="40">
        <v>0.5</v>
      </c>
      <c r="G890" s="56">
        <v>100959</v>
      </c>
      <c r="H890" s="42">
        <v>7.02</v>
      </c>
      <c r="I890" s="43" t="s">
        <v>73</v>
      </c>
      <c r="J890" s="56">
        <v>14377.98</v>
      </c>
      <c r="K890" s="40">
        <v>1.1000000000000001</v>
      </c>
      <c r="L890" s="45" t="s">
        <v>74</v>
      </c>
      <c r="M890" s="46" t="s">
        <v>91</v>
      </c>
      <c r="N890" s="40">
        <v>0</v>
      </c>
      <c r="O890" s="57">
        <v>46128</v>
      </c>
      <c r="P890" s="57">
        <v>46134</v>
      </c>
      <c r="Q890" s="49">
        <v>7</v>
      </c>
      <c r="R890" s="49">
        <v>3</v>
      </c>
      <c r="S890" s="58">
        <v>0.35</v>
      </c>
      <c r="T890" s="57">
        <v>46135</v>
      </c>
      <c r="U890" s="49">
        <v>7</v>
      </c>
      <c r="V890" s="42">
        <v>3</v>
      </c>
      <c r="W890" s="40">
        <v>0</v>
      </c>
      <c r="X890" s="59">
        <v>0</v>
      </c>
      <c r="Y890" s="40">
        <v>45</v>
      </c>
      <c r="Z890" s="56">
        <v>62133.41357142858</v>
      </c>
    </row>
    <row r="891" spans="1:26" x14ac:dyDescent="0.25">
      <c r="A891" s="38">
        <f>IFERROR(VLOOKUP(InteliPar[[#This Row],[Nombre de Articulo]],Productos[],4,FALSE),"00 Falta Info")</f>
        <v>0</v>
      </c>
      <c r="B891" s="34" t="str">
        <f>IFERROR(VLOOKUP(InteliPar[[#This Row],[Nombre de Articulo]],Productos[],3,FALSE),"00 Falta Info")</f>
        <v>Abarrotes</v>
      </c>
      <c r="C891" s="34" t="str">
        <f>IFERROR(VLOOKUP(InteliPar[[#This Row],[Nombre de Articulo]],Productos[],2,FALSE),"00 Falta Info")</f>
        <v>Chocolate</v>
      </c>
      <c r="D891" s="55">
        <v>46141</v>
      </c>
      <c r="E891" s="39" t="s">
        <v>126</v>
      </c>
      <c r="F891" s="40">
        <v>0.5</v>
      </c>
      <c r="G891" s="56">
        <v>73557.2</v>
      </c>
      <c r="H891" s="42">
        <v>5.51</v>
      </c>
      <c r="I891" s="43" t="s">
        <v>73</v>
      </c>
      <c r="J891" s="56">
        <v>13338.69</v>
      </c>
      <c r="K891" s="40">
        <v>0.8</v>
      </c>
      <c r="L891" s="45" t="s">
        <v>74</v>
      </c>
      <c r="M891" s="46" t="s">
        <v>91</v>
      </c>
      <c r="N891" s="40">
        <v>0</v>
      </c>
      <c r="O891" s="57">
        <v>46128</v>
      </c>
      <c r="P891" s="57">
        <v>46134</v>
      </c>
      <c r="Q891" s="49">
        <v>7</v>
      </c>
      <c r="R891" s="49">
        <v>3</v>
      </c>
      <c r="S891" s="58">
        <v>0.35</v>
      </c>
      <c r="T891" s="57">
        <v>46135</v>
      </c>
      <c r="U891" s="49">
        <v>7</v>
      </c>
      <c r="V891" s="42">
        <v>2</v>
      </c>
      <c r="W891" s="40">
        <v>0</v>
      </c>
      <c r="X891" s="59">
        <v>0</v>
      </c>
      <c r="Y891" s="40">
        <v>48</v>
      </c>
      <c r="Z891" s="56">
        <v>46494.862285714291</v>
      </c>
    </row>
    <row r="892" spans="1:26" x14ac:dyDescent="0.25">
      <c r="A892" s="38">
        <f>IFERROR(VLOOKUP(InteliPar[[#This Row],[Nombre de Articulo]],Productos[],4,FALSE),"00 Falta Info")</f>
        <v>0</v>
      </c>
      <c r="B892" s="34" t="str">
        <f>IFERROR(VLOOKUP(InteliPar[[#This Row],[Nombre de Articulo]],Productos[],3,FALSE),"00 Falta Info")</f>
        <v>Abarrotes</v>
      </c>
      <c r="C892" s="34" t="str">
        <f>IFERROR(VLOOKUP(InteliPar[[#This Row],[Nombre de Articulo]],Productos[],2,FALSE),"00 Falta Info")</f>
        <v>Aceite</v>
      </c>
      <c r="D892" s="55">
        <v>46141</v>
      </c>
      <c r="E892" s="39" t="s">
        <v>127</v>
      </c>
      <c r="F892" s="40">
        <v>30</v>
      </c>
      <c r="G892" s="56">
        <v>33554</v>
      </c>
      <c r="H892" s="42">
        <v>19</v>
      </c>
      <c r="I892" s="43">
        <v>1</v>
      </c>
      <c r="J892" s="56">
        <v>1766</v>
      </c>
      <c r="K892" s="40">
        <v>25.7</v>
      </c>
      <c r="L892" s="45" t="s">
        <v>453</v>
      </c>
      <c r="M892" s="46" t="s">
        <v>91</v>
      </c>
      <c r="N892" s="40">
        <v>24</v>
      </c>
      <c r="O892" s="57">
        <v>46128</v>
      </c>
      <c r="P892" s="57">
        <v>46134</v>
      </c>
      <c r="Q892" s="49">
        <v>7</v>
      </c>
      <c r="R892" s="49">
        <v>3</v>
      </c>
      <c r="S892" s="58">
        <v>0.35</v>
      </c>
      <c r="T892" s="57">
        <v>46135</v>
      </c>
      <c r="U892" s="49">
        <v>7</v>
      </c>
      <c r="V892" s="42">
        <v>50</v>
      </c>
      <c r="W892" s="40">
        <v>31</v>
      </c>
      <c r="X892" s="59">
        <v>54746</v>
      </c>
      <c r="Y892" s="40">
        <v>5</v>
      </c>
      <c r="Z892" s="56">
        <v>0</v>
      </c>
    </row>
    <row r="893" spans="1:26" x14ac:dyDescent="0.25">
      <c r="A893" s="38">
        <f>IFERROR(VLOOKUP(InteliPar[[#This Row],[Nombre de Articulo]],Productos[],4,FALSE),"00 Falta Info")</f>
        <v>0</v>
      </c>
      <c r="B893" s="34" t="str">
        <f>IFERROR(VLOOKUP(InteliPar[[#This Row],[Nombre de Articulo]],Productos[],3,FALSE),"00 Falta Info")</f>
        <v>Verduras</v>
      </c>
      <c r="C893" s="34" t="str">
        <f>IFERROR(VLOOKUP(InteliPar[[#This Row],[Nombre de Articulo]],Productos[],2,FALSE),"00 Falta Info")</f>
        <v>Champiñon</v>
      </c>
      <c r="D893" s="55">
        <v>46141</v>
      </c>
      <c r="E893" s="39" t="s">
        <v>128</v>
      </c>
      <c r="F893" s="40">
        <v>2.9</v>
      </c>
      <c r="G893" s="56">
        <v>36319.800000000003</v>
      </c>
      <c r="H893" s="42">
        <v>2.04</v>
      </c>
      <c r="I893" s="43" t="s">
        <v>73</v>
      </c>
      <c r="J893" s="56">
        <v>17797.259999999998</v>
      </c>
      <c r="K893" s="40">
        <v>2.9</v>
      </c>
      <c r="L893" s="45" t="s">
        <v>74</v>
      </c>
      <c r="M893" s="46" t="s">
        <v>461</v>
      </c>
      <c r="N893" s="40">
        <v>0</v>
      </c>
      <c r="O893" s="57">
        <v>46128</v>
      </c>
      <c r="P893" s="57">
        <v>46134</v>
      </c>
      <c r="Q893" s="49">
        <v>7</v>
      </c>
      <c r="R893" s="49">
        <v>3</v>
      </c>
      <c r="S893" s="58">
        <v>0.35</v>
      </c>
      <c r="T893" s="57">
        <v>46135</v>
      </c>
      <c r="U893" s="49">
        <v>7</v>
      </c>
      <c r="V893" s="42">
        <v>6</v>
      </c>
      <c r="W893" s="40">
        <v>4</v>
      </c>
      <c r="X893" s="59">
        <v>71189.039999999994</v>
      </c>
      <c r="Y893" s="40">
        <v>5</v>
      </c>
      <c r="Z893" s="56">
        <v>0</v>
      </c>
    </row>
    <row r="894" spans="1:26" x14ac:dyDescent="0.25">
      <c r="A894" s="38">
        <f>IFERROR(VLOOKUP(InteliPar[[#This Row],[Nombre de Articulo]],Productos[],4,FALSE),"00 Falta Info")</f>
        <v>0</v>
      </c>
      <c r="B894" s="34" t="str">
        <f>IFERROR(VLOOKUP(InteliPar[[#This Row],[Nombre de Articulo]],Productos[],3,FALSE),"00 Falta Info")</f>
        <v>Verduras</v>
      </c>
      <c r="C894" s="34" t="str">
        <f>IFERROR(VLOOKUP(InteliPar[[#This Row],[Nombre de Articulo]],Productos[],2,FALSE),"00 Falta Info")</f>
        <v>Champiñon</v>
      </c>
      <c r="D894" s="55">
        <v>46141</v>
      </c>
      <c r="E894" s="39" t="s">
        <v>129</v>
      </c>
      <c r="F894" s="40">
        <v>1.2</v>
      </c>
      <c r="G894" s="56">
        <v>35629.800000000003</v>
      </c>
      <c r="H894" s="42">
        <v>2.74</v>
      </c>
      <c r="I894" s="43" t="s">
        <v>73</v>
      </c>
      <c r="J894" s="56">
        <v>13000</v>
      </c>
      <c r="K894" s="40">
        <v>1.8</v>
      </c>
      <c r="L894" s="45" t="s">
        <v>74</v>
      </c>
      <c r="M894" s="46" t="s">
        <v>461</v>
      </c>
      <c r="N894" s="40">
        <v>0</v>
      </c>
      <c r="O894" s="57">
        <v>46128</v>
      </c>
      <c r="P894" s="57">
        <v>46134</v>
      </c>
      <c r="Q894" s="49">
        <v>7</v>
      </c>
      <c r="R894" s="49">
        <v>3</v>
      </c>
      <c r="S894" s="58">
        <v>0.35</v>
      </c>
      <c r="T894" s="57">
        <v>46135</v>
      </c>
      <c r="U894" s="49">
        <v>7</v>
      </c>
      <c r="V894" s="42">
        <v>4</v>
      </c>
      <c r="W894" s="40">
        <v>2</v>
      </c>
      <c r="X894" s="59">
        <v>26000</v>
      </c>
      <c r="Y894" s="40">
        <v>11</v>
      </c>
      <c r="Z894" s="56">
        <v>0</v>
      </c>
    </row>
    <row r="895" spans="1:26" x14ac:dyDescent="0.25">
      <c r="A895" s="38">
        <f>IFERROR(VLOOKUP(InteliPar[[#This Row],[Nombre de Articulo]],Productos[],4,FALSE),"00 Falta Info")</f>
        <v>0</v>
      </c>
      <c r="B895" s="34" t="str">
        <f>IFERROR(VLOOKUP(InteliPar[[#This Row],[Nombre de Articulo]],Productos[],3,FALSE),"00 Falta Info")</f>
        <v>Verduras</v>
      </c>
      <c r="C895" s="34" t="str">
        <f>IFERROR(VLOOKUP(InteliPar[[#This Row],[Nombre de Articulo]],Productos[],2,FALSE),"00 Falta Info")</f>
        <v>Palta</v>
      </c>
      <c r="D895" s="55">
        <v>46141</v>
      </c>
      <c r="E895" s="39" t="s">
        <v>92</v>
      </c>
      <c r="F895" s="40">
        <v>13.1</v>
      </c>
      <c r="G895" s="56">
        <v>55831.1</v>
      </c>
      <c r="H895" s="42">
        <v>13.96</v>
      </c>
      <c r="I895" s="43" t="s">
        <v>73</v>
      </c>
      <c r="J895" s="56">
        <v>4000</v>
      </c>
      <c r="K895" s="40">
        <v>14.4</v>
      </c>
      <c r="L895" s="45" t="s">
        <v>74</v>
      </c>
      <c r="M895" s="46" t="s">
        <v>461</v>
      </c>
      <c r="N895" s="40">
        <v>16</v>
      </c>
      <c r="O895" s="57">
        <v>46128</v>
      </c>
      <c r="P895" s="57">
        <v>46134</v>
      </c>
      <c r="Q895" s="49">
        <v>7</v>
      </c>
      <c r="R895" s="49">
        <v>3</v>
      </c>
      <c r="S895" s="58">
        <v>0.35</v>
      </c>
      <c r="T895" s="57">
        <v>46135</v>
      </c>
      <c r="U895" s="49">
        <v>7</v>
      </c>
      <c r="V895" s="42">
        <v>28</v>
      </c>
      <c r="W895" s="40">
        <v>15</v>
      </c>
      <c r="X895" s="59">
        <v>60000</v>
      </c>
      <c r="Y895" s="40">
        <v>7</v>
      </c>
      <c r="Z895" s="56">
        <v>0</v>
      </c>
    </row>
    <row r="896" spans="1:26" x14ac:dyDescent="0.25">
      <c r="A896" s="38">
        <f>IFERROR(VLOOKUP(InteliPar[[#This Row],[Nombre de Articulo]],Productos[],4,FALSE),"00 Falta Info")</f>
        <v>0</v>
      </c>
      <c r="B896" s="34" t="str">
        <f>IFERROR(VLOOKUP(InteliPar[[#This Row],[Nombre de Articulo]],Productos[],3,FALSE),"00 Falta Info")</f>
        <v>Postres</v>
      </c>
      <c r="C896" s="34" t="str">
        <f>IFERROR(VLOOKUP(InteliPar[[#This Row],[Nombre de Articulo]],Productos[],2,FALSE),"00 Falta Info")</f>
        <v>Tortas</v>
      </c>
      <c r="D896" s="55">
        <v>46141</v>
      </c>
      <c r="E896" s="39" t="s">
        <v>130</v>
      </c>
      <c r="F896" s="40">
        <v>48</v>
      </c>
      <c r="G896" s="56">
        <v>27738</v>
      </c>
      <c r="H896" s="42">
        <v>23</v>
      </c>
      <c r="I896" s="43">
        <v>1</v>
      </c>
      <c r="J896" s="56">
        <v>1206</v>
      </c>
      <c r="K896" s="40">
        <v>49</v>
      </c>
      <c r="L896" s="45" t="s">
        <v>440</v>
      </c>
      <c r="M896" s="46" t="s">
        <v>455</v>
      </c>
      <c r="N896" s="40">
        <v>48</v>
      </c>
      <c r="O896" s="57">
        <v>46128</v>
      </c>
      <c r="P896" s="57">
        <v>46134</v>
      </c>
      <c r="Q896" s="49">
        <v>7</v>
      </c>
      <c r="R896" s="49">
        <v>3</v>
      </c>
      <c r="S896" s="58">
        <v>0.35</v>
      </c>
      <c r="T896" s="57">
        <v>46135</v>
      </c>
      <c r="U896" s="49">
        <v>7</v>
      </c>
      <c r="V896" s="42">
        <v>95</v>
      </c>
      <c r="W896" s="40">
        <v>72</v>
      </c>
      <c r="X896" s="59">
        <v>86832</v>
      </c>
      <c r="Y896" s="40">
        <v>3</v>
      </c>
      <c r="Z896" s="56">
        <v>0</v>
      </c>
    </row>
    <row r="897" spans="1:26" x14ac:dyDescent="0.25">
      <c r="A897" s="38">
        <f>IFERROR(VLOOKUP(InteliPar[[#This Row],[Nombre de Articulo]],Productos[],4,FALSE),"00 Falta Info")</f>
        <v>0</v>
      </c>
      <c r="B897" s="34" t="str">
        <f>IFERROR(VLOOKUP(InteliPar[[#This Row],[Nombre de Articulo]],Productos[],3,FALSE),"00 Falta Info")</f>
        <v>Postres</v>
      </c>
      <c r="C897" s="34" t="str">
        <f>IFERROR(VLOOKUP(InteliPar[[#This Row],[Nombre de Articulo]],Productos[],2,FALSE),"00 Falta Info")</f>
        <v>Tortas</v>
      </c>
      <c r="D897" s="55">
        <v>46141</v>
      </c>
      <c r="E897" s="39" t="s">
        <v>131</v>
      </c>
      <c r="F897" s="40">
        <v>16</v>
      </c>
      <c r="G897" s="56">
        <v>52850</v>
      </c>
      <c r="H897" s="42">
        <v>50</v>
      </c>
      <c r="I897" s="43">
        <v>1</v>
      </c>
      <c r="J897" s="56">
        <v>1057</v>
      </c>
      <c r="K897" s="40">
        <v>16</v>
      </c>
      <c r="L897" s="45" t="s">
        <v>440</v>
      </c>
      <c r="M897" s="46" t="s">
        <v>455</v>
      </c>
      <c r="N897" s="40">
        <v>0</v>
      </c>
      <c r="O897" s="57">
        <v>46128</v>
      </c>
      <c r="P897" s="57">
        <v>46134</v>
      </c>
      <c r="Q897" s="49">
        <v>7</v>
      </c>
      <c r="R897" s="49">
        <v>3</v>
      </c>
      <c r="S897" s="58">
        <v>0.35</v>
      </c>
      <c r="T897" s="57">
        <v>46135</v>
      </c>
      <c r="U897" s="49">
        <v>7</v>
      </c>
      <c r="V897" s="42">
        <v>31</v>
      </c>
      <c r="W897" s="40">
        <v>0</v>
      </c>
      <c r="X897" s="59">
        <v>0</v>
      </c>
      <c r="Y897" s="40">
        <v>22</v>
      </c>
      <c r="Z897" s="56">
        <v>10871.999999999998</v>
      </c>
    </row>
    <row r="898" spans="1:26" x14ac:dyDescent="0.25">
      <c r="A898" s="38">
        <f>IFERROR(VLOOKUP(InteliPar[[#This Row],[Nombre de Articulo]],Productos[],4,FALSE),"00 Falta Info")</f>
        <v>0</v>
      </c>
      <c r="B898" s="34" t="str">
        <f>IFERROR(VLOOKUP(InteliPar[[#This Row],[Nombre de Articulo]],Productos[],3,FALSE),"00 Falta Info")</f>
        <v>Postres</v>
      </c>
      <c r="C898" s="34" t="str">
        <f>IFERROR(VLOOKUP(InteliPar[[#This Row],[Nombre de Articulo]],Productos[],2,FALSE),"00 Falta Info")</f>
        <v>Tortas</v>
      </c>
      <c r="D898" s="55">
        <v>46141</v>
      </c>
      <c r="E898" s="39" t="s">
        <v>143</v>
      </c>
      <c r="F898" s="40">
        <v>26</v>
      </c>
      <c r="G898" s="56">
        <v>18552</v>
      </c>
      <c r="H898" s="42">
        <v>12</v>
      </c>
      <c r="I898" s="43">
        <v>1</v>
      </c>
      <c r="J898" s="56">
        <v>1546</v>
      </c>
      <c r="K898" s="40">
        <v>26</v>
      </c>
      <c r="L898" s="45" t="s">
        <v>440</v>
      </c>
      <c r="M898" s="46" t="s">
        <v>455</v>
      </c>
      <c r="N898" s="40">
        <v>0</v>
      </c>
      <c r="O898" s="57">
        <v>46128</v>
      </c>
      <c r="P898" s="57">
        <v>46134</v>
      </c>
      <c r="Q898" s="49">
        <v>7</v>
      </c>
      <c r="R898" s="49">
        <v>3</v>
      </c>
      <c r="S898" s="58">
        <v>0.35</v>
      </c>
      <c r="T898" s="57">
        <v>46135</v>
      </c>
      <c r="U898" s="49">
        <v>7</v>
      </c>
      <c r="V898" s="42">
        <v>51</v>
      </c>
      <c r="W898" s="40">
        <v>39</v>
      </c>
      <c r="X898" s="59">
        <v>60294</v>
      </c>
      <c r="Y898" s="40">
        <v>3</v>
      </c>
      <c r="Z898" s="56">
        <v>0</v>
      </c>
    </row>
    <row r="899" spans="1:26" x14ac:dyDescent="0.25">
      <c r="A899" s="38">
        <f>IFERROR(VLOOKUP(InteliPar[[#This Row],[Nombre de Articulo]],Productos[],4,FALSE),"00 Falta Info")</f>
        <v>0</v>
      </c>
      <c r="B899" s="34" t="str">
        <f>IFERROR(VLOOKUP(InteliPar[[#This Row],[Nombre de Articulo]],Productos[],3,FALSE),"00 Falta Info")</f>
        <v>Postres</v>
      </c>
      <c r="C899" s="34" t="str">
        <f>IFERROR(VLOOKUP(InteliPar[[#This Row],[Nombre de Articulo]],Productos[],2,FALSE),"00 Falta Info")</f>
        <v>Tortas</v>
      </c>
      <c r="D899" s="55">
        <v>46141</v>
      </c>
      <c r="E899" s="39" t="s">
        <v>132</v>
      </c>
      <c r="F899" s="40">
        <v>60</v>
      </c>
      <c r="G899" s="56">
        <v>42240</v>
      </c>
      <c r="H899" s="42">
        <v>176</v>
      </c>
      <c r="I899" s="43">
        <v>1</v>
      </c>
      <c r="J899" s="56">
        <v>240</v>
      </c>
      <c r="K899" s="40">
        <v>60</v>
      </c>
      <c r="L899" s="45" t="s">
        <v>440</v>
      </c>
      <c r="M899" s="46" t="s">
        <v>455</v>
      </c>
      <c r="N899" s="40">
        <v>0</v>
      </c>
      <c r="O899" s="57">
        <v>46128</v>
      </c>
      <c r="P899" s="57">
        <v>46134</v>
      </c>
      <c r="Q899" s="49">
        <v>7</v>
      </c>
      <c r="R899" s="49">
        <v>3</v>
      </c>
      <c r="S899" s="58">
        <v>0.35</v>
      </c>
      <c r="T899" s="57">
        <v>46135</v>
      </c>
      <c r="U899" s="49">
        <v>7</v>
      </c>
      <c r="V899" s="42">
        <v>116</v>
      </c>
      <c r="W899" s="40">
        <v>0</v>
      </c>
      <c r="X899" s="59">
        <v>0</v>
      </c>
      <c r="Y899" s="40">
        <v>21</v>
      </c>
      <c r="Z899" s="56">
        <v>7200</v>
      </c>
    </row>
    <row r="900" spans="1:26" x14ac:dyDescent="0.25">
      <c r="A900" s="38">
        <f>IFERROR(VLOOKUP(InteliPar[[#This Row],[Nombre de Articulo]],Productos[],4,FALSE),"00 Falta Info")</f>
        <v>0</v>
      </c>
      <c r="B900" s="34" t="str">
        <f>IFERROR(VLOOKUP(InteliPar[[#This Row],[Nombre de Articulo]],Productos[],3,FALSE),"00 Falta Info")</f>
        <v>Postres</v>
      </c>
      <c r="C900" s="34" t="str">
        <f>IFERROR(VLOOKUP(InteliPar[[#This Row],[Nombre de Articulo]],Productos[],2,FALSE),"00 Falta Info")</f>
        <v>Tortas</v>
      </c>
      <c r="D900" s="55">
        <v>46141</v>
      </c>
      <c r="E900" s="39" t="s">
        <v>144</v>
      </c>
      <c r="F900" s="40">
        <v>61</v>
      </c>
      <c r="G900" s="56">
        <v>74592</v>
      </c>
      <c r="H900" s="42">
        <v>224</v>
      </c>
      <c r="I900" s="43">
        <v>1</v>
      </c>
      <c r="J900" s="56">
        <v>333</v>
      </c>
      <c r="K900" s="40">
        <v>61</v>
      </c>
      <c r="L900" s="45" t="s">
        <v>440</v>
      </c>
      <c r="M900" s="46" t="s">
        <v>455</v>
      </c>
      <c r="N900" s="40">
        <v>116</v>
      </c>
      <c r="O900" s="57">
        <v>46128</v>
      </c>
      <c r="P900" s="57">
        <v>46134</v>
      </c>
      <c r="Q900" s="49">
        <v>7</v>
      </c>
      <c r="R900" s="49">
        <v>3</v>
      </c>
      <c r="S900" s="58">
        <v>0.35</v>
      </c>
      <c r="T900" s="57">
        <v>46135</v>
      </c>
      <c r="U900" s="49">
        <v>7</v>
      </c>
      <c r="V900" s="42">
        <v>118</v>
      </c>
      <c r="W900" s="40">
        <v>0</v>
      </c>
      <c r="X900" s="59">
        <v>0</v>
      </c>
      <c r="Y900" s="40">
        <v>26</v>
      </c>
      <c r="Z900" s="56">
        <v>24665.785714285714</v>
      </c>
    </row>
    <row r="901" spans="1:26" x14ac:dyDescent="0.25">
      <c r="A901" s="38">
        <f>IFERROR(VLOOKUP(InteliPar[[#This Row],[Nombre de Articulo]],Productos[],4,FALSE),"00 Falta Info")</f>
        <v>0</v>
      </c>
      <c r="B901" s="34" t="str">
        <f>IFERROR(VLOOKUP(InteliPar[[#This Row],[Nombre de Articulo]],Productos[],3,FALSE),"00 Falta Info")</f>
        <v>Postres</v>
      </c>
      <c r="C901" s="34" t="str">
        <f>IFERROR(VLOOKUP(InteliPar[[#This Row],[Nombre de Articulo]],Productos[],2,FALSE),"00 Falta Info")</f>
        <v>Tortas</v>
      </c>
      <c r="D901" s="55">
        <v>46141</v>
      </c>
      <c r="E901" s="39" t="s">
        <v>133</v>
      </c>
      <c r="F901" s="40"/>
      <c r="G901" s="56">
        <v>6580</v>
      </c>
      <c r="H901" s="42">
        <v>14</v>
      </c>
      <c r="I901" s="43">
        <v>1</v>
      </c>
      <c r="J901" s="56">
        <v>470</v>
      </c>
      <c r="K901" s="40">
        <v>0</v>
      </c>
      <c r="L901" s="45" t="s">
        <v>440</v>
      </c>
      <c r="M901" s="46" t="s">
        <v>455</v>
      </c>
      <c r="N901" s="40">
        <v>0</v>
      </c>
      <c r="O901" s="57">
        <v>46128</v>
      </c>
      <c r="P901" s="57">
        <v>46134</v>
      </c>
      <c r="Q901" s="49">
        <v>7</v>
      </c>
      <c r="R901" s="49">
        <v>3</v>
      </c>
      <c r="S901" s="58">
        <v>0.35</v>
      </c>
      <c r="T901" s="57">
        <v>46135</v>
      </c>
      <c r="U901" s="49">
        <v>7</v>
      </c>
      <c r="V901" s="42">
        <v>0</v>
      </c>
      <c r="W901" s="40">
        <v>0</v>
      </c>
      <c r="X901" s="59">
        <v>0</v>
      </c>
      <c r="Y901" s="40">
        <v>0</v>
      </c>
      <c r="Z901" s="56">
        <v>0</v>
      </c>
    </row>
    <row r="902" spans="1:26" x14ac:dyDescent="0.25">
      <c r="A902" s="38">
        <f>IFERROR(VLOOKUP(InteliPar[[#This Row],[Nombre de Articulo]],Productos[],4,FALSE),"00 Falta Info")</f>
        <v>0</v>
      </c>
      <c r="B902" s="34" t="str">
        <f>IFERROR(VLOOKUP(InteliPar[[#This Row],[Nombre de Articulo]],Productos[],3,FALSE),"00 Falta Info")</f>
        <v>Postres</v>
      </c>
      <c r="C902" s="34" t="str">
        <f>IFERROR(VLOOKUP(InteliPar[[#This Row],[Nombre de Articulo]],Productos[],2,FALSE),"00 Falta Info")</f>
        <v>Tortas</v>
      </c>
      <c r="D902" s="55">
        <v>46141</v>
      </c>
      <c r="E902" s="39" t="s">
        <v>145</v>
      </c>
      <c r="F902" s="40">
        <v>11</v>
      </c>
      <c r="G902" s="56">
        <v>33060</v>
      </c>
      <c r="H902" s="42">
        <v>29</v>
      </c>
      <c r="I902" s="43">
        <v>1</v>
      </c>
      <c r="J902" s="56">
        <v>1140</v>
      </c>
      <c r="K902" s="40">
        <v>11</v>
      </c>
      <c r="L902" s="45" t="s">
        <v>440</v>
      </c>
      <c r="M902" s="46" t="s">
        <v>455</v>
      </c>
      <c r="N902" s="40">
        <v>0</v>
      </c>
      <c r="O902" s="57">
        <v>46128</v>
      </c>
      <c r="P902" s="57">
        <v>46134</v>
      </c>
      <c r="Q902" s="49">
        <v>7</v>
      </c>
      <c r="R902" s="49">
        <v>3</v>
      </c>
      <c r="S902" s="58">
        <v>0.35</v>
      </c>
      <c r="T902" s="57">
        <v>46135</v>
      </c>
      <c r="U902" s="49">
        <v>7</v>
      </c>
      <c r="V902" s="42">
        <v>22</v>
      </c>
      <c r="W902" s="40">
        <v>0</v>
      </c>
      <c r="X902" s="59">
        <v>0</v>
      </c>
      <c r="Y902" s="40">
        <v>18</v>
      </c>
      <c r="Z902" s="56">
        <v>895.71428571428567</v>
      </c>
    </row>
    <row r="903" spans="1:26" x14ac:dyDescent="0.25">
      <c r="A903" s="38">
        <f>IFERROR(VLOOKUP(InteliPar[[#This Row],[Nombre de Articulo]],Productos[],4,FALSE),"00 Falta Info")</f>
        <v>0</v>
      </c>
      <c r="B903" s="34" t="str">
        <f>IFERROR(VLOOKUP(InteliPar[[#This Row],[Nombre de Articulo]],Productos[],3,FALSE),"00 Falta Info")</f>
        <v>Postres</v>
      </c>
      <c r="C903" s="34" t="str">
        <f>IFERROR(VLOOKUP(InteliPar[[#This Row],[Nombre de Articulo]],Productos[],2,FALSE),"00 Falta Info")</f>
        <v>Tortas</v>
      </c>
      <c r="D903" s="55">
        <v>46141</v>
      </c>
      <c r="E903" s="39" t="s">
        <v>135</v>
      </c>
      <c r="F903" s="40">
        <v>11</v>
      </c>
      <c r="G903" s="56">
        <v>1632</v>
      </c>
      <c r="H903" s="42">
        <v>6</v>
      </c>
      <c r="I903" s="43">
        <v>1</v>
      </c>
      <c r="J903" s="56">
        <v>272</v>
      </c>
      <c r="K903" s="40">
        <v>11</v>
      </c>
      <c r="L903" s="45" t="s">
        <v>440</v>
      </c>
      <c r="M903" s="46" t="s">
        <v>455</v>
      </c>
      <c r="N903" s="40">
        <v>11</v>
      </c>
      <c r="O903" s="57">
        <v>46128</v>
      </c>
      <c r="P903" s="57">
        <v>46134</v>
      </c>
      <c r="Q903" s="49">
        <v>7</v>
      </c>
      <c r="R903" s="49">
        <v>3</v>
      </c>
      <c r="S903" s="58">
        <v>0.35</v>
      </c>
      <c r="T903" s="57">
        <v>46135</v>
      </c>
      <c r="U903" s="49">
        <v>7</v>
      </c>
      <c r="V903" s="42">
        <v>22</v>
      </c>
      <c r="W903" s="40">
        <v>16</v>
      </c>
      <c r="X903" s="59">
        <v>4352</v>
      </c>
      <c r="Y903" s="40">
        <v>4</v>
      </c>
      <c r="Z903" s="56">
        <v>0</v>
      </c>
    </row>
    <row r="904" spans="1:26" x14ac:dyDescent="0.25">
      <c r="A904" s="38">
        <f>IFERROR(VLOOKUP(InteliPar[[#This Row],[Nombre de Articulo]],Productos[],4,FALSE),"00 Falta Info")</f>
        <v>0</v>
      </c>
      <c r="B904" s="34" t="str">
        <f>IFERROR(VLOOKUP(InteliPar[[#This Row],[Nombre de Articulo]],Productos[],3,FALSE),"00 Falta Info")</f>
        <v>Colación</v>
      </c>
      <c r="C904" s="34" t="str">
        <f>IFERROR(VLOOKUP(InteliPar[[#This Row],[Nombre de Articulo]],Productos[],2,FALSE),"00 Falta Info")</f>
        <v>Colacion</v>
      </c>
      <c r="D904" s="55">
        <v>46141</v>
      </c>
      <c r="E904" s="39" t="s">
        <v>137</v>
      </c>
      <c r="F904" s="40">
        <v>8</v>
      </c>
      <c r="G904" s="56">
        <v>48000</v>
      </c>
      <c r="H904" s="42">
        <v>8</v>
      </c>
      <c r="I904" s="43" t="s">
        <v>73</v>
      </c>
      <c r="J904" s="56">
        <v>6000</v>
      </c>
      <c r="K904" s="40">
        <v>5.3</v>
      </c>
      <c r="L904" s="45" t="s">
        <v>74</v>
      </c>
      <c r="M904" s="46" t="s">
        <v>441</v>
      </c>
      <c r="N904" s="40">
        <v>8</v>
      </c>
      <c r="O904" s="57">
        <v>46128</v>
      </c>
      <c r="P904" s="57">
        <v>46134</v>
      </c>
      <c r="Q904" s="49">
        <v>7</v>
      </c>
      <c r="R904" s="49">
        <v>3</v>
      </c>
      <c r="S904" s="58">
        <v>0.35</v>
      </c>
      <c r="T904" s="57">
        <v>46135</v>
      </c>
      <c r="U904" s="49">
        <v>7</v>
      </c>
      <c r="V904" s="42">
        <v>11</v>
      </c>
      <c r="W904" s="40">
        <v>3</v>
      </c>
      <c r="X904" s="59">
        <v>18000</v>
      </c>
      <c r="Y904" s="40">
        <v>11</v>
      </c>
      <c r="Z904" s="56">
        <v>0</v>
      </c>
    </row>
    <row r="905" spans="1:26" x14ac:dyDescent="0.25">
      <c r="A905" s="38">
        <f>IFERROR(VLOOKUP(InteliPar[[#This Row],[Nombre de Articulo]],Productos[],4,FALSE),"00 Falta Info")</f>
        <v>0</v>
      </c>
      <c r="B905" s="34" t="str">
        <f>IFERROR(VLOOKUP(InteliPar[[#This Row],[Nombre de Articulo]],Productos[],3,FALSE),"00 Falta Info")</f>
        <v>Colación</v>
      </c>
      <c r="C905" s="34" t="str">
        <f>IFERROR(VLOOKUP(InteliPar[[#This Row],[Nombre de Articulo]],Productos[],2,FALSE),"00 Falta Info")</f>
        <v>Colacion</v>
      </c>
      <c r="D905" s="55">
        <v>46141</v>
      </c>
      <c r="E905" s="39" t="s">
        <v>141</v>
      </c>
      <c r="F905" s="40"/>
      <c r="G905" s="56">
        <v>50868.5</v>
      </c>
      <c r="H905" s="42">
        <v>6.15</v>
      </c>
      <c r="I905" s="43" t="s">
        <v>73</v>
      </c>
      <c r="J905" s="56">
        <v>8271.2999999999993</v>
      </c>
      <c r="K905" s="40">
        <v>2.5</v>
      </c>
      <c r="L905" s="45" t="s">
        <v>74</v>
      </c>
      <c r="M905" s="46" t="s">
        <v>456</v>
      </c>
      <c r="N905" s="40">
        <v>0</v>
      </c>
      <c r="O905" s="57">
        <v>46128</v>
      </c>
      <c r="P905" s="57">
        <v>46134</v>
      </c>
      <c r="Q905" s="49">
        <v>7</v>
      </c>
      <c r="R905" s="49">
        <v>3</v>
      </c>
      <c r="S905" s="58">
        <v>0.35</v>
      </c>
      <c r="T905" s="57">
        <v>46135</v>
      </c>
      <c r="U905" s="49">
        <v>7</v>
      </c>
      <c r="V905" s="42">
        <v>5</v>
      </c>
      <c r="W905" s="40">
        <v>0</v>
      </c>
      <c r="X905" s="59">
        <v>0</v>
      </c>
      <c r="Y905" s="40">
        <v>17</v>
      </c>
      <c r="Z905" s="56">
        <v>0</v>
      </c>
    </row>
    <row r="906" spans="1:26" x14ac:dyDescent="0.25">
      <c r="A906" s="38">
        <f>IFERROR(VLOOKUP(InteliPar[[#This Row],[Nombre de Articulo]],Productos[],4,FALSE),"00 Falta Info")</f>
        <v>0</v>
      </c>
      <c r="B906" s="34" t="str">
        <f>IFERROR(VLOOKUP(InteliPar[[#This Row],[Nombre de Articulo]],Productos[],3,FALSE),"00 Falta Info")</f>
        <v>Colación</v>
      </c>
      <c r="C906" s="34" t="str">
        <f>IFERROR(VLOOKUP(InteliPar[[#This Row],[Nombre de Articulo]],Productos[],2,FALSE),"00 Falta Info")</f>
        <v>Colacion</v>
      </c>
      <c r="D906" s="55">
        <v>46141</v>
      </c>
      <c r="E906" s="39" t="s">
        <v>138</v>
      </c>
      <c r="F906" s="40"/>
      <c r="G906" s="56"/>
      <c r="H906" s="42"/>
      <c r="I906" s="43" t="s">
        <v>73</v>
      </c>
      <c r="J906" s="56"/>
      <c r="K906" s="40">
        <v>11.7</v>
      </c>
      <c r="L906" s="45" t="s">
        <v>74</v>
      </c>
      <c r="M906" s="46" t="s">
        <v>437</v>
      </c>
      <c r="N906" s="40">
        <v>0</v>
      </c>
      <c r="O906" s="57">
        <v>46128</v>
      </c>
      <c r="P906" s="57">
        <v>46134</v>
      </c>
      <c r="Q906" s="49">
        <v>7</v>
      </c>
      <c r="R906" s="49">
        <v>3</v>
      </c>
      <c r="S906" s="58">
        <v>0.35</v>
      </c>
      <c r="T906" s="57">
        <v>46135</v>
      </c>
      <c r="U906" s="49">
        <v>7</v>
      </c>
      <c r="V906" s="42">
        <v>23</v>
      </c>
      <c r="W906" s="40">
        <v>23</v>
      </c>
      <c r="X906" s="59">
        <v>0</v>
      </c>
      <c r="Y906" s="40">
        <v>0</v>
      </c>
      <c r="Z906" s="56">
        <v>0</v>
      </c>
    </row>
    <row r="907" spans="1:26" x14ac:dyDescent="0.25">
      <c r="A907" s="38">
        <f>IFERROR(VLOOKUP(InteliPar[[#This Row],[Nombre de Articulo]],Productos[],4,FALSE),"00 Falta Info")</f>
        <v>0</v>
      </c>
      <c r="B907" s="34" t="str">
        <f>IFERROR(VLOOKUP(InteliPar[[#This Row],[Nombre de Articulo]],Productos[],3,FALSE),"00 Falta Info")</f>
        <v>Colación</v>
      </c>
      <c r="C907" s="34" t="str">
        <f>IFERROR(VLOOKUP(InteliPar[[#This Row],[Nombre de Articulo]],Productos[],2,FALSE),"00 Falta Info")</f>
        <v>Colacion</v>
      </c>
      <c r="D907" s="55">
        <v>46141</v>
      </c>
      <c r="E907" s="39" t="s">
        <v>140</v>
      </c>
      <c r="F907" s="40">
        <v>11.9</v>
      </c>
      <c r="G907" s="56">
        <v>22250</v>
      </c>
      <c r="H907" s="42">
        <v>8.9</v>
      </c>
      <c r="I907" s="43" t="s">
        <v>73</v>
      </c>
      <c r="J907" s="56">
        <v>2500</v>
      </c>
      <c r="K907" s="40">
        <v>4</v>
      </c>
      <c r="L907" s="45" t="s">
        <v>74</v>
      </c>
      <c r="M907" s="46" t="s">
        <v>437</v>
      </c>
      <c r="N907" s="40">
        <v>0</v>
      </c>
      <c r="O907" s="57">
        <v>46128</v>
      </c>
      <c r="P907" s="57">
        <v>46134</v>
      </c>
      <c r="Q907" s="49">
        <v>7</v>
      </c>
      <c r="R907" s="49">
        <v>3</v>
      </c>
      <c r="S907" s="58">
        <v>0.35</v>
      </c>
      <c r="T907" s="57">
        <v>46135</v>
      </c>
      <c r="U907" s="49">
        <v>7</v>
      </c>
      <c r="V907" s="42">
        <v>8</v>
      </c>
      <c r="W907" s="40">
        <v>0</v>
      </c>
      <c r="X907" s="59">
        <v>0</v>
      </c>
      <c r="Y907" s="40">
        <v>16</v>
      </c>
      <c r="Z907" s="56">
        <v>0</v>
      </c>
    </row>
    <row r="908" spans="1:26" x14ac:dyDescent="0.25">
      <c r="A908" s="38">
        <f>IFERROR(VLOOKUP(InteliPar[[#This Row],[Nombre de Articulo]],Productos[],4,FALSE),"00 Falta Info")</f>
        <v>0</v>
      </c>
      <c r="B908" s="34" t="str">
        <f>IFERROR(VLOOKUP(InteliPar[[#This Row],[Nombre de Articulo]],Productos[],3,FALSE),"00 Falta Info")</f>
        <v>Aves</v>
      </c>
      <c r="C908" s="34" t="str">
        <f>IFERROR(VLOOKUP(InteliPar[[#This Row],[Nombre de Articulo]],Productos[],2,FALSE),"00 Falta Info")</f>
        <v>Pollo</v>
      </c>
      <c r="D908" s="55">
        <v>46148</v>
      </c>
      <c r="E908" s="39" t="s">
        <v>71</v>
      </c>
      <c r="F908" s="40">
        <v>6.2</v>
      </c>
      <c r="G908" s="56">
        <v>106390</v>
      </c>
      <c r="H908" s="42">
        <v>24.75</v>
      </c>
      <c r="I908" s="43" t="s">
        <v>73</v>
      </c>
      <c r="J908" s="56">
        <v>4299.28</v>
      </c>
      <c r="K908" s="40">
        <v>5.0999999999999996</v>
      </c>
      <c r="L908" s="45" t="s">
        <v>74</v>
      </c>
      <c r="M908" s="46" t="s">
        <v>437</v>
      </c>
      <c r="N908" s="40">
        <v>0</v>
      </c>
      <c r="O908" s="57">
        <v>46135</v>
      </c>
      <c r="P908" s="57">
        <v>46141</v>
      </c>
      <c r="Q908" s="49">
        <v>7</v>
      </c>
      <c r="R908" s="49">
        <v>3</v>
      </c>
      <c r="S908" s="58">
        <v>0.35</v>
      </c>
      <c r="T908" s="57">
        <v>46142</v>
      </c>
      <c r="U908" s="49">
        <v>7</v>
      </c>
      <c r="V908" s="42">
        <v>10</v>
      </c>
      <c r="W908" s="40">
        <v>0</v>
      </c>
      <c r="X908" s="59">
        <v>0</v>
      </c>
      <c r="Y908" s="40">
        <v>34</v>
      </c>
      <c r="Z908" s="56">
        <v>51683.487428571425</v>
      </c>
    </row>
    <row r="909" spans="1:26" x14ac:dyDescent="0.25">
      <c r="A909" s="38">
        <f>IFERROR(VLOOKUP(InteliPar[[#This Row],[Nombre de Articulo]],Productos[],4,FALSE),"00 Falta Info")</f>
        <v>0</v>
      </c>
      <c r="B909" s="34" t="str">
        <f>IFERROR(VLOOKUP(InteliPar[[#This Row],[Nombre de Articulo]],Productos[],3,FALSE),"00 Falta Info")</f>
        <v>Carnes</v>
      </c>
      <c r="C909" s="34" t="str">
        <f>IFERROR(VLOOKUP(InteliPar[[#This Row],[Nombre de Articulo]],Productos[],2,FALSE),"00 Falta Info")</f>
        <v>Vacuno</v>
      </c>
      <c r="D909" s="55">
        <v>46148</v>
      </c>
      <c r="E909" s="39" t="s">
        <v>103</v>
      </c>
      <c r="F909" s="40">
        <v>17</v>
      </c>
      <c r="G909" s="56"/>
      <c r="H909" s="42"/>
      <c r="I909" s="43" t="s">
        <v>458</v>
      </c>
      <c r="J909" s="56">
        <v>9500</v>
      </c>
      <c r="K909" s="40">
        <v>167</v>
      </c>
      <c r="L909" s="45" t="s">
        <v>440</v>
      </c>
      <c r="M909" s="46" t="s">
        <v>441</v>
      </c>
      <c r="N909" s="40">
        <v>0</v>
      </c>
      <c r="O909" s="57">
        <v>46135</v>
      </c>
      <c r="P909" s="57">
        <v>46141</v>
      </c>
      <c r="Q909" s="49">
        <v>7</v>
      </c>
      <c r="R909" s="49">
        <v>3</v>
      </c>
      <c r="S909" s="58">
        <v>0.35</v>
      </c>
      <c r="T909" s="57">
        <v>46142</v>
      </c>
      <c r="U909" s="49">
        <v>7</v>
      </c>
      <c r="V909" s="42">
        <v>323</v>
      </c>
      <c r="W909" s="40">
        <v>323</v>
      </c>
      <c r="X909" s="59">
        <v>3068500</v>
      </c>
      <c r="Y909" s="40">
        <v>0</v>
      </c>
      <c r="Z909" s="56">
        <v>0</v>
      </c>
    </row>
    <row r="910" spans="1:26" x14ac:dyDescent="0.25">
      <c r="A910" s="38">
        <f>IFERROR(VLOOKUP(InteliPar[[#This Row],[Nombre de Articulo]],Productos[],4,FALSE),"00 Falta Info")</f>
        <v>0</v>
      </c>
      <c r="B910" s="34" t="str">
        <f>IFERROR(VLOOKUP(InteliPar[[#This Row],[Nombre de Articulo]],Productos[],3,FALSE),"00 Falta Info")</f>
        <v>Carnes</v>
      </c>
      <c r="C910" s="34" t="str">
        <f>IFERROR(VLOOKUP(InteliPar[[#This Row],[Nombre de Articulo]],Productos[],2,FALSE),"00 Falta Info")</f>
        <v>Vacuno</v>
      </c>
      <c r="D910" s="55">
        <v>46148</v>
      </c>
      <c r="E910" s="39" t="s">
        <v>84</v>
      </c>
      <c r="F910" s="40">
        <v>18.5</v>
      </c>
      <c r="G910" s="56">
        <v>700996</v>
      </c>
      <c r="H910" s="42">
        <v>44.42</v>
      </c>
      <c r="I910" s="43" t="s">
        <v>73</v>
      </c>
      <c r="J910" s="56">
        <v>15781.97</v>
      </c>
      <c r="K910" s="40">
        <v>20</v>
      </c>
      <c r="L910" s="45" t="s">
        <v>74</v>
      </c>
      <c r="M910" s="46" t="s">
        <v>459</v>
      </c>
      <c r="N910" s="40">
        <v>15.5</v>
      </c>
      <c r="O910" s="57">
        <v>46135</v>
      </c>
      <c r="P910" s="57">
        <v>46141</v>
      </c>
      <c r="Q910" s="49">
        <v>7</v>
      </c>
      <c r="R910" s="49">
        <v>3</v>
      </c>
      <c r="S910" s="58">
        <v>0.35</v>
      </c>
      <c r="T910" s="57">
        <v>46142</v>
      </c>
      <c r="U910" s="49">
        <v>7</v>
      </c>
      <c r="V910" s="42">
        <v>39</v>
      </c>
      <c r="W910" s="40">
        <v>0</v>
      </c>
      <c r="X910" s="59">
        <v>0</v>
      </c>
      <c r="Y910" s="40">
        <v>16</v>
      </c>
      <c r="Z910" s="56">
        <v>0</v>
      </c>
    </row>
    <row r="911" spans="1:26" x14ac:dyDescent="0.25">
      <c r="A911" s="38">
        <f>IFERROR(VLOOKUP(InteliPar[[#This Row],[Nombre de Articulo]],Productos[],4,FALSE),"00 Falta Info")</f>
        <v>0</v>
      </c>
      <c r="B911" s="34" t="str">
        <f>IFERROR(VLOOKUP(InteliPar[[#This Row],[Nombre de Articulo]],Productos[],3,FALSE),"00 Falta Info")</f>
        <v>Carnes</v>
      </c>
      <c r="C911" s="34" t="str">
        <f>IFERROR(VLOOKUP(InteliPar[[#This Row],[Nombre de Articulo]],Productos[],2,FALSE),"00 Falta Info")</f>
        <v>Vacuno</v>
      </c>
      <c r="D911" s="55">
        <v>46148</v>
      </c>
      <c r="E911" s="39" t="s">
        <v>104</v>
      </c>
      <c r="F911" s="40">
        <v>27</v>
      </c>
      <c r="G911" s="56">
        <v>586500</v>
      </c>
      <c r="H911" s="42">
        <v>69</v>
      </c>
      <c r="I911" s="43" t="s">
        <v>458</v>
      </c>
      <c r="J911" s="56">
        <v>8500</v>
      </c>
      <c r="K911" s="40">
        <v>30</v>
      </c>
      <c r="L911" s="45" t="s">
        <v>440</v>
      </c>
      <c r="M911" s="46" t="s">
        <v>441</v>
      </c>
      <c r="N911" s="40">
        <v>20</v>
      </c>
      <c r="O911" s="57">
        <v>46135</v>
      </c>
      <c r="P911" s="57">
        <v>46141</v>
      </c>
      <c r="Q911" s="49">
        <v>7</v>
      </c>
      <c r="R911" s="49">
        <v>3</v>
      </c>
      <c r="S911" s="58">
        <v>0.35</v>
      </c>
      <c r="T911" s="57">
        <v>46142</v>
      </c>
      <c r="U911" s="49">
        <v>7</v>
      </c>
      <c r="V911" s="42">
        <v>58</v>
      </c>
      <c r="W911" s="40">
        <v>0</v>
      </c>
      <c r="X911" s="59">
        <v>0</v>
      </c>
      <c r="Y911" s="40">
        <v>16</v>
      </c>
      <c r="Z911" s="56">
        <v>0</v>
      </c>
    </row>
    <row r="912" spans="1:26" x14ac:dyDescent="0.25">
      <c r="A912" s="38">
        <f>IFERROR(VLOOKUP(InteliPar[[#This Row],[Nombre de Articulo]],Productos[],4,FALSE),"00 Falta Info")</f>
        <v>0</v>
      </c>
      <c r="B912" s="34" t="str">
        <f>IFERROR(VLOOKUP(InteliPar[[#This Row],[Nombre de Articulo]],Productos[],3,FALSE),"00 Falta Info")</f>
        <v>Carnes</v>
      </c>
      <c r="C912" s="34" t="str">
        <f>IFERROR(VLOOKUP(InteliPar[[#This Row],[Nombre de Articulo]],Productos[],2,FALSE),"00 Falta Info")</f>
        <v>Vacuno</v>
      </c>
      <c r="D912" s="55">
        <v>46148</v>
      </c>
      <c r="E912" s="39" t="s">
        <v>105</v>
      </c>
      <c r="F912" s="40">
        <v>5.4</v>
      </c>
      <c r="G912" s="56">
        <v>114892</v>
      </c>
      <c r="H912" s="42">
        <v>12.79</v>
      </c>
      <c r="I912" s="43" t="s">
        <v>73</v>
      </c>
      <c r="J912" s="56">
        <v>8982.93</v>
      </c>
      <c r="K912" s="40">
        <v>6.2</v>
      </c>
      <c r="L912" s="45" t="s">
        <v>74</v>
      </c>
      <c r="M912" s="46" t="s">
        <v>441</v>
      </c>
      <c r="N912" s="40">
        <v>5</v>
      </c>
      <c r="O912" s="57">
        <v>46135</v>
      </c>
      <c r="P912" s="57">
        <v>46141</v>
      </c>
      <c r="Q912" s="49">
        <v>7</v>
      </c>
      <c r="R912" s="49">
        <v>3</v>
      </c>
      <c r="S912" s="58">
        <v>0.35</v>
      </c>
      <c r="T912" s="57">
        <v>46142</v>
      </c>
      <c r="U912" s="49">
        <v>7</v>
      </c>
      <c r="V912" s="42">
        <v>12</v>
      </c>
      <c r="W912" s="40">
        <v>0</v>
      </c>
      <c r="X912" s="59">
        <v>0</v>
      </c>
      <c r="Y912" s="40">
        <v>14</v>
      </c>
      <c r="Z912" s="56">
        <v>0</v>
      </c>
    </row>
    <row r="913" spans="1:26" x14ac:dyDescent="0.25">
      <c r="A913" s="38">
        <f>IFERROR(VLOOKUP(InteliPar[[#This Row],[Nombre de Articulo]],Productos[],4,FALSE),"00 Falta Info")</f>
        <v>0</v>
      </c>
      <c r="B913" s="34" t="str">
        <f>IFERROR(VLOOKUP(InteliPar[[#This Row],[Nombre de Articulo]],Productos[],3,FALSE),"00 Falta Info")</f>
        <v>Carnes</v>
      </c>
      <c r="C913" s="34" t="str">
        <f>IFERROR(VLOOKUP(InteliPar[[#This Row],[Nombre de Articulo]],Productos[],2,FALSE),"00 Falta Info")</f>
        <v>Vacuno</v>
      </c>
      <c r="D913" s="55">
        <v>46148</v>
      </c>
      <c r="E913" s="39" t="s">
        <v>160</v>
      </c>
      <c r="F913" s="40">
        <v>143</v>
      </c>
      <c r="G913" s="56">
        <v>472601</v>
      </c>
      <c r="H913" s="42">
        <v>68</v>
      </c>
      <c r="I913" s="43" t="s">
        <v>462</v>
      </c>
      <c r="J913" s="56">
        <v>6950.01</v>
      </c>
      <c r="K913" s="40">
        <v>87</v>
      </c>
      <c r="L913" s="45" t="s">
        <v>443</v>
      </c>
      <c r="M913" s="46" t="s">
        <v>441</v>
      </c>
      <c r="N913" s="40">
        <v>102</v>
      </c>
      <c r="O913" s="57">
        <v>46135</v>
      </c>
      <c r="P913" s="57">
        <v>46141</v>
      </c>
      <c r="Q913" s="49">
        <v>7</v>
      </c>
      <c r="R913" s="49">
        <v>3</v>
      </c>
      <c r="S913" s="58">
        <v>0.35</v>
      </c>
      <c r="T913" s="57">
        <v>46142</v>
      </c>
      <c r="U913" s="49">
        <v>7</v>
      </c>
      <c r="V913" s="42">
        <v>168</v>
      </c>
      <c r="W913" s="40">
        <v>100</v>
      </c>
      <c r="X913" s="59">
        <v>695001</v>
      </c>
      <c r="Y913" s="40">
        <v>5</v>
      </c>
      <c r="Z913" s="56">
        <v>0</v>
      </c>
    </row>
    <row r="914" spans="1:26" x14ac:dyDescent="0.25">
      <c r="A914" s="38">
        <f>IFERROR(VLOOKUP(InteliPar[[#This Row],[Nombre de Articulo]],Productos[],4,FALSE),"00 Falta Info")</f>
        <v>0</v>
      </c>
      <c r="B914" s="34" t="str">
        <f>IFERROR(VLOOKUP(InteliPar[[#This Row],[Nombre de Articulo]],Productos[],3,FALSE),"00 Falta Info")</f>
        <v>Carnes</v>
      </c>
      <c r="C914" s="34" t="str">
        <f>IFERROR(VLOOKUP(InteliPar[[#This Row],[Nombre de Articulo]],Productos[],2,FALSE),"00 Falta Info")</f>
        <v>Vacuno</v>
      </c>
      <c r="D914" s="55">
        <v>46148</v>
      </c>
      <c r="E914" s="39" t="s">
        <v>106</v>
      </c>
      <c r="F914" s="40">
        <v>23</v>
      </c>
      <c r="G914" s="56">
        <v>117000</v>
      </c>
      <c r="H914" s="42">
        <v>39</v>
      </c>
      <c r="I914" s="43" t="s">
        <v>439</v>
      </c>
      <c r="J914" s="56">
        <v>3000</v>
      </c>
      <c r="K914" s="40">
        <v>25</v>
      </c>
      <c r="L914" s="45" t="s">
        <v>443</v>
      </c>
      <c r="M914" s="46" t="s">
        <v>441</v>
      </c>
      <c r="N914" s="40">
        <v>20</v>
      </c>
      <c r="O914" s="57">
        <v>46135</v>
      </c>
      <c r="P914" s="57">
        <v>46141</v>
      </c>
      <c r="Q914" s="49">
        <v>7</v>
      </c>
      <c r="R914" s="49">
        <v>3</v>
      </c>
      <c r="S914" s="58">
        <v>0.35</v>
      </c>
      <c r="T914" s="57">
        <v>46142</v>
      </c>
      <c r="U914" s="49">
        <v>7</v>
      </c>
      <c r="V914" s="42">
        <v>49</v>
      </c>
      <c r="W914" s="40">
        <v>10</v>
      </c>
      <c r="X914" s="59">
        <v>30000</v>
      </c>
      <c r="Y914" s="40">
        <v>11</v>
      </c>
      <c r="Z914" s="56">
        <v>0</v>
      </c>
    </row>
    <row r="915" spans="1:26" x14ac:dyDescent="0.25">
      <c r="A915" s="38">
        <f>IFERROR(VLOOKUP(InteliPar[[#This Row],[Nombre de Articulo]],Productos[],4,FALSE),"00 Falta Info")</f>
        <v>0</v>
      </c>
      <c r="B915" s="34" t="str">
        <f>IFERROR(VLOOKUP(InteliPar[[#This Row],[Nombre de Articulo]],Productos[],3,FALSE),"00 Falta Info")</f>
        <v>Pescado</v>
      </c>
      <c r="C915" s="34" t="str">
        <f>IFERROR(VLOOKUP(InteliPar[[#This Row],[Nombre de Articulo]],Productos[],2,FALSE),"00 Falta Info")</f>
        <v>Pescado</v>
      </c>
      <c r="D915" s="55">
        <v>46148</v>
      </c>
      <c r="E915" s="39" t="s">
        <v>86</v>
      </c>
      <c r="F915" s="40">
        <v>9.6999999999999993</v>
      </c>
      <c r="G915" s="56">
        <v>247928</v>
      </c>
      <c r="H915" s="42">
        <v>26.72</v>
      </c>
      <c r="I915" s="43" t="s">
        <v>73</v>
      </c>
      <c r="J915" s="56">
        <v>9277.2000000000007</v>
      </c>
      <c r="K915" s="40">
        <v>10.199999999999999</v>
      </c>
      <c r="L915" s="45" t="s">
        <v>74</v>
      </c>
      <c r="M915" s="46" t="s">
        <v>444</v>
      </c>
      <c r="N915" s="40">
        <v>0</v>
      </c>
      <c r="O915" s="57">
        <v>46135</v>
      </c>
      <c r="P915" s="57">
        <v>46141</v>
      </c>
      <c r="Q915" s="49">
        <v>7</v>
      </c>
      <c r="R915" s="49">
        <v>3</v>
      </c>
      <c r="S915" s="58">
        <v>0.35</v>
      </c>
      <c r="T915" s="57">
        <v>46142</v>
      </c>
      <c r="U915" s="49">
        <v>7</v>
      </c>
      <c r="V915" s="42">
        <v>20</v>
      </c>
      <c r="W915" s="40">
        <v>0</v>
      </c>
      <c r="X915" s="59">
        <v>0</v>
      </c>
      <c r="Y915" s="40">
        <v>18</v>
      </c>
      <c r="Z915" s="56">
        <v>6759.1028571428569</v>
      </c>
    </row>
    <row r="916" spans="1:26" x14ac:dyDescent="0.25">
      <c r="A916" s="38">
        <f>IFERROR(VLOOKUP(InteliPar[[#This Row],[Nombre de Articulo]],Productos[],4,FALSE),"00 Falta Info")</f>
        <v>0</v>
      </c>
      <c r="B916" s="34" t="str">
        <f>IFERROR(VLOOKUP(InteliPar[[#This Row],[Nombre de Articulo]],Productos[],3,FALSE),"00 Falta Info")</f>
        <v>Pescado</v>
      </c>
      <c r="C916" s="34" t="str">
        <f>IFERROR(VLOOKUP(InteliPar[[#This Row],[Nombre de Articulo]],Productos[],2,FALSE),"00 Falta Info")</f>
        <v>Pescado</v>
      </c>
      <c r="D916" s="55">
        <v>46148</v>
      </c>
      <c r="E916" s="39" t="s">
        <v>107</v>
      </c>
      <c r="F916" s="40">
        <v>5.3</v>
      </c>
      <c r="G916" s="56">
        <v>248900</v>
      </c>
      <c r="H916" s="42">
        <v>26.06</v>
      </c>
      <c r="I916" s="43" t="s">
        <v>73</v>
      </c>
      <c r="J916" s="56">
        <v>9549.94</v>
      </c>
      <c r="K916" s="40">
        <v>7.9</v>
      </c>
      <c r="L916" s="45" t="s">
        <v>74</v>
      </c>
      <c r="M916" s="46" t="s">
        <v>444</v>
      </c>
      <c r="N916" s="40">
        <v>0</v>
      </c>
      <c r="O916" s="57">
        <v>46135</v>
      </c>
      <c r="P916" s="57">
        <v>46141</v>
      </c>
      <c r="Q916" s="49">
        <v>7</v>
      </c>
      <c r="R916" s="49">
        <v>3</v>
      </c>
      <c r="S916" s="58">
        <v>0.35</v>
      </c>
      <c r="T916" s="57">
        <v>46142</v>
      </c>
      <c r="U916" s="49">
        <v>7</v>
      </c>
      <c r="V916" s="42">
        <v>16</v>
      </c>
      <c r="W916" s="40">
        <v>0</v>
      </c>
      <c r="X916" s="59">
        <v>0</v>
      </c>
      <c r="Y916" s="40">
        <v>23</v>
      </c>
      <c r="Z916" s="56">
        <v>59277.841857142863</v>
      </c>
    </row>
    <row r="917" spans="1:26" x14ac:dyDescent="0.25">
      <c r="A917" s="38">
        <f>IFERROR(VLOOKUP(InteliPar[[#This Row],[Nombre de Articulo]],Productos[],4,FALSE),"00 Falta Info")</f>
        <v>0</v>
      </c>
      <c r="B917" s="34" t="str">
        <f>IFERROR(VLOOKUP(InteliPar[[#This Row],[Nombre de Articulo]],Productos[],3,FALSE),"00 Falta Info")</f>
        <v>Pescado</v>
      </c>
      <c r="C917" s="34" t="str">
        <f>IFERROR(VLOOKUP(InteliPar[[#This Row],[Nombre de Articulo]],Productos[],2,FALSE),"00 Falta Info")</f>
        <v>Pescado</v>
      </c>
      <c r="D917" s="55">
        <v>46148</v>
      </c>
      <c r="E917" s="39" t="s">
        <v>109</v>
      </c>
      <c r="F917" s="40">
        <v>24</v>
      </c>
      <c r="G917" s="56">
        <v>512274</v>
      </c>
      <c r="H917" s="42">
        <v>44.76</v>
      </c>
      <c r="I917" s="43" t="s">
        <v>73</v>
      </c>
      <c r="J917" s="56">
        <v>11446.16</v>
      </c>
      <c r="K917" s="40">
        <v>28.6</v>
      </c>
      <c r="L917" s="45" t="s">
        <v>74</v>
      </c>
      <c r="M917" s="46" t="s">
        <v>444</v>
      </c>
      <c r="N917" s="40">
        <v>36.5</v>
      </c>
      <c r="O917" s="57">
        <v>46135</v>
      </c>
      <c r="P917" s="57">
        <v>46141</v>
      </c>
      <c r="Q917" s="49">
        <v>7</v>
      </c>
      <c r="R917" s="49">
        <v>3</v>
      </c>
      <c r="S917" s="58">
        <v>0.35</v>
      </c>
      <c r="T917" s="57">
        <v>46142</v>
      </c>
      <c r="U917" s="49">
        <v>7</v>
      </c>
      <c r="V917" s="42">
        <v>56</v>
      </c>
      <c r="W917" s="40">
        <v>12</v>
      </c>
      <c r="X917" s="59">
        <v>137353.91999999998</v>
      </c>
      <c r="Y917" s="40">
        <v>11</v>
      </c>
      <c r="Z917" s="56">
        <v>0</v>
      </c>
    </row>
    <row r="918" spans="1:26" x14ac:dyDescent="0.25">
      <c r="A918" s="38">
        <f>IFERROR(VLOOKUP(InteliPar[[#This Row],[Nombre de Articulo]],Productos[],4,FALSE),"00 Falta Info")</f>
        <v>0</v>
      </c>
      <c r="B918" s="34" t="str">
        <f>IFERROR(VLOOKUP(InteliPar[[#This Row],[Nombre de Articulo]],Productos[],3,FALSE),"00 Falta Info")</f>
        <v>Pescado</v>
      </c>
      <c r="C918" s="34" t="str">
        <f>IFERROR(VLOOKUP(InteliPar[[#This Row],[Nombre de Articulo]],Productos[],2,FALSE),"00 Falta Info")</f>
        <v>Pescado</v>
      </c>
      <c r="D918" s="55">
        <v>46148</v>
      </c>
      <c r="E918" s="39" t="s">
        <v>161</v>
      </c>
      <c r="F918" s="40"/>
      <c r="G918" s="56">
        <v>2615.27</v>
      </c>
      <c r="H918" s="42">
        <v>0.28999999999999998</v>
      </c>
      <c r="I918" s="43" t="s">
        <v>73</v>
      </c>
      <c r="J918" s="56">
        <v>8990</v>
      </c>
      <c r="K918" s="40">
        <v>2.1</v>
      </c>
      <c r="L918" s="45" t="s">
        <v>74</v>
      </c>
      <c r="M918" s="46" t="s">
        <v>445</v>
      </c>
      <c r="N918" s="40">
        <v>0</v>
      </c>
      <c r="O918" s="57">
        <v>46135</v>
      </c>
      <c r="P918" s="57">
        <v>46141</v>
      </c>
      <c r="Q918" s="49">
        <v>7</v>
      </c>
      <c r="R918" s="49">
        <v>3</v>
      </c>
      <c r="S918" s="58">
        <v>0.35</v>
      </c>
      <c r="T918" s="57">
        <v>46142</v>
      </c>
      <c r="U918" s="49">
        <v>7</v>
      </c>
      <c r="V918" s="42">
        <v>5</v>
      </c>
      <c r="W918" s="40">
        <v>5</v>
      </c>
      <c r="X918" s="59">
        <v>44950</v>
      </c>
      <c r="Y918" s="40">
        <v>1</v>
      </c>
      <c r="Z918" s="56">
        <v>0</v>
      </c>
    </row>
    <row r="919" spans="1:26" x14ac:dyDescent="0.25">
      <c r="A919" s="38">
        <f>IFERROR(VLOOKUP(InteliPar[[#This Row],[Nombre de Articulo]],Productos[],4,FALSE),"00 Falta Info")</f>
        <v>0</v>
      </c>
      <c r="B919" s="34" t="str">
        <f>IFERROR(VLOOKUP(InteliPar[[#This Row],[Nombre de Articulo]],Productos[],3,FALSE),"00 Falta Info")</f>
        <v>Pescado</v>
      </c>
      <c r="C919" s="34" t="str">
        <f>IFERROR(VLOOKUP(InteliPar[[#This Row],[Nombre de Articulo]],Productos[],2,FALSE),"00 Falta Info")</f>
        <v>Pescado</v>
      </c>
      <c r="D919" s="55">
        <v>46148</v>
      </c>
      <c r="E919" s="39" t="s">
        <v>108</v>
      </c>
      <c r="F919" s="40">
        <v>36</v>
      </c>
      <c r="G919" s="56">
        <v>258981</v>
      </c>
      <c r="H919" s="42">
        <v>31.16</v>
      </c>
      <c r="I919" s="43" t="s">
        <v>73</v>
      </c>
      <c r="J919" s="56">
        <v>8310.74</v>
      </c>
      <c r="K919" s="40">
        <v>36</v>
      </c>
      <c r="L919" s="45" t="s">
        <v>74</v>
      </c>
      <c r="M919" s="46" t="s">
        <v>445</v>
      </c>
      <c r="N919" s="40">
        <v>43.4</v>
      </c>
      <c r="O919" s="57">
        <v>46135</v>
      </c>
      <c r="P919" s="57">
        <v>46141</v>
      </c>
      <c r="Q919" s="49">
        <v>7</v>
      </c>
      <c r="R919" s="49">
        <v>3</v>
      </c>
      <c r="S919" s="58">
        <v>0.35</v>
      </c>
      <c r="T919" s="57">
        <v>46142</v>
      </c>
      <c r="U919" s="49">
        <v>7</v>
      </c>
      <c r="V919" s="42">
        <v>70</v>
      </c>
      <c r="W919" s="40">
        <v>39</v>
      </c>
      <c r="X919" s="59">
        <v>324118.86</v>
      </c>
      <c r="Y919" s="40">
        <v>6</v>
      </c>
      <c r="Z919" s="56">
        <v>0</v>
      </c>
    </row>
    <row r="920" spans="1:26" x14ac:dyDescent="0.25">
      <c r="A920" s="38">
        <f>IFERROR(VLOOKUP(InteliPar[[#This Row],[Nombre de Articulo]],Productos[],4,FALSE),"00 Falta Info")</f>
        <v>0</v>
      </c>
      <c r="B920" s="34" t="str">
        <f>IFERROR(VLOOKUP(InteliPar[[#This Row],[Nombre de Articulo]],Productos[],3,FALSE),"00 Falta Info")</f>
        <v>Mariscos</v>
      </c>
      <c r="C920" s="34" t="str">
        <f>IFERROR(VLOOKUP(InteliPar[[#This Row],[Nombre de Articulo]],Productos[],2,FALSE),"00 Falta Info")</f>
        <v>Mariscos</v>
      </c>
      <c r="D920" s="55">
        <v>46148</v>
      </c>
      <c r="E920" s="39" t="s">
        <v>110</v>
      </c>
      <c r="F920" s="40">
        <v>15.6</v>
      </c>
      <c r="G920" s="56">
        <v>50173.2</v>
      </c>
      <c r="H920" s="42">
        <v>17.559999999999999</v>
      </c>
      <c r="I920" s="43" t="s">
        <v>73</v>
      </c>
      <c r="J920" s="56">
        <v>2857</v>
      </c>
      <c r="K920" s="40">
        <v>25.4</v>
      </c>
      <c r="L920" s="45" t="s">
        <v>74</v>
      </c>
      <c r="M920" s="46" t="s">
        <v>460</v>
      </c>
      <c r="N920" s="40">
        <v>15</v>
      </c>
      <c r="O920" s="57">
        <v>46135</v>
      </c>
      <c r="P920" s="57">
        <v>46141</v>
      </c>
      <c r="Q920" s="49">
        <v>7</v>
      </c>
      <c r="R920" s="49">
        <v>3</v>
      </c>
      <c r="S920" s="58">
        <v>0.35</v>
      </c>
      <c r="T920" s="57">
        <v>46142</v>
      </c>
      <c r="U920" s="49">
        <v>7</v>
      </c>
      <c r="V920" s="42">
        <v>49</v>
      </c>
      <c r="W920" s="40">
        <v>32</v>
      </c>
      <c r="X920" s="59">
        <v>91424</v>
      </c>
      <c r="Y920" s="40">
        <v>5</v>
      </c>
      <c r="Z920" s="56">
        <v>0</v>
      </c>
    </row>
    <row r="921" spans="1:26" x14ac:dyDescent="0.25">
      <c r="A921" s="38">
        <f>IFERROR(VLOOKUP(InteliPar[[#This Row],[Nombre de Articulo]],Productos[],4,FALSE),"00 Falta Info")</f>
        <v>0</v>
      </c>
      <c r="B921" s="34" t="str">
        <f>IFERROR(VLOOKUP(InteliPar[[#This Row],[Nombre de Articulo]],Productos[],3,FALSE),"00 Falta Info")</f>
        <v>Mariscos</v>
      </c>
      <c r="C921" s="34" t="str">
        <f>IFERROR(VLOOKUP(InteliPar[[#This Row],[Nombre de Articulo]],Productos[],2,FALSE),"00 Falta Info")</f>
        <v>Mariscos</v>
      </c>
      <c r="D921" s="55">
        <v>46148</v>
      </c>
      <c r="E921" s="39" t="s">
        <v>111</v>
      </c>
      <c r="F921" s="40">
        <v>8.6999999999999993</v>
      </c>
      <c r="G921" s="56">
        <v>114206</v>
      </c>
      <c r="H921" s="42">
        <v>19.77</v>
      </c>
      <c r="I921" s="43" t="s">
        <v>73</v>
      </c>
      <c r="J921" s="56">
        <v>5776.4</v>
      </c>
      <c r="K921" s="40">
        <v>8.6999999999999993</v>
      </c>
      <c r="L921" s="45" t="s">
        <v>74</v>
      </c>
      <c r="M921" s="46" t="s">
        <v>444</v>
      </c>
      <c r="N921" s="40">
        <v>10</v>
      </c>
      <c r="O921" s="57">
        <v>46135</v>
      </c>
      <c r="P921" s="57">
        <v>46141</v>
      </c>
      <c r="Q921" s="49">
        <v>7</v>
      </c>
      <c r="R921" s="49">
        <v>3</v>
      </c>
      <c r="S921" s="58">
        <v>0.35</v>
      </c>
      <c r="T921" s="57">
        <v>46142</v>
      </c>
      <c r="U921" s="49">
        <v>7</v>
      </c>
      <c r="V921" s="42">
        <v>17</v>
      </c>
      <c r="W921" s="40">
        <v>0</v>
      </c>
      <c r="X921" s="59">
        <v>0</v>
      </c>
      <c r="Y921" s="40">
        <v>16</v>
      </c>
      <c r="Z921" s="56">
        <v>0</v>
      </c>
    </row>
    <row r="922" spans="1:26" x14ac:dyDescent="0.25">
      <c r="A922" s="38">
        <f>IFERROR(VLOOKUP(InteliPar[[#This Row],[Nombre de Articulo]],Productos[],4,FALSE),"00 Falta Info")</f>
        <v>0</v>
      </c>
      <c r="B922" s="34" t="str">
        <f>IFERROR(VLOOKUP(InteliPar[[#This Row],[Nombre de Articulo]],Productos[],3,FALSE),"00 Falta Info")</f>
        <v>Mariscos</v>
      </c>
      <c r="C922" s="34" t="str">
        <f>IFERROR(VLOOKUP(InteliPar[[#This Row],[Nombre de Articulo]],Productos[],2,FALSE),"00 Falta Info")</f>
        <v>Mariscos</v>
      </c>
      <c r="D922" s="55">
        <v>46148</v>
      </c>
      <c r="E922" s="39" t="s">
        <v>112</v>
      </c>
      <c r="F922" s="40">
        <v>4.5999999999999996</v>
      </c>
      <c r="G922" s="56">
        <v>360202</v>
      </c>
      <c r="H922" s="42">
        <v>26.68</v>
      </c>
      <c r="I922" s="43" t="s">
        <v>73</v>
      </c>
      <c r="J922" s="56">
        <v>13499.78</v>
      </c>
      <c r="K922" s="40">
        <v>6.2</v>
      </c>
      <c r="L922" s="45" t="s">
        <v>74</v>
      </c>
      <c r="M922" s="46" t="s">
        <v>444</v>
      </c>
      <c r="N922" s="40">
        <v>12</v>
      </c>
      <c r="O922" s="57">
        <v>46135</v>
      </c>
      <c r="P922" s="57">
        <v>46141</v>
      </c>
      <c r="Q922" s="49">
        <v>7</v>
      </c>
      <c r="R922" s="49">
        <v>3</v>
      </c>
      <c r="S922" s="58">
        <v>0.35</v>
      </c>
      <c r="T922" s="57">
        <v>46142</v>
      </c>
      <c r="U922" s="49">
        <v>7</v>
      </c>
      <c r="V922" s="42">
        <v>12</v>
      </c>
      <c r="W922" s="40">
        <v>0</v>
      </c>
      <c r="X922" s="59">
        <v>0</v>
      </c>
      <c r="Y922" s="40">
        <v>30</v>
      </c>
      <c r="Z922" s="56">
        <v>149461.85000000003</v>
      </c>
    </row>
    <row r="923" spans="1:26" x14ac:dyDescent="0.25">
      <c r="A923" s="38">
        <f>IFERROR(VLOOKUP(InteliPar[[#This Row],[Nombre de Articulo]],Productos[],4,FALSE),"00 Falta Info")</f>
        <v>0</v>
      </c>
      <c r="B923" s="34" t="str">
        <f>IFERROR(VLOOKUP(InteliPar[[#This Row],[Nombre de Articulo]],Productos[],3,FALSE),"00 Falta Info")</f>
        <v>Mariscos</v>
      </c>
      <c r="C923" s="34" t="str">
        <f>IFERROR(VLOOKUP(InteliPar[[#This Row],[Nombre de Articulo]],Productos[],2,FALSE),"00 Falta Info")</f>
        <v>Mariscos</v>
      </c>
      <c r="D923" s="55">
        <v>46148</v>
      </c>
      <c r="E923" s="39" t="s">
        <v>113</v>
      </c>
      <c r="F923" s="40">
        <v>2.2999999999999998</v>
      </c>
      <c r="G923" s="56">
        <v>994831</v>
      </c>
      <c r="H923" s="42">
        <v>36.590000000000003</v>
      </c>
      <c r="I923" s="43" t="s">
        <v>73</v>
      </c>
      <c r="J923" s="56">
        <v>27186.43</v>
      </c>
      <c r="K923" s="40">
        <v>4.5</v>
      </c>
      <c r="L923" s="45" t="s">
        <v>74</v>
      </c>
      <c r="M923" s="46" t="s">
        <v>447</v>
      </c>
      <c r="N923" s="40">
        <v>12</v>
      </c>
      <c r="O923" s="57">
        <v>46135</v>
      </c>
      <c r="P923" s="57">
        <v>46141</v>
      </c>
      <c r="Q923" s="49">
        <v>7</v>
      </c>
      <c r="R923" s="49">
        <v>3</v>
      </c>
      <c r="S923" s="58">
        <v>0.35</v>
      </c>
      <c r="T923" s="57">
        <v>46142</v>
      </c>
      <c r="U923" s="49">
        <v>7</v>
      </c>
      <c r="V923" s="42">
        <v>9</v>
      </c>
      <c r="W923" s="40">
        <v>0</v>
      </c>
      <c r="X923" s="59">
        <v>0</v>
      </c>
      <c r="Y923" s="40">
        <v>57</v>
      </c>
      <c r="Z923" s="56">
        <v>690341.13321428583</v>
      </c>
    </row>
    <row r="924" spans="1:26" x14ac:dyDescent="0.25">
      <c r="A924" s="38">
        <f>IFERROR(VLOOKUP(InteliPar[[#This Row],[Nombre de Articulo]],Productos[],4,FALSE),"00 Falta Info")</f>
        <v>0</v>
      </c>
      <c r="B924" s="34" t="str">
        <f>IFERROR(VLOOKUP(InteliPar[[#This Row],[Nombre de Articulo]],Productos[],3,FALSE),"00 Falta Info")</f>
        <v>Mariscos</v>
      </c>
      <c r="C924" s="34" t="str">
        <f>IFERROR(VLOOKUP(InteliPar[[#This Row],[Nombre de Articulo]],Productos[],2,FALSE),"00 Falta Info")</f>
        <v>Mariscos</v>
      </c>
      <c r="D924" s="55">
        <v>46148</v>
      </c>
      <c r="E924" s="39" t="s">
        <v>114</v>
      </c>
      <c r="F924" s="40">
        <v>0.3</v>
      </c>
      <c r="G924" s="56">
        <v>78702.100000000006</v>
      </c>
      <c r="H924" s="42">
        <v>5.27</v>
      </c>
      <c r="I924" s="43" t="s">
        <v>73</v>
      </c>
      <c r="J924" s="56">
        <v>14926.79</v>
      </c>
      <c r="K924" s="40">
        <v>3.7</v>
      </c>
      <c r="L924" s="45" t="s">
        <v>74</v>
      </c>
      <c r="M924" s="46" t="s">
        <v>444</v>
      </c>
      <c r="N924" s="40">
        <v>0</v>
      </c>
      <c r="O924" s="57">
        <v>46135</v>
      </c>
      <c r="P924" s="57">
        <v>46141</v>
      </c>
      <c r="Q924" s="49">
        <v>7</v>
      </c>
      <c r="R924" s="49">
        <v>3</v>
      </c>
      <c r="S924" s="58">
        <v>0.35</v>
      </c>
      <c r="T924" s="57">
        <v>46142</v>
      </c>
      <c r="U924" s="49">
        <v>7</v>
      </c>
      <c r="V924" s="42">
        <v>8</v>
      </c>
      <c r="W924" s="40">
        <v>3</v>
      </c>
      <c r="X924" s="59">
        <v>44780.37</v>
      </c>
      <c r="Y924" s="40">
        <v>10</v>
      </c>
      <c r="Z924" s="56">
        <v>0</v>
      </c>
    </row>
    <row r="925" spans="1:26" x14ac:dyDescent="0.25">
      <c r="A925" s="38">
        <f>IFERROR(VLOOKUP(InteliPar[[#This Row],[Nombre de Articulo]],Productos[],4,FALSE),"00 Falta Info")</f>
        <v>0</v>
      </c>
      <c r="B925" s="34" t="str">
        <f>IFERROR(VLOOKUP(InteliPar[[#This Row],[Nombre de Articulo]],Productos[],3,FALSE),"00 Falta Info")</f>
        <v>Mariscos</v>
      </c>
      <c r="C925" s="34" t="str">
        <f>IFERROR(VLOOKUP(InteliPar[[#This Row],[Nombre de Articulo]],Productos[],2,FALSE),"00 Falta Info")</f>
        <v>Mariscos</v>
      </c>
      <c r="D925" s="55">
        <v>46148</v>
      </c>
      <c r="E925" s="39" t="s">
        <v>115</v>
      </c>
      <c r="F925" s="40">
        <v>0.5</v>
      </c>
      <c r="G925" s="56">
        <v>131790</v>
      </c>
      <c r="H925" s="42">
        <v>8.85</v>
      </c>
      <c r="I925" s="43" t="s">
        <v>73</v>
      </c>
      <c r="J925" s="56">
        <v>14900</v>
      </c>
      <c r="K925" s="40">
        <v>2.1</v>
      </c>
      <c r="L925" s="45" t="s">
        <v>74</v>
      </c>
      <c r="M925" s="46" t="s">
        <v>444</v>
      </c>
      <c r="N925" s="40">
        <v>0</v>
      </c>
      <c r="O925" s="57">
        <v>46135</v>
      </c>
      <c r="P925" s="57">
        <v>46141</v>
      </c>
      <c r="Q925" s="49">
        <v>7</v>
      </c>
      <c r="R925" s="49">
        <v>3</v>
      </c>
      <c r="S925" s="58">
        <v>0.35</v>
      </c>
      <c r="T925" s="57">
        <v>46142</v>
      </c>
      <c r="U925" s="49">
        <v>7</v>
      </c>
      <c r="V925" s="42">
        <v>5</v>
      </c>
      <c r="W925" s="40">
        <v>0</v>
      </c>
      <c r="X925" s="59">
        <v>0</v>
      </c>
      <c r="Y925" s="40">
        <v>30</v>
      </c>
      <c r="Z925" s="56">
        <v>55875</v>
      </c>
    </row>
    <row r="926" spans="1:26" x14ac:dyDescent="0.25">
      <c r="A926" s="38">
        <f>IFERROR(VLOOKUP(InteliPar[[#This Row],[Nombre de Articulo]],Productos[],4,FALSE),"00 Falta Info")</f>
        <v>0</v>
      </c>
      <c r="B926" s="34" t="str">
        <f>IFERROR(VLOOKUP(InteliPar[[#This Row],[Nombre de Articulo]],Productos[],3,FALSE),"00 Falta Info")</f>
        <v>Mariscos</v>
      </c>
      <c r="C926" s="34" t="str">
        <f>IFERROR(VLOOKUP(InteliPar[[#This Row],[Nombre de Articulo]],Productos[],2,FALSE),"00 Falta Info")</f>
        <v>Mariscos</v>
      </c>
      <c r="D926" s="55">
        <v>46148</v>
      </c>
      <c r="E926" s="39" t="s">
        <v>116</v>
      </c>
      <c r="F926" s="40">
        <v>2.9</v>
      </c>
      <c r="G926" s="56">
        <v>75276.899999999994</v>
      </c>
      <c r="H926" s="42">
        <v>8.9600000000000009</v>
      </c>
      <c r="I926" s="43" t="s">
        <v>73</v>
      </c>
      <c r="J926" s="56">
        <v>8400</v>
      </c>
      <c r="K926" s="40">
        <v>7.8</v>
      </c>
      <c r="L926" s="45" t="s">
        <v>74</v>
      </c>
      <c r="M926" s="46" t="s">
        <v>460</v>
      </c>
      <c r="N926" s="40">
        <v>8</v>
      </c>
      <c r="O926" s="57">
        <v>46135</v>
      </c>
      <c r="P926" s="57">
        <v>46141</v>
      </c>
      <c r="Q926" s="49">
        <v>7</v>
      </c>
      <c r="R926" s="49">
        <v>3</v>
      </c>
      <c r="S926" s="58">
        <v>0.35</v>
      </c>
      <c r="T926" s="57">
        <v>46142</v>
      </c>
      <c r="U926" s="49">
        <v>7</v>
      </c>
      <c r="V926" s="42">
        <v>16</v>
      </c>
      <c r="W926" s="40">
        <v>8</v>
      </c>
      <c r="X926" s="59">
        <v>67200</v>
      </c>
      <c r="Y926" s="40">
        <v>8</v>
      </c>
      <c r="Z926" s="56">
        <v>0</v>
      </c>
    </row>
    <row r="927" spans="1:26" x14ac:dyDescent="0.25">
      <c r="A927" s="38">
        <f>IFERROR(VLOOKUP(InteliPar[[#This Row],[Nombre de Articulo]],Productos[],4,FALSE),"00 Falta Info")</f>
        <v>0</v>
      </c>
      <c r="B927" s="34" t="str">
        <f>IFERROR(VLOOKUP(InteliPar[[#This Row],[Nombre de Articulo]],Productos[],3,FALSE),"00 Falta Info")</f>
        <v>Mariscos</v>
      </c>
      <c r="C927" s="34" t="str">
        <f>IFERROR(VLOOKUP(InteliPar[[#This Row],[Nombre de Articulo]],Productos[],2,FALSE),"00 Falta Info")</f>
        <v>Mariscos</v>
      </c>
      <c r="D927" s="55">
        <v>46148</v>
      </c>
      <c r="E927" s="39" t="s">
        <v>117</v>
      </c>
      <c r="F927" s="40">
        <v>11.9</v>
      </c>
      <c r="G927" s="56">
        <v>827807</v>
      </c>
      <c r="H927" s="42">
        <v>89.75</v>
      </c>
      <c r="I927" s="43" t="s">
        <v>73</v>
      </c>
      <c r="J927" s="56">
        <v>9222.98</v>
      </c>
      <c r="K927" s="40">
        <v>26.7</v>
      </c>
      <c r="L927" s="45" t="s">
        <v>74</v>
      </c>
      <c r="M927" s="46" t="s">
        <v>447</v>
      </c>
      <c r="N927" s="40">
        <v>20.2</v>
      </c>
      <c r="O927" s="57">
        <v>46135</v>
      </c>
      <c r="P927" s="57">
        <v>46141</v>
      </c>
      <c r="Q927" s="49">
        <v>7</v>
      </c>
      <c r="R927" s="49">
        <v>3</v>
      </c>
      <c r="S927" s="58">
        <v>0.35</v>
      </c>
      <c r="T927" s="57">
        <v>46142</v>
      </c>
      <c r="U927" s="49">
        <v>7</v>
      </c>
      <c r="V927" s="42">
        <v>52</v>
      </c>
      <c r="W927" s="40">
        <v>0</v>
      </c>
      <c r="X927" s="59">
        <v>0</v>
      </c>
      <c r="Y927" s="40">
        <v>24</v>
      </c>
      <c r="Z927" s="56">
        <v>228664.02557142853</v>
      </c>
    </row>
    <row r="928" spans="1:26" x14ac:dyDescent="0.25">
      <c r="A928" s="38">
        <f>IFERROR(VLOOKUP(InteliPar[[#This Row],[Nombre de Articulo]],Productos[],4,FALSE),"00 Falta Info")</f>
        <v>0</v>
      </c>
      <c r="B928" s="34" t="str">
        <f>IFERROR(VLOOKUP(InteliPar[[#This Row],[Nombre de Articulo]],Productos[],3,FALSE),"00 Falta Info")</f>
        <v>Embutidos</v>
      </c>
      <c r="C928" s="34" t="str">
        <f>IFERROR(VLOOKUP(InteliPar[[#This Row],[Nombre de Articulo]],Productos[],2,FALSE),"00 Falta Info")</f>
        <v>Embutidos</v>
      </c>
      <c r="D928" s="55">
        <v>46148</v>
      </c>
      <c r="E928" s="39" t="s">
        <v>93</v>
      </c>
      <c r="F928" s="40">
        <v>3</v>
      </c>
      <c r="G928" s="56">
        <v>88987.199999999997</v>
      </c>
      <c r="H928" s="42">
        <v>4.3099999999999996</v>
      </c>
      <c r="I928" s="43" t="s">
        <v>73</v>
      </c>
      <c r="J928" s="56">
        <v>20658.150000000001</v>
      </c>
      <c r="K928" s="40">
        <v>5.6</v>
      </c>
      <c r="L928" s="45" t="s">
        <v>74</v>
      </c>
      <c r="M928" s="46" t="s">
        <v>448</v>
      </c>
      <c r="N928" s="40">
        <v>0</v>
      </c>
      <c r="O928" s="57">
        <v>46135</v>
      </c>
      <c r="P928" s="57">
        <v>46141</v>
      </c>
      <c r="Q928" s="49">
        <v>7</v>
      </c>
      <c r="R928" s="49">
        <v>3</v>
      </c>
      <c r="S928" s="58">
        <v>0.35</v>
      </c>
      <c r="T928" s="57">
        <v>46142</v>
      </c>
      <c r="U928" s="49">
        <v>7</v>
      </c>
      <c r="V928" s="42">
        <v>11</v>
      </c>
      <c r="W928" s="40">
        <v>7</v>
      </c>
      <c r="X928" s="59">
        <v>144607.05000000002</v>
      </c>
      <c r="Y928" s="40">
        <v>5</v>
      </c>
      <c r="Z928" s="56">
        <v>0</v>
      </c>
    </row>
    <row r="929" spans="1:26" x14ac:dyDescent="0.25">
      <c r="A929" s="38">
        <f>IFERROR(VLOOKUP(InteliPar[[#This Row],[Nombre de Articulo]],Productos[],4,FALSE),"00 Falta Info")</f>
        <v>0</v>
      </c>
      <c r="B929" s="34" t="str">
        <f>IFERROR(VLOOKUP(InteliPar[[#This Row],[Nombre de Articulo]],Productos[],3,FALSE),"00 Falta Info")</f>
        <v>Embutidos</v>
      </c>
      <c r="C929" s="34" t="str">
        <f>IFERROR(VLOOKUP(InteliPar[[#This Row],[Nombre de Articulo]],Productos[],2,FALSE),"00 Falta Info")</f>
        <v>Embutidos</v>
      </c>
      <c r="D929" s="55">
        <v>46148</v>
      </c>
      <c r="E929" s="39" t="s">
        <v>94</v>
      </c>
      <c r="F929" s="40">
        <v>2</v>
      </c>
      <c r="G929" s="56">
        <v>14170</v>
      </c>
      <c r="H929" s="42">
        <v>1.39</v>
      </c>
      <c r="I929" s="43" t="s">
        <v>73</v>
      </c>
      <c r="J929" s="56">
        <v>10165</v>
      </c>
      <c r="K929" s="40">
        <v>2</v>
      </c>
      <c r="L929" s="45" t="s">
        <v>74</v>
      </c>
      <c r="M929" s="46" t="s">
        <v>449</v>
      </c>
      <c r="N929" s="40">
        <v>2</v>
      </c>
      <c r="O929" s="57">
        <v>46135</v>
      </c>
      <c r="P929" s="57">
        <v>46141</v>
      </c>
      <c r="Q929" s="49">
        <v>7</v>
      </c>
      <c r="R929" s="49">
        <v>3</v>
      </c>
      <c r="S929" s="58">
        <v>0.35</v>
      </c>
      <c r="T929" s="57">
        <v>46142</v>
      </c>
      <c r="U929" s="49">
        <v>7</v>
      </c>
      <c r="V929" s="42">
        <v>4</v>
      </c>
      <c r="W929" s="40">
        <v>3</v>
      </c>
      <c r="X929" s="59">
        <v>30495</v>
      </c>
      <c r="Y929" s="40">
        <v>5</v>
      </c>
      <c r="Z929" s="56">
        <v>0</v>
      </c>
    </row>
    <row r="930" spans="1:26" x14ac:dyDescent="0.25">
      <c r="A930" s="38">
        <f>IFERROR(VLOOKUP(InteliPar[[#This Row],[Nombre de Articulo]],Productos[],4,FALSE),"00 Falta Info")</f>
        <v>0</v>
      </c>
      <c r="B930" s="34" t="str">
        <f>IFERROR(VLOOKUP(InteliPar[[#This Row],[Nombre de Articulo]],Productos[],3,FALSE),"00 Falta Info")</f>
        <v>Lacteos</v>
      </c>
      <c r="C930" s="34" t="str">
        <f>IFERROR(VLOOKUP(InteliPar[[#This Row],[Nombre de Articulo]],Productos[],2,FALSE),"00 Falta Info")</f>
        <v>Quesos</v>
      </c>
      <c r="D930" s="55">
        <v>46148</v>
      </c>
      <c r="E930" s="39" t="s">
        <v>118</v>
      </c>
      <c r="F930" s="40">
        <v>50</v>
      </c>
      <c r="G930" s="56">
        <v>481849</v>
      </c>
      <c r="H930" s="42">
        <v>115</v>
      </c>
      <c r="I930" s="43" t="s">
        <v>450</v>
      </c>
      <c r="J930" s="56">
        <v>4189.99</v>
      </c>
      <c r="K930" s="40">
        <v>50</v>
      </c>
      <c r="L930" s="45" t="s">
        <v>451</v>
      </c>
      <c r="M930" s="46" t="s">
        <v>452</v>
      </c>
      <c r="N930" s="40">
        <v>40</v>
      </c>
      <c r="O930" s="57">
        <v>46135</v>
      </c>
      <c r="P930" s="57">
        <v>46141</v>
      </c>
      <c r="Q930" s="49">
        <v>7</v>
      </c>
      <c r="R930" s="49">
        <v>3</v>
      </c>
      <c r="S930" s="58">
        <v>0.35</v>
      </c>
      <c r="T930" s="57">
        <v>46142</v>
      </c>
      <c r="U930" s="49">
        <v>7</v>
      </c>
      <c r="V930" s="42">
        <v>97</v>
      </c>
      <c r="W930" s="40">
        <v>0</v>
      </c>
      <c r="X930" s="59">
        <v>0</v>
      </c>
      <c r="Y930" s="40">
        <v>16</v>
      </c>
      <c r="Z930" s="56">
        <v>0</v>
      </c>
    </row>
    <row r="931" spans="1:26" x14ac:dyDescent="0.25">
      <c r="A931" s="38">
        <f>IFERROR(VLOOKUP(InteliPar[[#This Row],[Nombre de Articulo]],Productos[],4,FALSE),"00 Falta Info")</f>
        <v>0</v>
      </c>
      <c r="B931" s="34" t="str">
        <f>IFERROR(VLOOKUP(InteliPar[[#This Row],[Nombre de Articulo]],Productos[],3,FALSE),"00 Falta Info")</f>
        <v>Lacteos</v>
      </c>
      <c r="C931" s="34" t="str">
        <f>IFERROR(VLOOKUP(InteliPar[[#This Row],[Nombre de Articulo]],Productos[],2,FALSE),"00 Falta Info")</f>
        <v>Quesos</v>
      </c>
      <c r="D931" s="55">
        <v>46148</v>
      </c>
      <c r="E931" s="39" t="s">
        <v>120</v>
      </c>
      <c r="F931" s="40">
        <v>35.4</v>
      </c>
      <c r="G931" s="56">
        <v>528440</v>
      </c>
      <c r="H931" s="42">
        <v>42.65</v>
      </c>
      <c r="I931" s="43" t="s">
        <v>73</v>
      </c>
      <c r="J931" s="56">
        <v>12390</v>
      </c>
      <c r="K931" s="40">
        <v>36.4</v>
      </c>
      <c r="L931" s="45" t="s">
        <v>74</v>
      </c>
      <c r="M931" s="46" t="s">
        <v>452</v>
      </c>
      <c r="N931" s="40">
        <v>60</v>
      </c>
      <c r="O931" s="57">
        <v>46135</v>
      </c>
      <c r="P931" s="57">
        <v>46141</v>
      </c>
      <c r="Q931" s="49">
        <v>7</v>
      </c>
      <c r="R931" s="49">
        <v>3</v>
      </c>
      <c r="S931" s="58">
        <v>0.35</v>
      </c>
      <c r="T931" s="57">
        <v>46142</v>
      </c>
      <c r="U931" s="49">
        <v>7</v>
      </c>
      <c r="V931" s="42">
        <v>71</v>
      </c>
      <c r="W931" s="40">
        <v>29</v>
      </c>
      <c r="X931" s="59">
        <v>359310</v>
      </c>
      <c r="Y931" s="40">
        <v>8</v>
      </c>
      <c r="Z931" s="56">
        <v>0</v>
      </c>
    </row>
    <row r="932" spans="1:26" x14ac:dyDescent="0.25">
      <c r="A932" s="38">
        <f>IFERROR(VLOOKUP(InteliPar[[#This Row],[Nombre de Articulo]],Productos[],4,FALSE),"00 Falta Info")</f>
        <v>0</v>
      </c>
      <c r="B932" s="34" t="str">
        <f>IFERROR(VLOOKUP(InteliPar[[#This Row],[Nombre de Articulo]],Productos[],3,FALSE),"00 Falta Info")</f>
        <v>Lacteos</v>
      </c>
      <c r="C932" s="34" t="str">
        <f>IFERROR(VLOOKUP(InteliPar[[#This Row],[Nombre de Articulo]],Productos[],2,FALSE),"00 Falta Info")</f>
        <v>Quesos</v>
      </c>
      <c r="D932" s="55">
        <v>46148</v>
      </c>
      <c r="E932" s="39" t="s">
        <v>88</v>
      </c>
      <c r="F932" s="40">
        <v>3.2</v>
      </c>
      <c r="G932" s="56">
        <v>55844</v>
      </c>
      <c r="H932" s="42">
        <v>4.3</v>
      </c>
      <c r="I932" s="43" t="s">
        <v>73</v>
      </c>
      <c r="J932" s="56">
        <v>12990</v>
      </c>
      <c r="K932" s="40">
        <v>3.9</v>
      </c>
      <c r="L932" s="45" t="s">
        <v>74</v>
      </c>
      <c r="M932" s="46" t="s">
        <v>448</v>
      </c>
      <c r="N932" s="40">
        <v>0</v>
      </c>
      <c r="O932" s="57">
        <v>46135</v>
      </c>
      <c r="P932" s="57">
        <v>46141</v>
      </c>
      <c r="Q932" s="49">
        <v>7</v>
      </c>
      <c r="R932" s="49">
        <v>3</v>
      </c>
      <c r="S932" s="58">
        <v>0.35</v>
      </c>
      <c r="T932" s="57">
        <v>46142</v>
      </c>
      <c r="U932" s="49">
        <v>7</v>
      </c>
      <c r="V932" s="42">
        <v>8</v>
      </c>
      <c r="W932" s="40">
        <v>4</v>
      </c>
      <c r="X932" s="59">
        <v>51960</v>
      </c>
      <c r="Y932" s="40">
        <v>8</v>
      </c>
      <c r="Z932" s="56">
        <v>0</v>
      </c>
    </row>
    <row r="933" spans="1:26" x14ac:dyDescent="0.25">
      <c r="A933" s="38">
        <f>IFERROR(VLOOKUP(InteliPar[[#This Row],[Nombre de Articulo]],Productos[],4,FALSE),"00 Falta Info")</f>
        <v>0</v>
      </c>
      <c r="B933" s="34" t="str">
        <f>IFERROR(VLOOKUP(InteliPar[[#This Row],[Nombre de Articulo]],Productos[],3,FALSE),"00 Falta Info")</f>
        <v>Lacteos</v>
      </c>
      <c r="C933" s="34" t="str">
        <f>IFERROR(VLOOKUP(InteliPar[[#This Row],[Nombre de Articulo]],Productos[],2,FALSE),"00 Falta Info")</f>
        <v>Quesos</v>
      </c>
      <c r="D933" s="55">
        <v>46148</v>
      </c>
      <c r="E933" s="39" t="s">
        <v>121</v>
      </c>
      <c r="F933" s="40">
        <v>4.8</v>
      </c>
      <c r="G933" s="56">
        <v>138395</v>
      </c>
      <c r="H933" s="42">
        <v>10.11</v>
      </c>
      <c r="I933" s="43" t="s">
        <v>73</v>
      </c>
      <c r="J933" s="56">
        <v>13690</v>
      </c>
      <c r="K933" s="40">
        <v>9</v>
      </c>
      <c r="L933" s="45" t="s">
        <v>74</v>
      </c>
      <c r="M933" s="46" t="s">
        <v>448</v>
      </c>
      <c r="N933" s="40">
        <v>10.5</v>
      </c>
      <c r="O933" s="57">
        <v>46135</v>
      </c>
      <c r="P933" s="57">
        <v>46141</v>
      </c>
      <c r="Q933" s="49">
        <v>7</v>
      </c>
      <c r="R933" s="49">
        <v>3</v>
      </c>
      <c r="S933" s="58">
        <v>0.35</v>
      </c>
      <c r="T933" s="57">
        <v>46142</v>
      </c>
      <c r="U933" s="49">
        <v>7</v>
      </c>
      <c r="V933" s="42">
        <v>18</v>
      </c>
      <c r="W933" s="40">
        <v>8</v>
      </c>
      <c r="X933" s="59">
        <v>109520</v>
      </c>
      <c r="Y933" s="40">
        <v>8</v>
      </c>
      <c r="Z933" s="56">
        <v>0</v>
      </c>
    </row>
    <row r="934" spans="1:26" x14ac:dyDescent="0.25">
      <c r="A934" s="38">
        <f>IFERROR(VLOOKUP(InteliPar[[#This Row],[Nombre de Articulo]],Productos[],4,FALSE),"00 Falta Info")</f>
        <v>0</v>
      </c>
      <c r="B934" s="34" t="str">
        <f>IFERROR(VLOOKUP(InteliPar[[#This Row],[Nombre de Articulo]],Productos[],3,FALSE),"00 Falta Info")</f>
        <v>Lacteos</v>
      </c>
      <c r="C934" s="34" t="str">
        <f>IFERROR(VLOOKUP(InteliPar[[#This Row],[Nombre de Articulo]],Productos[],2,FALSE),"00 Falta Info")</f>
        <v>Quesos</v>
      </c>
      <c r="D934" s="55">
        <v>46148</v>
      </c>
      <c r="E934" s="39" t="s">
        <v>89</v>
      </c>
      <c r="F934" s="40">
        <v>1.2</v>
      </c>
      <c r="G934" s="56">
        <v>46880.9</v>
      </c>
      <c r="H934" s="42">
        <v>3.34</v>
      </c>
      <c r="I934" s="43" t="s">
        <v>73</v>
      </c>
      <c r="J934" s="56">
        <v>14023.6</v>
      </c>
      <c r="K934" s="40">
        <v>1.4</v>
      </c>
      <c r="L934" s="45" t="s">
        <v>74</v>
      </c>
      <c r="M934" s="46" t="s">
        <v>448</v>
      </c>
      <c r="N934" s="40">
        <v>0</v>
      </c>
      <c r="O934" s="57">
        <v>46135</v>
      </c>
      <c r="P934" s="57">
        <v>46141</v>
      </c>
      <c r="Q934" s="49">
        <v>7</v>
      </c>
      <c r="R934" s="49">
        <v>3</v>
      </c>
      <c r="S934" s="58">
        <v>0.35</v>
      </c>
      <c r="T934" s="57">
        <v>46142</v>
      </c>
      <c r="U934" s="49">
        <v>7</v>
      </c>
      <c r="V934" s="42">
        <v>3</v>
      </c>
      <c r="W934" s="40">
        <v>0</v>
      </c>
      <c r="X934" s="59">
        <v>0</v>
      </c>
      <c r="Y934" s="40">
        <v>17</v>
      </c>
      <c r="Z934" s="56">
        <v>0</v>
      </c>
    </row>
    <row r="935" spans="1:26" x14ac:dyDescent="0.25">
      <c r="A935" s="38">
        <f>IFERROR(VLOOKUP(InteliPar[[#This Row],[Nombre de Articulo]],Productos[],4,FALSE),"00 Falta Info")</f>
        <v>0</v>
      </c>
      <c r="B935" s="34" t="str">
        <f>IFERROR(VLOOKUP(InteliPar[[#This Row],[Nombre de Articulo]],Productos[],3,FALSE),"00 Falta Info")</f>
        <v>Lacteos</v>
      </c>
      <c r="C935" s="34" t="str">
        <f>IFERROR(VLOOKUP(InteliPar[[#This Row],[Nombre de Articulo]],Productos[],2,FALSE),"00 Falta Info")</f>
        <v>Quesos</v>
      </c>
      <c r="D935" s="55">
        <v>46148</v>
      </c>
      <c r="E935" s="39" t="s">
        <v>122</v>
      </c>
      <c r="F935" s="40">
        <v>0.2</v>
      </c>
      <c r="G935" s="56">
        <v>48427.4</v>
      </c>
      <c r="H935" s="42">
        <v>1.74</v>
      </c>
      <c r="I935" s="43" t="s">
        <v>73</v>
      </c>
      <c r="J935" s="56">
        <v>27912.02</v>
      </c>
      <c r="K935" s="40">
        <v>0.4</v>
      </c>
      <c r="L935" s="45" t="s">
        <v>74</v>
      </c>
      <c r="M935" s="46" t="s">
        <v>91</v>
      </c>
      <c r="N935" s="40">
        <v>0</v>
      </c>
      <c r="O935" s="57">
        <v>46135</v>
      </c>
      <c r="P935" s="57">
        <v>46141</v>
      </c>
      <c r="Q935" s="49">
        <v>7</v>
      </c>
      <c r="R935" s="49">
        <v>3</v>
      </c>
      <c r="S935" s="58">
        <v>0.35</v>
      </c>
      <c r="T935" s="57">
        <v>46142</v>
      </c>
      <c r="U935" s="49">
        <v>7</v>
      </c>
      <c r="V935" s="42">
        <v>1</v>
      </c>
      <c r="W935" s="40">
        <v>0</v>
      </c>
      <c r="X935" s="59">
        <v>0</v>
      </c>
      <c r="Y935" s="40">
        <v>30</v>
      </c>
      <c r="Z935" s="56">
        <v>19937.157142857144</v>
      </c>
    </row>
    <row r="936" spans="1:26" x14ac:dyDescent="0.25">
      <c r="A936" s="38">
        <f>IFERROR(VLOOKUP(InteliPar[[#This Row],[Nombre de Articulo]],Productos[],4,FALSE),"00 Falta Info")</f>
        <v>0</v>
      </c>
      <c r="B936" s="34" t="str">
        <f>IFERROR(VLOOKUP(InteliPar[[#This Row],[Nombre de Articulo]],Productos[],3,FALSE),"00 Falta Info")</f>
        <v>Lacteos</v>
      </c>
      <c r="C936" s="34" t="str">
        <f>IFERROR(VLOOKUP(InteliPar[[#This Row],[Nombre de Articulo]],Productos[],2,FALSE),"00 Falta Info")</f>
        <v>Quesos</v>
      </c>
      <c r="D936" s="55">
        <v>46148</v>
      </c>
      <c r="E936" s="39" t="s">
        <v>123</v>
      </c>
      <c r="F936" s="40">
        <v>5.8</v>
      </c>
      <c r="G936" s="56">
        <v>153767</v>
      </c>
      <c r="H936" s="42">
        <v>15.39</v>
      </c>
      <c r="I936" s="43" t="s">
        <v>73</v>
      </c>
      <c r="J936" s="56">
        <v>9990.31</v>
      </c>
      <c r="K936" s="40">
        <v>5.8</v>
      </c>
      <c r="L936" s="45" t="s">
        <v>74</v>
      </c>
      <c r="M936" s="46" t="s">
        <v>448</v>
      </c>
      <c r="N936" s="40">
        <v>9.5</v>
      </c>
      <c r="O936" s="57">
        <v>46135</v>
      </c>
      <c r="P936" s="57">
        <v>46141</v>
      </c>
      <c r="Q936" s="49">
        <v>7</v>
      </c>
      <c r="R936" s="49">
        <v>3</v>
      </c>
      <c r="S936" s="58">
        <v>0.35</v>
      </c>
      <c r="T936" s="57">
        <v>46142</v>
      </c>
      <c r="U936" s="49">
        <v>7</v>
      </c>
      <c r="V936" s="42">
        <v>12</v>
      </c>
      <c r="W936" s="40">
        <v>0</v>
      </c>
      <c r="X936" s="59">
        <v>0</v>
      </c>
      <c r="Y936" s="40">
        <v>19</v>
      </c>
      <c r="Z936" s="56">
        <v>12416.528142857142</v>
      </c>
    </row>
    <row r="937" spans="1:26" x14ac:dyDescent="0.25">
      <c r="A937" s="38">
        <f>IFERROR(VLOOKUP(InteliPar[[#This Row],[Nombre de Articulo]],Productos[],4,FALSE),"00 Falta Info")</f>
        <v>0</v>
      </c>
      <c r="B937" s="34" t="str">
        <f>IFERROR(VLOOKUP(InteliPar[[#This Row],[Nombre de Articulo]],Productos[],3,FALSE),"00 Falta Info")</f>
        <v>Lacteos</v>
      </c>
      <c r="C937" s="34" t="str">
        <f>IFERROR(VLOOKUP(InteliPar[[#This Row],[Nombre de Articulo]],Productos[],2,FALSE),"00 Falta Info")</f>
        <v>Quesos</v>
      </c>
      <c r="D937" s="55">
        <v>46148</v>
      </c>
      <c r="E937" s="39" t="s">
        <v>90</v>
      </c>
      <c r="F937" s="40">
        <v>0.5</v>
      </c>
      <c r="G937" s="56">
        <v>18841.099999999999</v>
      </c>
      <c r="H937" s="42">
        <v>0.95</v>
      </c>
      <c r="I937" s="43" t="s">
        <v>73</v>
      </c>
      <c r="J937" s="56">
        <v>19791.02</v>
      </c>
      <c r="K937" s="40">
        <v>1.2</v>
      </c>
      <c r="L937" s="45" t="s">
        <v>74</v>
      </c>
      <c r="M937" s="46" t="s">
        <v>91</v>
      </c>
      <c r="N937" s="40">
        <v>0</v>
      </c>
      <c r="O937" s="57">
        <v>46135</v>
      </c>
      <c r="P937" s="57">
        <v>46141</v>
      </c>
      <c r="Q937" s="49">
        <v>7</v>
      </c>
      <c r="R937" s="49">
        <v>3</v>
      </c>
      <c r="S937" s="58">
        <v>0.35</v>
      </c>
      <c r="T937" s="57">
        <v>46142</v>
      </c>
      <c r="U937" s="49">
        <v>7</v>
      </c>
      <c r="V937" s="42">
        <v>3</v>
      </c>
      <c r="W937" s="40">
        <v>3</v>
      </c>
      <c r="X937" s="59">
        <v>59373.06</v>
      </c>
      <c r="Y937" s="40">
        <v>6</v>
      </c>
      <c r="Z937" s="56">
        <v>0</v>
      </c>
    </row>
    <row r="938" spans="1:26" x14ac:dyDescent="0.25">
      <c r="A938" s="38">
        <f>IFERROR(VLOOKUP(InteliPar[[#This Row],[Nombre de Articulo]],Productos[],4,FALSE),"00 Falta Info")</f>
        <v>0</v>
      </c>
      <c r="B938" s="34" t="str">
        <f>IFERROR(VLOOKUP(InteliPar[[#This Row],[Nombre de Articulo]],Productos[],3,FALSE),"00 Falta Info")</f>
        <v>Abarrotes</v>
      </c>
      <c r="C938" s="34" t="str">
        <f>IFERROR(VLOOKUP(InteliPar[[#This Row],[Nombre de Articulo]],Productos[],2,FALSE),"00 Falta Info")</f>
        <v>Chocolate</v>
      </c>
      <c r="D938" s="55">
        <v>46148</v>
      </c>
      <c r="E938" s="39" t="s">
        <v>124</v>
      </c>
      <c r="F938" s="40">
        <v>1</v>
      </c>
      <c r="G938" s="56">
        <v>153461</v>
      </c>
      <c r="H938" s="42">
        <v>15.54</v>
      </c>
      <c r="I938" s="43" t="s">
        <v>73</v>
      </c>
      <c r="J938" s="56">
        <v>9876</v>
      </c>
      <c r="K938" s="40">
        <v>1</v>
      </c>
      <c r="L938" s="45" t="s">
        <v>74</v>
      </c>
      <c r="M938" s="46" t="s">
        <v>91</v>
      </c>
      <c r="N938" s="40">
        <v>0</v>
      </c>
      <c r="O938" s="57">
        <v>46135</v>
      </c>
      <c r="P938" s="57">
        <v>46141</v>
      </c>
      <c r="Q938" s="49">
        <v>7</v>
      </c>
      <c r="R938" s="49">
        <v>3</v>
      </c>
      <c r="S938" s="58">
        <v>0.35</v>
      </c>
      <c r="T938" s="57">
        <v>46142</v>
      </c>
      <c r="U938" s="49">
        <v>7</v>
      </c>
      <c r="V938" s="42">
        <v>2</v>
      </c>
      <c r="W938" s="40">
        <v>0</v>
      </c>
      <c r="X938" s="59">
        <v>0</v>
      </c>
      <c r="Y938" s="40">
        <v>109</v>
      </c>
      <c r="Z938" s="56">
        <v>129093.42857142857</v>
      </c>
    </row>
    <row r="939" spans="1:26" x14ac:dyDescent="0.25">
      <c r="A939" s="38">
        <f>IFERROR(VLOOKUP(InteliPar[[#This Row],[Nombre de Articulo]],Productos[],4,FALSE),"00 Falta Info")</f>
        <v>0</v>
      </c>
      <c r="B939" s="34" t="str">
        <f>IFERROR(VLOOKUP(InteliPar[[#This Row],[Nombre de Articulo]],Productos[],3,FALSE),"00 Falta Info")</f>
        <v>Abarrotes</v>
      </c>
      <c r="C939" s="34" t="str">
        <f>IFERROR(VLOOKUP(InteliPar[[#This Row],[Nombre de Articulo]],Productos[],2,FALSE),"00 Falta Info")</f>
        <v>Chocolate</v>
      </c>
      <c r="D939" s="55">
        <v>46148</v>
      </c>
      <c r="E939" s="39" t="s">
        <v>125</v>
      </c>
      <c r="F939" s="40">
        <v>-0.3</v>
      </c>
      <c r="G939" s="56">
        <v>205710</v>
      </c>
      <c r="H939" s="42">
        <v>12.28</v>
      </c>
      <c r="I939" s="43" t="s">
        <v>73</v>
      </c>
      <c r="J939" s="56">
        <v>16749.43</v>
      </c>
      <c r="K939" s="40">
        <v>1.1000000000000001</v>
      </c>
      <c r="L939" s="45" t="s">
        <v>74</v>
      </c>
      <c r="M939" s="46" t="s">
        <v>91</v>
      </c>
      <c r="N939" s="40">
        <v>5</v>
      </c>
      <c r="O939" s="57">
        <v>46135</v>
      </c>
      <c r="P939" s="57">
        <v>46141</v>
      </c>
      <c r="Q939" s="49">
        <v>7</v>
      </c>
      <c r="R939" s="49">
        <v>3</v>
      </c>
      <c r="S939" s="58">
        <v>0.35</v>
      </c>
      <c r="T939" s="57">
        <v>46142</v>
      </c>
      <c r="U939" s="49">
        <v>7</v>
      </c>
      <c r="V939" s="42">
        <v>3</v>
      </c>
      <c r="W939" s="40">
        <v>0</v>
      </c>
      <c r="X939" s="59">
        <v>0</v>
      </c>
      <c r="Y939" s="40">
        <v>78</v>
      </c>
      <c r="Z939" s="56">
        <v>159239.2237857143</v>
      </c>
    </row>
    <row r="940" spans="1:26" x14ac:dyDescent="0.25">
      <c r="A940" s="38">
        <f>IFERROR(VLOOKUP(InteliPar[[#This Row],[Nombre de Articulo]],Productos[],4,FALSE),"00 Falta Info")</f>
        <v>0</v>
      </c>
      <c r="B940" s="34" t="str">
        <f>IFERROR(VLOOKUP(InteliPar[[#This Row],[Nombre de Articulo]],Productos[],3,FALSE),"00 Falta Info")</f>
        <v>Abarrotes</v>
      </c>
      <c r="C940" s="34" t="str">
        <f>IFERROR(VLOOKUP(InteliPar[[#This Row],[Nombre de Articulo]],Productos[],2,FALSE),"00 Falta Info")</f>
        <v>Chocolate</v>
      </c>
      <c r="D940" s="55">
        <v>46148</v>
      </c>
      <c r="E940" s="39" t="s">
        <v>126</v>
      </c>
      <c r="F940" s="40">
        <v>1</v>
      </c>
      <c r="G940" s="56">
        <v>59906.5</v>
      </c>
      <c r="H940" s="42">
        <v>4.49</v>
      </c>
      <c r="I940" s="43" t="s">
        <v>73</v>
      </c>
      <c r="J940" s="56">
        <v>13338.69</v>
      </c>
      <c r="K940" s="40">
        <v>1</v>
      </c>
      <c r="L940" s="45" t="s">
        <v>74</v>
      </c>
      <c r="M940" s="46" t="s">
        <v>91</v>
      </c>
      <c r="N940" s="40">
        <v>0</v>
      </c>
      <c r="O940" s="57">
        <v>46135</v>
      </c>
      <c r="P940" s="57">
        <v>46141</v>
      </c>
      <c r="Q940" s="49">
        <v>7</v>
      </c>
      <c r="R940" s="49">
        <v>3</v>
      </c>
      <c r="S940" s="58">
        <v>0.35</v>
      </c>
      <c r="T940" s="57">
        <v>46142</v>
      </c>
      <c r="U940" s="49">
        <v>7</v>
      </c>
      <c r="V940" s="42">
        <v>2</v>
      </c>
      <c r="W940" s="40">
        <v>0</v>
      </c>
      <c r="X940" s="59">
        <v>0</v>
      </c>
      <c r="Y940" s="40">
        <v>31</v>
      </c>
      <c r="Z940" s="56">
        <v>25724.616428571426</v>
      </c>
    </row>
    <row r="941" spans="1:26" x14ac:dyDescent="0.25">
      <c r="A941" s="38">
        <f>IFERROR(VLOOKUP(InteliPar[[#This Row],[Nombre de Articulo]],Productos[],4,FALSE),"00 Falta Info")</f>
        <v>0</v>
      </c>
      <c r="B941" s="34" t="str">
        <f>IFERROR(VLOOKUP(InteliPar[[#This Row],[Nombre de Articulo]],Productos[],3,FALSE),"00 Falta Info")</f>
        <v>Abarrotes</v>
      </c>
      <c r="C941" s="34" t="str">
        <f>IFERROR(VLOOKUP(InteliPar[[#This Row],[Nombre de Articulo]],Productos[],2,FALSE),"00 Falta Info")</f>
        <v>Aceite</v>
      </c>
      <c r="D941" s="55">
        <v>46148</v>
      </c>
      <c r="E941" s="39" t="s">
        <v>127</v>
      </c>
      <c r="F941" s="40">
        <v>53</v>
      </c>
      <c r="G941" s="56">
        <v>45916</v>
      </c>
      <c r="H941" s="42">
        <v>26</v>
      </c>
      <c r="I941" s="43">
        <v>1</v>
      </c>
      <c r="J941" s="56">
        <v>1766</v>
      </c>
      <c r="K941" s="40">
        <v>35</v>
      </c>
      <c r="L941" s="45" t="s">
        <v>453</v>
      </c>
      <c r="M941" s="46" t="s">
        <v>91</v>
      </c>
      <c r="N941" s="40">
        <v>60</v>
      </c>
      <c r="O941" s="57">
        <v>46135</v>
      </c>
      <c r="P941" s="57">
        <v>46141</v>
      </c>
      <c r="Q941" s="49">
        <v>7</v>
      </c>
      <c r="R941" s="49">
        <v>3</v>
      </c>
      <c r="S941" s="58">
        <v>0.35</v>
      </c>
      <c r="T941" s="57">
        <v>46142</v>
      </c>
      <c r="U941" s="49">
        <v>7</v>
      </c>
      <c r="V941" s="42">
        <v>68</v>
      </c>
      <c r="W941" s="40">
        <v>42</v>
      </c>
      <c r="X941" s="59">
        <v>74172</v>
      </c>
      <c r="Y941" s="40">
        <v>5</v>
      </c>
      <c r="Z941" s="56">
        <v>0</v>
      </c>
    </row>
    <row r="942" spans="1:26" x14ac:dyDescent="0.25">
      <c r="A942" s="38">
        <f>IFERROR(VLOOKUP(InteliPar[[#This Row],[Nombre de Articulo]],Productos[],4,FALSE),"00 Falta Info")</f>
        <v>0</v>
      </c>
      <c r="B942" s="34" t="str">
        <f>IFERROR(VLOOKUP(InteliPar[[#This Row],[Nombre de Articulo]],Productos[],3,FALSE),"00 Falta Info")</f>
        <v>Verduras</v>
      </c>
      <c r="C942" s="34" t="str">
        <f>IFERROR(VLOOKUP(InteliPar[[#This Row],[Nombre de Articulo]],Productos[],2,FALSE),"00 Falta Info")</f>
        <v>Champiñon</v>
      </c>
      <c r="D942" s="55">
        <v>46148</v>
      </c>
      <c r="E942" s="39" t="s">
        <v>128</v>
      </c>
      <c r="F942" s="40">
        <v>2.7</v>
      </c>
      <c r="G942" s="56">
        <v>41896.400000000001</v>
      </c>
      <c r="H942" s="42">
        <v>2.2999999999999998</v>
      </c>
      <c r="I942" s="43" t="s">
        <v>73</v>
      </c>
      <c r="J942" s="56">
        <v>18200</v>
      </c>
      <c r="K942" s="40">
        <v>2.9</v>
      </c>
      <c r="L942" s="45" t="s">
        <v>74</v>
      </c>
      <c r="M942" s="46" t="s">
        <v>461</v>
      </c>
      <c r="N942" s="40">
        <v>3</v>
      </c>
      <c r="O942" s="57">
        <v>46135</v>
      </c>
      <c r="P942" s="57">
        <v>46141</v>
      </c>
      <c r="Q942" s="49">
        <v>7</v>
      </c>
      <c r="R942" s="49">
        <v>3</v>
      </c>
      <c r="S942" s="58">
        <v>0.35</v>
      </c>
      <c r="T942" s="57">
        <v>46142</v>
      </c>
      <c r="U942" s="49">
        <v>7</v>
      </c>
      <c r="V942" s="42">
        <v>6</v>
      </c>
      <c r="W942" s="40">
        <v>4</v>
      </c>
      <c r="X942" s="59">
        <v>72800</v>
      </c>
      <c r="Y942" s="40">
        <v>6</v>
      </c>
      <c r="Z942" s="56">
        <v>0</v>
      </c>
    </row>
    <row r="943" spans="1:26" x14ac:dyDescent="0.25">
      <c r="A943" s="38">
        <f>IFERROR(VLOOKUP(InteliPar[[#This Row],[Nombre de Articulo]],Productos[],4,FALSE),"00 Falta Info")</f>
        <v>0</v>
      </c>
      <c r="B943" s="34" t="str">
        <f>IFERROR(VLOOKUP(InteliPar[[#This Row],[Nombre de Articulo]],Productos[],3,FALSE),"00 Falta Info")</f>
        <v>Verduras</v>
      </c>
      <c r="C943" s="34" t="str">
        <f>IFERROR(VLOOKUP(InteliPar[[#This Row],[Nombre de Articulo]],Productos[],2,FALSE),"00 Falta Info")</f>
        <v>Champiñon</v>
      </c>
      <c r="D943" s="55">
        <v>46148</v>
      </c>
      <c r="E943" s="39" t="s">
        <v>129</v>
      </c>
      <c r="F943" s="40">
        <v>0.4</v>
      </c>
      <c r="G943" s="56">
        <v>29926</v>
      </c>
      <c r="H943" s="42">
        <v>2.2999999999999998</v>
      </c>
      <c r="I943" s="43" t="s">
        <v>73</v>
      </c>
      <c r="J943" s="56">
        <v>13000</v>
      </c>
      <c r="K943" s="40">
        <v>1.8</v>
      </c>
      <c r="L943" s="45" t="s">
        <v>74</v>
      </c>
      <c r="M943" s="46" t="s">
        <v>461</v>
      </c>
      <c r="N943" s="40">
        <v>0</v>
      </c>
      <c r="O943" s="57">
        <v>46135</v>
      </c>
      <c r="P943" s="57">
        <v>46141</v>
      </c>
      <c r="Q943" s="49">
        <v>7</v>
      </c>
      <c r="R943" s="49">
        <v>3</v>
      </c>
      <c r="S943" s="58">
        <v>0.35</v>
      </c>
      <c r="T943" s="57">
        <v>46142</v>
      </c>
      <c r="U943" s="49">
        <v>7</v>
      </c>
      <c r="V943" s="42">
        <v>4</v>
      </c>
      <c r="W943" s="40">
        <v>2</v>
      </c>
      <c r="X943" s="59">
        <v>26000</v>
      </c>
      <c r="Y943" s="40">
        <v>9</v>
      </c>
      <c r="Z943" s="56">
        <v>0</v>
      </c>
    </row>
    <row r="944" spans="1:26" x14ac:dyDescent="0.25">
      <c r="A944" s="38">
        <f>IFERROR(VLOOKUP(InteliPar[[#This Row],[Nombre de Articulo]],Productos[],4,FALSE),"00 Falta Info")</f>
        <v>0</v>
      </c>
      <c r="B944" s="34" t="str">
        <f>IFERROR(VLOOKUP(InteliPar[[#This Row],[Nombre de Articulo]],Productos[],3,FALSE),"00 Falta Info")</f>
        <v>Verduras</v>
      </c>
      <c r="C944" s="34" t="str">
        <f>IFERROR(VLOOKUP(InteliPar[[#This Row],[Nombre de Articulo]],Productos[],2,FALSE),"00 Falta Info")</f>
        <v>Palta</v>
      </c>
      <c r="D944" s="55">
        <v>46148</v>
      </c>
      <c r="E944" s="39" t="s">
        <v>92</v>
      </c>
      <c r="F944" s="40">
        <v>16.7</v>
      </c>
      <c r="G944" s="56">
        <v>16996.900000000001</v>
      </c>
      <c r="H944" s="42">
        <v>4.25</v>
      </c>
      <c r="I944" s="43" t="s">
        <v>73</v>
      </c>
      <c r="J944" s="56">
        <v>4000</v>
      </c>
      <c r="K944" s="40">
        <v>16.7</v>
      </c>
      <c r="L944" s="45" t="s">
        <v>74</v>
      </c>
      <c r="M944" s="46" t="s">
        <v>461</v>
      </c>
      <c r="N944" s="40">
        <v>7</v>
      </c>
      <c r="O944" s="57">
        <v>46135</v>
      </c>
      <c r="P944" s="57">
        <v>46141</v>
      </c>
      <c r="Q944" s="49">
        <v>7</v>
      </c>
      <c r="R944" s="49">
        <v>3</v>
      </c>
      <c r="S944" s="58">
        <v>0.35</v>
      </c>
      <c r="T944" s="57">
        <v>46142</v>
      </c>
      <c r="U944" s="49">
        <v>7</v>
      </c>
      <c r="V944" s="42">
        <v>33</v>
      </c>
      <c r="W944" s="40">
        <v>29</v>
      </c>
      <c r="X944" s="59">
        <v>116000</v>
      </c>
      <c r="Y944" s="40">
        <v>2</v>
      </c>
      <c r="Z944" s="56">
        <v>0</v>
      </c>
    </row>
    <row r="945" spans="1:26" x14ac:dyDescent="0.25">
      <c r="A945" s="38">
        <f>IFERROR(VLOOKUP(InteliPar[[#This Row],[Nombre de Articulo]],Productos[],4,FALSE),"00 Falta Info")</f>
        <v>0</v>
      </c>
      <c r="B945" s="34" t="str">
        <f>IFERROR(VLOOKUP(InteliPar[[#This Row],[Nombre de Articulo]],Productos[],3,FALSE),"00 Falta Info")</f>
        <v>Postres</v>
      </c>
      <c r="C945" s="34" t="str">
        <f>IFERROR(VLOOKUP(InteliPar[[#This Row],[Nombre de Articulo]],Productos[],2,FALSE),"00 Falta Info")</f>
        <v>Tortas</v>
      </c>
      <c r="D945" s="55">
        <v>46148</v>
      </c>
      <c r="E945" s="39" t="s">
        <v>130</v>
      </c>
      <c r="F945" s="40">
        <v>26</v>
      </c>
      <c r="G945" s="56">
        <v>73566</v>
      </c>
      <c r="H945" s="42">
        <v>61</v>
      </c>
      <c r="I945" s="43">
        <v>1</v>
      </c>
      <c r="J945" s="56">
        <v>1206</v>
      </c>
      <c r="K945" s="40">
        <v>49</v>
      </c>
      <c r="L945" s="45" t="s">
        <v>440</v>
      </c>
      <c r="M945" s="46" t="s">
        <v>455</v>
      </c>
      <c r="N945" s="40">
        <v>64</v>
      </c>
      <c r="O945" s="57">
        <v>46135</v>
      </c>
      <c r="P945" s="57">
        <v>46141</v>
      </c>
      <c r="Q945" s="49">
        <v>7</v>
      </c>
      <c r="R945" s="49">
        <v>3</v>
      </c>
      <c r="S945" s="58">
        <v>0.35</v>
      </c>
      <c r="T945" s="57">
        <v>46142</v>
      </c>
      <c r="U945" s="49">
        <v>7</v>
      </c>
      <c r="V945" s="42">
        <v>95</v>
      </c>
      <c r="W945" s="40">
        <v>34</v>
      </c>
      <c r="X945" s="59">
        <v>41004</v>
      </c>
      <c r="Y945" s="40">
        <v>9</v>
      </c>
      <c r="Z945" s="56">
        <v>0</v>
      </c>
    </row>
    <row r="946" spans="1:26" x14ac:dyDescent="0.25">
      <c r="A946" s="38">
        <f>IFERROR(VLOOKUP(InteliPar[[#This Row],[Nombre de Articulo]],Productos[],4,FALSE),"00 Falta Info")</f>
        <v>0</v>
      </c>
      <c r="B946" s="34" t="str">
        <f>IFERROR(VLOOKUP(InteliPar[[#This Row],[Nombre de Articulo]],Productos[],3,FALSE),"00 Falta Info")</f>
        <v>Postres</v>
      </c>
      <c r="C946" s="34" t="str">
        <f>IFERROR(VLOOKUP(InteliPar[[#This Row],[Nombre de Articulo]],Productos[],2,FALSE),"00 Falta Info")</f>
        <v>Tortas</v>
      </c>
      <c r="D946" s="55">
        <v>46148</v>
      </c>
      <c r="E946" s="39" t="s">
        <v>131</v>
      </c>
      <c r="F946" s="40">
        <v>8</v>
      </c>
      <c r="G946" s="56">
        <v>44394</v>
      </c>
      <c r="H946" s="42">
        <v>42</v>
      </c>
      <c r="I946" s="43">
        <v>1</v>
      </c>
      <c r="J946" s="56">
        <v>1057</v>
      </c>
      <c r="K946" s="40">
        <v>16</v>
      </c>
      <c r="L946" s="45" t="s">
        <v>440</v>
      </c>
      <c r="M946" s="46" t="s">
        <v>455</v>
      </c>
      <c r="N946" s="40">
        <v>0</v>
      </c>
      <c r="O946" s="57">
        <v>46135</v>
      </c>
      <c r="P946" s="57">
        <v>46141</v>
      </c>
      <c r="Q946" s="49">
        <v>7</v>
      </c>
      <c r="R946" s="49">
        <v>3</v>
      </c>
      <c r="S946" s="58">
        <v>0.35</v>
      </c>
      <c r="T946" s="57">
        <v>46142</v>
      </c>
      <c r="U946" s="49">
        <v>7</v>
      </c>
      <c r="V946" s="42">
        <v>31</v>
      </c>
      <c r="W946" s="40">
        <v>0</v>
      </c>
      <c r="X946" s="59">
        <v>0</v>
      </c>
      <c r="Y946" s="40">
        <v>18</v>
      </c>
      <c r="Z946" s="56">
        <v>1208</v>
      </c>
    </row>
    <row r="947" spans="1:26" x14ac:dyDescent="0.25">
      <c r="A947" s="38">
        <f>IFERROR(VLOOKUP(InteliPar[[#This Row],[Nombre de Articulo]],Productos[],4,FALSE),"00 Falta Info")</f>
        <v>0</v>
      </c>
      <c r="B947" s="34" t="str">
        <f>IFERROR(VLOOKUP(InteliPar[[#This Row],[Nombre de Articulo]],Productos[],3,FALSE),"00 Falta Info")</f>
        <v>Postres</v>
      </c>
      <c r="C947" s="34" t="str">
        <f>IFERROR(VLOOKUP(InteliPar[[#This Row],[Nombre de Articulo]],Productos[],2,FALSE),"00 Falta Info")</f>
        <v>Tortas</v>
      </c>
      <c r="D947" s="55">
        <v>46148</v>
      </c>
      <c r="E947" s="39" t="s">
        <v>143</v>
      </c>
      <c r="F947" s="40">
        <v>10</v>
      </c>
      <c r="G947" s="56">
        <v>95852</v>
      </c>
      <c r="H947" s="42">
        <v>62</v>
      </c>
      <c r="I947" s="43">
        <v>1</v>
      </c>
      <c r="J947" s="56">
        <v>1546</v>
      </c>
      <c r="K947" s="40">
        <v>26</v>
      </c>
      <c r="L947" s="45" t="s">
        <v>440</v>
      </c>
      <c r="M947" s="46" t="s">
        <v>455</v>
      </c>
      <c r="N947" s="40">
        <v>60</v>
      </c>
      <c r="O947" s="57">
        <v>46135</v>
      </c>
      <c r="P947" s="57">
        <v>46141</v>
      </c>
      <c r="Q947" s="49">
        <v>7</v>
      </c>
      <c r="R947" s="49">
        <v>3</v>
      </c>
      <c r="S947" s="58">
        <v>0.35</v>
      </c>
      <c r="T947" s="57">
        <v>46142</v>
      </c>
      <c r="U947" s="49">
        <v>7</v>
      </c>
      <c r="V947" s="42">
        <v>51</v>
      </c>
      <c r="W947" s="40">
        <v>0</v>
      </c>
      <c r="X947" s="59">
        <v>0</v>
      </c>
      <c r="Y947" s="40">
        <v>17</v>
      </c>
      <c r="Z947" s="56">
        <v>0</v>
      </c>
    </row>
    <row r="948" spans="1:26" x14ac:dyDescent="0.25">
      <c r="A948" s="38">
        <f>IFERROR(VLOOKUP(InteliPar[[#This Row],[Nombre de Articulo]],Productos[],4,FALSE),"00 Falta Info")</f>
        <v>0</v>
      </c>
      <c r="B948" s="34" t="str">
        <f>IFERROR(VLOOKUP(InteliPar[[#This Row],[Nombre de Articulo]],Productos[],3,FALSE),"00 Falta Info")</f>
        <v>Postres</v>
      </c>
      <c r="C948" s="34" t="str">
        <f>IFERROR(VLOOKUP(InteliPar[[#This Row],[Nombre de Articulo]],Productos[],2,FALSE),"00 Falta Info")</f>
        <v>Tortas</v>
      </c>
      <c r="D948" s="55">
        <v>46148</v>
      </c>
      <c r="E948" s="39" t="s">
        <v>132</v>
      </c>
      <c r="F948" s="40">
        <v>176</v>
      </c>
      <c r="G948" s="56"/>
      <c r="H948" s="42"/>
      <c r="I948" s="43">
        <v>1</v>
      </c>
      <c r="J948" s="56">
        <v>240</v>
      </c>
      <c r="K948" s="40">
        <v>176</v>
      </c>
      <c r="L948" s="45" t="s">
        <v>440</v>
      </c>
      <c r="M948" s="46" t="s">
        <v>455</v>
      </c>
      <c r="N948" s="40">
        <v>0</v>
      </c>
      <c r="O948" s="57">
        <v>46135</v>
      </c>
      <c r="P948" s="57">
        <v>46141</v>
      </c>
      <c r="Q948" s="49">
        <v>7</v>
      </c>
      <c r="R948" s="49">
        <v>3</v>
      </c>
      <c r="S948" s="58">
        <v>0.35</v>
      </c>
      <c r="T948" s="57">
        <v>46142</v>
      </c>
      <c r="U948" s="49">
        <v>7</v>
      </c>
      <c r="V948" s="42">
        <v>340</v>
      </c>
      <c r="W948" s="40">
        <v>340</v>
      </c>
      <c r="X948" s="59">
        <v>81600</v>
      </c>
      <c r="Y948" s="40">
        <v>0</v>
      </c>
      <c r="Z948" s="56">
        <v>0</v>
      </c>
    </row>
    <row r="949" spans="1:26" x14ac:dyDescent="0.25">
      <c r="A949" s="38">
        <f>IFERROR(VLOOKUP(InteliPar[[#This Row],[Nombre de Articulo]],Productos[],4,FALSE),"00 Falta Info")</f>
        <v>0</v>
      </c>
      <c r="B949" s="34" t="str">
        <f>IFERROR(VLOOKUP(InteliPar[[#This Row],[Nombre de Articulo]],Productos[],3,FALSE),"00 Falta Info")</f>
        <v>Postres</v>
      </c>
      <c r="C949" s="34" t="str">
        <f>IFERROR(VLOOKUP(InteliPar[[#This Row],[Nombre de Articulo]],Productos[],2,FALSE),"00 Falta Info")</f>
        <v>Tortas</v>
      </c>
      <c r="D949" s="55">
        <v>46148</v>
      </c>
      <c r="E949" s="39" t="s">
        <v>144</v>
      </c>
      <c r="F949" s="40">
        <v>180</v>
      </c>
      <c r="G949" s="56">
        <v>91908</v>
      </c>
      <c r="H949" s="42">
        <v>276</v>
      </c>
      <c r="I949" s="43">
        <v>1</v>
      </c>
      <c r="J949" s="56">
        <v>333</v>
      </c>
      <c r="K949" s="40">
        <v>180</v>
      </c>
      <c r="L949" s="45" t="s">
        <v>440</v>
      </c>
      <c r="M949" s="46" t="s">
        <v>455</v>
      </c>
      <c r="N949" s="40">
        <v>232</v>
      </c>
      <c r="O949" s="57">
        <v>46135</v>
      </c>
      <c r="P949" s="57">
        <v>46141</v>
      </c>
      <c r="Q949" s="49">
        <v>7</v>
      </c>
      <c r="R949" s="49">
        <v>3</v>
      </c>
      <c r="S949" s="58">
        <v>0.35</v>
      </c>
      <c r="T949" s="57">
        <v>46142</v>
      </c>
      <c r="U949" s="49">
        <v>7</v>
      </c>
      <c r="V949" s="42">
        <v>348</v>
      </c>
      <c r="W949" s="40">
        <v>72</v>
      </c>
      <c r="X949" s="59">
        <v>23976</v>
      </c>
      <c r="Y949" s="40">
        <v>11</v>
      </c>
      <c r="Z949" s="56">
        <v>0</v>
      </c>
    </row>
    <row r="950" spans="1:26" x14ac:dyDescent="0.25">
      <c r="A950" s="38">
        <f>IFERROR(VLOOKUP(InteliPar[[#This Row],[Nombre de Articulo]],Productos[],4,FALSE),"00 Falta Info")</f>
        <v>0</v>
      </c>
      <c r="B950" s="34" t="str">
        <f>IFERROR(VLOOKUP(InteliPar[[#This Row],[Nombre de Articulo]],Productos[],3,FALSE),"00 Falta Info")</f>
        <v>Postres</v>
      </c>
      <c r="C950" s="34" t="str">
        <f>IFERROR(VLOOKUP(InteliPar[[#This Row],[Nombre de Articulo]],Productos[],2,FALSE),"00 Falta Info")</f>
        <v>Tortas</v>
      </c>
      <c r="D950" s="55">
        <v>46148</v>
      </c>
      <c r="E950" s="39" t="s">
        <v>133</v>
      </c>
      <c r="F950" s="40"/>
      <c r="G950" s="56">
        <v>6580</v>
      </c>
      <c r="H950" s="42">
        <v>14</v>
      </c>
      <c r="I950" s="43">
        <v>1</v>
      </c>
      <c r="J950" s="56">
        <v>470</v>
      </c>
      <c r="K950" s="40">
        <v>0</v>
      </c>
      <c r="L950" s="45" t="s">
        <v>440</v>
      </c>
      <c r="M950" s="46" t="s">
        <v>455</v>
      </c>
      <c r="N950" s="40">
        <v>0</v>
      </c>
      <c r="O950" s="57">
        <v>46135</v>
      </c>
      <c r="P950" s="57">
        <v>46141</v>
      </c>
      <c r="Q950" s="49">
        <v>7</v>
      </c>
      <c r="R950" s="49">
        <v>3</v>
      </c>
      <c r="S950" s="58">
        <v>0.35</v>
      </c>
      <c r="T950" s="57">
        <v>46142</v>
      </c>
      <c r="U950" s="49">
        <v>7</v>
      </c>
      <c r="V950" s="42">
        <v>0</v>
      </c>
      <c r="W950" s="40">
        <v>0</v>
      </c>
      <c r="X950" s="59">
        <v>0</v>
      </c>
      <c r="Y950" s="40">
        <v>0</v>
      </c>
      <c r="Z950" s="56">
        <v>0</v>
      </c>
    </row>
    <row r="951" spans="1:26" x14ac:dyDescent="0.25">
      <c r="A951" s="38">
        <f>IFERROR(VLOOKUP(InteliPar[[#This Row],[Nombre de Articulo]],Productos[],4,FALSE),"00 Falta Info")</f>
        <v>0</v>
      </c>
      <c r="B951" s="34" t="str">
        <f>IFERROR(VLOOKUP(InteliPar[[#This Row],[Nombre de Articulo]],Productos[],3,FALSE),"00 Falta Info")</f>
        <v>Postres</v>
      </c>
      <c r="C951" s="34" t="str">
        <f>IFERROR(VLOOKUP(InteliPar[[#This Row],[Nombre de Articulo]],Productos[],2,FALSE),"00 Falta Info")</f>
        <v>Tortas</v>
      </c>
      <c r="D951" s="55">
        <v>46148</v>
      </c>
      <c r="E951" s="39" t="s">
        <v>145</v>
      </c>
      <c r="F951" s="40">
        <v>3</v>
      </c>
      <c r="G951" s="56">
        <v>29640</v>
      </c>
      <c r="H951" s="42">
        <v>26</v>
      </c>
      <c r="I951" s="43">
        <v>1</v>
      </c>
      <c r="J951" s="56">
        <v>1140</v>
      </c>
      <c r="K951" s="40">
        <v>11</v>
      </c>
      <c r="L951" s="45" t="s">
        <v>440</v>
      </c>
      <c r="M951" s="46" t="s">
        <v>455</v>
      </c>
      <c r="N951" s="40">
        <v>0</v>
      </c>
      <c r="O951" s="57">
        <v>46135</v>
      </c>
      <c r="P951" s="57">
        <v>46141</v>
      </c>
      <c r="Q951" s="49">
        <v>7</v>
      </c>
      <c r="R951" s="49">
        <v>3</v>
      </c>
      <c r="S951" s="58">
        <v>0.35</v>
      </c>
      <c r="T951" s="57">
        <v>46142</v>
      </c>
      <c r="U951" s="49">
        <v>7</v>
      </c>
      <c r="V951" s="42">
        <v>22</v>
      </c>
      <c r="W951" s="40">
        <v>0</v>
      </c>
      <c r="X951" s="59">
        <v>0</v>
      </c>
      <c r="Y951" s="40">
        <v>17</v>
      </c>
      <c r="Z951" s="56">
        <v>0</v>
      </c>
    </row>
    <row r="952" spans="1:26" x14ac:dyDescent="0.25">
      <c r="A952" s="38">
        <f>IFERROR(VLOOKUP(InteliPar[[#This Row],[Nombre de Articulo]],Productos[],4,FALSE),"00 Falta Info")</f>
        <v>0</v>
      </c>
      <c r="B952" s="34" t="str">
        <f>IFERROR(VLOOKUP(InteliPar[[#This Row],[Nombre de Articulo]],Productos[],3,FALSE),"00 Falta Info")</f>
        <v>Postres</v>
      </c>
      <c r="C952" s="34" t="str">
        <f>IFERROR(VLOOKUP(InteliPar[[#This Row],[Nombre de Articulo]],Productos[],2,FALSE),"00 Falta Info")</f>
        <v>Tortas</v>
      </c>
      <c r="D952" s="55">
        <v>46148</v>
      </c>
      <c r="E952" s="39" t="s">
        <v>135</v>
      </c>
      <c r="F952" s="40">
        <v>4</v>
      </c>
      <c r="G952" s="56">
        <v>3808</v>
      </c>
      <c r="H952" s="42">
        <v>14</v>
      </c>
      <c r="I952" s="43">
        <v>1</v>
      </c>
      <c r="J952" s="56">
        <v>272</v>
      </c>
      <c r="K952" s="40">
        <v>11</v>
      </c>
      <c r="L952" s="45" t="s">
        <v>440</v>
      </c>
      <c r="M952" s="46" t="s">
        <v>455</v>
      </c>
      <c r="N952" s="40">
        <v>12</v>
      </c>
      <c r="O952" s="57">
        <v>46135</v>
      </c>
      <c r="P952" s="57">
        <v>46141</v>
      </c>
      <c r="Q952" s="49">
        <v>7</v>
      </c>
      <c r="R952" s="49">
        <v>3</v>
      </c>
      <c r="S952" s="58">
        <v>0.35</v>
      </c>
      <c r="T952" s="57">
        <v>46142</v>
      </c>
      <c r="U952" s="49">
        <v>7</v>
      </c>
      <c r="V952" s="42">
        <v>22</v>
      </c>
      <c r="W952" s="40">
        <v>8</v>
      </c>
      <c r="X952" s="59">
        <v>2176</v>
      </c>
      <c r="Y952" s="40">
        <v>9</v>
      </c>
      <c r="Z952" s="56">
        <v>0</v>
      </c>
    </row>
    <row r="953" spans="1:26" x14ac:dyDescent="0.25">
      <c r="A953" s="38">
        <f>IFERROR(VLOOKUP(InteliPar[[#This Row],[Nombre de Articulo]],Productos[],4,FALSE),"00 Falta Info")</f>
        <v>0</v>
      </c>
      <c r="B953" s="34" t="str">
        <f>IFERROR(VLOOKUP(InteliPar[[#This Row],[Nombre de Articulo]],Productos[],3,FALSE),"00 Falta Info")</f>
        <v>Colación</v>
      </c>
      <c r="C953" s="34" t="str">
        <f>IFERROR(VLOOKUP(InteliPar[[#This Row],[Nombre de Articulo]],Productos[],2,FALSE),"00 Falta Info")</f>
        <v>Colacion</v>
      </c>
      <c r="D953" s="55">
        <v>46148</v>
      </c>
      <c r="E953" s="39" t="s">
        <v>137</v>
      </c>
      <c r="F953" s="40">
        <v>8</v>
      </c>
      <c r="G953" s="56">
        <v>48000</v>
      </c>
      <c r="H953" s="42">
        <v>8</v>
      </c>
      <c r="I953" s="43" t="s">
        <v>73</v>
      </c>
      <c r="J953" s="56">
        <v>6000</v>
      </c>
      <c r="K953" s="40">
        <v>8</v>
      </c>
      <c r="L953" s="45" t="s">
        <v>74</v>
      </c>
      <c r="M953" s="46" t="s">
        <v>441</v>
      </c>
      <c r="N953" s="40">
        <v>8</v>
      </c>
      <c r="O953" s="57">
        <v>46135</v>
      </c>
      <c r="P953" s="57">
        <v>46141</v>
      </c>
      <c r="Q953" s="49">
        <v>7</v>
      </c>
      <c r="R953" s="49">
        <v>3</v>
      </c>
      <c r="S953" s="58">
        <v>0.35</v>
      </c>
      <c r="T953" s="57">
        <v>46142</v>
      </c>
      <c r="U953" s="49">
        <v>7</v>
      </c>
      <c r="V953" s="42">
        <v>16</v>
      </c>
      <c r="W953" s="40">
        <v>8</v>
      </c>
      <c r="X953" s="59">
        <v>48000</v>
      </c>
      <c r="Y953" s="40">
        <v>7</v>
      </c>
      <c r="Z953" s="56">
        <v>0</v>
      </c>
    </row>
    <row r="954" spans="1:26" x14ac:dyDescent="0.25">
      <c r="A954" s="38">
        <f>IFERROR(VLOOKUP(InteliPar[[#This Row],[Nombre de Articulo]],Productos[],4,FALSE),"00 Falta Info")</f>
        <v>0</v>
      </c>
      <c r="B954" s="34" t="str">
        <f>IFERROR(VLOOKUP(InteliPar[[#This Row],[Nombre de Articulo]],Productos[],3,FALSE),"00 Falta Info")</f>
        <v>Colación</v>
      </c>
      <c r="C954" s="34" t="str">
        <f>IFERROR(VLOOKUP(InteliPar[[#This Row],[Nombre de Articulo]],Productos[],2,FALSE),"00 Falta Info")</f>
        <v>Colacion</v>
      </c>
      <c r="D954" s="55">
        <v>46148</v>
      </c>
      <c r="E954" s="39" t="s">
        <v>141</v>
      </c>
      <c r="F954" s="40">
        <v>1.3</v>
      </c>
      <c r="G954" s="56">
        <v>40115.800000000003</v>
      </c>
      <c r="H954" s="42">
        <v>4.8499999999999996</v>
      </c>
      <c r="I954" s="43" t="s">
        <v>73</v>
      </c>
      <c r="J954" s="56">
        <v>8271.2999999999993</v>
      </c>
      <c r="K954" s="40">
        <v>2.2000000000000002</v>
      </c>
      <c r="L954" s="45" t="s">
        <v>74</v>
      </c>
      <c r="M954" s="46" t="s">
        <v>456</v>
      </c>
      <c r="N954" s="40">
        <v>0</v>
      </c>
      <c r="O954" s="57">
        <v>46135</v>
      </c>
      <c r="P954" s="57">
        <v>46141</v>
      </c>
      <c r="Q954" s="49">
        <v>7</v>
      </c>
      <c r="R954" s="49">
        <v>3</v>
      </c>
      <c r="S954" s="58">
        <v>0.35</v>
      </c>
      <c r="T954" s="57">
        <v>46142</v>
      </c>
      <c r="U954" s="49">
        <v>7</v>
      </c>
      <c r="V954" s="42">
        <v>5</v>
      </c>
      <c r="W954" s="40">
        <v>1</v>
      </c>
      <c r="X954" s="59">
        <v>8271.2999999999993</v>
      </c>
      <c r="Y954" s="40">
        <v>15</v>
      </c>
      <c r="Z954" s="56">
        <v>0</v>
      </c>
    </row>
    <row r="955" spans="1:26" x14ac:dyDescent="0.25">
      <c r="A955" s="38">
        <f>IFERROR(VLOOKUP(InteliPar[[#This Row],[Nombre de Articulo]],Productos[],4,FALSE),"00 Falta Info")</f>
        <v>0</v>
      </c>
      <c r="B955" s="34" t="str">
        <f>IFERROR(VLOOKUP(InteliPar[[#This Row],[Nombre de Articulo]],Productos[],3,FALSE),"00 Falta Info")</f>
        <v>Colación</v>
      </c>
      <c r="C955" s="34" t="str">
        <f>IFERROR(VLOOKUP(InteliPar[[#This Row],[Nombre de Articulo]],Productos[],2,FALSE),"00 Falta Info")</f>
        <v>Colacion</v>
      </c>
      <c r="D955" s="55">
        <v>46148</v>
      </c>
      <c r="E955" s="39" t="s">
        <v>138</v>
      </c>
      <c r="F955" s="40"/>
      <c r="G955" s="56"/>
      <c r="H955" s="42"/>
      <c r="I955" s="43" t="s">
        <v>73</v>
      </c>
      <c r="J955" s="56"/>
      <c r="K955" s="40">
        <v>10.1</v>
      </c>
      <c r="L955" s="45" t="s">
        <v>74</v>
      </c>
      <c r="M955" s="46" t="s">
        <v>437</v>
      </c>
      <c r="N955" s="40">
        <v>0</v>
      </c>
      <c r="O955" s="57">
        <v>46135</v>
      </c>
      <c r="P955" s="57">
        <v>46141</v>
      </c>
      <c r="Q955" s="49">
        <v>7</v>
      </c>
      <c r="R955" s="49">
        <v>3</v>
      </c>
      <c r="S955" s="58">
        <v>0.35</v>
      </c>
      <c r="T955" s="57">
        <v>46142</v>
      </c>
      <c r="U955" s="49">
        <v>7</v>
      </c>
      <c r="V955" s="42">
        <v>20</v>
      </c>
      <c r="W955" s="40">
        <v>20</v>
      </c>
      <c r="X955" s="59">
        <v>0</v>
      </c>
      <c r="Y955" s="40">
        <v>0</v>
      </c>
      <c r="Z955" s="56">
        <v>0</v>
      </c>
    </row>
    <row r="956" spans="1:26" x14ac:dyDescent="0.25">
      <c r="A956" s="38">
        <f>IFERROR(VLOOKUP(InteliPar[[#This Row],[Nombre de Articulo]],Productos[],4,FALSE),"00 Falta Info")</f>
        <v>0</v>
      </c>
      <c r="B956" s="34" t="str">
        <f>IFERROR(VLOOKUP(InteliPar[[#This Row],[Nombre de Articulo]],Productos[],3,FALSE),"00 Falta Info")</f>
        <v>Colación</v>
      </c>
      <c r="C956" s="34" t="str">
        <f>IFERROR(VLOOKUP(InteliPar[[#This Row],[Nombre de Articulo]],Productos[],2,FALSE),"00 Falta Info")</f>
        <v>Colacion</v>
      </c>
      <c r="D956" s="55">
        <v>46148</v>
      </c>
      <c r="E956" s="39" t="s">
        <v>140</v>
      </c>
      <c r="F956" s="40"/>
      <c r="G956" s="56">
        <v>22250</v>
      </c>
      <c r="H956" s="42">
        <v>8.9</v>
      </c>
      <c r="I956" s="43" t="s">
        <v>73</v>
      </c>
      <c r="J956" s="56">
        <v>2500</v>
      </c>
      <c r="K956" s="40">
        <v>4</v>
      </c>
      <c r="L956" s="45" t="s">
        <v>74</v>
      </c>
      <c r="M956" s="46" t="s">
        <v>437</v>
      </c>
      <c r="N956" s="40">
        <v>0</v>
      </c>
      <c r="O956" s="57">
        <v>46135</v>
      </c>
      <c r="P956" s="57">
        <v>46141</v>
      </c>
      <c r="Q956" s="49">
        <v>7</v>
      </c>
      <c r="R956" s="49">
        <v>3</v>
      </c>
      <c r="S956" s="58">
        <v>0.35</v>
      </c>
      <c r="T956" s="57">
        <v>46142</v>
      </c>
      <c r="U956" s="49">
        <v>7</v>
      </c>
      <c r="V956" s="42">
        <v>8</v>
      </c>
      <c r="W956" s="40">
        <v>0</v>
      </c>
      <c r="X956" s="59">
        <v>0</v>
      </c>
      <c r="Y956" s="40">
        <v>16</v>
      </c>
      <c r="Z956" s="56">
        <v>0</v>
      </c>
    </row>
    <row r="957" spans="1:26" x14ac:dyDescent="0.25">
      <c r="A957" s="38">
        <f>IFERROR(VLOOKUP(InteliPar[[#This Row],[Nombre de Articulo]],Productos[],4,FALSE),"00 Falta Info")</f>
        <v>0</v>
      </c>
      <c r="B957" s="34" t="str">
        <f>IFERROR(VLOOKUP(InteliPar[[#This Row],[Nombre de Articulo]],Productos[],3,FALSE),"00 Falta Info")</f>
        <v>Aves</v>
      </c>
      <c r="C957" s="34" t="str">
        <f>IFERROR(VLOOKUP(InteliPar[[#This Row],[Nombre de Articulo]],Productos[],2,FALSE),"00 Falta Info")</f>
        <v>Pollo</v>
      </c>
      <c r="D957" s="55">
        <v>46155</v>
      </c>
      <c r="E957" s="39" t="s">
        <v>71</v>
      </c>
      <c r="F957" s="40">
        <v>2.8</v>
      </c>
      <c r="G957" s="56">
        <v>94204.6</v>
      </c>
      <c r="H957" s="42">
        <v>21.91</v>
      </c>
      <c r="I957" s="43" t="s">
        <v>73</v>
      </c>
      <c r="J957" s="56">
        <v>4299.28</v>
      </c>
      <c r="K957" s="40">
        <v>4.2</v>
      </c>
      <c r="L957" s="45" t="s">
        <v>74</v>
      </c>
      <c r="M957" s="46" t="s">
        <v>437</v>
      </c>
      <c r="N957" s="40">
        <v>0</v>
      </c>
      <c r="O957" s="57">
        <v>46142</v>
      </c>
      <c r="P957" s="57">
        <v>46148</v>
      </c>
      <c r="Q957" s="49">
        <v>7</v>
      </c>
      <c r="R957" s="49">
        <v>3</v>
      </c>
      <c r="S957" s="58">
        <v>0.35</v>
      </c>
      <c r="T957" s="57">
        <v>46149</v>
      </c>
      <c r="U957" s="49">
        <v>7</v>
      </c>
      <c r="V957" s="42">
        <v>9</v>
      </c>
      <c r="W957" s="40">
        <v>0</v>
      </c>
      <c r="X957" s="59">
        <v>0</v>
      </c>
      <c r="Y957" s="40">
        <v>37</v>
      </c>
      <c r="Z957" s="56">
        <v>50301.575999999994</v>
      </c>
    </row>
    <row r="958" spans="1:26" x14ac:dyDescent="0.25">
      <c r="A958" s="38">
        <f>IFERROR(VLOOKUP(InteliPar[[#This Row],[Nombre de Articulo]],Productos[],4,FALSE),"00 Falta Info")</f>
        <v>0</v>
      </c>
      <c r="B958" s="34" t="str">
        <f>IFERROR(VLOOKUP(InteliPar[[#This Row],[Nombre de Articulo]],Productos[],3,FALSE),"00 Falta Info")</f>
        <v>Carnes</v>
      </c>
      <c r="C958" s="34" t="str">
        <f>IFERROR(VLOOKUP(InteliPar[[#This Row],[Nombre de Articulo]],Productos[],2,FALSE),"00 Falta Info")</f>
        <v>Vacuno</v>
      </c>
      <c r="D958" s="55">
        <v>46155</v>
      </c>
      <c r="E958" s="39" t="s">
        <v>103</v>
      </c>
      <c r="F958" s="40">
        <v>74</v>
      </c>
      <c r="G958" s="56">
        <v>834600</v>
      </c>
      <c r="H958" s="42">
        <v>78</v>
      </c>
      <c r="I958" s="43" t="s">
        <v>458</v>
      </c>
      <c r="J958" s="56">
        <v>10700</v>
      </c>
      <c r="K958" s="40">
        <v>134</v>
      </c>
      <c r="L958" s="45" t="s">
        <v>440</v>
      </c>
      <c r="M958" s="46" t="s">
        <v>441</v>
      </c>
      <c r="N958" s="40">
        <v>152</v>
      </c>
      <c r="O958" s="57">
        <v>46142</v>
      </c>
      <c r="P958" s="57">
        <v>46148</v>
      </c>
      <c r="Q958" s="49">
        <v>7</v>
      </c>
      <c r="R958" s="49">
        <v>3</v>
      </c>
      <c r="S958" s="58">
        <v>0.35</v>
      </c>
      <c r="T958" s="57">
        <v>46149</v>
      </c>
      <c r="U958" s="49">
        <v>7</v>
      </c>
      <c r="V958" s="42">
        <v>259</v>
      </c>
      <c r="W958" s="40">
        <v>181</v>
      </c>
      <c r="X958" s="59">
        <v>1936700</v>
      </c>
      <c r="Y958" s="40">
        <v>4</v>
      </c>
      <c r="Z958" s="56">
        <v>0</v>
      </c>
    </row>
    <row r="959" spans="1:26" x14ac:dyDescent="0.25">
      <c r="A959" s="38">
        <f>IFERROR(VLOOKUP(InteliPar[[#This Row],[Nombre de Articulo]],Productos[],4,FALSE),"00 Falta Info")</f>
        <v>0</v>
      </c>
      <c r="B959" s="34" t="str">
        <f>IFERROR(VLOOKUP(InteliPar[[#This Row],[Nombre de Articulo]],Productos[],3,FALSE),"00 Falta Info")</f>
        <v>Carnes</v>
      </c>
      <c r="C959" s="34" t="str">
        <f>IFERROR(VLOOKUP(InteliPar[[#This Row],[Nombre de Articulo]],Productos[],2,FALSE),"00 Falta Info")</f>
        <v>Vacuno</v>
      </c>
      <c r="D959" s="55">
        <v>46155</v>
      </c>
      <c r="E959" s="39" t="s">
        <v>84</v>
      </c>
      <c r="F959" s="40">
        <v>14.6</v>
      </c>
      <c r="G959" s="56">
        <v>725438</v>
      </c>
      <c r="H959" s="42">
        <v>45.76</v>
      </c>
      <c r="I959" s="43" t="s">
        <v>73</v>
      </c>
      <c r="J959" s="56">
        <v>15854.37</v>
      </c>
      <c r="K959" s="40">
        <v>20</v>
      </c>
      <c r="L959" s="45" t="s">
        <v>74</v>
      </c>
      <c r="M959" s="46" t="s">
        <v>459</v>
      </c>
      <c r="N959" s="40">
        <v>15.9</v>
      </c>
      <c r="O959" s="57">
        <v>46142</v>
      </c>
      <c r="P959" s="57">
        <v>46148</v>
      </c>
      <c r="Q959" s="49">
        <v>7</v>
      </c>
      <c r="R959" s="49">
        <v>3</v>
      </c>
      <c r="S959" s="58">
        <v>0.35</v>
      </c>
      <c r="T959" s="57">
        <v>46149</v>
      </c>
      <c r="U959" s="49">
        <v>7</v>
      </c>
      <c r="V959" s="42">
        <v>39</v>
      </c>
      <c r="W959" s="40">
        <v>0</v>
      </c>
      <c r="X959" s="59">
        <v>0</v>
      </c>
      <c r="Y959" s="40">
        <v>16</v>
      </c>
      <c r="Z959" s="56">
        <v>0</v>
      </c>
    </row>
    <row r="960" spans="1:26" x14ac:dyDescent="0.25">
      <c r="A960" s="38">
        <f>IFERROR(VLOOKUP(InteliPar[[#This Row],[Nombre de Articulo]],Productos[],4,FALSE),"00 Falta Info")</f>
        <v>0</v>
      </c>
      <c r="B960" s="34" t="str">
        <f>IFERROR(VLOOKUP(InteliPar[[#This Row],[Nombre de Articulo]],Productos[],3,FALSE),"00 Falta Info")</f>
        <v>Carnes</v>
      </c>
      <c r="C960" s="34" t="str">
        <f>IFERROR(VLOOKUP(InteliPar[[#This Row],[Nombre de Articulo]],Productos[],2,FALSE),"00 Falta Info")</f>
        <v>Vacuno</v>
      </c>
      <c r="D960" s="55">
        <v>46155</v>
      </c>
      <c r="E960" s="39" t="s">
        <v>104</v>
      </c>
      <c r="F960" s="40">
        <v>34</v>
      </c>
      <c r="G960" s="56">
        <v>382500</v>
      </c>
      <c r="H960" s="42">
        <v>45</v>
      </c>
      <c r="I960" s="43" t="s">
        <v>458</v>
      </c>
      <c r="J960" s="56">
        <v>8500</v>
      </c>
      <c r="K960" s="40">
        <v>34</v>
      </c>
      <c r="L960" s="45" t="s">
        <v>440</v>
      </c>
      <c r="M960" s="46" t="s">
        <v>441</v>
      </c>
      <c r="N960" s="40">
        <v>10</v>
      </c>
      <c r="O960" s="57">
        <v>46142</v>
      </c>
      <c r="P960" s="57">
        <v>46148</v>
      </c>
      <c r="Q960" s="49">
        <v>7</v>
      </c>
      <c r="R960" s="49">
        <v>3</v>
      </c>
      <c r="S960" s="58">
        <v>0.35</v>
      </c>
      <c r="T960" s="57">
        <v>46149</v>
      </c>
      <c r="U960" s="49">
        <v>7</v>
      </c>
      <c r="V960" s="42">
        <v>66</v>
      </c>
      <c r="W960" s="40">
        <v>21</v>
      </c>
      <c r="X960" s="59">
        <v>178500</v>
      </c>
      <c r="Y960" s="40">
        <v>9</v>
      </c>
      <c r="Z960" s="56">
        <v>0</v>
      </c>
    </row>
    <row r="961" spans="1:26" x14ac:dyDescent="0.25">
      <c r="A961" s="38">
        <f>IFERROR(VLOOKUP(InteliPar[[#This Row],[Nombre de Articulo]],Productos[],4,FALSE),"00 Falta Info")</f>
        <v>0</v>
      </c>
      <c r="B961" s="34" t="str">
        <f>IFERROR(VLOOKUP(InteliPar[[#This Row],[Nombre de Articulo]],Productos[],3,FALSE),"00 Falta Info")</f>
        <v>Carnes</v>
      </c>
      <c r="C961" s="34" t="str">
        <f>IFERROR(VLOOKUP(InteliPar[[#This Row],[Nombre de Articulo]],Productos[],2,FALSE),"00 Falta Info")</f>
        <v>Vacuno</v>
      </c>
      <c r="D961" s="55">
        <v>46155</v>
      </c>
      <c r="E961" s="39" t="s">
        <v>105</v>
      </c>
      <c r="F961" s="40">
        <v>5.2</v>
      </c>
      <c r="G961" s="56">
        <v>113055</v>
      </c>
      <c r="H961" s="42">
        <v>12.58</v>
      </c>
      <c r="I961" s="43" t="s">
        <v>73</v>
      </c>
      <c r="J961" s="56">
        <v>8989.7199999999993</v>
      </c>
      <c r="K961" s="40">
        <v>6.2</v>
      </c>
      <c r="L961" s="45" t="s">
        <v>74</v>
      </c>
      <c r="M961" s="46" t="s">
        <v>441</v>
      </c>
      <c r="N961" s="40">
        <v>5</v>
      </c>
      <c r="O961" s="57">
        <v>46142</v>
      </c>
      <c r="P961" s="57">
        <v>46148</v>
      </c>
      <c r="Q961" s="49">
        <v>7</v>
      </c>
      <c r="R961" s="49">
        <v>3</v>
      </c>
      <c r="S961" s="58">
        <v>0.35</v>
      </c>
      <c r="T961" s="57">
        <v>46149</v>
      </c>
      <c r="U961" s="49">
        <v>7</v>
      </c>
      <c r="V961" s="42">
        <v>12</v>
      </c>
      <c r="W961" s="40">
        <v>0</v>
      </c>
      <c r="X961" s="59">
        <v>0</v>
      </c>
      <c r="Y961" s="40">
        <v>14</v>
      </c>
      <c r="Z961" s="56">
        <v>0</v>
      </c>
    </row>
    <row r="962" spans="1:26" x14ac:dyDescent="0.25">
      <c r="A962" s="38">
        <f>IFERROR(VLOOKUP(InteliPar[[#This Row],[Nombre de Articulo]],Productos[],4,FALSE),"00 Falta Info")</f>
        <v>0</v>
      </c>
      <c r="B962" s="34" t="str">
        <f>IFERROR(VLOOKUP(InteliPar[[#This Row],[Nombre de Articulo]],Productos[],3,FALSE),"00 Falta Info")</f>
        <v>Carnes</v>
      </c>
      <c r="C962" s="34" t="str">
        <f>IFERROR(VLOOKUP(InteliPar[[#This Row],[Nombre de Articulo]],Productos[],2,FALSE),"00 Falta Info")</f>
        <v>Vacuno</v>
      </c>
      <c r="D962" s="55">
        <v>46155</v>
      </c>
      <c r="E962" s="39" t="s">
        <v>160</v>
      </c>
      <c r="F962" s="40">
        <v>27</v>
      </c>
      <c r="G962" s="56">
        <v>1285750</v>
      </c>
      <c r="H962" s="42">
        <v>185</v>
      </c>
      <c r="I962" s="43" t="s">
        <v>462</v>
      </c>
      <c r="J962" s="56">
        <v>6950.01</v>
      </c>
      <c r="K962" s="40">
        <v>67</v>
      </c>
      <c r="L962" s="45" t="s">
        <v>443</v>
      </c>
      <c r="M962" s="46" t="s">
        <v>441</v>
      </c>
      <c r="N962" s="40">
        <v>144</v>
      </c>
      <c r="O962" s="57">
        <v>46142</v>
      </c>
      <c r="P962" s="57">
        <v>46148</v>
      </c>
      <c r="Q962" s="49">
        <v>7</v>
      </c>
      <c r="R962" s="49">
        <v>3</v>
      </c>
      <c r="S962" s="58">
        <v>0.35</v>
      </c>
      <c r="T962" s="57">
        <v>46149</v>
      </c>
      <c r="U962" s="49">
        <v>7</v>
      </c>
      <c r="V962" s="42">
        <v>130</v>
      </c>
      <c r="W962" s="40">
        <v>0</v>
      </c>
      <c r="X962" s="59">
        <v>0</v>
      </c>
      <c r="Y962" s="40">
        <v>19</v>
      </c>
      <c r="Z962" s="56">
        <v>99782.286428571431</v>
      </c>
    </row>
    <row r="963" spans="1:26" x14ac:dyDescent="0.25">
      <c r="A963" s="38">
        <f>IFERROR(VLOOKUP(InteliPar[[#This Row],[Nombre de Articulo]],Productos[],4,FALSE),"00 Falta Info")</f>
        <v>0</v>
      </c>
      <c r="B963" s="34" t="str">
        <f>IFERROR(VLOOKUP(InteliPar[[#This Row],[Nombre de Articulo]],Productos[],3,FALSE),"00 Falta Info")</f>
        <v>Carnes</v>
      </c>
      <c r="C963" s="34" t="str">
        <f>IFERROR(VLOOKUP(InteliPar[[#This Row],[Nombre de Articulo]],Productos[],2,FALSE),"00 Falta Info")</f>
        <v>Vacuno</v>
      </c>
      <c r="D963" s="55">
        <v>46155</v>
      </c>
      <c r="E963" s="39" t="s">
        <v>106</v>
      </c>
      <c r="F963" s="40">
        <v>12</v>
      </c>
      <c r="G963" s="56">
        <v>141000</v>
      </c>
      <c r="H963" s="42">
        <v>47</v>
      </c>
      <c r="I963" s="43" t="s">
        <v>439</v>
      </c>
      <c r="J963" s="56">
        <v>3000</v>
      </c>
      <c r="K963" s="40">
        <v>25</v>
      </c>
      <c r="L963" s="45" t="s">
        <v>443</v>
      </c>
      <c r="M963" s="46" t="s">
        <v>441</v>
      </c>
      <c r="N963" s="40">
        <v>20</v>
      </c>
      <c r="O963" s="57">
        <v>46142</v>
      </c>
      <c r="P963" s="57">
        <v>46148</v>
      </c>
      <c r="Q963" s="49">
        <v>7</v>
      </c>
      <c r="R963" s="49">
        <v>3</v>
      </c>
      <c r="S963" s="58">
        <v>0.35</v>
      </c>
      <c r="T963" s="57">
        <v>46149</v>
      </c>
      <c r="U963" s="49">
        <v>7</v>
      </c>
      <c r="V963" s="42">
        <v>49</v>
      </c>
      <c r="W963" s="40">
        <v>2</v>
      </c>
      <c r="X963" s="59">
        <v>6000</v>
      </c>
      <c r="Y963" s="40">
        <v>13</v>
      </c>
      <c r="Z963" s="56">
        <v>0</v>
      </c>
    </row>
    <row r="964" spans="1:26" x14ac:dyDescent="0.25">
      <c r="A964" s="38">
        <f>IFERROR(VLOOKUP(InteliPar[[#This Row],[Nombre de Articulo]],Productos[],4,FALSE),"00 Falta Info")</f>
        <v>0</v>
      </c>
      <c r="B964" s="34" t="str">
        <f>IFERROR(VLOOKUP(InteliPar[[#This Row],[Nombre de Articulo]],Productos[],3,FALSE),"00 Falta Info")</f>
        <v>Pescado</v>
      </c>
      <c r="C964" s="34" t="str">
        <f>IFERROR(VLOOKUP(InteliPar[[#This Row],[Nombre de Articulo]],Productos[],2,FALSE),"00 Falta Info")</f>
        <v>Pescado</v>
      </c>
      <c r="D964" s="55">
        <v>46155</v>
      </c>
      <c r="E964" s="39" t="s">
        <v>86</v>
      </c>
      <c r="F964" s="40">
        <v>10.4</v>
      </c>
      <c r="G964" s="56">
        <v>294089</v>
      </c>
      <c r="H964" s="42">
        <v>31.34</v>
      </c>
      <c r="I964" s="43" t="s">
        <v>73</v>
      </c>
      <c r="J964" s="56">
        <v>9383.84</v>
      </c>
      <c r="K964" s="40">
        <v>10.4</v>
      </c>
      <c r="L964" s="45" t="s">
        <v>74</v>
      </c>
      <c r="M964" s="46" t="s">
        <v>444</v>
      </c>
      <c r="N964" s="40">
        <v>15</v>
      </c>
      <c r="O964" s="57">
        <v>46142</v>
      </c>
      <c r="P964" s="57">
        <v>46148</v>
      </c>
      <c r="Q964" s="49">
        <v>7</v>
      </c>
      <c r="R964" s="49">
        <v>3</v>
      </c>
      <c r="S964" s="58">
        <v>0.35</v>
      </c>
      <c r="T964" s="57">
        <v>46149</v>
      </c>
      <c r="U964" s="49">
        <v>7</v>
      </c>
      <c r="V964" s="42">
        <v>21</v>
      </c>
      <c r="W964" s="40">
        <v>0</v>
      </c>
      <c r="X964" s="59">
        <v>0</v>
      </c>
      <c r="Y964" s="40">
        <v>21</v>
      </c>
      <c r="Z964" s="56">
        <v>48795.968000000001</v>
      </c>
    </row>
    <row r="965" spans="1:26" x14ac:dyDescent="0.25">
      <c r="A965" s="38">
        <f>IFERROR(VLOOKUP(InteliPar[[#This Row],[Nombre de Articulo]],Productos[],4,FALSE),"00 Falta Info")</f>
        <v>0</v>
      </c>
      <c r="B965" s="34" t="str">
        <f>IFERROR(VLOOKUP(InteliPar[[#This Row],[Nombre de Articulo]],Productos[],3,FALSE),"00 Falta Info")</f>
        <v>Pescado</v>
      </c>
      <c r="C965" s="34" t="str">
        <f>IFERROR(VLOOKUP(InteliPar[[#This Row],[Nombre de Articulo]],Productos[],2,FALSE),"00 Falta Info")</f>
        <v>Pescado</v>
      </c>
      <c r="D965" s="55">
        <v>46155</v>
      </c>
      <c r="E965" s="39" t="s">
        <v>107</v>
      </c>
      <c r="F965" s="40">
        <v>5.4</v>
      </c>
      <c r="G965" s="56">
        <v>197187</v>
      </c>
      <c r="H965" s="42">
        <v>20.65</v>
      </c>
      <c r="I965" s="43" t="s">
        <v>73</v>
      </c>
      <c r="J965" s="56">
        <v>9549.94</v>
      </c>
      <c r="K965" s="40">
        <v>7.9</v>
      </c>
      <c r="L965" s="45" t="s">
        <v>74</v>
      </c>
      <c r="M965" s="46" t="s">
        <v>444</v>
      </c>
      <c r="N965" s="40">
        <v>0</v>
      </c>
      <c r="O965" s="57">
        <v>46142</v>
      </c>
      <c r="P965" s="57">
        <v>46148</v>
      </c>
      <c r="Q965" s="49">
        <v>7</v>
      </c>
      <c r="R965" s="49">
        <v>3</v>
      </c>
      <c r="S965" s="58">
        <v>0.35</v>
      </c>
      <c r="T965" s="57">
        <v>46149</v>
      </c>
      <c r="U965" s="49">
        <v>7</v>
      </c>
      <c r="V965" s="42">
        <v>16</v>
      </c>
      <c r="W965" s="40">
        <v>0</v>
      </c>
      <c r="X965" s="59">
        <v>0</v>
      </c>
      <c r="Y965" s="40">
        <v>18</v>
      </c>
      <c r="Z965" s="56">
        <v>5388.8947142857141</v>
      </c>
    </row>
    <row r="966" spans="1:26" x14ac:dyDescent="0.25">
      <c r="A966" s="38">
        <f>IFERROR(VLOOKUP(InteliPar[[#This Row],[Nombre de Articulo]],Productos[],4,FALSE),"00 Falta Info")</f>
        <v>0</v>
      </c>
      <c r="B966" s="34" t="str">
        <f>IFERROR(VLOOKUP(InteliPar[[#This Row],[Nombre de Articulo]],Productos[],3,FALSE),"00 Falta Info")</f>
        <v>Pescado</v>
      </c>
      <c r="C966" s="34" t="str">
        <f>IFERROR(VLOOKUP(InteliPar[[#This Row],[Nombre de Articulo]],Productos[],2,FALSE),"00 Falta Info")</f>
        <v>Pescado</v>
      </c>
      <c r="D966" s="55">
        <v>46155</v>
      </c>
      <c r="E966" s="39" t="s">
        <v>109</v>
      </c>
      <c r="F966" s="40">
        <v>28.6</v>
      </c>
      <c r="G966" s="56">
        <v>378833</v>
      </c>
      <c r="H966" s="42">
        <v>33.32</v>
      </c>
      <c r="I966" s="43" t="s">
        <v>73</v>
      </c>
      <c r="J966" s="56">
        <v>11370.9</v>
      </c>
      <c r="K966" s="40">
        <v>28.6</v>
      </c>
      <c r="L966" s="45" t="s">
        <v>74</v>
      </c>
      <c r="M966" s="46" t="s">
        <v>444</v>
      </c>
      <c r="N966" s="40">
        <v>17.2</v>
      </c>
      <c r="O966" s="57">
        <v>46142</v>
      </c>
      <c r="P966" s="57">
        <v>46148</v>
      </c>
      <c r="Q966" s="49">
        <v>7</v>
      </c>
      <c r="R966" s="49">
        <v>3</v>
      </c>
      <c r="S966" s="58">
        <v>0.35</v>
      </c>
      <c r="T966" s="57">
        <v>46149</v>
      </c>
      <c r="U966" s="49">
        <v>7</v>
      </c>
      <c r="V966" s="42">
        <v>56</v>
      </c>
      <c r="W966" s="40">
        <v>23</v>
      </c>
      <c r="X966" s="59">
        <v>261530.69999999998</v>
      </c>
      <c r="Y966" s="40">
        <v>8</v>
      </c>
      <c r="Z966" s="56">
        <v>0</v>
      </c>
    </row>
    <row r="967" spans="1:26" x14ac:dyDescent="0.25">
      <c r="A967" s="38">
        <f>IFERROR(VLOOKUP(InteliPar[[#This Row],[Nombre de Articulo]],Productos[],4,FALSE),"00 Falta Info")</f>
        <v>0</v>
      </c>
      <c r="B967" s="34" t="str">
        <f>IFERROR(VLOOKUP(InteliPar[[#This Row],[Nombre de Articulo]],Productos[],3,FALSE),"00 Falta Info")</f>
        <v>Pescado</v>
      </c>
      <c r="C967" s="34" t="str">
        <f>IFERROR(VLOOKUP(InteliPar[[#This Row],[Nombre de Articulo]],Productos[],2,FALSE),"00 Falta Info")</f>
        <v>Pescado</v>
      </c>
      <c r="D967" s="55">
        <v>46155</v>
      </c>
      <c r="E967" s="39" t="s">
        <v>161</v>
      </c>
      <c r="F967" s="40"/>
      <c r="G967" s="56">
        <v>2615.27</v>
      </c>
      <c r="H967" s="42">
        <v>0.28999999999999998</v>
      </c>
      <c r="I967" s="43" t="s">
        <v>73</v>
      </c>
      <c r="J967" s="56">
        <v>8990</v>
      </c>
      <c r="K967" s="40">
        <v>1.4</v>
      </c>
      <c r="L967" s="45" t="s">
        <v>74</v>
      </c>
      <c r="M967" s="46" t="s">
        <v>445</v>
      </c>
      <c r="N967" s="40">
        <v>0</v>
      </c>
      <c r="O967" s="57">
        <v>46142</v>
      </c>
      <c r="P967" s="57">
        <v>46148</v>
      </c>
      <c r="Q967" s="49">
        <v>7</v>
      </c>
      <c r="R967" s="49">
        <v>3</v>
      </c>
      <c r="S967" s="58">
        <v>0.35</v>
      </c>
      <c r="T967" s="57">
        <v>46149</v>
      </c>
      <c r="U967" s="49">
        <v>7</v>
      </c>
      <c r="V967" s="42">
        <v>3</v>
      </c>
      <c r="W967" s="40">
        <v>3</v>
      </c>
      <c r="X967" s="59">
        <v>26970</v>
      </c>
      <c r="Y967" s="40">
        <v>1</v>
      </c>
      <c r="Z967" s="56">
        <v>0</v>
      </c>
    </row>
    <row r="968" spans="1:26" x14ac:dyDescent="0.25">
      <c r="A968" s="38">
        <f>IFERROR(VLOOKUP(InteliPar[[#This Row],[Nombre de Articulo]],Productos[],4,FALSE),"00 Falta Info")</f>
        <v>0</v>
      </c>
      <c r="B968" s="34" t="str">
        <f>IFERROR(VLOOKUP(InteliPar[[#This Row],[Nombre de Articulo]],Productos[],3,FALSE),"00 Falta Info")</f>
        <v>Pescado</v>
      </c>
      <c r="C968" s="34" t="str">
        <f>IFERROR(VLOOKUP(InteliPar[[#This Row],[Nombre de Articulo]],Productos[],2,FALSE),"00 Falta Info")</f>
        <v>Pescado</v>
      </c>
      <c r="D968" s="55">
        <v>46155</v>
      </c>
      <c r="E968" s="39" t="s">
        <v>108</v>
      </c>
      <c r="F968" s="40">
        <v>21.7</v>
      </c>
      <c r="G968" s="56">
        <v>196510</v>
      </c>
      <c r="H968" s="42">
        <v>24.57</v>
      </c>
      <c r="I968" s="43" t="s">
        <v>73</v>
      </c>
      <c r="J968" s="56">
        <v>7996.9</v>
      </c>
      <c r="K968" s="40">
        <v>36</v>
      </c>
      <c r="L968" s="45" t="s">
        <v>74</v>
      </c>
      <c r="M968" s="46" t="s">
        <v>445</v>
      </c>
      <c r="N968" s="40">
        <v>15.1</v>
      </c>
      <c r="O968" s="57">
        <v>46142</v>
      </c>
      <c r="P968" s="57">
        <v>46148</v>
      </c>
      <c r="Q968" s="49">
        <v>7</v>
      </c>
      <c r="R968" s="49">
        <v>3</v>
      </c>
      <c r="S968" s="58">
        <v>0.35</v>
      </c>
      <c r="T968" s="57">
        <v>46149</v>
      </c>
      <c r="U968" s="49">
        <v>7</v>
      </c>
      <c r="V968" s="42">
        <v>70</v>
      </c>
      <c r="W968" s="40">
        <v>46</v>
      </c>
      <c r="X968" s="59">
        <v>367857.39999999997</v>
      </c>
      <c r="Y968" s="40">
        <v>5</v>
      </c>
      <c r="Z968" s="56">
        <v>0</v>
      </c>
    </row>
    <row r="969" spans="1:26" x14ac:dyDescent="0.25">
      <c r="A969" s="38">
        <f>IFERROR(VLOOKUP(InteliPar[[#This Row],[Nombre de Articulo]],Productos[],4,FALSE),"00 Falta Info")</f>
        <v>0</v>
      </c>
      <c r="B969" s="34" t="str">
        <f>IFERROR(VLOOKUP(InteliPar[[#This Row],[Nombre de Articulo]],Productos[],3,FALSE),"00 Falta Info")</f>
        <v>Mariscos</v>
      </c>
      <c r="C969" s="34" t="str">
        <f>IFERROR(VLOOKUP(InteliPar[[#This Row],[Nombre de Articulo]],Productos[],2,FALSE),"00 Falta Info")</f>
        <v>Mariscos</v>
      </c>
      <c r="D969" s="55">
        <v>46155</v>
      </c>
      <c r="E969" s="39" t="s">
        <v>110</v>
      </c>
      <c r="F969" s="40">
        <v>17.8</v>
      </c>
      <c r="G969" s="56">
        <v>28285</v>
      </c>
      <c r="H969" s="42">
        <v>12.75</v>
      </c>
      <c r="I969" s="43" t="s">
        <v>73</v>
      </c>
      <c r="J969" s="56">
        <v>2218</v>
      </c>
      <c r="K969" s="40">
        <v>17.8</v>
      </c>
      <c r="L969" s="45" t="s">
        <v>74</v>
      </c>
      <c r="M969" s="46" t="s">
        <v>460</v>
      </c>
      <c r="N969" s="40">
        <v>13</v>
      </c>
      <c r="O969" s="57">
        <v>46142</v>
      </c>
      <c r="P969" s="57">
        <v>46148</v>
      </c>
      <c r="Q969" s="49">
        <v>7</v>
      </c>
      <c r="R969" s="49">
        <v>3</v>
      </c>
      <c r="S969" s="58">
        <v>0.35</v>
      </c>
      <c r="T969" s="57">
        <v>46149</v>
      </c>
      <c r="U969" s="49">
        <v>7</v>
      </c>
      <c r="V969" s="42">
        <v>35</v>
      </c>
      <c r="W969" s="40">
        <v>23</v>
      </c>
      <c r="X969" s="59">
        <v>51014</v>
      </c>
      <c r="Y969" s="40">
        <v>5</v>
      </c>
      <c r="Z969" s="56">
        <v>0</v>
      </c>
    </row>
    <row r="970" spans="1:26" x14ac:dyDescent="0.25">
      <c r="A970" s="38">
        <f>IFERROR(VLOOKUP(InteliPar[[#This Row],[Nombre de Articulo]],Productos[],4,FALSE),"00 Falta Info")</f>
        <v>0</v>
      </c>
      <c r="B970" s="34" t="str">
        <f>IFERROR(VLOOKUP(InteliPar[[#This Row],[Nombre de Articulo]],Productos[],3,FALSE),"00 Falta Info")</f>
        <v>Mariscos</v>
      </c>
      <c r="C970" s="34" t="str">
        <f>IFERROR(VLOOKUP(InteliPar[[#This Row],[Nombre de Articulo]],Productos[],2,FALSE),"00 Falta Info")</f>
        <v>Mariscos</v>
      </c>
      <c r="D970" s="55">
        <v>46155</v>
      </c>
      <c r="E970" s="39" t="s">
        <v>111</v>
      </c>
      <c r="F970" s="40">
        <v>5.8</v>
      </c>
      <c r="G970" s="56">
        <v>144942</v>
      </c>
      <c r="H970" s="42">
        <v>24.01</v>
      </c>
      <c r="I970" s="43" t="s">
        <v>73</v>
      </c>
      <c r="J970" s="56">
        <v>6036.1</v>
      </c>
      <c r="K970" s="40">
        <v>8.6999999999999993</v>
      </c>
      <c r="L970" s="45" t="s">
        <v>74</v>
      </c>
      <c r="M970" s="46" t="s">
        <v>444</v>
      </c>
      <c r="N970" s="40">
        <v>10</v>
      </c>
      <c r="O970" s="57">
        <v>46142</v>
      </c>
      <c r="P970" s="57">
        <v>46148</v>
      </c>
      <c r="Q970" s="49">
        <v>7</v>
      </c>
      <c r="R970" s="49">
        <v>3</v>
      </c>
      <c r="S970" s="58">
        <v>0.35</v>
      </c>
      <c r="T970" s="57">
        <v>46149</v>
      </c>
      <c r="U970" s="49">
        <v>7</v>
      </c>
      <c r="V970" s="42">
        <v>17</v>
      </c>
      <c r="W970" s="40">
        <v>0</v>
      </c>
      <c r="X970" s="59">
        <v>0</v>
      </c>
      <c r="Y970" s="40">
        <v>19</v>
      </c>
      <c r="Z970" s="56">
        <v>11253.014999999998</v>
      </c>
    </row>
    <row r="971" spans="1:26" x14ac:dyDescent="0.25">
      <c r="A971" s="38">
        <f>IFERROR(VLOOKUP(InteliPar[[#This Row],[Nombre de Articulo]],Productos[],4,FALSE),"00 Falta Info")</f>
        <v>0</v>
      </c>
      <c r="B971" s="34" t="str">
        <f>IFERROR(VLOOKUP(InteliPar[[#This Row],[Nombre de Articulo]],Productos[],3,FALSE),"00 Falta Info")</f>
        <v>Mariscos</v>
      </c>
      <c r="C971" s="34" t="str">
        <f>IFERROR(VLOOKUP(InteliPar[[#This Row],[Nombre de Articulo]],Productos[],2,FALSE),"00 Falta Info")</f>
        <v>Mariscos</v>
      </c>
      <c r="D971" s="55">
        <v>46155</v>
      </c>
      <c r="E971" s="39" t="s">
        <v>112</v>
      </c>
      <c r="F971" s="40">
        <v>8.5</v>
      </c>
      <c r="G971" s="56">
        <v>244887</v>
      </c>
      <c r="H971" s="42">
        <v>18.14</v>
      </c>
      <c r="I971" s="43" t="s">
        <v>73</v>
      </c>
      <c r="J971" s="56">
        <v>13499.78</v>
      </c>
      <c r="K971" s="40">
        <v>8.5</v>
      </c>
      <c r="L971" s="45" t="s">
        <v>74</v>
      </c>
      <c r="M971" s="46" t="s">
        <v>444</v>
      </c>
      <c r="N971" s="40">
        <v>0</v>
      </c>
      <c r="O971" s="57">
        <v>46142</v>
      </c>
      <c r="P971" s="57">
        <v>46148</v>
      </c>
      <c r="Q971" s="49">
        <v>7</v>
      </c>
      <c r="R971" s="49">
        <v>3</v>
      </c>
      <c r="S971" s="58">
        <v>0.35</v>
      </c>
      <c r="T971" s="57">
        <v>46149</v>
      </c>
      <c r="U971" s="49">
        <v>7</v>
      </c>
      <c r="V971" s="42">
        <v>17</v>
      </c>
      <c r="W971" s="40">
        <v>0</v>
      </c>
      <c r="X971" s="59">
        <v>0</v>
      </c>
      <c r="Y971" s="40">
        <v>15</v>
      </c>
      <c r="Z971" s="56">
        <v>0</v>
      </c>
    </row>
    <row r="972" spans="1:26" x14ac:dyDescent="0.25">
      <c r="A972" s="38">
        <f>IFERROR(VLOOKUP(InteliPar[[#This Row],[Nombre de Articulo]],Productos[],4,FALSE),"00 Falta Info")</f>
        <v>0</v>
      </c>
      <c r="B972" s="34" t="str">
        <f>IFERROR(VLOOKUP(InteliPar[[#This Row],[Nombre de Articulo]],Productos[],3,FALSE),"00 Falta Info")</f>
        <v>Mariscos</v>
      </c>
      <c r="C972" s="34" t="str">
        <f>IFERROR(VLOOKUP(InteliPar[[#This Row],[Nombre de Articulo]],Productos[],2,FALSE),"00 Falta Info")</f>
        <v>Mariscos</v>
      </c>
      <c r="D972" s="55">
        <v>46155</v>
      </c>
      <c r="E972" s="39" t="s">
        <v>113</v>
      </c>
      <c r="F972" s="40">
        <v>4.4000000000000004</v>
      </c>
      <c r="G972" s="56">
        <v>876325</v>
      </c>
      <c r="H972" s="42">
        <v>32.229999999999997</v>
      </c>
      <c r="I972" s="43" t="s">
        <v>73</v>
      </c>
      <c r="J972" s="56">
        <v>27186.43</v>
      </c>
      <c r="K972" s="40">
        <v>4.4000000000000004</v>
      </c>
      <c r="L972" s="45" t="s">
        <v>74</v>
      </c>
      <c r="M972" s="46" t="s">
        <v>447</v>
      </c>
      <c r="N972" s="40">
        <v>0</v>
      </c>
      <c r="O972" s="57">
        <v>46142</v>
      </c>
      <c r="P972" s="57">
        <v>46148</v>
      </c>
      <c r="Q972" s="49">
        <v>7</v>
      </c>
      <c r="R972" s="49">
        <v>3</v>
      </c>
      <c r="S972" s="58">
        <v>0.35</v>
      </c>
      <c r="T972" s="57">
        <v>46149</v>
      </c>
      <c r="U972" s="49">
        <v>7</v>
      </c>
      <c r="V972" s="42">
        <v>9</v>
      </c>
      <c r="W972" s="40">
        <v>0</v>
      </c>
      <c r="X972" s="59">
        <v>0</v>
      </c>
      <c r="Y972" s="40">
        <v>51</v>
      </c>
      <c r="Z972" s="56">
        <v>572468.54028571444</v>
      </c>
    </row>
    <row r="973" spans="1:26" x14ac:dyDescent="0.25">
      <c r="A973" s="38">
        <f>IFERROR(VLOOKUP(InteliPar[[#This Row],[Nombre de Articulo]],Productos[],4,FALSE),"00 Falta Info")</f>
        <v>0</v>
      </c>
      <c r="B973" s="34" t="str">
        <f>IFERROR(VLOOKUP(InteliPar[[#This Row],[Nombre de Articulo]],Productos[],3,FALSE),"00 Falta Info")</f>
        <v>Mariscos</v>
      </c>
      <c r="C973" s="34" t="str">
        <f>IFERROR(VLOOKUP(InteliPar[[#This Row],[Nombre de Articulo]],Productos[],2,FALSE),"00 Falta Info")</f>
        <v>Mariscos</v>
      </c>
      <c r="D973" s="55">
        <v>46155</v>
      </c>
      <c r="E973" s="39" t="s">
        <v>114</v>
      </c>
      <c r="F973" s="40">
        <v>-1.4</v>
      </c>
      <c r="G973" s="56">
        <v>98990.5</v>
      </c>
      <c r="H973" s="42">
        <v>6.63</v>
      </c>
      <c r="I973" s="43" t="s">
        <v>73</v>
      </c>
      <c r="J973" s="56">
        <v>14926.79</v>
      </c>
      <c r="K973" s="40">
        <v>3.7</v>
      </c>
      <c r="L973" s="45" t="s">
        <v>74</v>
      </c>
      <c r="M973" s="46" t="s">
        <v>444</v>
      </c>
      <c r="N973" s="40">
        <v>0</v>
      </c>
      <c r="O973" s="57">
        <v>46142</v>
      </c>
      <c r="P973" s="57">
        <v>46148</v>
      </c>
      <c r="Q973" s="49">
        <v>7</v>
      </c>
      <c r="R973" s="49">
        <v>3</v>
      </c>
      <c r="S973" s="58">
        <v>0.35</v>
      </c>
      <c r="T973" s="57">
        <v>46149</v>
      </c>
      <c r="U973" s="49">
        <v>7</v>
      </c>
      <c r="V973" s="42">
        <v>8</v>
      </c>
      <c r="W973" s="40">
        <v>2</v>
      </c>
      <c r="X973" s="59">
        <v>29853.58</v>
      </c>
      <c r="Y973" s="40">
        <v>13</v>
      </c>
      <c r="Z973" s="56">
        <v>0</v>
      </c>
    </row>
    <row r="974" spans="1:26" x14ac:dyDescent="0.25">
      <c r="A974" s="38">
        <f>IFERROR(VLOOKUP(InteliPar[[#This Row],[Nombre de Articulo]],Productos[],4,FALSE),"00 Falta Info")</f>
        <v>0</v>
      </c>
      <c r="B974" s="34" t="str">
        <f>IFERROR(VLOOKUP(InteliPar[[#This Row],[Nombre de Articulo]],Productos[],3,FALSE),"00 Falta Info")</f>
        <v>Mariscos</v>
      </c>
      <c r="C974" s="34" t="str">
        <f>IFERROR(VLOOKUP(InteliPar[[#This Row],[Nombre de Articulo]],Productos[],2,FALSE),"00 Falta Info")</f>
        <v>Mariscos</v>
      </c>
      <c r="D974" s="55">
        <v>46155</v>
      </c>
      <c r="E974" s="39" t="s">
        <v>115</v>
      </c>
      <c r="F974" s="40">
        <v>2.5</v>
      </c>
      <c r="G974" s="56">
        <v>94739.199999999997</v>
      </c>
      <c r="H974" s="42">
        <v>6.36</v>
      </c>
      <c r="I974" s="43" t="s">
        <v>73</v>
      </c>
      <c r="J974" s="56">
        <v>14900</v>
      </c>
      <c r="K974" s="40">
        <v>2.5</v>
      </c>
      <c r="L974" s="45" t="s">
        <v>74</v>
      </c>
      <c r="M974" s="46" t="s">
        <v>444</v>
      </c>
      <c r="N974" s="40">
        <v>0</v>
      </c>
      <c r="O974" s="57">
        <v>46142</v>
      </c>
      <c r="P974" s="57">
        <v>46148</v>
      </c>
      <c r="Q974" s="49">
        <v>7</v>
      </c>
      <c r="R974" s="49">
        <v>3</v>
      </c>
      <c r="S974" s="58">
        <v>0.35</v>
      </c>
      <c r="T974" s="57">
        <v>46149</v>
      </c>
      <c r="U974" s="49">
        <v>7</v>
      </c>
      <c r="V974" s="42">
        <v>5</v>
      </c>
      <c r="W974" s="40">
        <v>0</v>
      </c>
      <c r="X974" s="59">
        <v>0</v>
      </c>
      <c r="Y974" s="40">
        <v>18</v>
      </c>
      <c r="Z974" s="56">
        <v>2660.7142857142858</v>
      </c>
    </row>
    <row r="975" spans="1:26" x14ac:dyDescent="0.25">
      <c r="A975" s="38">
        <f>IFERROR(VLOOKUP(InteliPar[[#This Row],[Nombre de Articulo]],Productos[],4,FALSE),"00 Falta Info")</f>
        <v>0</v>
      </c>
      <c r="B975" s="34" t="str">
        <f>IFERROR(VLOOKUP(InteliPar[[#This Row],[Nombre de Articulo]],Productos[],3,FALSE),"00 Falta Info")</f>
        <v>Mariscos</v>
      </c>
      <c r="C975" s="34" t="str">
        <f>IFERROR(VLOOKUP(InteliPar[[#This Row],[Nombre de Articulo]],Productos[],2,FALSE),"00 Falta Info")</f>
        <v>Mariscos</v>
      </c>
      <c r="D975" s="55">
        <v>46155</v>
      </c>
      <c r="E975" s="39" t="s">
        <v>116</v>
      </c>
      <c r="F975" s="40">
        <v>7.4</v>
      </c>
      <c r="G975" s="56">
        <v>13104</v>
      </c>
      <c r="H975" s="42">
        <v>1.56</v>
      </c>
      <c r="I975" s="43" t="s">
        <v>73</v>
      </c>
      <c r="J975" s="56">
        <v>8400</v>
      </c>
      <c r="K975" s="40">
        <v>7.8</v>
      </c>
      <c r="L975" s="45" t="s">
        <v>74</v>
      </c>
      <c r="M975" s="46" t="s">
        <v>460</v>
      </c>
      <c r="N975" s="40">
        <v>0</v>
      </c>
      <c r="O975" s="57">
        <v>46142</v>
      </c>
      <c r="P975" s="57">
        <v>46148</v>
      </c>
      <c r="Q975" s="49">
        <v>7</v>
      </c>
      <c r="R975" s="49">
        <v>3</v>
      </c>
      <c r="S975" s="58">
        <v>0.35</v>
      </c>
      <c r="T975" s="57">
        <v>46149</v>
      </c>
      <c r="U975" s="49">
        <v>7</v>
      </c>
      <c r="V975" s="42">
        <v>16</v>
      </c>
      <c r="W975" s="40">
        <v>15</v>
      </c>
      <c r="X975" s="59">
        <v>126000</v>
      </c>
      <c r="Y975" s="40">
        <v>1</v>
      </c>
      <c r="Z975" s="56">
        <v>0</v>
      </c>
    </row>
    <row r="976" spans="1:26" x14ac:dyDescent="0.25">
      <c r="A976" s="38">
        <f>IFERROR(VLOOKUP(InteliPar[[#This Row],[Nombre de Articulo]],Productos[],4,FALSE),"00 Falta Info")</f>
        <v>0</v>
      </c>
      <c r="B976" s="34" t="str">
        <f>IFERROR(VLOOKUP(InteliPar[[#This Row],[Nombre de Articulo]],Productos[],3,FALSE),"00 Falta Info")</f>
        <v>Mariscos</v>
      </c>
      <c r="C976" s="34" t="str">
        <f>IFERROR(VLOOKUP(InteliPar[[#This Row],[Nombre de Articulo]],Productos[],2,FALSE),"00 Falta Info")</f>
        <v>Mariscos</v>
      </c>
      <c r="D976" s="55">
        <v>46155</v>
      </c>
      <c r="E976" s="39" t="s">
        <v>117</v>
      </c>
      <c r="F976" s="40">
        <v>19.399999999999999</v>
      </c>
      <c r="G976" s="56">
        <v>626377</v>
      </c>
      <c r="H976" s="42">
        <v>67.91</v>
      </c>
      <c r="I976" s="43" t="s">
        <v>73</v>
      </c>
      <c r="J976" s="56">
        <v>9224</v>
      </c>
      <c r="K976" s="40">
        <v>19.399999999999999</v>
      </c>
      <c r="L976" s="45" t="s">
        <v>74</v>
      </c>
      <c r="M976" s="46" t="s">
        <v>447</v>
      </c>
      <c r="N976" s="40">
        <v>0</v>
      </c>
      <c r="O976" s="57">
        <v>46142</v>
      </c>
      <c r="P976" s="57">
        <v>46148</v>
      </c>
      <c r="Q976" s="49">
        <v>7</v>
      </c>
      <c r="R976" s="49">
        <v>3</v>
      </c>
      <c r="S976" s="58">
        <v>0.35</v>
      </c>
      <c r="T976" s="57">
        <v>46149</v>
      </c>
      <c r="U976" s="49">
        <v>7</v>
      </c>
      <c r="V976" s="42">
        <v>38</v>
      </c>
      <c r="W976" s="40">
        <v>0</v>
      </c>
      <c r="X976" s="59">
        <v>0</v>
      </c>
      <c r="Y976" s="40">
        <v>25</v>
      </c>
      <c r="Z976" s="56">
        <v>191727.42857142855</v>
      </c>
    </row>
    <row r="977" spans="1:26" x14ac:dyDescent="0.25">
      <c r="A977" s="38">
        <f>IFERROR(VLOOKUP(InteliPar[[#This Row],[Nombre de Articulo]],Productos[],4,FALSE),"00 Falta Info")</f>
        <v>0</v>
      </c>
      <c r="B977" s="34" t="str">
        <f>IFERROR(VLOOKUP(InteliPar[[#This Row],[Nombre de Articulo]],Productos[],3,FALSE),"00 Falta Info")</f>
        <v>Embutidos</v>
      </c>
      <c r="C977" s="34" t="str">
        <f>IFERROR(VLOOKUP(InteliPar[[#This Row],[Nombre de Articulo]],Productos[],2,FALSE),"00 Falta Info")</f>
        <v>Embutidos</v>
      </c>
      <c r="D977" s="55">
        <v>46155</v>
      </c>
      <c r="E977" s="39" t="s">
        <v>93</v>
      </c>
      <c r="F977" s="40">
        <v>3.1</v>
      </c>
      <c r="G977" s="56">
        <v>150605</v>
      </c>
      <c r="H977" s="42">
        <v>7.25</v>
      </c>
      <c r="I977" s="43" t="s">
        <v>73</v>
      </c>
      <c r="J977" s="56">
        <v>20775.57</v>
      </c>
      <c r="K977" s="40">
        <v>5.6</v>
      </c>
      <c r="L977" s="45" t="s">
        <v>74</v>
      </c>
      <c r="M977" s="46" t="s">
        <v>448</v>
      </c>
      <c r="N977" s="40">
        <v>6</v>
      </c>
      <c r="O977" s="57">
        <v>46142</v>
      </c>
      <c r="P977" s="57">
        <v>46148</v>
      </c>
      <c r="Q977" s="49">
        <v>7</v>
      </c>
      <c r="R977" s="49">
        <v>3</v>
      </c>
      <c r="S977" s="58">
        <v>0.35</v>
      </c>
      <c r="T977" s="57">
        <v>46149</v>
      </c>
      <c r="U977" s="49">
        <v>7</v>
      </c>
      <c r="V977" s="42">
        <v>11</v>
      </c>
      <c r="W977" s="40">
        <v>4</v>
      </c>
      <c r="X977" s="59">
        <v>83102.28</v>
      </c>
      <c r="Y977" s="40">
        <v>9</v>
      </c>
      <c r="Z977" s="56">
        <v>0</v>
      </c>
    </row>
    <row r="978" spans="1:26" x14ac:dyDescent="0.25">
      <c r="A978" s="38">
        <f>IFERROR(VLOOKUP(InteliPar[[#This Row],[Nombre de Articulo]],Productos[],4,FALSE),"00 Falta Info")</f>
        <v>0</v>
      </c>
      <c r="B978" s="34" t="str">
        <f>IFERROR(VLOOKUP(InteliPar[[#This Row],[Nombre de Articulo]],Productos[],3,FALSE),"00 Falta Info")</f>
        <v>Embutidos</v>
      </c>
      <c r="C978" s="34" t="str">
        <f>IFERROR(VLOOKUP(InteliPar[[#This Row],[Nombre de Articulo]],Productos[],2,FALSE),"00 Falta Info")</f>
        <v>Embutidos</v>
      </c>
      <c r="D978" s="55">
        <v>46155</v>
      </c>
      <c r="E978" s="39" t="s">
        <v>94</v>
      </c>
      <c r="F978" s="40">
        <v>1.2</v>
      </c>
      <c r="G978" s="56">
        <v>42148.1</v>
      </c>
      <c r="H978" s="42">
        <v>4.2300000000000004</v>
      </c>
      <c r="I978" s="43" t="s">
        <v>73</v>
      </c>
      <c r="J978" s="56">
        <v>9961.74</v>
      </c>
      <c r="K978" s="40">
        <v>2</v>
      </c>
      <c r="L978" s="45" t="s">
        <v>74</v>
      </c>
      <c r="M978" s="46" t="s">
        <v>449</v>
      </c>
      <c r="N978" s="40">
        <v>4</v>
      </c>
      <c r="O978" s="57">
        <v>46142</v>
      </c>
      <c r="P978" s="57">
        <v>46148</v>
      </c>
      <c r="Q978" s="49">
        <v>7</v>
      </c>
      <c r="R978" s="49">
        <v>3</v>
      </c>
      <c r="S978" s="58">
        <v>0.35</v>
      </c>
      <c r="T978" s="57">
        <v>46149</v>
      </c>
      <c r="U978" s="49">
        <v>7</v>
      </c>
      <c r="V978" s="42">
        <v>4</v>
      </c>
      <c r="W978" s="40">
        <v>0</v>
      </c>
      <c r="X978" s="59">
        <v>0</v>
      </c>
      <c r="Y978" s="40">
        <v>15</v>
      </c>
      <c r="Z978" s="56">
        <v>0</v>
      </c>
    </row>
    <row r="979" spans="1:26" x14ac:dyDescent="0.25">
      <c r="A979" s="38">
        <f>IFERROR(VLOOKUP(InteliPar[[#This Row],[Nombre de Articulo]],Productos[],4,FALSE),"00 Falta Info")</f>
        <v>0</v>
      </c>
      <c r="B979" s="34" t="str">
        <f>IFERROR(VLOOKUP(InteliPar[[#This Row],[Nombre de Articulo]],Productos[],3,FALSE),"00 Falta Info")</f>
        <v>Lacteos</v>
      </c>
      <c r="C979" s="34" t="str">
        <f>IFERROR(VLOOKUP(InteliPar[[#This Row],[Nombre de Articulo]],Productos[],2,FALSE),"00 Falta Info")</f>
        <v>Quesos</v>
      </c>
      <c r="D979" s="55">
        <v>46155</v>
      </c>
      <c r="E979" s="39" t="s">
        <v>118</v>
      </c>
      <c r="F979" s="40">
        <v>45</v>
      </c>
      <c r="G979" s="56">
        <v>427379</v>
      </c>
      <c r="H979" s="42">
        <v>102</v>
      </c>
      <c r="I979" s="43" t="s">
        <v>450</v>
      </c>
      <c r="J979" s="56">
        <v>4189.99</v>
      </c>
      <c r="K979" s="40">
        <v>50</v>
      </c>
      <c r="L979" s="45" t="s">
        <v>451</v>
      </c>
      <c r="M979" s="46" t="s">
        <v>452</v>
      </c>
      <c r="N979" s="40">
        <v>32</v>
      </c>
      <c r="O979" s="57">
        <v>46142</v>
      </c>
      <c r="P979" s="57">
        <v>46148</v>
      </c>
      <c r="Q979" s="49">
        <v>7</v>
      </c>
      <c r="R979" s="49">
        <v>3</v>
      </c>
      <c r="S979" s="58">
        <v>0.35</v>
      </c>
      <c r="T979" s="57">
        <v>46149</v>
      </c>
      <c r="U979" s="49">
        <v>7</v>
      </c>
      <c r="V979" s="42">
        <v>97</v>
      </c>
      <c r="W979" s="40">
        <v>0</v>
      </c>
      <c r="X979" s="59">
        <v>0</v>
      </c>
      <c r="Y979" s="40">
        <v>14</v>
      </c>
      <c r="Z979" s="56">
        <v>0</v>
      </c>
    </row>
    <row r="980" spans="1:26" x14ac:dyDescent="0.25">
      <c r="A980" s="38">
        <f>IFERROR(VLOOKUP(InteliPar[[#This Row],[Nombre de Articulo]],Productos[],4,FALSE),"00 Falta Info")</f>
        <v>0</v>
      </c>
      <c r="B980" s="34" t="str">
        <f>IFERROR(VLOOKUP(InteliPar[[#This Row],[Nombre de Articulo]],Productos[],3,FALSE),"00 Falta Info")</f>
        <v>Lacteos</v>
      </c>
      <c r="C980" s="34" t="str">
        <f>IFERROR(VLOOKUP(InteliPar[[#This Row],[Nombre de Articulo]],Productos[],2,FALSE),"00 Falta Info")</f>
        <v>Quesos</v>
      </c>
      <c r="D980" s="55">
        <v>46155</v>
      </c>
      <c r="E980" s="39" t="s">
        <v>120</v>
      </c>
      <c r="F980" s="40">
        <v>22.9</v>
      </c>
      <c r="G980" s="56">
        <v>491968</v>
      </c>
      <c r="H980" s="42">
        <v>39.71</v>
      </c>
      <c r="I980" s="43" t="s">
        <v>73</v>
      </c>
      <c r="J980" s="56">
        <v>12390</v>
      </c>
      <c r="K980" s="40">
        <v>36.4</v>
      </c>
      <c r="L980" s="45" t="s">
        <v>74</v>
      </c>
      <c r="M980" s="46" t="s">
        <v>452</v>
      </c>
      <c r="N980" s="40">
        <v>20</v>
      </c>
      <c r="O980" s="57">
        <v>46142</v>
      </c>
      <c r="P980" s="57">
        <v>46148</v>
      </c>
      <c r="Q980" s="49">
        <v>7</v>
      </c>
      <c r="R980" s="49">
        <v>3</v>
      </c>
      <c r="S980" s="58">
        <v>0.35</v>
      </c>
      <c r="T980" s="57">
        <v>46149</v>
      </c>
      <c r="U980" s="49">
        <v>7</v>
      </c>
      <c r="V980" s="42">
        <v>71</v>
      </c>
      <c r="W980" s="40">
        <v>32</v>
      </c>
      <c r="X980" s="59">
        <v>396480</v>
      </c>
      <c r="Y980" s="40">
        <v>8</v>
      </c>
      <c r="Z980" s="56">
        <v>0</v>
      </c>
    </row>
    <row r="981" spans="1:26" x14ac:dyDescent="0.25">
      <c r="A981" s="38">
        <f>IFERROR(VLOOKUP(InteliPar[[#This Row],[Nombre de Articulo]],Productos[],4,FALSE),"00 Falta Info")</f>
        <v>0</v>
      </c>
      <c r="B981" s="34" t="str">
        <f>IFERROR(VLOOKUP(InteliPar[[#This Row],[Nombre de Articulo]],Productos[],3,FALSE),"00 Falta Info")</f>
        <v>Lacteos</v>
      </c>
      <c r="C981" s="34" t="str">
        <f>IFERROR(VLOOKUP(InteliPar[[#This Row],[Nombre de Articulo]],Productos[],2,FALSE),"00 Falta Info")</f>
        <v>Quesos</v>
      </c>
      <c r="D981" s="55">
        <v>46155</v>
      </c>
      <c r="E981" s="39" t="s">
        <v>88</v>
      </c>
      <c r="F981" s="40">
        <v>1.9</v>
      </c>
      <c r="G981" s="56">
        <v>96242.9</v>
      </c>
      <c r="H981" s="42">
        <v>7.41</v>
      </c>
      <c r="I981" s="43" t="s">
        <v>73</v>
      </c>
      <c r="J981" s="56">
        <v>12990</v>
      </c>
      <c r="K981" s="40">
        <v>3.9</v>
      </c>
      <c r="L981" s="45" t="s">
        <v>74</v>
      </c>
      <c r="M981" s="46" t="s">
        <v>448</v>
      </c>
      <c r="N981" s="40">
        <v>5</v>
      </c>
      <c r="O981" s="57">
        <v>46142</v>
      </c>
      <c r="P981" s="57">
        <v>46148</v>
      </c>
      <c r="Q981" s="49">
        <v>7</v>
      </c>
      <c r="R981" s="49">
        <v>3</v>
      </c>
      <c r="S981" s="58">
        <v>0.35</v>
      </c>
      <c r="T981" s="57">
        <v>46149</v>
      </c>
      <c r="U981" s="49">
        <v>7</v>
      </c>
      <c r="V981" s="42">
        <v>8</v>
      </c>
      <c r="W981" s="40">
        <v>1</v>
      </c>
      <c r="X981" s="59">
        <v>12990</v>
      </c>
      <c r="Y981" s="40">
        <v>13</v>
      </c>
      <c r="Z981" s="56">
        <v>0</v>
      </c>
    </row>
    <row r="982" spans="1:26" x14ac:dyDescent="0.25">
      <c r="A982" s="38">
        <f>IFERROR(VLOOKUP(InteliPar[[#This Row],[Nombre de Articulo]],Productos[],4,FALSE),"00 Falta Info")</f>
        <v>0</v>
      </c>
      <c r="B982" s="34" t="str">
        <f>IFERROR(VLOOKUP(InteliPar[[#This Row],[Nombre de Articulo]],Productos[],3,FALSE),"00 Falta Info")</f>
        <v>Lacteos</v>
      </c>
      <c r="C982" s="34" t="str">
        <f>IFERROR(VLOOKUP(InteliPar[[#This Row],[Nombre de Articulo]],Productos[],2,FALSE),"00 Falta Info")</f>
        <v>Quesos</v>
      </c>
      <c r="D982" s="55">
        <v>46155</v>
      </c>
      <c r="E982" s="39" t="s">
        <v>121</v>
      </c>
      <c r="F982" s="40">
        <v>3.6</v>
      </c>
      <c r="G982" s="56">
        <v>137179</v>
      </c>
      <c r="H982" s="42">
        <v>10.02</v>
      </c>
      <c r="I982" s="43" t="s">
        <v>73</v>
      </c>
      <c r="J982" s="56">
        <v>13690</v>
      </c>
      <c r="K982" s="40">
        <v>9</v>
      </c>
      <c r="L982" s="45" t="s">
        <v>74</v>
      </c>
      <c r="M982" s="46" t="s">
        <v>448</v>
      </c>
      <c r="N982" s="40">
        <v>3.5</v>
      </c>
      <c r="O982" s="57">
        <v>46142</v>
      </c>
      <c r="P982" s="57">
        <v>46148</v>
      </c>
      <c r="Q982" s="49">
        <v>7</v>
      </c>
      <c r="R982" s="49">
        <v>3</v>
      </c>
      <c r="S982" s="58">
        <v>0.35</v>
      </c>
      <c r="T982" s="57">
        <v>46149</v>
      </c>
      <c r="U982" s="49">
        <v>7</v>
      </c>
      <c r="V982" s="42">
        <v>18</v>
      </c>
      <c r="W982" s="40">
        <v>8</v>
      </c>
      <c r="X982" s="59">
        <v>109520</v>
      </c>
      <c r="Y982" s="40">
        <v>8</v>
      </c>
      <c r="Z982" s="56">
        <v>0</v>
      </c>
    </row>
    <row r="983" spans="1:26" x14ac:dyDescent="0.25">
      <c r="A983" s="38">
        <f>IFERROR(VLOOKUP(InteliPar[[#This Row],[Nombre de Articulo]],Productos[],4,FALSE),"00 Falta Info")</f>
        <v>0</v>
      </c>
      <c r="B983" s="34" t="str">
        <f>IFERROR(VLOOKUP(InteliPar[[#This Row],[Nombre de Articulo]],Productos[],3,FALSE),"00 Falta Info")</f>
        <v>Lacteos</v>
      </c>
      <c r="C983" s="34" t="str">
        <f>IFERROR(VLOOKUP(InteliPar[[#This Row],[Nombre de Articulo]],Productos[],2,FALSE),"00 Falta Info")</f>
        <v>Quesos</v>
      </c>
      <c r="D983" s="55">
        <v>46155</v>
      </c>
      <c r="E983" s="39" t="s">
        <v>89</v>
      </c>
      <c r="F983" s="40">
        <v>0.6</v>
      </c>
      <c r="G983" s="56">
        <v>73231.399999999994</v>
      </c>
      <c r="H983" s="42">
        <v>5.23</v>
      </c>
      <c r="I983" s="43" t="s">
        <v>73</v>
      </c>
      <c r="J983" s="56">
        <v>14007.53</v>
      </c>
      <c r="K983" s="40">
        <v>1.4</v>
      </c>
      <c r="L983" s="45" t="s">
        <v>74</v>
      </c>
      <c r="M983" s="46" t="s">
        <v>448</v>
      </c>
      <c r="N983" s="40">
        <v>2.5</v>
      </c>
      <c r="O983" s="57">
        <v>46142</v>
      </c>
      <c r="P983" s="57">
        <v>46148</v>
      </c>
      <c r="Q983" s="49">
        <v>7</v>
      </c>
      <c r="R983" s="49">
        <v>3</v>
      </c>
      <c r="S983" s="58">
        <v>0.35</v>
      </c>
      <c r="T983" s="57">
        <v>46149</v>
      </c>
      <c r="U983" s="49">
        <v>7</v>
      </c>
      <c r="V983" s="42">
        <v>3</v>
      </c>
      <c r="W983" s="40">
        <v>0</v>
      </c>
      <c r="X983" s="59">
        <v>0</v>
      </c>
      <c r="Y983" s="40">
        <v>26</v>
      </c>
      <c r="Z983" s="56">
        <v>23812.800999999999</v>
      </c>
    </row>
    <row r="984" spans="1:26" x14ac:dyDescent="0.25">
      <c r="A984" s="38">
        <f>IFERROR(VLOOKUP(InteliPar[[#This Row],[Nombre de Articulo]],Productos[],4,FALSE),"00 Falta Info")</f>
        <v>0</v>
      </c>
      <c r="B984" s="34" t="str">
        <f>IFERROR(VLOOKUP(InteliPar[[#This Row],[Nombre de Articulo]],Productos[],3,FALSE),"00 Falta Info")</f>
        <v>Lacteos</v>
      </c>
      <c r="C984" s="34" t="str">
        <f>IFERROR(VLOOKUP(InteliPar[[#This Row],[Nombre de Articulo]],Productos[],2,FALSE),"00 Falta Info")</f>
        <v>Quesos</v>
      </c>
      <c r="D984" s="55">
        <v>46155</v>
      </c>
      <c r="E984" s="39" t="s">
        <v>122</v>
      </c>
      <c r="F984" s="40">
        <v>0.9</v>
      </c>
      <c r="G984" s="56">
        <v>24423</v>
      </c>
      <c r="H984" s="42">
        <v>0.88</v>
      </c>
      <c r="I984" s="43" t="s">
        <v>73</v>
      </c>
      <c r="J984" s="56">
        <v>27912.02</v>
      </c>
      <c r="K984" s="40">
        <v>0.9</v>
      </c>
      <c r="L984" s="45" t="s">
        <v>74</v>
      </c>
      <c r="M984" s="46" t="s">
        <v>91</v>
      </c>
      <c r="N984" s="40">
        <v>0</v>
      </c>
      <c r="O984" s="57">
        <v>46142</v>
      </c>
      <c r="P984" s="57">
        <v>46148</v>
      </c>
      <c r="Q984" s="49">
        <v>7</v>
      </c>
      <c r="R984" s="49">
        <v>3</v>
      </c>
      <c r="S984" s="58">
        <v>0.35</v>
      </c>
      <c r="T984" s="57">
        <v>46149</v>
      </c>
      <c r="U984" s="49">
        <v>7</v>
      </c>
      <c r="V984" s="42">
        <v>2</v>
      </c>
      <c r="W984" s="40">
        <v>2</v>
      </c>
      <c r="X984" s="59">
        <v>55824.04</v>
      </c>
      <c r="Y984" s="40">
        <v>7</v>
      </c>
      <c r="Z984" s="56">
        <v>0</v>
      </c>
    </row>
    <row r="985" spans="1:26" x14ac:dyDescent="0.25">
      <c r="A985" s="38">
        <f>IFERROR(VLOOKUP(InteliPar[[#This Row],[Nombre de Articulo]],Productos[],4,FALSE),"00 Falta Info")</f>
        <v>0</v>
      </c>
      <c r="B985" s="34" t="str">
        <f>IFERROR(VLOOKUP(InteliPar[[#This Row],[Nombre de Articulo]],Productos[],3,FALSE),"00 Falta Info")</f>
        <v>Lacteos</v>
      </c>
      <c r="C985" s="34" t="str">
        <f>IFERROR(VLOOKUP(InteliPar[[#This Row],[Nombre de Articulo]],Productos[],2,FALSE),"00 Falta Info")</f>
        <v>Quesos</v>
      </c>
      <c r="D985" s="55">
        <v>46155</v>
      </c>
      <c r="E985" s="39" t="s">
        <v>123</v>
      </c>
      <c r="F985" s="40">
        <v>2.1</v>
      </c>
      <c r="G985" s="56">
        <v>214634</v>
      </c>
      <c r="H985" s="42">
        <v>21.48</v>
      </c>
      <c r="I985" s="43" t="s">
        <v>73</v>
      </c>
      <c r="J985" s="56">
        <v>9990.19</v>
      </c>
      <c r="K985" s="40">
        <v>5.8</v>
      </c>
      <c r="L985" s="45" t="s">
        <v>74</v>
      </c>
      <c r="M985" s="46" t="s">
        <v>448</v>
      </c>
      <c r="N985" s="40">
        <v>8.1999999999999993</v>
      </c>
      <c r="O985" s="57">
        <v>46142</v>
      </c>
      <c r="P985" s="57">
        <v>46148</v>
      </c>
      <c r="Q985" s="49">
        <v>7</v>
      </c>
      <c r="R985" s="49">
        <v>3</v>
      </c>
      <c r="S985" s="58">
        <v>0.35</v>
      </c>
      <c r="T985" s="57">
        <v>46149</v>
      </c>
      <c r="U985" s="49">
        <v>7</v>
      </c>
      <c r="V985" s="42">
        <v>12</v>
      </c>
      <c r="W985" s="40">
        <v>0</v>
      </c>
      <c r="X985" s="59">
        <v>0</v>
      </c>
      <c r="Y985" s="40">
        <v>26</v>
      </c>
      <c r="Z985" s="56">
        <v>70359.481</v>
      </c>
    </row>
    <row r="986" spans="1:26" x14ac:dyDescent="0.25">
      <c r="A986" s="38">
        <f>IFERROR(VLOOKUP(InteliPar[[#This Row],[Nombre de Articulo]],Productos[],4,FALSE),"00 Falta Info")</f>
        <v>0</v>
      </c>
      <c r="B986" s="34" t="str">
        <f>IFERROR(VLOOKUP(InteliPar[[#This Row],[Nombre de Articulo]],Productos[],3,FALSE),"00 Falta Info")</f>
        <v>Lacteos</v>
      </c>
      <c r="C986" s="34" t="str">
        <f>IFERROR(VLOOKUP(InteliPar[[#This Row],[Nombre de Articulo]],Productos[],2,FALSE),"00 Falta Info")</f>
        <v>Quesos</v>
      </c>
      <c r="D986" s="55">
        <v>46155</v>
      </c>
      <c r="E986" s="39" t="s">
        <v>90</v>
      </c>
      <c r="F986" s="40">
        <v>0.3</v>
      </c>
      <c r="G986" s="56">
        <v>13556.8</v>
      </c>
      <c r="H986" s="42">
        <v>0.68</v>
      </c>
      <c r="I986" s="43" t="s">
        <v>73</v>
      </c>
      <c r="J986" s="56">
        <v>19791.02</v>
      </c>
      <c r="K986" s="40">
        <v>1.2</v>
      </c>
      <c r="L986" s="45" t="s">
        <v>74</v>
      </c>
      <c r="M986" s="46" t="s">
        <v>91</v>
      </c>
      <c r="N986" s="40">
        <v>0</v>
      </c>
      <c r="O986" s="57">
        <v>46142</v>
      </c>
      <c r="P986" s="57">
        <v>46148</v>
      </c>
      <c r="Q986" s="49">
        <v>7</v>
      </c>
      <c r="R986" s="49">
        <v>3</v>
      </c>
      <c r="S986" s="58">
        <v>0.35</v>
      </c>
      <c r="T986" s="57">
        <v>46149</v>
      </c>
      <c r="U986" s="49">
        <v>7</v>
      </c>
      <c r="V986" s="42">
        <v>3</v>
      </c>
      <c r="W986" s="40">
        <v>3</v>
      </c>
      <c r="X986" s="59">
        <v>59373.06</v>
      </c>
      <c r="Y986" s="40">
        <v>4</v>
      </c>
      <c r="Z986" s="56">
        <v>0</v>
      </c>
    </row>
    <row r="987" spans="1:26" x14ac:dyDescent="0.25">
      <c r="A987" s="38">
        <f>IFERROR(VLOOKUP(InteliPar[[#This Row],[Nombre de Articulo]],Productos[],4,FALSE),"00 Falta Info")</f>
        <v>0</v>
      </c>
      <c r="B987" s="34" t="str">
        <f>IFERROR(VLOOKUP(InteliPar[[#This Row],[Nombre de Articulo]],Productos[],3,FALSE),"00 Falta Info")</f>
        <v>Abarrotes</v>
      </c>
      <c r="C987" s="34" t="str">
        <f>IFERROR(VLOOKUP(InteliPar[[#This Row],[Nombre de Articulo]],Productos[],2,FALSE),"00 Falta Info")</f>
        <v>Chocolate</v>
      </c>
      <c r="D987" s="55">
        <v>46155</v>
      </c>
      <c r="E987" s="39" t="s">
        <v>124</v>
      </c>
      <c r="F987" s="40">
        <v>-0.9</v>
      </c>
      <c r="G987" s="56">
        <v>162225</v>
      </c>
      <c r="H987" s="42">
        <v>16.43</v>
      </c>
      <c r="I987" s="43" t="s">
        <v>73</v>
      </c>
      <c r="J987" s="56">
        <v>9876</v>
      </c>
      <c r="K987" s="40">
        <v>1</v>
      </c>
      <c r="L987" s="45" t="s">
        <v>74</v>
      </c>
      <c r="M987" s="46" t="s">
        <v>91</v>
      </c>
      <c r="N987" s="40">
        <v>0</v>
      </c>
      <c r="O987" s="57">
        <v>46142</v>
      </c>
      <c r="P987" s="57">
        <v>46148</v>
      </c>
      <c r="Q987" s="49">
        <v>7</v>
      </c>
      <c r="R987" s="49">
        <v>3</v>
      </c>
      <c r="S987" s="58">
        <v>0.35</v>
      </c>
      <c r="T987" s="57">
        <v>46149</v>
      </c>
      <c r="U987" s="49">
        <v>7</v>
      </c>
      <c r="V987" s="42">
        <v>2</v>
      </c>
      <c r="W987" s="40">
        <v>0</v>
      </c>
      <c r="X987" s="59">
        <v>0</v>
      </c>
      <c r="Y987" s="40">
        <v>115</v>
      </c>
      <c r="Z987" s="56">
        <v>137558.57142857142</v>
      </c>
    </row>
    <row r="988" spans="1:26" x14ac:dyDescent="0.25">
      <c r="A988" s="38">
        <f>IFERROR(VLOOKUP(InteliPar[[#This Row],[Nombre de Articulo]],Productos[],4,FALSE),"00 Falta Info")</f>
        <v>0</v>
      </c>
      <c r="B988" s="34" t="str">
        <f>IFERROR(VLOOKUP(InteliPar[[#This Row],[Nombre de Articulo]],Productos[],3,FALSE),"00 Falta Info")</f>
        <v>Abarrotes</v>
      </c>
      <c r="C988" s="34" t="str">
        <f>IFERROR(VLOOKUP(InteliPar[[#This Row],[Nombre de Articulo]],Productos[],2,FALSE),"00 Falta Info")</f>
        <v>Chocolate</v>
      </c>
      <c r="D988" s="55">
        <v>46155</v>
      </c>
      <c r="E988" s="39" t="s">
        <v>125</v>
      </c>
      <c r="F988" s="40">
        <v>-0.2</v>
      </c>
      <c r="G988" s="56">
        <v>209829</v>
      </c>
      <c r="H988" s="42">
        <v>12.53</v>
      </c>
      <c r="I988" s="43" t="s">
        <v>73</v>
      </c>
      <c r="J988" s="56">
        <v>16749.43</v>
      </c>
      <c r="K988" s="40">
        <v>0.5</v>
      </c>
      <c r="L988" s="45" t="s">
        <v>74</v>
      </c>
      <c r="M988" s="46" t="s">
        <v>91</v>
      </c>
      <c r="N988" s="40">
        <v>0</v>
      </c>
      <c r="O988" s="57">
        <v>46142</v>
      </c>
      <c r="P988" s="57">
        <v>46148</v>
      </c>
      <c r="Q988" s="49">
        <v>7</v>
      </c>
      <c r="R988" s="49">
        <v>3</v>
      </c>
      <c r="S988" s="58">
        <v>0.35</v>
      </c>
      <c r="T988" s="57">
        <v>46149</v>
      </c>
      <c r="U988" s="49">
        <v>7</v>
      </c>
      <c r="V988" s="42">
        <v>1</v>
      </c>
      <c r="W988" s="40">
        <v>0</v>
      </c>
      <c r="X988" s="59">
        <v>0</v>
      </c>
      <c r="Y988" s="40">
        <v>175</v>
      </c>
      <c r="Z988" s="56">
        <v>188431.08749999999</v>
      </c>
    </row>
    <row r="989" spans="1:26" x14ac:dyDescent="0.25">
      <c r="A989" s="38">
        <f>IFERROR(VLOOKUP(InteliPar[[#This Row],[Nombre de Articulo]],Productos[],4,FALSE),"00 Falta Info")</f>
        <v>0</v>
      </c>
      <c r="B989" s="34" t="str">
        <f>IFERROR(VLOOKUP(InteliPar[[#This Row],[Nombre de Articulo]],Productos[],3,FALSE),"00 Falta Info")</f>
        <v>Abarrotes</v>
      </c>
      <c r="C989" s="34" t="str">
        <f>IFERROR(VLOOKUP(InteliPar[[#This Row],[Nombre de Articulo]],Productos[],2,FALSE),"00 Falta Info")</f>
        <v>Chocolate</v>
      </c>
      <c r="D989" s="55">
        <v>46155</v>
      </c>
      <c r="E989" s="39" t="s">
        <v>126</v>
      </c>
      <c r="F989" s="40">
        <v>1.6</v>
      </c>
      <c r="G989" s="56">
        <v>74351.8</v>
      </c>
      <c r="H989" s="42">
        <v>4.91</v>
      </c>
      <c r="I989" s="43" t="s">
        <v>73</v>
      </c>
      <c r="J989" s="56">
        <v>15151.68</v>
      </c>
      <c r="K989" s="40">
        <v>1.6</v>
      </c>
      <c r="L989" s="45" t="s">
        <v>74</v>
      </c>
      <c r="M989" s="46" t="s">
        <v>91</v>
      </c>
      <c r="N989" s="40">
        <v>2</v>
      </c>
      <c r="O989" s="57">
        <v>46142</v>
      </c>
      <c r="P989" s="57">
        <v>46148</v>
      </c>
      <c r="Q989" s="49">
        <v>7</v>
      </c>
      <c r="R989" s="49">
        <v>3</v>
      </c>
      <c r="S989" s="58">
        <v>0.35</v>
      </c>
      <c r="T989" s="57">
        <v>46149</v>
      </c>
      <c r="U989" s="49">
        <v>7</v>
      </c>
      <c r="V989" s="42">
        <v>4</v>
      </c>
      <c r="W989" s="40">
        <v>0</v>
      </c>
      <c r="X989" s="59">
        <v>0</v>
      </c>
      <c r="Y989" s="40">
        <v>21</v>
      </c>
      <c r="Z989" s="56">
        <v>12121.344000000001</v>
      </c>
    </row>
    <row r="990" spans="1:26" x14ac:dyDescent="0.25">
      <c r="A990" s="38">
        <f>IFERROR(VLOOKUP(InteliPar[[#This Row],[Nombre de Articulo]],Productos[],4,FALSE),"00 Falta Info")</f>
        <v>0</v>
      </c>
      <c r="B990" s="34" t="str">
        <f>IFERROR(VLOOKUP(InteliPar[[#This Row],[Nombre de Articulo]],Productos[],3,FALSE),"00 Falta Info")</f>
        <v>Abarrotes</v>
      </c>
      <c r="C990" s="34" t="str">
        <f>IFERROR(VLOOKUP(InteliPar[[#This Row],[Nombre de Articulo]],Productos[],2,FALSE),"00 Falta Info")</f>
        <v>Aceite</v>
      </c>
      <c r="D990" s="55">
        <v>46155</v>
      </c>
      <c r="E990" s="39" t="s">
        <v>127</v>
      </c>
      <c r="F990" s="40">
        <v>24</v>
      </c>
      <c r="G990" s="56">
        <v>24724</v>
      </c>
      <c r="H990" s="42">
        <v>14</v>
      </c>
      <c r="I990" s="43">
        <v>1</v>
      </c>
      <c r="J990" s="56">
        <v>1766</v>
      </c>
      <c r="K990" s="40">
        <v>35.700000000000003</v>
      </c>
      <c r="L990" s="45" t="s">
        <v>453</v>
      </c>
      <c r="M990" s="46" t="s">
        <v>91</v>
      </c>
      <c r="N990" s="40">
        <v>12</v>
      </c>
      <c r="O990" s="57">
        <v>46142</v>
      </c>
      <c r="P990" s="57">
        <v>46148</v>
      </c>
      <c r="Q990" s="49">
        <v>7</v>
      </c>
      <c r="R990" s="49">
        <v>3</v>
      </c>
      <c r="S990" s="58">
        <v>0.35</v>
      </c>
      <c r="T990" s="57">
        <v>46149</v>
      </c>
      <c r="U990" s="49">
        <v>7</v>
      </c>
      <c r="V990" s="42">
        <v>69</v>
      </c>
      <c r="W990" s="40">
        <v>55</v>
      </c>
      <c r="X990" s="59">
        <v>97130</v>
      </c>
      <c r="Y990" s="40">
        <v>3</v>
      </c>
      <c r="Z990" s="56">
        <v>0</v>
      </c>
    </row>
    <row r="991" spans="1:26" x14ac:dyDescent="0.25">
      <c r="A991" s="38">
        <f>IFERROR(VLOOKUP(InteliPar[[#This Row],[Nombre de Articulo]],Productos[],4,FALSE),"00 Falta Info")</f>
        <v>0</v>
      </c>
      <c r="B991" s="34" t="str">
        <f>IFERROR(VLOOKUP(InteliPar[[#This Row],[Nombre de Articulo]],Productos[],3,FALSE),"00 Falta Info")</f>
        <v>Verduras</v>
      </c>
      <c r="C991" s="34" t="str">
        <f>IFERROR(VLOOKUP(InteliPar[[#This Row],[Nombre de Articulo]],Productos[],2,FALSE),"00 Falta Info")</f>
        <v>Champiñon</v>
      </c>
      <c r="D991" s="55">
        <v>46155</v>
      </c>
      <c r="E991" s="39" t="s">
        <v>128</v>
      </c>
      <c r="F991" s="40">
        <v>2.2000000000000002</v>
      </c>
      <c r="G991" s="56">
        <v>19624.2</v>
      </c>
      <c r="H991" s="42">
        <v>1.08</v>
      </c>
      <c r="I991" s="43" t="s">
        <v>73</v>
      </c>
      <c r="J991" s="56">
        <v>18200</v>
      </c>
      <c r="K991" s="40">
        <v>2.9</v>
      </c>
      <c r="L991" s="45" t="s">
        <v>74</v>
      </c>
      <c r="M991" s="46" t="s">
        <v>461</v>
      </c>
      <c r="N991" s="40">
        <v>1</v>
      </c>
      <c r="O991" s="57">
        <v>46142</v>
      </c>
      <c r="P991" s="57">
        <v>46148</v>
      </c>
      <c r="Q991" s="49">
        <v>7</v>
      </c>
      <c r="R991" s="49">
        <v>3</v>
      </c>
      <c r="S991" s="58">
        <v>0.35</v>
      </c>
      <c r="T991" s="57">
        <v>46149</v>
      </c>
      <c r="U991" s="49">
        <v>7</v>
      </c>
      <c r="V991" s="42">
        <v>6</v>
      </c>
      <c r="W991" s="40">
        <v>5</v>
      </c>
      <c r="X991" s="59">
        <v>91000</v>
      </c>
      <c r="Y991" s="40">
        <v>3</v>
      </c>
      <c r="Z991" s="56">
        <v>0</v>
      </c>
    </row>
    <row r="992" spans="1:26" x14ac:dyDescent="0.25">
      <c r="A992" s="38">
        <f>IFERROR(VLOOKUP(InteliPar[[#This Row],[Nombre de Articulo]],Productos[],4,FALSE),"00 Falta Info")</f>
        <v>0</v>
      </c>
      <c r="B992" s="34" t="str">
        <f>IFERROR(VLOOKUP(InteliPar[[#This Row],[Nombre de Articulo]],Productos[],3,FALSE),"00 Falta Info")</f>
        <v>Verduras</v>
      </c>
      <c r="C992" s="34" t="str">
        <f>IFERROR(VLOOKUP(InteliPar[[#This Row],[Nombre de Articulo]],Productos[],2,FALSE),"00 Falta Info")</f>
        <v>Champiñon</v>
      </c>
      <c r="D992" s="55">
        <v>46155</v>
      </c>
      <c r="E992" s="39" t="s">
        <v>129</v>
      </c>
      <c r="F992" s="40">
        <v>-1</v>
      </c>
      <c r="G992" s="56">
        <v>42409.2</v>
      </c>
      <c r="H992" s="42">
        <v>3.26</v>
      </c>
      <c r="I992" s="43" t="s">
        <v>73</v>
      </c>
      <c r="J992" s="56">
        <v>13000</v>
      </c>
      <c r="K992" s="40">
        <v>1.2</v>
      </c>
      <c r="L992" s="45" t="s">
        <v>74</v>
      </c>
      <c r="M992" s="46" t="s">
        <v>461</v>
      </c>
      <c r="N992" s="40">
        <v>0</v>
      </c>
      <c r="O992" s="57">
        <v>46142</v>
      </c>
      <c r="P992" s="57">
        <v>46148</v>
      </c>
      <c r="Q992" s="49">
        <v>7</v>
      </c>
      <c r="R992" s="49">
        <v>3</v>
      </c>
      <c r="S992" s="58">
        <v>0.35</v>
      </c>
      <c r="T992" s="57">
        <v>46149</v>
      </c>
      <c r="U992" s="49">
        <v>7</v>
      </c>
      <c r="V992" s="42">
        <v>3</v>
      </c>
      <c r="W992" s="40">
        <v>0</v>
      </c>
      <c r="X992" s="59">
        <v>0</v>
      </c>
      <c r="Y992" s="40">
        <v>19</v>
      </c>
      <c r="Z992" s="56">
        <v>3342.8571428571427</v>
      </c>
    </row>
    <row r="993" spans="1:26" x14ac:dyDescent="0.25">
      <c r="A993" s="38">
        <f>IFERROR(VLOOKUP(InteliPar[[#This Row],[Nombre de Articulo]],Productos[],4,FALSE),"00 Falta Info")</f>
        <v>0</v>
      </c>
      <c r="B993" s="34" t="str">
        <f>IFERROR(VLOOKUP(InteliPar[[#This Row],[Nombre de Articulo]],Productos[],3,FALSE),"00 Falta Info")</f>
        <v>Verduras</v>
      </c>
      <c r="C993" s="34" t="str">
        <f>IFERROR(VLOOKUP(InteliPar[[#This Row],[Nombre de Articulo]],Productos[],2,FALSE),"00 Falta Info")</f>
        <v>Champiñon</v>
      </c>
      <c r="D993" s="55">
        <v>46155</v>
      </c>
      <c r="E993" s="39" t="s">
        <v>162</v>
      </c>
      <c r="F993" s="40">
        <v>-0.3</v>
      </c>
      <c r="G993" s="56"/>
      <c r="H993" s="42">
        <v>0.25</v>
      </c>
      <c r="I993" s="43" t="s">
        <v>73</v>
      </c>
      <c r="J993" s="56"/>
      <c r="K993" s="40">
        <v>0</v>
      </c>
      <c r="L993" s="45" t="s">
        <v>74</v>
      </c>
      <c r="M993" s="46" t="s">
        <v>454</v>
      </c>
      <c r="N993" s="40">
        <v>0</v>
      </c>
      <c r="O993" s="57">
        <v>46142</v>
      </c>
      <c r="P993" s="57">
        <v>46148</v>
      </c>
      <c r="Q993" s="49">
        <v>7</v>
      </c>
      <c r="R993" s="49">
        <v>3</v>
      </c>
      <c r="S993" s="58">
        <v>0.35</v>
      </c>
      <c r="T993" s="57">
        <v>46149</v>
      </c>
      <c r="U993" s="49">
        <v>7</v>
      </c>
      <c r="V993" s="42">
        <v>0</v>
      </c>
      <c r="W993" s="40">
        <v>0</v>
      </c>
      <c r="X993" s="59">
        <v>0</v>
      </c>
      <c r="Y993" s="40">
        <v>0</v>
      </c>
      <c r="Z993" s="56">
        <v>0</v>
      </c>
    </row>
    <row r="994" spans="1:26" x14ac:dyDescent="0.25">
      <c r="A994" s="38">
        <f>IFERROR(VLOOKUP(InteliPar[[#This Row],[Nombre de Articulo]],Productos[],4,FALSE),"00 Falta Info")</f>
        <v>0</v>
      </c>
      <c r="B994" s="34" t="str">
        <f>IFERROR(VLOOKUP(InteliPar[[#This Row],[Nombre de Articulo]],Productos[],3,FALSE),"00 Falta Info")</f>
        <v>Verduras</v>
      </c>
      <c r="C994" s="34" t="str">
        <f>IFERROR(VLOOKUP(InteliPar[[#This Row],[Nombre de Articulo]],Productos[],2,FALSE),"00 Falta Info")</f>
        <v>Palta</v>
      </c>
      <c r="D994" s="55">
        <v>46155</v>
      </c>
      <c r="E994" s="39" t="s">
        <v>92</v>
      </c>
      <c r="F994" s="40">
        <v>7.4</v>
      </c>
      <c r="G994" s="56">
        <v>61524.4</v>
      </c>
      <c r="H994" s="42">
        <v>13.42</v>
      </c>
      <c r="I994" s="43" t="s">
        <v>73</v>
      </c>
      <c r="J994" s="56">
        <v>4584.16</v>
      </c>
      <c r="K994" s="40">
        <v>16.100000000000001</v>
      </c>
      <c r="L994" s="45" t="s">
        <v>74</v>
      </c>
      <c r="M994" s="46" t="s">
        <v>461</v>
      </c>
      <c r="N994" s="40">
        <v>16</v>
      </c>
      <c r="O994" s="57">
        <v>46142</v>
      </c>
      <c r="P994" s="57">
        <v>46148</v>
      </c>
      <c r="Q994" s="49">
        <v>7</v>
      </c>
      <c r="R994" s="49">
        <v>3</v>
      </c>
      <c r="S994" s="58">
        <v>0.35</v>
      </c>
      <c r="T994" s="57">
        <v>46149</v>
      </c>
      <c r="U994" s="49">
        <v>7</v>
      </c>
      <c r="V994" s="42">
        <v>32</v>
      </c>
      <c r="W994" s="40">
        <v>19</v>
      </c>
      <c r="X994" s="59">
        <v>87099.04</v>
      </c>
      <c r="Y994" s="40">
        <v>6</v>
      </c>
      <c r="Z994" s="56">
        <v>0</v>
      </c>
    </row>
    <row r="995" spans="1:26" x14ac:dyDescent="0.25">
      <c r="A995" s="38">
        <f>IFERROR(VLOOKUP(InteliPar[[#This Row],[Nombre de Articulo]],Productos[],4,FALSE),"00 Falta Info")</f>
        <v>0</v>
      </c>
      <c r="B995" s="34" t="str">
        <f>IFERROR(VLOOKUP(InteliPar[[#This Row],[Nombre de Articulo]],Productos[],3,FALSE),"00 Falta Info")</f>
        <v>Postres</v>
      </c>
      <c r="C995" s="34" t="str">
        <f>IFERROR(VLOOKUP(InteliPar[[#This Row],[Nombre de Articulo]],Productos[],2,FALSE),"00 Falta Info")</f>
        <v>Tortas</v>
      </c>
      <c r="D995" s="55">
        <v>46155</v>
      </c>
      <c r="E995" s="39" t="s">
        <v>130</v>
      </c>
      <c r="F995" s="40">
        <v>19</v>
      </c>
      <c r="G995" s="56">
        <v>50652</v>
      </c>
      <c r="H995" s="42">
        <v>42</v>
      </c>
      <c r="I995" s="43">
        <v>1</v>
      </c>
      <c r="J995" s="56">
        <v>1206</v>
      </c>
      <c r="K995" s="40">
        <v>48</v>
      </c>
      <c r="L995" s="45" t="s">
        <v>440</v>
      </c>
      <c r="M995" s="46" t="s">
        <v>455</v>
      </c>
      <c r="N995" s="40">
        <v>0</v>
      </c>
      <c r="O995" s="57">
        <v>46142</v>
      </c>
      <c r="P995" s="57">
        <v>46148</v>
      </c>
      <c r="Q995" s="49">
        <v>7</v>
      </c>
      <c r="R995" s="49">
        <v>3</v>
      </c>
      <c r="S995" s="58">
        <v>0.35</v>
      </c>
      <c r="T995" s="57">
        <v>46149</v>
      </c>
      <c r="U995" s="49">
        <v>7</v>
      </c>
      <c r="V995" s="42">
        <v>93</v>
      </c>
      <c r="W995" s="40">
        <v>51</v>
      </c>
      <c r="X995" s="59">
        <v>61506</v>
      </c>
      <c r="Y995" s="40">
        <v>6</v>
      </c>
      <c r="Z995" s="56">
        <v>0</v>
      </c>
    </row>
    <row r="996" spans="1:26" x14ac:dyDescent="0.25">
      <c r="A996" s="38">
        <f>IFERROR(VLOOKUP(InteliPar[[#This Row],[Nombre de Articulo]],Productos[],4,FALSE),"00 Falta Info")</f>
        <v>0</v>
      </c>
      <c r="B996" s="34" t="str">
        <f>IFERROR(VLOOKUP(InteliPar[[#This Row],[Nombre de Articulo]],Productos[],3,FALSE),"00 Falta Info")</f>
        <v>Postres</v>
      </c>
      <c r="C996" s="34" t="str">
        <f>IFERROR(VLOOKUP(InteliPar[[#This Row],[Nombre de Articulo]],Productos[],2,FALSE),"00 Falta Info")</f>
        <v>Tortas</v>
      </c>
      <c r="D996" s="55">
        <v>46155</v>
      </c>
      <c r="E996" s="39" t="s">
        <v>131</v>
      </c>
      <c r="F996" s="40">
        <v>17</v>
      </c>
      <c r="G996" s="56">
        <v>26425</v>
      </c>
      <c r="H996" s="42">
        <v>25</v>
      </c>
      <c r="I996" s="43">
        <v>1</v>
      </c>
      <c r="J996" s="56">
        <v>1057</v>
      </c>
      <c r="K996" s="40">
        <v>17</v>
      </c>
      <c r="L996" s="45" t="s">
        <v>440</v>
      </c>
      <c r="M996" s="46" t="s">
        <v>455</v>
      </c>
      <c r="N996" s="40">
        <v>0</v>
      </c>
      <c r="O996" s="57">
        <v>46142</v>
      </c>
      <c r="P996" s="57">
        <v>46148</v>
      </c>
      <c r="Q996" s="49">
        <v>7</v>
      </c>
      <c r="R996" s="49">
        <v>3</v>
      </c>
      <c r="S996" s="58">
        <v>0.35</v>
      </c>
      <c r="T996" s="57">
        <v>46149</v>
      </c>
      <c r="U996" s="49">
        <v>7</v>
      </c>
      <c r="V996" s="42">
        <v>33</v>
      </c>
      <c r="W996" s="40">
        <v>8</v>
      </c>
      <c r="X996" s="59">
        <v>8456</v>
      </c>
      <c r="Y996" s="40">
        <v>10</v>
      </c>
      <c r="Z996" s="56">
        <v>0</v>
      </c>
    </row>
    <row r="997" spans="1:26" x14ac:dyDescent="0.25">
      <c r="A997" s="38">
        <f>IFERROR(VLOOKUP(InteliPar[[#This Row],[Nombre de Articulo]],Productos[],4,FALSE),"00 Falta Info")</f>
        <v>0</v>
      </c>
      <c r="B997" s="34" t="str">
        <f>IFERROR(VLOOKUP(InteliPar[[#This Row],[Nombre de Articulo]],Productos[],3,FALSE),"00 Falta Info")</f>
        <v>Postres</v>
      </c>
      <c r="C997" s="34" t="str">
        <f>IFERROR(VLOOKUP(InteliPar[[#This Row],[Nombre de Articulo]],Productos[],2,FALSE),"00 Falta Info")</f>
        <v>Tortas</v>
      </c>
      <c r="D997" s="55">
        <v>46155</v>
      </c>
      <c r="E997" s="39" t="s">
        <v>143</v>
      </c>
      <c r="F997" s="40">
        <v>21</v>
      </c>
      <c r="G997" s="56">
        <v>63386</v>
      </c>
      <c r="H997" s="42">
        <v>41</v>
      </c>
      <c r="I997" s="43">
        <v>1</v>
      </c>
      <c r="J997" s="56">
        <v>1546</v>
      </c>
      <c r="K997" s="40">
        <v>26</v>
      </c>
      <c r="L997" s="45" t="s">
        <v>440</v>
      </c>
      <c r="M997" s="46" t="s">
        <v>455</v>
      </c>
      <c r="N997" s="40">
        <v>0</v>
      </c>
      <c r="O997" s="57">
        <v>46142</v>
      </c>
      <c r="P997" s="57">
        <v>46148</v>
      </c>
      <c r="Q997" s="49">
        <v>7</v>
      </c>
      <c r="R997" s="49">
        <v>3</v>
      </c>
      <c r="S997" s="58">
        <v>0.35</v>
      </c>
      <c r="T997" s="57">
        <v>46149</v>
      </c>
      <c r="U997" s="49">
        <v>7</v>
      </c>
      <c r="V997" s="42">
        <v>51</v>
      </c>
      <c r="W997" s="40">
        <v>10</v>
      </c>
      <c r="X997" s="59">
        <v>15460</v>
      </c>
      <c r="Y997" s="40">
        <v>11</v>
      </c>
      <c r="Z997" s="56">
        <v>0</v>
      </c>
    </row>
    <row r="998" spans="1:26" x14ac:dyDescent="0.25">
      <c r="A998" s="38">
        <f>IFERROR(VLOOKUP(InteliPar[[#This Row],[Nombre de Articulo]],Productos[],4,FALSE),"00 Falta Info")</f>
        <v>0</v>
      </c>
      <c r="B998" s="34" t="str">
        <f>IFERROR(VLOOKUP(InteliPar[[#This Row],[Nombre de Articulo]],Productos[],3,FALSE),"00 Falta Info")</f>
        <v>Postres</v>
      </c>
      <c r="C998" s="34" t="str">
        <f>IFERROR(VLOOKUP(InteliPar[[#This Row],[Nombre de Articulo]],Productos[],2,FALSE),"00 Falta Info")</f>
        <v>Tortas</v>
      </c>
      <c r="D998" s="55">
        <v>46155</v>
      </c>
      <c r="E998" s="39" t="s">
        <v>132</v>
      </c>
      <c r="F998" s="40"/>
      <c r="G998" s="56">
        <v>103680</v>
      </c>
      <c r="H998" s="42">
        <v>432</v>
      </c>
      <c r="I998" s="43">
        <v>1</v>
      </c>
      <c r="J998" s="56">
        <v>240</v>
      </c>
      <c r="K998" s="40">
        <v>176</v>
      </c>
      <c r="L998" s="45" t="s">
        <v>440</v>
      </c>
      <c r="M998" s="46" t="s">
        <v>455</v>
      </c>
      <c r="N998" s="40">
        <v>432</v>
      </c>
      <c r="O998" s="57">
        <v>46142</v>
      </c>
      <c r="P998" s="57">
        <v>46148</v>
      </c>
      <c r="Q998" s="49">
        <v>7</v>
      </c>
      <c r="R998" s="49">
        <v>3</v>
      </c>
      <c r="S998" s="58">
        <v>0.35</v>
      </c>
      <c r="T998" s="57">
        <v>46149</v>
      </c>
      <c r="U998" s="49">
        <v>7</v>
      </c>
      <c r="V998" s="42">
        <v>340</v>
      </c>
      <c r="W998" s="40">
        <v>0</v>
      </c>
      <c r="X998" s="59">
        <v>0</v>
      </c>
      <c r="Y998" s="40">
        <v>17</v>
      </c>
      <c r="Z998" s="56">
        <v>0</v>
      </c>
    </row>
    <row r="999" spans="1:26" x14ac:dyDescent="0.25">
      <c r="A999" s="38">
        <f>IFERROR(VLOOKUP(InteliPar[[#This Row],[Nombre de Articulo]],Productos[],4,FALSE),"00 Falta Info")</f>
        <v>0</v>
      </c>
      <c r="B999" s="34" t="str">
        <f>IFERROR(VLOOKUP(InteliPar[[#This Row],[Nombre de Articulo]],Productos[],3,FALSE),"00 Falta Info")</f>
        <v>Postres</v>
      </c>
      <c r="C999" s="34" t="str">
        <f>IFERROR(VLOOKUP(InteliPar[[#This Row],[Nombre de Articulo]],Productos[],2,FALSE),"00 Falta Info")</f>
        <v>Tortas</v>
      </c>
      <c r="D999" s="55">
        <v>46155</v>
      </c>
      <c r="E999" s="39" t="s">
        <v>144</v>
      </c>
      <c r="F999" s="40"/>
      <c r="G999" s="56">
        <v>149850</v>
      </c>
      <c r="H999" s="42">
        <v>450</v>
      </c>
      <c r="I999" s="43">
        <v>1</v>
      </c>
      <c r="J999" s="56">
        <v>333</v>
      </c>
      <c r="K999" s="40">
        <v>180</v>
      </c>
      <c r="L999" s="45" t="s">
        <v>440</v>
      </c>
      <c r="M999" s="46" t="s">
        <v>455</v>
      </c>
      <c r="N999" s="40">
        <v>174</v>
      </c>
      <c r="O999" s="57">
        <v>46142</v>
      </c>
      <c r="P999" s="57">
        <v>46148</v>
      </c>
      <c r="Q999" s="49">
        <v>7</v>
      </c>
      <c r="R999" s="49">
        <v>3</v>
      </c>
      <c r="S999" s="58">
        <v>0.35</v>
      </c>
      <c r="T999" s="57">
        <v>46149</v>
      </c>
      <c r="U999" s="49">
        <v>7</v>
      </c>
      <c r="V999" s="42">
        <v>348</v>
      </c>
      <c r="W999" s="40">
        <v>0</v>
      </c>
      <c r="X999" s="59">
        <v>0</v>
      </c>
      <c r="Y999" s="40">
        <v>18</v>
      </c>
      <c r="Z999" s="56">
        <v>4281.4285714285716</v>
      </c>
    </row>
    <row r="1000" spans="1:26" x14ac:dyDescent="0.25">
      <c r="A1000" s="38">
        <f>IFERROR(VLOOKUP(InteliPar[[#This Row],[Nombre de Articulo]],Productos[],4,FALSE),"00 Falta Info")</f>
        <v>0</v>
      </c>
      <c r="B1000" s="34" t="str">
        <f>IFERROR(VLOOKUP(InteliPar[[#This Row],[Nombre de Articulo]],Productos[],3,FALSE),"00 Falta Info")</f>
        <v>Postres</v>
      </c>
      <c r="C1000" s="34" t="str">
        <f>IFERROR(VLOOKUP(InteliPar[[#This Row],[Nombre de Articulo]],Productos[],2,FALSE),"00 Falta Info")</f>
        <v>Tortas</v>
      </c>
      <c r="D1000" s="55">
        <v>46155</v>
      </c>
      <c r="E1000" s="39" t="s">
        <v>133</v>
      </c>
      <c r="F1000" s="40"/>
      <c r="G1000" s="56">
        <v>6580</v>
      </c>
      <c r="H1000" s="42">
        <v>14</v>
      </c>
      <c r="I1000" s="43">
        <v>1</v>
      </c>
      <c r="J1000" s="56">
        <v>470</v>
      </c>
      <c r="K1000" s="40">
        <v>0</v>
      </c>
      <c r="L1000" s="45" t="s">
        <v>440</v>
      </c>
      <c r="M1000" s="46" t="s">
        <v>455</v>
      </c>
      <c r="N1000" s="40">
        <v>0</v>
      </c>
      <c r="O1000" s="57">
        <v>46142</v>
      </c>
      <c r="P1000" s="57">
        <v>46148</v>
      </c>
      <c r="Q1000" s="49">
        <v>7</v>
      </c>
      <c r="R1000" s="49">
        <v>3</v>
      </c>
      <c r="S1000" s="58">
        <v>0.35</v>
      </c>
      <c r="T1000" s="57">
        <v>46149</v>
      </c>
      <c r="U1000" s="49">
        <v>7</v>
      </c>
      <c r="V1000" s="42">
        <v>0</v>
      </c>
      <c r="W1000" s="40">
        <v>0</v>
      </c>
      <c r="X1000" s="59">
        <v>0</v>
      </c>
      <c r="Y1000" s="40">
        <v>0</v>
      </c>
      <c r="Z1000" s="56">
        <v>0</v>
      </c>
    </row>
    <row r="1001" spans="1:26" x14ac:dyDescent="0.25">
      <c r="A1001" s="38">
        <f>IFERROR(VLOOKUP(InteliPar[[#This Row],[Nombre de Articulo]],Productos[],4,FALSE),"00 Falta Info")</f>
        <v>0</v>
      </c>
      <c r="B1001" s="34" t="str">
        <f>IFERROR(VLOOKUP(InteliPar[[#This Row],[Nombre de Articulo]],Productos[],3,FALSE),"00 Falta Info")</f>
        <v>Postres</v>
      </c>
      <c r="C1001" s="34" t="str">
        <f>IFERROR(VLOOKUP(InteliPar[[#This Row],[Nombre de Articulo]],Productos[],2,FALSE),"00 Falta Info")</f>
        <v>Tortas</v>
      </c>
      <c r="D1001" s="55">
        <v>46155</v>
      </c>
      <c r="E1001" s="39" t="s">
        <v>145</v>
      </c>
      <c r="F1001" s="40">
        <v>4</v>
      </c>
      <c r="G1001" s="56">
        <v>25080</v>
      </c>
      <c r="H1001" s="42">
        <v>22</v>
      </c>
      <c r="I1001" s="43">
        <v>1</v>
      </c>
      <c r="J1001" s="56">
        <v>1140</v>
      </c>
      <c r="K1001" s="40">
        <v>11</v>
      </c>
      <c r="L1001" s="45" t="s">
        <v>440</v>
      </c>
      <c r="M1001" s="46" t="s">
        <v>455</v>
      </c>
      <c r="N1001" s="40">
        <v>0</v>
      </c>
      <c r="O1001" s="57">
        <v>46142</v>
      </c>
      <c r="P1001" s="57">
        <v>46148</v>
      </c>
      <c r="Q1001" s="49">
        <v>7</v>
      </c>
      <c r="R1001" s="49">
        <v>3</v>
      </c>
      <c r="S1001" s="58">
        <v>0.35</v>
      </c>
      <c r="T1001" s="57">
        <v>46149</v>
      </c>
      <c r="U1001" s="49">
        <v>7</v>
      </c>
      <c r="V1001" s="42">
        <v>22</v>
      </c>
      <c r="W1001" s="40">
        <v>0</v>
      </c>
      <c r="X1001" s="59">
        <v>0</v>
      </c>
      <c r="Y1001" s="40">
        <v>14</v>
      </c>
      <c r="Z1001" s="56">
        <v>0</v>
      </c>
    </row>
    <row r="1002" spans="1:26" x14ac:dyDescent="0.25">
      <c r="A1002" s="38">
        <f>IFERROR(VLOOKUP(InteliPar[[#This Row],[Nombre de Articulo]],Productos[],4,FALSE),"00 Falta Info")</f>
        <v>0</v>
      </c>
      <c r="B1002" s="34" t="str">
        <f>IFERROR(VLOOKUP(InteliPar[[#This Row],[Nombre de Articulo]],Productos[],3,FALSE),"00 Falta Info")</f>
        <v>Postres</v>
      </c>
      <c r="C1002" s="34" t="str">
        <f>IFERROR(VLOOKUP(InteliPar[[#This Row],[Nombre de Articulo]],Productos[],2,FALSE),"00 Falta Info")</f>
        <v>Tortas</v>
      </c>
      <c r="D1002" s="55">
        <v>46155</v>
      </c>
      <c r="E1002" s="39" t="s">
        <v>135</v>
      </c>
      <c r="F1002" s="40">
        <v>6</v>
      </c>
      <c r="G1002" s="56">
        <v>2176</v>
      </c>
      <c r="H1002" s="42">
        <v>8</v>
      </c>
      <c r="I1002" s="43">
        <v>1</v>
      </c>
      <c r="J1002" s="56">
        <v>272</v>
      </c>
      <c r="K1002" s="40">
        <v>11</v>
      </c>
      <c r="L1002" s="45" t="s">
        <v>440</v>
      </c>
      <c r="M1002" s="46" t="s">
        <v>455</v>
      </c>
      <c r="N1002" s="40">
        <v>0</v>
      </c>
      <c r="O1002" s="57">
        <v>46142</v>
      </c>
      <c r="P1002" s="57">
        <v>46148</v>
      </c>
      <c r="Q1002" s="49">
        <v>7</v>
      </c>
      <c r="R1002" s="49">
        <v>3</v>
      </c>
      <c r="S1002" s="58">
        <v>0.35</v>
      </c>
      <c r="T1002" s="57">
        <v>46149</v>
      </c>
      <c r="U1002" s="49">
        <v>7</v>
      </c>
      <c r="V1002" s="42">
        <v>22</v>
      </c>
      <c r="W1002" s="40">
        <v>14</v>
      </c>
      <c r="X1002" s="59">
        <v>3808</v>
      </c>
      <c r="Y1002" s="40">
        <v>5</v>
      </c>
      <c r="Z1002" s="56">
        <v>0</v>
      </c>
    </row>
    <row r="1003" spans="1:26" x14ac:dyDescent="0.25">
      <c r="A1003" s="38">
        <f>IFERROR(VLOOKUP(InteliPar[[#This Row],[Nombre de Articulo]],Productos[],4,FALSE),"00 Falta Info")</f>
        <v>0</v>
      </c>
      <c r="B1003" s="34" t="str">
        <f>IFERROR(VLOOKUP(InteliPar[[#This Row],[Nombre de Articulo]],Productos[],3,FALSE),"00 Falta Info")</f>
        <v>Colación</v>
      </c>
      <c r="C1003" s="34" t="str">
        <f>IFERROR(VLOOKUP(InteliPar[[#This Row],[Nombre de Articulo]],Productos[],2,FALSE),"00 Falta Info")</f>
        <v>Colacion</v>
      </c>
      <c r="D1003" s="55">
        <v>46155</v>
      </c>
      <c r="E1003" s="39" t="s">
        <v>137</v>
      </c>
      <c r="F1003" s="40">
        <v>8</v>
      </c>
      <c r="G1003" s="56">
        <v>51600</v>
      </c>
      <c r="H1003" s="42">
        <v>8.6</v>
      </c>
      <c r="I1003" s="43" t="s">
        <v>73</v>
      </c>
      <c r="J1003" s="56">
        <v>6000</v>
      </c>
      <c r="K1003" s="40">
        <v>8</v>
      </c>
      <c r="L1003" s="45" t="s">
        <v>74</v>
      </c>
      <c r="M1003" s="46" t="s">
        <v>441</v>
      </c>
      <c r="N1003" s="40">
        <v>8.6</v>
      </c>
      <c r="O1003" s="57">
        <v>46142</v>
      </c>
      <c r="P1003" s="57">
        <v>46148</v>
      </c>
      <c r="Q1003" s="49">
        <v>7</v>
      </c>
      <c r="R1003" s="49">
        <v>3</v>
      </c>
      <c r="S1003" s="58">
        <v>0.35</v>
      </c>
      <c r="T1003" s="57">
        <v>46149</v>
      </c>
      <c r="U1003" s="49">
        <v>7</v>
      </c>
      <c r="V1003" s="42">
        <v>16</v>
      </c>
      <c r="W1003" s="40">
        <v>8</v>
      </c>
      <c r="X1003" s="59">
        <v>48000</v>
      </c>
      <c r="Y1003" s="40">
        <v>8</v>
      </c>
      <c r="Z1003" s="56">
        <v>0</v>
      </c>
    </row>
    <row r="1004" spans="1:26" x14ac:dyDescent="0.25">
      <c r="A1004" s="38">
        <f>IFERROR(VLOOKUP(InteliPar[[#This Row],[Nombre de Articulo]],Productos[],4,FALSE),"00 Falta Info")</f>
        <v>0</v>
      </c>
      <c r="B1004" s="34" t="str">
        <f>IFERROR(VLOOKUP(InteliPar[[#This Row],[Nombre de Articulo]],Productos[],3,FALSE),"00 Falta Info")</f>
        <v>Colación</v>
      </c>
      <c r="C1004" s="34" t="str">
        <f>IFERROR(VLOOKUP(InteliPar[[#This Row],[Nombre de Articulo]],Productos[],2,FALSE),"00 Falta Info")</f>
        <v>Colacion</v>
      </c>
      <c r="D1004" s="55">
        <v>46155</v>
      </c>
      <c r="E1004" s="39" t="s">
        <v>141</v>
      </c>
      <c r="F1004" s="40"/>
      <c r="G1004" s="56">
        <v>40115.800000000003</v>
      </c>
      <c r="H1004" s="42">
        <v>4.8499999999999996</v>
      </c>
      <c r="I1004" s="43" t="s">
        <v>73</v>
      </c>
      <c r="J1004" s="56">
        <v>8271.2999999999993</v>
      </c>
      <c r="K1004" s="40">
        <v>0.3</v>
      </c>
      <c r="L1004" s="45" t="s">
        <v>74</v>
      </c>
      <c r="M1004" s="46" t="s">
        <v>456</v>
      </c>
      <c r="N1004" s="40">
        <v>0</v>
      </c>
      <c r="O1004" s="57">
        <v>46142</v>
      </c>
      <c r="P1004" s="57">
        <v>46148</v>
      </c>
      <c r="Q1004" s="49">
        <v>7</v>
      </c>
      <c r="R1004" s="49">
        <v>3</v>
      </c>
      <c r="S1004" s="58">
        <v>0.35</v>
      </c>
      <c r="T1004" s="57">
        <v>46149</v>
      </c>
      <c r="U1004" s="49">
        <v>7</v>
      </c>
      <c r="V1004" s="42">
        <v>1</v>
      </c>
      <c r="W1004" s="40">
        <v>0</v>
      </c>
      <c r="X1004" s="59">
        <v>0</v>
      </c>
      <c r="Y1004" s="40">
        <v>113</v>
      </c>
      <c r="Z1004" s="56">
        <v>33853.249285714279</v>
      </c>
    </row>
    <row r="1005" spans="1:26" x14ac:dyDescent="0.25">
      <c r="A1005" s="38">
        <f>IFERROR(VLOOKUP(InteliPar[[#This Row],[Nombre de Articulo]],Productos[],4,FALSE),"00 Falta Info")</f>
        <v>0</v>
      </c>
      <c r="B1005" s="34" t="str">
        <f>IFERROR(VLOOKUP(InteliPar[[#This Row],[Nombre de Articulo]],Productos[],3,FALSE),"00 Falta Info")</f>
        <v>Colación</v>
      </c>
      <c r="C1005" s="34" t="str">
        <f>IFERROR(VLOOKUP(InteliPar[[#This Row],[Nombre de Articulo]],Productos[],2,FALSE),"00 Falta Info")</f>
        <v>Colacion</v>
      </c>
      <c r="D1005" s="55">
        <v>46155</v>
      </c>
      <c r="E1005" s="39" t="s">
        <v>140</v>
      </c>
      <c r="F1005" s="40"/>
      <c r="G1005" s="56">
        <v>22250</v>
      </c>
      <c r="H1005" s="42">
        <v>8.9</v>
      </c>
      <c r="I1005" s="43" t="s">
        <v>73</v>
      </c>
      <c r="J1005" s="56">
        <v>2500</v>
      </c>
      <c r="K1005" s="40">
        <v>4</v>
      </c>
      <c r="L1005" s="45" t="s">
        <v>74</v>
      </c>
      <c r="M1005" s="46" t="s">
        <v>437</v>
      </c>
      <c r="N1005" s="40">
        <v>0</v>
      </c>
      <c r="O1005" s="57">
        <v>46142</v>
      </c>
      <c r="P1005" s="57">
        <v>46148</v>
      </c>
      <c r="Q1005" s="49">
        <v>7</v>
      </c>
      <c r="R1005" s="49">
        <v>3</v>
      </c>
      <c r="S1005" s="58">
        <v>0.35</v>
      </c>
      <c r="T1005" s="57">
        <v>46149</v>
      </c>
      <c r="U1005" s="49">
        <v>7</v>
      </c>
      <c r="V1005" s="42">
        <v>8</v>
      </c>
      <c r="W1005" s="40">
        <v>0</v>
      </c>
      <c r="X1005" s="59">
        <v>0</v>
      </c>
      <c r="Y1005" s="40">
        <v>16</v>
      </c>
      <c r="Z1005" s="56">
        <v>0</v>
      </c>
    </row>
    <row r="1006" spans="1:26" x14ac:dyDescent="0.25">
      <c r="A1006" s="38">
        <f>IFERROR(VLOOKUP(InteliPar[[#This Row],[Nombre de Articulo]],Productos[],4,FALSE),"00 Falta Info")</f>
        <v>0</v>
      </c>
      <c r="B1006" s="34" t="str">
        <f>IFERROR(VLOOKUP(InteliPar[[#This Row],[Nombre de Articulo]],Productos[],3,FALSE),"00 Falta Info")</f>
        <v>Aves</v>
      </c>
      <c r="C1006" s="34" t="str">
        <f>IFERROR(VLOOKUP(InteliPar[[#This Row],[Nombre de Articulo]],Productos[],2,FALSE),"00 Falta Info")</f>
        <v>Pollo</v>
      </c>
      <c r="D1006" s="55">
        <v>46155</v>
      </c>
      <c r="E1006" s="39" t="s">
        <v>71</v>
      </c>
      <c r="F1006" s="40">
        <v>7.8</v>
      </c>
      <c r="G1006" s="56">
        <v>124588</v>
      </c>
      <c r="H1006" s="42">
        <v>34.14</v>
      </c>
      <c r="I1006" s="43" t="s">
        <v>73</v>
      </c>
      <c r="J1006" s="56">
        <v>3649.42</v>
      </c>
      <c r="K1006" s="40">
        <v>5.6</v>
      </c>
      <c r="L1006" s="45" t="s">
        <v>74</v>
      </c>
      <c r="M1006" s="46" t="s">
        <v>437</v>
      </c>
      <c r="N1006" s="40">
        <v>20</v>
      </c>
      <c r="O1006" s="57">
        <v>46149</v>
      </c>
      <c r="P1006" s="57">
        <v>46155</v>
      </c>
      <c r="Q1006" s="49">
        <v>7</v>
      </c>
      <c r="R1006" s="49">
        <v>3</v>
      </c>
      <c r="S1006" s="58">
        <v>0.35</v>
      </c>
      <c r="T1006" s="57">
        <v>46156</v>
      </c>
      <c r="U1006" s="49">
        <v>7</v>
      </c>
      <c r="V1006" s="42">
        <v>11</v>
      </c>
      <c r="W1006" s="40">
        <v>0</v>
      </c>
      <c r="X1006" s="59">
        <v>0</v>
      </c>
      <c r="Y1006" s="40">
        <v>43</v>
      </c>
      <c r="Z1006" s="56">
        <v>74448.167999999991</v>
      </c>
    </row>
    <row r="1007" spans="1:26" x14ac:dyDescent="0.25">
      <c r="A1007" s="38">
        <f>IFERROR(VLOOKUP(InteliPar[[#This Row],[Nombre de Articulo]],Productos[],4,FALSE),"00 Falta Info")</f>
        <v>0</v>
      </c>
      <c r="B1007" s="34" t="str">
        <f>IFERROR(VLOOKUP(InteliPar[[#This Row],[Nombre de Articulo]],Productos[],3,FALSE),"00 Falta Info")</f>
        <v>Carnes</v>
      </c>
      <c r="C1007" s="34" t="str">
        <f>IFERROR(VLOOKUP(InteliPar[[#This Row],[Nombre de Articulo]],Productos[],2,FALSE),"00 Falta Info")</f>
        <v>Vacuno</v>
      </c>
      <c r="D1007" s="55">
        <v>46162</v>
      </c>
      <c r="E1007" s="39" t="s">
        <v>103</v>
      </c>
      <c r="F1007" s="40">
        <v>98</v>
      </c>
      <c r="G1007" s="56">
        <v>1926000</v>
      </c>
      <c r="H1007" s="42">
        <v>180</v>
      </c>
      <c r="I1007" s="43" t="s">
        <v>458</v>
      </c>
      <c r="J1007" s="56">
        <v>10700</v>
      </c>
      <c r="K1007" s="40">
        <v>98</v>
      </c>
      <c r="L1007" s="45" t="s">
        <v>440</v>
      </c>
      <c r="M1007" s="46" t="s">
        <v>441</v>
      </c>
      <c r="N1007" s="40">
        <v>200</v>
      </c>
      <c r="O1007" s="57">
        <v>46149</v>
      </c>
      <c r="P1007" s="57">
        <v>46155</v>
      </c>
      <c r="Q1007" s="49">
        <v>7</v>
      </c>
      <c r="R1007" s="49">
        <v>3</v>
      </c>
      <c r="S1007" s="58">
        <v>0.35</v>
      </c>
      <c r="T1007" s="57">
        <v>46156</v>
      </c>
      <c r="U1007" s="49">
        <v>7</v>
      </c>
      <c r="V1007" s="42">
        <v>189</v>
      </c>
      <c r="W1007" s="40">
        <v>9</v>
      </c>
      <c r="X1007" s="59">
        <v>96300</v>
      </c>
      <c r="Y1007" s="40">
        <v>13</v>
      </c>
      <c r="Z1007" s="56">
        <v>0</v>
      </c>
    </row>
    <row r="1008" spans="1:26" x14ac:dyDescent="0.25">
      <c r="A1008" s="38">
        <f>IFERROR(VLOOKUP(InteliPar[[#This Row],[Nombre de Articulo]],Productos[],4,FALSE),"00 Falta Info")</f>
        <v>0</v>
      </c>
      <c r="B1008" s="34" t="str">
        <f>IFERROR(VLOOKUP(InteliPar[[#This Row],[Nombre de Articulo]],Productos[],3,FALSE),"00 Falta Info")</f>
        <v>Carnes</v>
      </c>
      <c r="C1008" s="34" t="str">
        <f>IFERROR(VLOOKUP(InteliPar[[#This Row],[Nombre de Articulo]],Productos[],2,FALSE),"00 Falta Info")</f>
        <v>Vacuno</v>
      </c>
      <c r="D1008" s="55">
        <v>46162</v>
      </c>
      <c r="E1008" s="39" t="s">
        <v>84</v>
      </c>
      <c r="F1008" s="40">
        <v>23.4</v>
      </c>
      <c r="G1008" s="56">
        <v>464554</v>
      </c>
      <c r="H1008" s="42">
        <v>29.79</v>
      </c>
      <c r="I1008" s="43" t="s">
        <v>73</v>
      </c>
      <c r="J1008" s="56">
        <v>15595.87</v>
      </c>
      <c r="K1008" s="40">
        <v>23.4</v>
      </c>
      <c r="L1008" s="45" t="s">
        <v>74</v>
      </c>
      <c r="M1008" s="46" t="s">
        <v>459</v>
      </c>
      <c r="N1008" s="40">
        <v>7.5</v>
      </c>
      <c r="O1008" s="57">
        <v>46149</v>
      </c>
      <c r="P1008" s="57">
        <v>46155</v>
      </c>
      <c r="Q1008" s="49">
        <v>7</v>
      </c>
      <c r="R1008" s="49">
        <v>3</v>
      </c>
      <c r="S1008" s="58">
        <v>0.35</v>
      </c>
      <c r="T1008" s="57">
        <v>46156</v>
      </c>
      <c r="U1008" s="49">
        <v>7</v>
      </c>
      <c r="V1008" s="42">
        <v>46</v>
      </c>
      <c r="W1008" s="40">
        <v>17</v>
      </c>
      <c r="X1008" s="59">
        <v>265129.79000000004</v>
      </c>
      <c r="Y1008" s="40">
        <v>9</v>
      </c>
      <c r="Z1008" s="56">
        <v>0</v>
      </c>
    </row>
    <row r="1009" spans="1:26" x14ac:dyDescent="0.25">
      <c r="A1009" s="38">
        <f>IFERROR(VLOOKUP(InteliPar[[#This Row],[Nombre de Articulo]],Productos[],4,FALSE),"00 Falta Info")</f>
        <v>0</v>
      </c>
      <c r="B1009" s="34" t="str">
        <f>IFERROR(VLOOKUP(InteliPar[[#This Row],[Nombre de Articulo]],Productos[],3,FALSE),"00 Falta Info")</f>
        <v>Carnes</v>
      </c>
      <c r="C1009" s="34" t="str">
        <f>IFERROR(VLOOKUP(InteliPar[[#This Row],[Nombre de Articulo]],Productos[],2,FALSE),"00 Falta Info")</f>
        <v>Vacuno</v>
      </c>
      <c r="D1009" s="55">
        <v>46162</v>
      </c>
      <c r="E1009" s="39" t="s">
        <v>104</v>
      </c>
      <c r="F1009" s="40">
        <v>10</v>
      </c>
      <c r="G1009" s="56">
        <v>297500</v>
      </c>
      <c r="H1009" s="42">
        <v>35</v>
      </c>
      <c r="I1009" s="43" t="s">
        <v>458</v>
      </c>
      <c r="J1009" s="56">
        <v>8500</v>
      </c>
      <c r="K1009" s="40">
        <v>34</v>
      </c>
      <c r="L1009" s="45" t="s">
        <v>440</v>
      </c>
      <c r="M1009" s="46" t="s">
        <v>441</v>
      </c>
      <c r="N1009" s="40">
        <v>0</v>
      </c>
      <c r="O1009" s="57">
        <v>46149</v>
      </c>
      <c r="P1009" s="57">
        <v>46155</v>
      </c>
      <c r="Q1009" s="49">
        <v>7</v>
      </c>
      <c r="R1009" s="49">
        <v>3</v>
      </c>
      <c r="S1009" s="58">
        <v>0.35</v>
      </c>
      <c r="T1009" s="57">
        <v>46156</v>
      </c>
      <c r="U1009" s="49">
        <v>7</v>
      </c>
      <c r="V1009" s="42">
        <v>66</v>
      </c>
      <c r="W1009" s="40">
        <v>31</v>
      </c>
      <c r="X1009" s="59">
        <v>263500</v>
      </c>
      <c r="Y1009" s="40">
        <v>7</v>
      </c>
      <c r="Z1009" s="56">
        <v>0</v>
      </c>
    </row>
    <row r="1010" spans="1:26" x14ac:dyDescent="0.25">
      <c r="A1010" s="38">
        <f>IFERROR(VLOOKUP(InteliPar[[#This Row],[Nombre de Articulo]],Productos[],4,FALSE),"00 Falta Info")</f>
        <v>0</v>
      </c>
      <c r="B1010" s="34" t="str">
        <f>IFERROR(VLOOKUP(InteliPar[[#This Row],[Nombre de Articulo]],Productos[],3,FALSE),"00 Falta Info")</f>
        <v>Carnes</v>
      </c>
      <c r="C1010" s="34" t="str">
        <f>IFERROR(VLOOKUP(InteliPar[[#This Row],[Nombre de Articulo]],Productos[],2,FALSE),"00 Falta Info")</f>
        <v>Vacuno</v>
      </c>
      <c r="D1010" s="55">
        <v>46162</v>
      </c>
      <c r="E1010" s="39" t="s">
        <v>105</v>
      </c>
      <c r="F1010" s="40">
        <v>2.9</v>
      </c>
      <c r="G1010" s="56">
        <v>86562</v>
      </c>
      <c r="H1010" s="42">
        <v>9.6300000000000008</v>
      </c>
      <c r="I1010" s="43" t="s">
        <v>73</v>
      </c>
      <c r="J1010" s="56">
        <v>8989.7199999999993</v>
      </c>
      <c r="K1010" s="40">
        <v>5.4</v>
      </c>
      <c r="L1010" s="45" t="s">
        <v>74</v>
      </c>
      <c r="M1010" s="46" t="s">
        <v>441</v>
      </c>
      <c r="N1010" s="40">
        <v>0</v>
      </c>
      <c r="O1010" s="57">
        <v>46149</v>
      </c>
      <c r="P1010" s="57">
        <v>46155</v>
      </c>
      <c r="Q1010" s="49">
        <v>7</v>
      </c>
      <c r="R1010" s="49">
        <v>3</v>
      </c>
      <c r="S1010" s="58">
        <v>0.35</v>
      </c>
      <c r="T1010" s="57">
        <v>46156</v>
      </c>
      <c r="U1010" s="49">
        <v>7</v>
      </c>
      <c r="V1010" s="42">
        <v>11</v>
      </c>
      <c r="W1010" s="40">
        <v>2</v>
      </c>
      <c r="X1010" s="59">
        <v>17979.439999999999</v>
      </c>
      <c r="Y1010" s="40">
        <v>12</v>
      </c>
      <c r="Z1010" s="56">
        <v>0</v>
      </c>
    </row>
    <row r="1011" spans="1:26" x14ac:dyDescent="0.25">
      <c r="A1011" s="38">
        <f>IFERROR(VLOOKUP(InteliPar[[#This Row],[Nombre de Articulo]],Productos[],4,FALSE),"00 Falta Info")</f>
        <v>0</v>
      </c>
      <c r="B1011" s="34" t="str">
        <f>IFERROR(VLOOKUP(InteliPar[[#This Row],[Nombre de Articulo]],Productos[],3,FALSE),"00 Falta Info")</f>
        <v>Carnes</v>
      </c>
      <c r="C1011" s="34" t="str">
        <f>IFERROR(VLOOKUP(InteliPar[[#This Row],[Nombre de Articulo]],Productos[],2,FALSE),"00 Falta Info")</f>
        <v>Vacuno</v>
      </c>
      <c r="D1011" s="55">
        <v>46162</v>
      </c>
      <c r="E1011" s="39" t="s">
        <v>160</v>
      </c>
      <c r="F1011" s="40">
        <v>47</v>
      </c>
      <c r="G1011" s="56">
        <v>959101</v>
      </c>
      <c r="H1011" s="42">
        <v>138</v>
      </c>
      <c r="I1011" s="43" t="s">
        <v>462</v>
      </c>
      <c r="J1011" s="56">
        <v>6950.01</v>
      </c>
      <c r="K1011" s="40">
        <v>72.3</v>
      </c>
      <c r="L1011" s="45" t="s">
        <v>443</v>
      </c>
      <c r="M1011" s="46" t="s">
        <v>441</v>
      </c>
      <c r="N1011" s="40">
        <v>0</v>
      </c>
      <c r="O1011" s="57">
        <v>46149</v>
      </c>
      <c r="P1011" s="57">
        <v>46155</v>
      </c>
      <c r="Q1011" s="49">
        <v>7</v>
      </c>
      <c r="R1011" s="49">
        <v>3</v>
      </c>
      <c r="S1011" s="58">
        <v>0.35</v>
      </c>
      <c r="T1011" s="57">
        <v>46156</v>
      </c>
      <c r="U1011" s="49">
        <v>7</v>
      </c>
      <c r="V1011" s="42">
        <v>140</v>
      </c>
      <c r="W1011" s="40">
        <v>2</v>
      </c>
      <c r="X1011" s="59">
        <v>13900.02</v>
      </c>
      <c r="Y1011" s="40">
        <v>13</v>
      </c>
      <c r="Z1011" s="56">
        <v>0</v>
      </c>
    </row>
    <row r="1012" spans="1:26" x14ac:dyDescent="0.25">
      <c r="A1012" s="38">
        <f>IFERROR(VLOOKUP(InteliPar[[#This Row],[Nombre de Articulo]],Productos[],4,FALSE),"00 Falta Info")</f>
        <v>0</v>
      </c>
      <c r="B1012" s="34" t="str">
        <f>IFERROR(VLOOKUP(InteliPar[[#This Row],[Nombre de Articulo]],Productos[],3,FALSE),"00 Falta Info")</f>
        <v>Carnes</v>
      </c>
      <c r="C1012" s="34" t="str">
        <f>IFERROR(VLOOKUP(InteliPar[[#This Row],[Nombre de Articulo]],Productos[],2,FALSE),"00 Falta Info")</f>
        <v>Vacuno</v>
      </c>
      <c r="D1012" s="55">
        <v>46162</v>
      </c>
      <c r="E1012" s="39" t="s">
        <v>106</v>
      </c>
      <c r="F1012" s="40">
        <v>19</v>
      </c>
      <c r="G1012" s="56">
        <v>84000</v>
      </c>
      <c r="H1012" s="42">
        <v>28</v>
      </c>
      <c r="I1012" s="43" t="s">
        <v>439</v>
      </c>
      <c r="J1012" s="56">
        <v>3000</v>
      </c>
      <c r="K1012" s="40">
        <v>23</v>
      </c>
      <c r="L1012" s="45" t="s">
        <v>443</v>
      </c>
      <c r="M1012" s="46" t="s">
        <v>441</v>
      </c>
      <c r="N1012" s="40">
        <v>0</v>
      </c>
      <c r="O1012" s="57">
        <v>46149</v>
      </c>
      <c r="P1012" s="57">
        <v>46155</v>
      </c>
      <c r="Q1012" s="49">
        <v>7</v>
      </c>
      <c r="R1012" s="49">
        <v>3</v>
      </c>
      <c r="S1012" s="58">
        <v>0.35</v>
      </c>
      <c r="T1012" s="57">
        <v>46156</v>
      </c>
      <c r="U1012" s="49">
        <v>7</v>
      </c>
      <c r="V1012" s="42">
        <v>45</v>
      </c>
      <c r="W1012" s="40">
        <v>17</v>
      </c>
      <c r="X1012" s="59">
        <v>51000</v>
      </c>
      <c r="Y1012" s="40">
        <v>9</v>
      </c>
      <c r="Z1012" s="56">
        <v>0</v>
      </c>
    </row>
    <row r="1013" spans="1:26" x14ac:dyDescent="0.25">
      <c r="A1013" s="38">
        <f>IFERROR(VLOOKUP(InteliPar[[#This Row],[Nombre de Articulo]],Productos[],4,FALSE),"00 Falta Info")</f>
        <v>0</v>
      </c>
      <c r="B1013" s="34" t="str">
        <f>IFERROR(VLOOKUP(InteliPar[[#This Row],[Nombre de Articulo]],Productos[],3,FALSE),"00 Falta Info")</f>
        <v>Pescado</v>
      </c>
      <c r="C1013" s="34" t="str">
        <f>IFERROR(VLOOKUP(InteliPar[[#This Row],[Nombre de Articulo]],Productos[],2,FALSE),"00 Falta Info")</f>
        <v>Pescado</v>
      </c>
      <c r="D1013" s="55">
        <v>46162</v>
      </c>
      <c r="E1013" s="39" t="s">
        <v>86</v>
      </c>
      <c r="F1013" s="40">
        <v>13.2</v>
      </c>
      <c r="G1013" s="56">
        <v>170661</v>
      </c>
      <c r="H1013" s="42">
        <v>18.190000000000001</v>
      </c>
      <c r="I1013" s="43" t="s">
        <v>73</v>
      </c>
      <c r="J1013" s="56">
        <v>9383.84</v>
      </c>
      <c r="K1013" s="40">
        <v>13.2</v>
      </c>
      <c r="L1013" s="45" t="s">
        <v>74</v>
      </c>
      <c r="M1013" s="46" t="s">
        <v>444</v>
      </c>
      <c r="N1013" s="40">
        <v>0</v>
      </c>
      <c r="O1013" s="57">
        <v>46149</v>
      </c>
      <c r="P1013" s="57">
        <v>46155</v>
      </c>
      <c r="Q1013" s="49">
        <v>7</v>
      </c>
      <c r="R1013" s="49">
        <v>3</v>
      </c>
      <c r="S1013" s="58">
        <v>0.35</v>
      </c>
      <c r="T1013" s="57">
        <v>46156</v>
      </c>
      <c r="U1013" s="49">
        <v>7</v>
      </c>
      <c r="V1013" s="42">
        <v>26</v>
      </c>
      <c r="W1013" s="40">
        <v>8</v>
      </c>
      <c r="X1013" s="59">
        <v>75070.720000000001</v>
      </c>
      <c r="Y1013" s="40">
        <v>10</v>
      </c>
      <c r="Z1013" s="56">
        <v>0</v>
      </c>
    </row>
    <row r="1014" spans="1:26" x14ac:dyDescent="0.25">
      <c r="A1014" s="38">
        <f>IFERROR(VLOOKUP(InteliPar[[#This Row],[Nombre de Articulo]],Productos[],4,FALSE),"00 Falta Info")</f>
        <v>0</v>
      </c>
      <c r="B1014" s="34" t="str">
        <f>IFERROR(VLOOKUP(InteliPar[[#This Row],[Nombre de Articulo]],Productos[],3,FALSE),"00 Falta Info")</f>
        <v>Pescado</v>
      </c>
      <c r="C1014" s="34" t="str">
        <f>IFERROR(VLOOKUP(InteliPar[[#This Row],[Nombre de Articulo]],Productos[],2,FALSE),"00 Falta Info")</f>
        <v>Pescado</v>
      </c>
      <c r="D1014" s="55">
        <v>46162</v>
      </c>
      <c r="E1014" s="39" t="s">
        <v>107</v>
      </c>
      <c r="F1014" s="40">
        <v>6.2</v>
      </c>
      <c r="G1014" s="56">
        <v>138121</v>
      </c>
      <c r="H1014" s="42">
        <v>14.46</v>
      </c>
      <c r="I1014" s="43" t="s">
        <v>73</v>
      </c>
      <c r="J1014" s="56">
        <v>9549.94</v>
      </c>
      <c r="K1014" s="40">
        <v>6.2</v>
      </c>
      <c r="L1014" s="45" t="s">
        <v>74</v>
      </c>
      <c r="M1014" s="46" t="s">
        <v>444</v>
      </c>
      <c r="N1014" s="40">
        <v>0</v>
      </c>
      <c r="O1014" s="57">
        <v>46149</v>
      </c>
      <c r="P1014" s="57">
        <v>46155</v>
      </c>
      <c r="Q1014" s="49">
        <v>7</v>
      </c>
      <c r="R1014" s="49">
        <v>3</v>
      </c>
      <c r="S1014" s="58">
        <v>0.35</v>
      </c>
      <c r="T1014" s="57">
        <v>46156</v>
      </c>
      <c r="U1014" s="49">
        <v>7</v>
      </c>
      <c r="V1014" s="42">
        <v>12</v>
      </c>
      <c r="W1014" s="40">
        <v>0</v>
      </c>
      <c r="X1014" s="59">
        <v>0</v>
      </c>
      <c r="Y1014" s="40">
        <v>16</v>
      </c>
      <c r="Z1014" s="56">
        <v>0</v>
      </c>
    </row>
    <row r="1015" spans="1:26" x14ac:dyDescent="0.25">
      <c r="A1015" s="38">
        <f>IFERROR(VLOOKUP(InteliPar[[#This Row],[Nombre de Articulo]],Productos[],4,FALSE),"00 Falta Info")</f>
        <v>0</v>
      </c>
      <c r="B1015" s="34" t="str">
        <f>IFERROR(VLOOKUP(InteliPar[[#This Row],[Nombre de Articulo]],Productos[],3,FALSE),"00 Falta Info")</f>
        <v>Pescado</v>
      </c>
      <c r="C1015" s="34" t="str">
        <f>IFERROR(VLOOKUP(InteliPar[[#This Row],[Nombre de Articulo]],Productos[],2,FALSE),"00 Falta Info")</f>
        <v>Pescado</v>
      </c>
      <c r="D1015" s="55">
        <v>46162</v>
      </c>
      <c r="E1015" s="39" t="s">
        <v>109</v>
      </c>
      <c r="F1015" s="40">
        <v>20.9</v>
      </c>
      <c r="G1015" s="56">
        <v>345400</v>
      </c>
      <c r="H1015" s="42">
        <v>30.49</v>
      </c>
      <c r="I1015" s="43" t="s">
        <v>73</v>
      </c>
      <c r="J1015" s="56">
        <v>11328.9</v>
      </c>
      <c r="K1015" s="40">
        <v>28.6</v>
      </c>
      <c r="L1015" s="45" t="s">
        <v>74</v>
      </c>
      <c r="M1015" s="46" t="s">
        <v>444</v>
      </c>
      <c r="N1015" s="40">
        <v>18.100000000000001</v>
      </c>
      <c r="O1015" s="57">
        <v>46149</v>
      </c>
      <c r="P1015" s="57">
        <v>46155</v>
      </c>
      <c r="Q1015" s="49">
        <v>7</v>
      </c>
      <c r="R1015" s="49">
        <v>3</v>
      </c>
      <c r="S1015" s="58">
        <v>0.35</v>
      </c>
      <c r="T1015" s="57">
        <v>46156</v>
      </c>
      <c r="U1015" s="49">
        <v>7</v>
      </c>
      <c r="V1015" s="42">
        <v>56</v>
      </c>
      <c r="W1015" s="40">
        <v>26</v>
      </c>
      <c r="X1015" s="59">
        <v>294551.39999999997</v>
      </c>
      <c r="Y1015" s="40">
        <v>7</v>
      </c>
      <c r="Z1015" s="56">
        <v>0</v>
      </c>
    </row>
    <row r="1016" spans="1:26" x14ac:dyDescent="0.25">
      <c r="A1016" s="38">
        <f>IFERROR(VLOOKUP(InteliPar[[#This Row],[Nombre de Articulo]],Productos[],4,FALSE),"00 Falta Info")</f>
        <v>0</v>
      </c>
      <c r="B1016" s="34" t="str">
        <f>IFERROR(VLOOKUP(InteliPar[[#This Row],[Nombre de Articulo]],Productos[],3,FALSE),"00 Falta Info")</f>
        <v>Pescado</v>
      </c>
      <c r="C1016" s="34" t="str">
        <f>IFERROR(VLOOKUP(InteliPar[[#This Row],[Nombre de Articulo]],Productos[],2,FALSE),"00 Falta Info")</f>
        <v>Pescado</v>
      </c>
      <c r="D1016" s="55">
        <v>46162</v>
      </c>
      <c r="E1016" s="39" t="s">
        <v>161</v>
      </c>
      <c r="F1016" s="40"/>
      <c r="G1016" s="56">
        <v>2615.27</v>
      </c>
      <c r="H1016" s="42">
        <v>0.28999999999999998</v>
      </c>
      <c r="I1016" s="43" t="s">
        <v>73</v>
      </c>
      <c r="J1016" s="56">
        <v>8990</v>
      </c>
      <c r="K1016" s="40">
        <v>0</v>
      </c>
      <c r="L1016" s="45" t="s">
        <v>74</v>
      </c>
      <c r="M1016" s="46" t="s">
        <v>445</v>
      </c>
      <c r="N1016" s="40">
        <v>0</v>
      </c>
      <c r="O1016" s="57">
        <v>46149</v>
      </c>
      <c r="P1016" s="57">
        <v>46155</v>
      </c>
      <c r="Q1016" s="49">
        <v>7</v>
      </c>
      <c r="R1016" s="49">
        <v>3</v>
      </c>
      <c r="S1016" s="58">
        <v>0.35</v>
      </c>
      <c r="T1016" s="57">
        <v>46156</v>
      </c>
      <c r="U1016" s="49">
        <v>7</v>
      </c>
      <c r="V1016" s="42">
        <v>0</v>
      </c>
      <c r="W1016" s="40">
        <v>0</v>
      </c>
      <c r="X1016" s="59">
        <v>0</v>
      </c>
      <c r="Y1016" s="40">
        <v>0</v>
      </c>
      <c r="Z1016" s="56">
        <v>0</v>
      </c>
    </row>
    <row r="1017" spans="1:26" x14ac:dyDescent="0.25">
      <c r="A1017" s="38">
        <f>IFERROR(VLOOKUP(InteliPar[[#This Row],[Nombre de Articulo]],Productos[],4,FALSE),"00 Falta Info")</f>
        <v>0</v>
      </c>
      <c r="B1017" s="34" t="str">
        <f>IFERROR(VLOOKUP(InteliPar[[#This Row],[Nombre de Articulo]],Productos[],3,FALSE),"00 Falta Info")</f>
        <v>Pescado</v>
      </c>
      <c r="C1017" s="34" t="str">
        <f>IFERROR(VLOOKUP(InteliPar[[#This Row],[Nombre de Articulo]],Productos[],2,FALSE),"00 Falta Info")</f>
        <v>Pescado</v>
      </c>
      <c r="D1017" s="55">
        <v>46162</v>
      </c>
      <c r="E1017" s="39" t="s">
        <v>108</v>
      </c>
      <c r="F1017" s="40">
        <v>40</v>
      </c>
      <c r="G1017" s="56">
        <v>241023</v>
      </c>
      <c r="H1017" s="42">
        <v>30.61</v>
      </c>
      <c r="I1017" s="43" t="s">
        <v>73</v>
      </c>
      <c r="J1017" s="56">
        <v>7873.14</v>
      </c>
      <c r="K1017" s="40">
        <v>40</v>
      </c>
      <c r="L1017" s="45" t="s">
        <v>74</v>
      </c>
      <c r="M1017" s="46" t="s">
        <v>445</v>
      </c>
      <c r="N1017" s="40">
        <v>46</v>
      </c>
      <c r="O1017" s="57">
        <v>46149</v>
      </c>
      <c r="P1017" s="57">
        <v>46155</v>
      </c>
      <c r="Q1017" s="49">
        <v>7</v>
      </c>
      <c r="R1017" s="49">
        <v>3</v>
      </c>
      <c r="S1017" s="58">
        <v>0.35</v>
      </c>
      <c r="T1017" s="57">
        <v>46156</v>
      </c>
      <c r="U1017" s="49">
        <v>7</v>
      </c>
      <c r="V1017" s="42">
        <v>78</v>
      </c>
      <c r="W1017" s="40">
        <v>48</v>
      </c>
      <c r="X1017" s="59">
        <v>377910.72000000003</v>
      </c>
      <c r="Y1017" s="40">
        <v>5</v>
      </c>
      <c r="Z1017" s="56">
        <v>0</v>
      </c>
    </row>
    <row r="1018" spans="1:26" x14ac:dyDescent="0.25">
      <c r="A1018" s="38">
        <f>IFERROR(VLOOKUP(InteliPar[[#This Row],[Nombre de Articulo]],Productos[],4,FALSE),"00 Falta Info")</f>
        <v>0</v>
      </c>
      <c r="B1018" s="34" t="str">
        <f>IFERROR(VLOOKUP(InteliPar[[#This Row],[Nombre de Articulo]],Productos[],3,FALSE),"00 Falta Info")</f>
        <v>Mariscos</v>
      </c>
      <c r="C1018" s="34" t="str">
        <f>IFERROR(VLOOKUP(InteliPar[[#This Row],[Nombre de Articulo]],Productos[],2,FALSE),"00 Falta Info")</f>
        <v>Mariscos</v>
      </c>
      <c r="D1018" s="55">
        <v>46162</v>
      </c>
      <c r="E1018" s="39" t="s">
        <v>110</v>
      </c>
      <c r="F1018" s="40">
        <v>10.5</v>
      </c>
      <c r="G1018" s="56">
        <v>16084.9</v>
      </c>
      <c r="H1018" s="42">
        <v>7.25</v>
      </c>
      <c r="I1018" s="43" t="s">
        <v>73</v>
      </c>
      <c r="J1018" s="56">
        <v>2218</v>
      </c>
      <c r="K1018" s="40">
        <v>17.8</v>
      </c>
      <c r="L1018" s="45" t="s">
        <v>74</v>
      </c>
      <c r="M1018" s="46" t="s">
        <v>460</v>
      </c>
      <c r="N1018" s="40">
        <v>5</v>
      </c>
      <c r="O1018" s="57">
        <v>46149</v>
      </c>
      <c r="P1018" s="57">
        <v>46155</v>
      </c>
      <c r="Q1018" s="49">
        <v>7</v>
      </c>
      <c r="R1018" s="49">
        <v>3</v>
      </c>
      <c r="S1018" s="58">
        <v>0.35</v>
      </c>
      <c r="T1018" s="57">
        <v>46156</v>
      </c>
      <c r="U1018" s="49">
        <v>7</v>
      </c>
      <c r="V1018" s="42">
        <v>35</v>
      </c>
      <c r="W1018" s="40">
        <v>28</v>
      </c>
      <c r="X1018" s="59">
        <v>62104</v>
      </c>
      <c r="Y1018" s="40">
        <v>3</v>
      </c>
      <c r="Z1018" s="56">
        <v>0</v>
      </c>
    </row>
    <row r="1019" spans="1:26" x14ac:dyDescent="0.25">
      <c r="A1019" s="38">
        <f>IFERROR(VLOOKUP(InteliPar[[#This Row],[Nombre de Articulo]],Productos[],4,FALSE),"00 Falta Info")</f>
        <v>0</v>
      </c>
      <c r="B1019" s="34" t="str">
        <f>IFERROR(VLOOKUP(InteliPar[[#This Row],[Nombre de Articulo]],Productos[],3,FALSE),"00 Falta Info")</f>
        <v>Mariscos</v>
      </c>
      <c r="C1019" s="34" t="str">
        <f>IFERROR(VLOOKUP(InteliPar[[#This Row],[Nombre de Articulo]],Productos[],2,FALSE),"00 Falta Info")</f>
        <v>Mariscos</v>
      </c>
      <c r="D1019" s="55">
        <v>46162</v>
      </c>
      <c r="E1019" s="39" t="s">
        <v>111</v>
      </c>
      <c r="F1019" s="40">
        <v>10.199999999999999</v>
      </c>
      <c r="G1019" s="56">
        <v>158424</v>
      </c>
      <c r="H1019" s="42">
        <v>23.82</v>
      </c>
      <c r="I1019" s="43" t="s">
        <v>73</v>
      </c>
      <c r="J1019" s="56">
        <v>6650.65</v>
      </c>
      <c r="K1019" s="40">
        <v>10.199999999999999</v>
      </c>
      <c r="L1019" s="45" t="s">
        <v>74</v>
      </c>
      <c r="M1019" s="46" t="s">
        <v>444</v>
      </c>
      <c r="N1019" s="40">
        <v>10</v>
      </c>
      <c r="O1019" s="57">
        <v>46149</v>
      </c>
      <c r="P1019" s="57">
        <v>46155</v>
      </c>
      <c r="Q1019" s="49">
        <v>7</v>
      </c>
      <c r="R1019" s="49">
        <v>3</v>
      </c>
      <c r="S1019" s="58">
        <v>0.35</v>
      </c>
      <c r="T1019" s="57">
        <v>46156</v>
      </c>
      <c r="U1019" s="49">
        <v>7</v>
      </c>
      <c r="V1019" s="42">
        <v>20</v>
      </c>
      <c r="W1019" s="40">
        <v>0</v>
      </c>
      <c r="X1019" s="59">
        <v>0</v>
      </c>
      <c r="Y1019" s="40">
        <v>16</v>
      </c>
      <c r="Z1019" s="56">
        <v>0</v>
      </c>
    </row>
    <row r="1020" spans="1:26" x14ac:dyDescent="0.25">
      <c r="A1020" s="38">
        <f>IFERROR(VLOOKUP(InteliPar[[#This Row],[Nombre de Articulo]],Productos[],4,FALSE),"00 Falta Info")</f>
        <v>0</v>
      </c>
      <c r="B1020" s="34" t="str">
        <f>IFERROR(VLOOKUP(InteliPar[[#This Row],[Nombre de Articulo]],Productos[],3,FALSE),"00 Falta Info")</f>
        <v>Mariscos</v>
      </c>
      <c r="C1020" s="34" t="str">
        <f>IFERROR(VLOOKUP(InteliPar[[#This Row],[Nombre de Articulo]],Productos[],2,FALSE),"00 Falta Info")</f>
        <v>Mariscos</v>
      </c>
      <c r="D1020" s="55">
        <v>46162</v>
      </c>
      <c r="E1020" s="39" t="s">
        <v>112</v>
      </c>
      <c r="F1020" s="40">
        <v>4.3</v>
      </c>
      <c r="G1020" s="56">
        <v>354478</v>
      </c>
      <c r="H1020" s="42">
        <v>25.82</v>
      </c>
      <c r="I1020" s="43" t="s">
        <v>73</v>
      </c>
      <c r="J1020" s="56">
        <v>13727.6</v>
      </c>
      <c r="K1020" s="40">
        <v>8.5</v>
      </c>
      <c r="L1020" s="45" t="s">
        <v>74</v>
      </c>
      <c r="M1020" s="46" t="s">
        <v>444</v>
      </c>
      <c r="N1020" s="40">
        <v>12</v>
      </c>
      <c r="O1020" s="57">
        <v>46149</v>
      </c>
      <c r="P1020" s="57">
        <v>46155</v>
      </c>
      <c r="Q1020" s="49">
        <v>7</v>
      </c>
      <c r="R1020" s="49">
        <v>3</v>
      </c>
      <c r="S1020" s="58">
        <v>0.35</v>
      </c>
      <c r="T1020" s="57">
        <v>46156</v>
      </c>
      <c r="U1020" s="49">
        <v>7</v>
      </c>
      <c r="V1020" s="42">
        <v>17</v>
      </c>
      <c r="W1020" s="40">
        <v>0</v>
      </c>
      <c r="X1020" s="59">
        <v>0</v>
      </c>
      <c r="Y1020" s="40">
        <v>21</v>
      </c>
      <c r="Z1020" s="56">
        <v>58342.3</v>
      </c>
    </row>
    <row r="1021" spans="1:26" x14ac:dyDescent="0.25">
      <c r="A1021" s="38">
        <f>IFERROR(VLOOKUP(InteliPar[[#This Row],[Nombre de Articulo]],Productos[],4,FALSE),"00 Falta Info")</f>
        <v>0</v>
      </c>
      <c r="B1021" s="34" t="str">
        <f>IFERROR(VLOOKUP(InteliPar[[#This Row],[Nombre de Articulo]],Productos[],3,FALSE),"00 Falta Info")</f>
        <v>Mariscos</v>
      </c>
      <c r="C1021" s="34" t="str">
        <f>IFERROR(VLOOKUP(InteliPar[[#This Row],[Nombre de Articulo]],Productos[],2,FALSE),"00 Falta Info")</f>
        <v>Mariscos</v>
      </c>
      <c r="D1021" s="55">
        <v>46162</v>
      </c>
      <c r="E1021" s="39" t="s">
        <v>113</v>
      </c>
      <c r="F1021" s="40">
        <v>5.9</v>
      </c>
      <c r="G1021" s="56">
        <v>1015860</v>
      </c>
      <c r="H1021" s="42">
        <v>38.380000000000003</v>
      </c>
      <c r="I1021" s="43" t="s">
        <v>73</v>
      </c>
      <c r="J1021" s="56">
        <v>26471.45</v>
      </c>
      <c r="K1021" s="40">
        <v>5.9</v>
      </c>
      <c r="L1021" s="45" t="s">
        <v>74</v>
      </c>
      <c r="M1021" s="46" t="s">
        <v>447</v>
      </c>
      <c r="N1021" s="40">
        <v>12</v>
      </c>
      <c r="O1021" s="57">
        <v>46149</v>
      </c>
      <c r="P1021" s="57">
        <v>46155</v>
      </c>
      <c r="Q1021" s="49">
        <v>7</v>
      </c>
      <c r="R1021" s="49">
        <v>3</v>
      </c>
      <c r="S1021" s="58">
        <v>0.35</v>
      </c>
      <c r="T1021" s="57">
        <v>46156</v>
      </c>
      <c r="U1021" s="49">
        <v>7</v>
      </c>
      <c r="V1021" s="42">
        <v>12</v>
      </c>
      <c r="W1021" s="40">
        <v>0</v>
      </c>
      <c r="X1021" s="59">
        <v>0</v>
      </c>
      <c r="Y1021" s="40">
        <v>46</v>
      </c>
      <c r="Z1021" s="56">
        <v>635882.04535714292</v>
      </c>
    </row>
    <row r="1022" spans="1:26" x14ac:dyDescent="0.25">
      <c r="A1022" s="38">
        <f>IFERROR(VLOOKUP(InteliPar[[#This Row],[Nombre de Articulo]],Productos[],4,FALSE),"00 Falta Info")</f>
        <v>0</v>
      </c>
      <c r="B1022" s="34" t="str">
        <f>IFERROR(VLOOKUP(InteliPar[[#This Row],[Nombre de Articulo]],Productos[],3,FALSE),"00 Falta Info")</f>
        <v>Mariscos</v>
      </c>
      <c r="C1022" s="34" t="str">
        <f>IFERROR(VLOOKUP(InteliPar[[#This Row],[Nombre de Articulo]],Productos[],2,FALSE),"00 Falta Info")</f>
        <v>Mariscos</v>
      </c>
      <c r="D1022" s="55">
        <v>46162</v>
      </c>
      <c r="E1022" s="39" t="s">
        <v>114</v>
      </c>
      <c r="F1022" s="40">
        <v>0.7</v>
      </c>
      <c r="G1022" s="56">
        <v>88642.3</v>
      </c>
      <c r="H1022" s="42">
        <v>5.94</v>
      </c>
      <c r="I1022" s="43" t="s">
        <v>73</v>
      </c>
      <c r="J1022" s="56">
        <v>14926.79</v>
      </c>
      <c r="K1022" s="40">
        <v>0.7</v>
      </c>
      <c r="L1022" s="45" t="s">
        <v>74</v>
      </c>
      <c r="M1022" s="46" t="s">
        <v>444</v>
      </c>
      <c r="N1022" s="40">
        <v>0</v>
      </c>
      <c r="O1022" s="57">
        <v>46149</v>
      </c>
      <c r="P1022" s="57">
        <v>46155</v>
      </c>
      <c r="Q1022" s="49">
        <v>7</v>
      </c>
      <c r="R1022" s="49">
        <v>3</v>
      </c>
      <c r="S1022" s="58">
        <v>0.35</v>
      </c>
      <c r="T1022" s="57">
        <v>46156</v>
      </c>
      <c r="U1022" s="49">
        <v>7</v>
      </c>
      <c r="V1022" s="42">
        <v>2</v>
      </c>
      <c r="W1022" s="40">
        <v>0</v>
      </c>
      <c r="X1022" s="59">
        <v>0</v>
      </c>
      <c r="Y1022" s="40">
        <v>59</v>
      </c>
      <c r="Z1022" s="56">
        <v>61946.178499999995</v>
      </c>
    </row>
    <row r="1023" spans="1:26" x14ac:dyDescent="0.25">
      <c r="A1023" s="38">
        <f>IFERROR(VLOOKUP(InteliPar[[#This Row],[Nombre de Articulo]],Productos[],4,FALSE),"00 Falta Info")</f>
        <v>0</v>
      </c>
      <c r="B1023" s="34" t="str">
        <f>IFERROR(VLOOKUP(InteliPar[[#This Row],[Nombre de Articulo]],Productos[],3,FALSE),"00 Falta Info")</f>
        <v>Mariscos</v>
      </c>
      <c r="C1023" s="34" t="str">
        <f>IFERROR(VLOOKUP(InteliPar[[#This Row],[Nombre de Articulo]],Productos[],2,FALSE),"00 Falta Info")</f>
        <v>Mariscos</v>
      </c>
      <c r="D1023" s="55">
        <v>46162</v>
      </c>
      <c r="E1023" s="39" t="s">
        <v>115</v>
      </c>
      <c r="F1023" s="40">
        <v>-1</v>
      </c>
      <c r="G1023" s="56">
        <v>109639</v>
      </c>
      <c r="H1023" s="42">
        <v>7.36</v>
      </c>
      <c r="I1023" s="43" t="s">
        <v>73</v>
      </c>
      <c r="J1023" s="56">
        <v>14900</v>
      </c>
      <c r="K1023" s="40">
        <v>2.5</v>
      </c>
      <c r="L1023" s="45" t="s">
        <v>74</v>
      </c>
      <c r="M1023" s="46" t="s">
        <v>444</v>
      </c>
      <c r="N1023" s="40">
        <v>0</v>
      </c>
      <c r="O1023" s="57">
        <v>46149</v>
      </c>
      <c r="P1023" s="57">
        <v>46155</v>
      </c>
      <c r="Q1023" s="49">
        <v>7</v>
      </c>
      <c r="R1023" s="49">
        <v>3</v>
      </c>
      <c r="S1023" s="58">
        <v>0.35</v>
      </c>
      <c r="T1023" s="57">
        <v>46156</v>
      </c>
      <c r="U1023" s="49">
        <v>7</v>
      </c>
      <c r="V1023" s="42">
        <v>5</v>
      </c>
      <c r="W1023" s="40">
        <v>0</v>
      </c>
      <c r="X1023" s="59">
        <v>0</v>
      </c>
      <c r="Y1023" s="40">
        <v>21</v>
      </c>
      <c r="Z1023" s="56">
        <v>18625</v>
      </c>
    </row>
    <row r="1024" spans="1:26" x14ac:dyDescent="0.25">
      <c r="A1024" s="38">
        <f>IFERROR(VLOOKUP(InteliPar[[#This Row],[Nombre de Articulo]],Productos[],4,FALSE),"00 Falta Info")</f>
        <v>0</v>
      </c>
      <c r="B1024" s="34" t="str">
        <f>IFERROR(VLOOKUP(InteliPar[[#This Row],[Nombre de Articulo]],Productos[],3,FALSE),"00 Falta Info")</f>
        <v>Mariscos</v>
      </c>
      <c r="C1024" s="34" t="str">
        <f>IFERROR(VLOOKUP(InteliPar[[#This Row],[Nombre de Articulo]],Productos[],2,FALSE),"00 Falta Info")</f>
        <v>Mariscos</v>
      </c>
      <c r="D1024" s="55">
        <v>46162</v>
      </c>
      <c r="E1024" s="39" t="s">
        <v>116</v>
      </c>
      <c r="F1024" s="40">
        <v>2.2000000000000002</v>
      </c>
      <c r="G1024" s="56">
        <v>28253.1</v>
      </c>
      <c r="H1024" s="42">
        <v>3.36</v>
      </c>
      <c r="I1024" s="43" t="s">
        <v>73</v>
      </c>
      <c r="J1024" s="56">
        <v>8400</v>
      </c>
      <c r="K1024" s="40">
        <v>7.4</v>
      </c>
      <c r="L1024" s="45" t="s">
        <v>74</v>
      </c>
      <c r="M1024" s="46" t="s">
        <v>460</v>
      </c>
      <c r="N1024" s="40">
        <v>4</v>
      </c>
      <c r="O1024" s="57">
        <v>46149</v>
      </c>
      <c r="P1024" s="57">
        <v>46155</v>
      </c>
      <c r="Q1024" s="49">
        <v>7</v>
      </c>
      <c r="R1024" s="49">
        <v>3</v>
      </c>
      <c r="S1024" s="58">
        <v>0.35</v>
      </c>
      <c r="T1024" s="57">
        <v>46156</v>
      </c>
      <c r="U1024" s="49">
        <v>7</v>
      </c>
      <c r="V1024" s="42">
        <v>15</v>
      </c>
      <c r="W1024" s="40">
        <v>12</v>
      </c>
      <c r="X1024" s="59">
        <v>100800</v>
      </c>
      <c r="Y1024" s="40">
        <v>3</v>
      </c>
      <c r="Z1024" s="56">
        <v>0</v>
      </c>
    </row>
    <row r="1025" spans="1:26" x14ac:dyDescent="0.25">
      <c r="A1025" s="38">
        <f>IFERROR(VLOOKUP(InteliPar[[#This Row],[Nombre de Articulo]],Productos[],4,FALSE),"00 Falta Info")</f>
        <v>0</v>
      </c>
      <c r="B1025" s="34" t="str">
        <f>IFERROR(VLOOKUP(InteliPar[[#This Row],[Nombre de Articulo]],Productos[],3,FALSE),"00 Falta Info")</f>
        <v>Mariscos</v>
      </c>
      <c r="C1025" s="34" t="str">
        <f>IFERROR(VLOOKUP(InteliPar[[#This Row],[Nombre de Articulo]],Productos[],2,FALSE),"00 Falta Info")</f>
        <v>Mariscos</v>
      </c>
      <c r="D1025" s="55">
        <v>46162</v>
      </c>
      <c r="E1025" s="39" t="s">
        <v>117</v>
      </c>
      <c r="F1025" s="40">
        <v>14.3</v>
      </c>
      <c r="G1025" s="56">
        <v>685374</v>
      </c>
      <c r="H1025" s="42">
        <v>73.7</v>
      </c>
      <c r="I1025" s="43" t="s">
        <v>73</v>
      </c>
      <c r="J1025" s="56">
        <v>9299.27</v>
      </c>
      <c r="K1025" s="40">
        <v>19.399999999999999</v>
      </c>
      <c r="L1025" s="45" t="s">
        <v>74</v>
      </c>
      <c r="M1025" s="46" t="s">
        <v>447</v>
      </c>
      <c r="N1025" s="40">
        <v>20.100000000000001</v>
      </c>
      <c r="O1025" s="57">
        <v>46149</v>
      </c>
      <c r="P1025" s="57">
        <v>46155</v>
      </c>
      <c r="Q1025" s="49">
        <v>7</v>
      </c>
      <c r="R1025" s="49">
        <v>3</v>
      </c>
      <c r="S1025" s="58">
        <v>0.35</v>
      </c>
      <c r="T1025" s="57">
        <v>46156</v>
      </c>
      <c r="U1025" s="49">
        <v>7</v>
      </c>
      <c r="V1025" s="42">
        <v>38</v>
      </c>
      <c r="W1025" s="40">
        <v>0</v>
      </c>
      <c r="X1025" s="59">
        <v>0</v>
      </c>
      <c r="Y1025" s="40">
        <v>27</v>
      </c>
      <c r="Z1025" s="56">
        <v>244836.49442857146</v>
      </c>
    </row>
    <row r="1026" spans="1:26" x14ac:dyDescent="0.25">
      <c r="A1026" s="38">
        <f>IFERROR(VLOOKUP(InteliPar[[#This Row],[Nombre de Articulo]],Productos[],4,FALSE),"00 Falta Info")</f>
        <v>0</v>
      </c>
      <c r="B1026" s="34" t="str">
        <f>IFERROR(VLOOKUP(InteliPar[[#This Row],[Nombre de Articulo]],Productos[],3,FALSE),"00 Falta Info")</f>
        <v>Embutidos</v>
      </c>
      <c r="C1026" s="34" t="str">
        <f>IFERROR(VLOOKUP(InteliPar[[#This Row],[Nombre de Articulo]],Productos[],2,FALSE),"00 Falta Info")</f>
        <v>Embutidos</v>
      </c>
      <c r="D1026" s="55">
        <v>46162</v>
      </c>
      <c r="E1026" s="39" t="s">
        <v>93</v>
      </c>
      <c r="F1026" s="40">
        <v>2.5</v>
      </c>
      <c r="G1026" s="56">
        <v>150033</v>
      </c>
      <c r="H1026" s="42">
        <v>7.22</v>
      </c>
      <c r="I1026" s="43" t="s">
        <v>73</v>
      </c>
      <c r="J1026" s="56">
        <v>20784.05</v>
      </c>
      <c r="K1026" s="40">
        <v>3.1</v>
      </c>
      <c r="L1026" s="45" t="s">
        <v>74</v>
      </c>
      <c r="M1026" s="46" t="s">
        <v>448</v>
      </c>
      <c r="N1026" s="40">
        <v>2.5</v>
      </c>
      <c r="O1026" s="57">
        <v>46149</v>
      </c>
      <c r="P1026" s="57">
        <v>46155</v>
      </c>
      <c r="Q1026" s="49">
        <v>7</v>
      </c>
      <c r="R1026" s="49">
        <v>3</v>
      </c>
      <c r="S1026" s="58">
        <v>0.35</v>
      </c>
      <c r="T1026" s="57">
        <v>46156</v>
      </c>
      <c r="U1026" s="49">
        <v>7</v>
      </c>
      <c r="V1026" s="42">
        <v>6</v>
      </c>
      <c r="W1026" s="40">
        <v>0</v>
      </c>
      <c r="X1026" s="59">
        <v>0</v>
      </c>
      <c r="Y1026" s="40">
        <v>16</v>
      </c>
      <c r="Z1026" s="56">
        <v>0</v>
      </c>
    </row>
    <row r="1027" spans="1:26" x14ac:dyDescent="0.25">
      <c r="A1027" s="38">
        <f>IFERROR(VLOOKUP(InteliPar[[#This Row],[Nombre de Articulo]],Productos[],4,FALSE),"00 Falta Info")</f>
        <v>0</v>
      </c>
      <c r="B1027" s="34" t="str">
        <f>IFERROR(VLOOKUP(InteliPar[[#This Row],[Nombre de Articulo]],Productos[],3,FALSE),"00 Falta Info")</f>
        <v>Embutidos</v>
      </c>
      <c r="C1027" s="34" t="str">
        <f>IFERROR(VLOOKUP(InteliPar[[#This Row],[Nombre de Articulo]],Productos[],2,FALSE),"00 Falta Info")</f>
        <v>Embutidos</v>
      </c>
      <c r="D1027" s="55">
        <v>46162</v>
      </c>
      <c r="E1027" s="39" t="s">
        <v>94</v>
      </c>
      <c r="F1027" s="40">
        <v>1.8</v>
      </c>
      <c r="G1027" s="56">
        <v>23888.2</v>
      </c>
      <c r="H1027" s="42">
        <v>2.4</v>
      </c>
      <c r="I1027" s="43" t="s">
        <v>73</v>
      </c>
      <c r="J1027" s="56">
        <v>9961.74</v>
      </c>
      <c r="K1027" s="40">
        <v>2</v>
      </c>
      <c r="L1027" s="45" t="s">
        <v>74</v>
      </c>
      <c r="M1027" s="46" t="s">
        <v>449</v>
      </c>
      <c r="N1027" s="40">
        <v>0</v>
      </c>
      <c r="O1027" s="57">
        <v>46149</v>
      </c>
      <c r="P1027" s="57">
        <v>46155</v>
      </c>
      <c r="Q1027" s="49">
        <v>7</v>
      </c>
      <c r="R1027" s="49">
        <v>3</v>
      </c>
      <c r="S1027" s="58">
        <v>0.35</v>
      </c>
      <c r="T1027" s="57">
        <v>46156</v>
      </c>
      <c r="U1027" s="49">
        <v>7</v>
      </c>
      <c r="V1027" s="42">
        <v>4</v>
      </c>
      <c r="W1027" s="40">
        <v>2</v>
      </c>
      <c r="X1027" s="59">
        <v>19923.48</v>
      </c>
      <c r="Y1027" s="40">
        <v>8</v>
      </c>
      <c r="Z1027" s="56">
        <v>0</v>
      </c>
    </row>
    <row r="1028" spans="1:26" x14ac:dyDescent="0.25">
      <c r="A1028" s="38">
        <f>IFERROR(VLOOKUP(InteliPar[[#This Row],[Nombre de Articulo]],Productos[],4,FALSE),"00 Falta Info")</f>
        <v>0</v>
      </c>
      <c r="B1028" s="34" t="str">
        <f>IFERROR(VLOOKUP(InteliPar[[#This Row],[Nombre de Articulo]],Productos[],3,FALSE),"00 Falta Info")</f>
        <v>Lacteos</v>
      </c>
      <c r="C1028" s="34" t="str">
        <f>IFERROR(VLOOKUP(InteliPar[[#This Row],[Nombre de Articulo]],Productos[],2,FALSE),"00 Falta Info")</f>
        <v>Quesos</v>
      </c>
      <c r="D1028" s="55">
        <v>46162</v>
      </c>
      <c r="E1028" s="39" t="s">
        <v>118</v>
      </c>
      <c r="F1028" s="40">
        <v>37</v>
      </c>
      <c r="G1028" s="56">
        <v>621439</v>
      </c>
      <c r="H1028" s="42">
        <v>128</v>
      </c>
      <c r="I1028" s="43" t="s">
        <v>450</v>
      </c>
      <c r="J1028" s="56">
        <v>4854.99</v>
      </c>
      <c r="K1028" s="40">
        <v>50</v>
      </c>
      <c r="L1028" s="45" t="s">
        <v>451</v>
      </c>
      <c r="M1028" s="46" t="s">
        <v>452</v>
      </c>
      <c r="N1028" s="40">
        <v>63</v>
      </c>
      <c r="O1028" s="57">
        <v>46149</v>
      </c>
      <c r="P1028" s="57">
        <v>46155</v>
      </c>
      <c r="Q1028" s="49">
        <v>7</v>
      </c>
      <c r="R1028" s="49">
        <v>3</v>
      </c>
      <c r="S1028" s="58">
        <v>0.35</v>
      </c>
      <c r="T1028" s="57">
        <v>46156</v>
      </c>
      <c r="U1028" s="49">
        <v>7</v>
      </c>
      <c r="V1028" s="42">
        <v>97</v>
      </c>
      <c r="W1028" s="40">
        <v>0</v>
      </c>
      <c r="X1028" s="59">
        <v>0</v>
      </c>
      <c r="Y1028" s="40">
        <v>18</v>
      </c>
      <c r="Z1028" s="56">
        <v>17339.25</v>
      </c>
    </row>
    <row r="1029" spans="1:26" x14ac:dyDescent="0.25">
      <c r="A1029" s="38">
        <f>IFERROR(VLOOKUP(InteliPar[[#This Row],[Nombre de Articulo]],Productos[],4,FALSE),"00 Falta Info")</f>
        <v>0</v>
      </c>
      <c r="B1029" s="34" t="str">
        <f>IFERROR(VLOOKUP(InteliPar[[#This Row],[Nombre de Articulo]],Productos[],3,FALSE),"00 Falta Info")</f>
        <v>Lacteos</v>
      </c>
      <c r="C1029" s="34" t="str">
        <f>IFERROR(VLOOKUP(InteliPar[[#This Row],[Nombre de Articulo]],Productos[],2,FALSE),"00 Falta Info")</f>
        <v>Quesos</v>
      </c>
      <c r="D1029" s="55">
        <v>46162</v>
      </c>
      <c r="E1029" s="39" t="s">
        <v>120</v>
      </c>
      <c r="F1029" s="40">
        <v>24.7</v>
      </c>
      <c r="G1029" s="56">
        <v>681354</v>
      </c>
      <c r="H1029" s="42">
        <v>54.99</v>
      </c>
      <c r="I1029" s="43" t="s">
        <v>73</v>
      </c>
      <c r="J1029" s="56">
        <v>12390</v>
      </c>
      <c r="K1029" s="40">
        <v>35.4</v>
      </c>
      <c r="L1029" s="45" t="s">
        <v>74</v>
      </c>
      <c r="M1029" s="46" t="s">
        <v>452</v>
      </c>
      <c r="N1029" s="40">
        <v>40</v>
      </c>
      <c r="O1029" s="57">
        <v>46149</v>
      </c>
      <c r="P1029" s="57">
        <v>46155</v>
      </c>
      <c r="Q1029" s="49">
        <v>7</v>
      </c>
      <c r="R1029" s="49">
        <v>3</v>
      </c>
      <c r="S1029" s="58">
        <v>0.35</v>
      </c>
      <c r="T1029" s="57">
        <v>46156</v>
      </c>
      <c r="U1029" s="49">
        <v>7</v>
      </c>
      <c r="V1029" s="42">
        <v>69</v>
      </c>
      <c r="W1029" s="40">
        <v>15</v>
      </c>
      <c r="X1029" s="59">
        <v>185850</v>
      </c>
      <c r="Y1029" s="40">
        <v>11</v>
      </c>
      <c r="Z1029" s="56">
        <v>0</v>
      </c>
    </row>
    <row r="1030" spans="1:26" x14ac:dyDescent="0.25">
      <c r="A1030" s="38">
        <f>IFERROR(VLOOKUP(InteliPar[[#This Row],[Nombre de Articulo]],Productos[],4,FALSE),"00 Falta Info")</f>
        <v>0</v>
      </c>
      <c r="B1030" s="34" t="str">
        <f>IFERROR(VLOOKUP(InteliPar[[#This Row],[Nombre de Articulo]],Productos[],3,FALSE),"00 Falta Info")</f>
        <v>Lacteos</v>
      </c>
      <c r="C1030" s="34" t="str">
        <f>IFERROR(VLOOKUP(InteliPar[[#This Row],[Nombre de Articulo]],Productos[],2,FALSE),"00 Falta Info")</f>
        <v>Quesos</v>
      </c>
      <c r="D1030" s="55">
        <v>46162</v>
      </c>
      <c r="E1030" s="39" t="s">
        <v>88</v>
      </c>
      <c r="F1030" s="40">
        <v>1.9</v>
      </c>
      <c r="G1030" s="56">
        <v>71860.7</v>
      </c>
      <c r="H1030" s="42">
        <v>5.53</v>
      </c>
      <c r="I1030" s="43" t="s">
        <v>73</v>
      </c>
      <c r="J1030" s="56">
        <v>12990</v>
      </c>
      <c r="K1030" s="40">
        <v>3.2</v>
      </c>
      <c r="L1030" s="45" t="s">
        <v>74</v>
      </c>
      <c r="M1030" s="46" t="s">
        <v>448</v>
      </c>
      <c r="N1030" s="40">
        <v>0</v>
      </c>
      <c r="O1030" s="57">
        <v>46149</v>
      </c>
      <c r="P1030" s="57">
        <v>46155</v>
      </c>
      <c r="Q1030" s="49">
        <v>7</v>
      </c>
      <c r="R1030" s="49">
        <v>3</v>
      </c>
      <c r="S1030" s="58">
        <v>0.35</v>
      </c>
      <c r="T1030" s="57">
        <v>46156</v>
      </c>
      <c r="U1030" s="49">
        <v>7</v>
      </c>
      <c r="V1030" s="42">
        <v>7</v>
      </c>
      <c r="W1030" s="40">
        <v>2</v>
      </c>
      <c r="X1030" s="59">
        <v>25980</v>
      </c>
      <c r="Y1030" s="40">
        <v>12</v>
      </c>
      <c r="Z1030" s="56">
        <v>0</v>
      </c>
    </row>
    <row r="1031" spans="1:26" x14ac:dyDescent="0.25">
      <c r="A1031" s="38">
        <f>IFERROR(VLOOKUP(InteliPar[[#This Row],[Nombre de Articulo]],Productos[],4,FALSE),"00 Falta Info")</f>
        <v>0</v>
      </c>
      <c r="B1031" s="34" t="str">
        <f>IFERROR(VLOOKUP(InteliPar[[#This Row],[Nombre de Articulo]],Productos[],3,FALSE),"00 Falta Info")</f>
        <v>Lacteos</v>
      </c>
      <c r="C1031" s="34" t="str">
        <f>IFERROR(VLOOKUP(InteliPar[[#This Row],[Nombre de Articulo]],Productos[],2,FALSE),"00 Falta Info")</f>
        <v>Quesos</v>
      </c>
      <c r="D1031" s="55">
        <v>46162</v>
      </c>
      <c r="E1031" s="39" t="s">
        <v>121</v>
      </c>
      <c r="F1031" s="40">
        <v>4.5999999999999996</v>
      </c>
      <c r="G1031" s="56">
        <v>121715</v>
      </c>
      <c r="H1031" s="42">
        <v>8.89</v>
      </c>
      <c r="I1031" s="43" t="s">
        <v>73</v>
      </c>
      <c r="J1031" s="56">
        <v>13690</v>
      </c>
      <c r="K1031" s="40">
        <v>4.8</v>
      </c>
      <c r="L1031" s="45" t="s">
        <v>74</v>
      </c>
      <c r="M1031" s="46" t="s">
        <v>448</v>
      </c>
      <c r="N1031" s="40">
        <v>3.5</v>
      </c>
      <c r="O1031" s="57">
        <v>46149</v>
      </c>
      <c r="P1031" s="57">
        <v>46155</v>
      </c>
      <c r="Q1031" s="49">
        <v>7</v>
      </c>
      <c r="R1031" s="49">
        <v>3</v>
      </c>
      <c r="S1031" s="58">
        <v>0.35</v>
      </c>
      <c r="T1031" s="57">
        <v>46156</v>
      </c>
      <c r="U1031" s="49">
        <v>7</v>
      </c>
      <c r="V1031" s="42">
        <v>10</v>
      </c>
      <c r="W1031" s="40">
        <v>2</v>
      </c>
      <c r="X1031" s="59">
        <v>27380</v>
      </c>
      <c r="Y1031" s="40">
        <v>13</v>
      </c>
      <c r="Z1031" s="56">
        <v>0</v>
      </c>
    </row>
    <row r="1032" spans="1:26" x14ac:dyDescent="0.25">
      <c r="A1032" s="38">
        <f>IFERROR(VLOOKUP(InteliPar[[#This Row],[Nombre de Articulo]],Productos[],4,FALSE),"00 Falta Info")</f>
        <v>0</v>
      </c>
      <c r="B1032" s="34" t="str">
        <f>IFERROR(VLOOKUP(InteliPar[[#This Row],[Nombre de Articulo]],Productos[],3,FALSE),"00 Falta Info")</f>
        <v>Lacteos</v>
      </c>
      <c r="C1032" s="34" t="str">
        <f>IFERROR(VLOOKUP(InteliPar[[#This Row],[Nombre de Articulo]],Productos[],2,FALSE),"00 Falta Info")</f>
        <v>Quesos</v>
      </c>
      <c r="D1032" s="55">
        <v>46162</v>
      </c>
      <c r="E1032" s="39" t="s">
        <v>89</v>
      </c>
      <c r="F1032" s="40">
        <v>1.3</v>
      </c>
      <c r="G1032" s="56">
        <v>55091.6</v>
      </c>
      <c r="H1032" s="42">
        <v>3.93</v>
      </c>
      <c r="I1032" s="43" t="s">
        <v>73</v>
      </c>
      <c r="J1032" s="56">
        <v>14007.53</v>
      </c>
      <c r="K1032" s="40">
        <v>1.3</v>
      </c>
      <c r="L1032" s="45" t="s">
        <v>74</v>
      </c>
      <c r="M1032" s="46" t="s">
        <v>448</v>
      </c>
      <c r="N1032" s="40">
        <v>0</v>
      </c>
      <c r="O1032" s="57">
        <v>46149</v>
      </c>
      <c r="P1032" s="57">
        <v>46155</v>
      </c>
      <c r="Q1032" s="49">
        <v>7</v>
      </c>
      <c r="R1032" s="49">
        <v>3</v>
      </c>
      <c r="S1032" s="58">
        <v>0.35</v>
      </c>
      <c r="T1032" s="57">
        <v>46156</v>
      </c>
      <c r="U1032" s="49">
        <v>7</v>
      </c>
      <c r="V1032" s="42">
        <v>3</v>
      </c>
      <c r="W1032" s="40">
        <v>0</v>
      </c>
      <c r="X1032" s="59">
        <v>0</v>
      </c>
      <c r="Y1032" s="40">
        <v>21</v>
      </c>
      <c r="Z1032" s="56">
        <v>9104.8945000000003</v>
      </c>
    </row>
    <row r="1033" spans="1:26" x14ac:dyDescent="0.25">
      <c r="A1033" s="38">
        <f>IFERROR(VLOOKUP(InteliPar[[#This Row],[Nombre de Articulo]],Productos[],4,FALSE),"00 Falta Info")</f>
        <v>0</v>
      </c>
      <c r="B1033" s="34" t="str">
        <f>IFERROR(VLOOKUP(InteliPar[[#This Row],[Nombre de Articulo]],Productos[],3,FALSE),"00 Falta Info")</f>
        <v>Lacteos</v>
      </c>
      <c r="C1033" s="34" t="str">
        <f>IFERROR(VLOOKUP(InteliPar[[#This Row],[Nombre de Articulo]],Productos[],2,FALSE),"00 Falta Info")</f>
        <v>Quesos</v>
      </c>
      <c r="D1033" s="55">
        <v>46162</v>
      </c>
      <c r="E1033" s="39" t="s">
        <v>122</v>
      </c>
      <c r="F1033" s="40">
        <v>0.1</v>
      </c>
      <c r="G1033" s="56">
        <v>62824.4</v>
      </c>
      <c r="H1033" s="42">
        <v>2.31</v>
      </c>
      <c r="I1033" s="43" t="s">
        <v>73</v>
      </c>
      <c r="J1033" s="56">
        <v>27149.68</v>
      </c>
      <c r="K1033" s="40">
        <v>0.9</v>
      </c>
      <c r="L1033" s="45" t="s">
        <v>74</v>
      </c>
      <c r="M1033" s="46" t="s">
        <v>91</v>
      </c>
      <c r="N1033" s="40">
        <v>1.5</v>
      </c>
      <c r="O1033" s="57">
        <v>46149</v>
      </c>
      <c r="P1033" s="57">
        <v>46155</v>
      </c>
      <c r="Q1033" s="49">
        <v>7</v>
      </c>
      <c r="R1033" s="49">
        <v>3</v>
      </c>
      <c r="S1033" s="58">
        <v>0.35</v>
      </c>
      <c r="T1033" s="57">
        <v>46156</v>
      </c>
      <c r="U1033" s="49">
        <v>7</v>
      </c>
      <c r="V1033" s="42">
        <v>2</v>
      </c>
      <c r="W1033" s="40">
        <v>0</v>
      </c>
      <c r="X1033" s="59">
        <v>0</v>
      </c>
      <c r="Y1033" s="40">
        <v>18</v>
      </c>
      <c r="Z1033" s="56">
        <v>1745.3365714285717</v>
      </c>
    </row>
    <row r="1034" spans="1:26" x14ac:dyDescent="0.25">
      <c r="A1034" s="38">
        <f>IFERROR(VLOOKUP(InteliPar[[#This Row],[Nombre de Articulo]],Productos[],4,FALSE),"00 Falta Info")</f>
        <v>0</v>
      </c>
      <c r="B1034" s="34" t="str">
        <f>IFERROR(VLOOKUP(InteliPar[[#This Row],[Nombre de Articulo]],Productos[],3,FALSE),"00 Falta Info")</f>
        <v>Lacteos</v>
      </c>
      <c r="C1034" s="34" t="str">
        <f>IFERROR(VLOOKUP(InteliPar[[#This Row],[Nombre de Articulo]],Productos[],2,FALSE),"00 Falta Info")</f>
        <v>Quesos</v>
      </c>
      <c r="D1034" s="55">
        <v>46162</v>
      </c>
      <c r="E1034" s="39" t="s">
        <v>123</v>
      </c>
      <c r="F1034" s="40">
        <v>5.2</v>
      </c>
      <c r="G1034" s="56">
        <v>162848</v>
      </c>
      <c r="H1034" s="42">
        <v>16.3</v>
      </c>
      <c r="I1034" s="43" t="s">
        <v>73</v>
      </c>
      <c r="J1034" s="56">
        <v>9990.19</v>
      </c>
      <c r="K1034" s="40">
        <v>5.8</v>
      </c>
      <c r="L1034" s="45" t="s">
        <v>74</v>
      </c>
      <c r="M1034" s="46" t="s">
        <v>448</v>
      </c>
      <c r="N1034" s="40">
        <v>0</v>
      </c>
      <c r="O1034" s="57">
        <v>46149</v>
      </c>
      <c r="P1034" s="57">
        <v>46155</v>
      </c>
      <c r="Q1034" s="49">
        <v>7</v>
      </c>
      <c r="R1034" s="49">
        <v>3</v>
      </c>
      <c r="S1034" s="58">
        <v>0.35</v>
      </c>
      <c r="T1034" s="57">
        <v>46156</v>
      </c>
      <c r="U1034" s="49">
        <v>7</v>
      </c>
      <c r="V1034" s="42">
        <v>12</v>
      </c>
      <c r="W1034" s="40">
        <v>0</v>
      </c>
      <c r="X1034" s="59">
        <v>0</v>
      </c>
      <c r="Y1034" s="40">
        <v>20</v>
      </c>
      <c r="Z1034" s="56">
        <v>20693.965</v>
      </c>
    </row>
    <row r="1035" spans="1:26" x14ac:dyDescent="0.25">
      <c r="A1035" s="38">
        <f>IFERROR(VLOOKUP(InteliPar[[#This Row],[Nombre de Articulo]],Productos[],4,FALSE),"00 Falta Info")</f>
        <v>0</v>
      </c>
      <c r="B1035" s="34" t="str">
        <f>IFERROR(VLOOKUP(InteliPar[[#This Row],[Nombre de Articulo]],Productos[],3,FALSE),"00 Falta Info")</f>
        <v>Lacteos</v>
      </c>
      <c r="C1035" s="34" t="str">
        <f>IFERROR(VLOOKUP(InteliPar[[#This Row],[Nombre de Articulo]],Productos[],2,FALSE),"00 Falta Info")</f>
        <v>Quesos</v>
      </c>
      <c r="D1035" s="55">
        <v>46162</v>
      </c>
      <c r="E1035" s="39" t="s">
        <v>90</v>
      </c>
      <c r="F1035" s="40">
        <v>0.1</v>
      </c>
      <c r="G1035" s="56">
        <v>11835</v>
      </c>
      <c r="H1035" s="42">
        <v>0.6</v>
      </c>
      <c r="I1035" s="43" t="s">
        <v>73</v>
      </c>
      <c r="J1035" s="56">
        <v>19791.02</v>
      </c>
      <c r="K1035" s="40">
        <v>0.5</v>
      </c>
      <c r="L1035" s="45" t="s">
        <v>74</v>
      </c>
      <c r="M1035" s="46" t="s">
        <v>91</v>
      </c>
      <c r="N1035" s="40">
        <v>0</v>
      </c>
      <c r="O1035" s="57">
        <v>46149</v>
      </c>
      <c r="P1035" s="57">
        <v>46155</v>
      </c>
      <c r="Q1035" s="49">
        <v>7</v>
      </c>
      <c r="R1035" s="49">
        <v>3</v>
      </c>
      <c r="S1035" s="58">
        <v>0.35</v>
      </c>
      <c r="T1035" s="57">
        <v>46156</v>
      </c>
      <c r="U1035" s="49">
        <v>7</v>
      </c>
      <c r="V1035" s="42">
        <v>1</v>
      </c>
      <c r="W1035" s="40">
        <v>1</v>
      </c>
      <c r="X1035" s="59">
        <v>19791.02</v>
      </c>
      <c r="Y1035" s="40">
        <v>8</v>
      </c>
      <c r="Z1035" s="56">
        <v>0</v>
      </c>
    </row>
    <row r="1036" spans="1:26" x14ac:dyDescent="0.25">
      <c r="A1036" s="38">
        <f>IFERROR(VLOOKUP(InteliPar[[#This Row],[Nombre de Articulo]],Productos[],4,FALSE),"00 Falta Info")</f>
        <v>0</v>
      </c>
      <c r="B1036" s="34" t="str">
        <f>IFERROR(VLOOKUP(InteliPar[[#This Row],[Nombre de Articulo]],Productos[],3,FALSE),"00 Falta Info")</f>
        <v>Abarrotes</v>
      </c>
      <c r="C1036" s="34" t="str">
        <f>IFERROR(VLOOKUP(InteliPar[[#This Row],[Nombre de Articulo]],Productos[],2,FALSE),"00 Falta Info")</f>
        <v>Chocolate</v>
      </c>
      <c r="D1036" s="55">
        <v>46162</v>
      </c>
      <c r="E1036" s="39" t="s">
        <v>124</v>
      </c>
      <c r="F1036" s="40">
        <v>1.3</v>
      </c>
      <c r="G1036" s="56">
        <v>149234</v>
      </c>
      <c r="H1036" s="42">
        <v>15.11</v>
      </c>
      <c r="I1036" s="43" t="s">
        <v>73</v>
      </c>
      <c r="J1036" s="56">
        <v>9876</v>
      </c>
      <c r="K1036" s="40">
        <v>1.3</v>
      </c>
      <c r="L1036" s="45" t="s">
        <v>74</v>
      </c>
      <c r="M1036" s="46" t="s">
        <v>91</v>
      </c>
      <c r="N1036" s="40">
        <v>0</v>
      </c>
      <c r="O1036" s="57">
        <v>46149</v>
      </c>
      <c r="P1036" s="57">
        <v>46155</v>
      </c>
      <c r="Q1036" s="49">
        <v>7</v>
      </c>
      <c r="R1036" s="49">
        <v>3</v>
      </c>
      <c r="S1036" s="58">
        <v>0.35</v>
      </c>
      <c r="T1036" s="57">
        <v>46156</v>
      </c>
      <c r="U1036" s="49">
        <v>7</v>
      </c>
      <c r="V1036" s="42">
        <v>3</v>
      </c>
      <c r="W1036" s="40">
        <v>0</v>
      </c>
      <c r="X1036" s="59">
        <v>0</v>
      </c>
      <c r="Y1036" s="40">
        <v>81</v>
      </c>
      <c r="Z1036" s="56">
        <v>116466.25714285714</v>
      </c>
    </row>
    <row r="1037" spans="1:26" x14ac:dyDescent="0.25">
      <c r="A1037" s="38">
        <f>IFERROR(VLOOKUP(InteliPar[[#This Row],[Nombre de Articulo]],Productos[],4,FALSE),"00 Falta Info")</f>
        <v>0</v>
      </c>
      <c r="B1037" s="34" t="str">
        <f>IFERROR(VLOOKUP(InteliPar[[#This Row],[Nombre de Articulo]],Productos[],3,FALSE),"00 Falta Info")</f>
        <v>Abarrotes</v>
      </c>
      <c r="C1037" s="34" t="str">
        <f>IFERROR(VLOOKUP(InteliPar[[#This Row],[Nombre de Articulo]],Productos[],2,FALSE),"00 Falta Info")</f>
        <v>Chocolate</v>
      </c>
      <c r="D1037" s="55">
        <v>46162</v>
      </c>
      <c r="E1037" s="39" t="s">
        <v>125</v>
      </c>
      <c r="F1037" s="40">
        <v>2.1</v>
      </c>
      <c r="G1037" s="56">
        <v>174301</v>
      </c>
      <c r="H1037" s="42">
        <v>10.41</v>
      </c>
      <c r="I1037" s="43" t="s">
        <v>73</v>
      </c>
      <c r="J1037" s="56">
        <v>16749.43</v>
      </c>
      <c r="K1037" s="40">
        <v>2.1</v>
      </c>
      <c r="L1037" s="45" t="s">
        <v>74</v>
      </c>
      <c r="M1037" s="46" t="s">
        <v>91</v>
      </c>
      <c r="N1037" s="40">
        <v>0</v>
      </c>
      <c r="O1037" s="57">
        <v>46149</v>
      </c>
      <c r="P1037" s="57">
        <v>46155</v>
      </c>
      <c r="Q1037" s="49">
        <v>7</v>
      </c>
      <c r="R1037" s="49">
        <v>3</v>
      </c>
      <c r="S1037" s="58">
        <v>0.35</v>
      </c>
      <c r="T1037" s="57">
        <v>46156</v>
      </c>
      <c r="U1037" s="49">
        <v>7</v>
      </c>
      <c r="V1037" s="42">
        <v>5</v>
      </c>
      <c r="W1037" s="40">
        <v>0</v>
      </c>
      <c r="X1037" s="59">
        <v>0</v>
      </c>
      <c r="Y1037" s="40">
        <v>35</v>
      </c>
      <c r="Z1037" s="56">
        <v>87934.507500000007</v>
      </c>
    </row>
    <row r="1038" spans="1:26" x14ac:dyDescent="0.25">
      <c r="A1038" s="38">
        <f>IFERROR(VLOOKUP(InteliPar[[#This Row],[Nombre de Articulo]],Productos[],4,FALSE),"00 Falta Info")</f>
        <v>0</v>
      </c>
      <c r="B1038" s="34" t="str">
        <f>IFERROR(VLOOKUP(InteliPar[[#This Row],[Nombre de Articulo]],Productos[],3,FALSE),"00 Falta Info")</f>
        <v>Abarrotes</v>
      </c>
      <c r="C1038" s="34" t="str">
        <f>IFERROR(VLOOKUP(InteliPar[[#This Row],[Nombre de Articulo]],Productos[],2,FALSE),"00 Falta Info")</f>
        <v>Chocolate</v>
      </c>
      <c r="D1038" s="55">
        <v>46162</v>
      </c>
      <c r="E1038" s="39" t="s">
        <v>126</v>
      </c>
      <c r="F1038" s="40">
        <v>0.3</v>
      </c>
      <c r="G1038" s="56">
        <v>105895</v>
      </c>
      <c r="H1038" s="42">
        <v>6.64</v>
      </c>
      <c r="I1038" s="43" t="s">
        <v>73</v>
      </c>
      <c r="J1038" s="56">
        <v>15945.33</v>
      </c>
      <c r="K1038" s="40">
        <v>1.6</v>
      </c>
      <c r="L1038" s="45" t="s">
        <v>74</v>
      </c>
      <c r="M1038" s="46" t="s">
        <v>91</v>
      </c>
      <c r="N1038" s="40">
        <v>2</v>
      </c>
      <c r="O1038" s="57">
        <v>46149</v>
      </c>
      <c r="P1038" s="57">
        <v>46155</v>
      </c>
      <c r="Q1038" s="49">
        <v>7</v>
      </c>
      <c r="R1038" s="49">
        <v>3</v>
      </c>
      <c r="S1038" s="58">
        <v>0.35</v>
      </c>
      <c r="T1038" s="57">
        <v>46156</v>
      </c>
      <c r="U1038" s="49">
        <v>7</v>
      </c>
      <c r="V1038" s="42">
        <v>4</v>
      </c>
      <c r="W1038" s="40">
        <v>0</v>
      </c>
      <c r="X1038" s="59">
        <v>0</v>
      </c>
      <c r="Y1038" s="40">
        <v>29</v>
      </c>
      <c r="Z1038" s="56">
        <v>41913.438857142864</v>
      </c>
    </row>
    <row r="1039" spans="1:26" x14ac:dyDescent="0.25">
      <c r="A1039" s="38">
        <f>IFERROR(VLOOKUP(InteliPar[[#This Row],[Nombre de Articulo]],Productos[],4,FALSE),"00 Falta Info")</f>
        <v>0</v>
      </c>
      <c r="B1039" s="34" t="str">
        <f>IFERROR(VLOOKUP(InteliPar[[#This Row],[Nombre de Articulo]],Productos[],3,FALSE),"00 Falta Info")</f>
        <v>Abarrotes</v>
      </c>
      <c r="C1039" s="34" t="str">
        <f>IFERROR(VLOOKUP(InteliPar[[#This Row],[Nombre de Articulo]],Productos[],2,FALSE),"00 Falta Info")</f>
        <v>Aceite</v>
      </c>
      <c r="D1039" s="55">
        <v>46162</v>
      </c>
      <c r="E1039" s="39" t="s">
        <v>127</v>
      </c>
      <c r="F1039" s="40">
        <v>17.8</v>
      </c>
      <c r="G1039" s="56">
        <v>35555.5</v>
      </c>
      <c r="H1039" s="42">
        <v>20.2</v>
      </c>
      <c r="I1039" s="43">
        <v>1</v>
      </c>
      <c r="J1039" s="56">
        <v>1760</v>
      </c>
      <c r="K1039" s="40">
        <v>31.6</v>
      </c>
      <c r="L1039" s="45" t="s">
        <v>453</v>
      </c>
      <c r="M1039" s="46" t="s">
        <v>91</v>
      </c>
      <c r="N1039" s="40">
        <v>24</v>
      </c>
      <c r="O1039" s="57">
        <v>46149</v>
      </c>
      <c r="P1039" s="57">
        <v>46155</v>
      </c>
      <c r="Q1039" s="49">
        <v>7</v>
      </c>
      <c r="R1039" s="49">
        <v>3</v>
      </c>
      <c r="S1039" s="58">
        <v>0.35</v>
      </c>
      <c r="T1039" s="57">
        <v>46156</v>
      </c>
      <c r="U1039" s="49">
        <v>7</v>
      </c>
      <c r="V1039" s="42">
        <v>61</v>
      </c>
      <c r="W1039" s="40">
        <v>41</v>
      </c>
      <c r="X1039" s="59">
        <v>72160</v>
      </c>
      <c r="Y1039" s="40">
        <v>4</v>
      </c>
      <c r="Z1039" s="56">
        <v>0</v>
      </c>
    </row>
    <row r="1040" spans="1:26" x14ac:dyDescent="0.25">
      <c r="A1040" s="38">
        <f>IFERROR(VLOOKUP(InteliPar[[#This Row],[Nombre de Articulo]],Productos[],4,FALSE),"00 Falta Info")</f>
        <v>0</v>
      </c>
      <c r="B1040" s="34" t="str">
        <f>IFERROR(VLOOKUP(InteliPar[[#This Row],[Nombre de Articulo]],Productos[],3,FALSE),"00 Falta Info")</f>
        <v>Verduras</v>
      </c>
      <c r="C1040" s="34" t="str">
        <f>IFERROR(VLOOKUP(InteliPar[[#This Row],[Nombre de Articulo]],Productos[],2,FALSE),"00 Falta Info")</f>
        <v>Champiñon</v>
      </c>
      <c r="D1040" s="55">
        <v>46162</v>
      </c>
      <c r="E1040" s="39" t="s">
        <v>128</v>
      </c>
      <c r="F1040" s="40">
        <v>-0.7</v>
      </c>
      <c r="G1040" s="56">
        <v>86339.3</v>
      </c>
      <c r="H1040" s="42">
        <v>4.74</v>
      </c>
      <c r="I1040" s="43" t="s">
        <v>73</v>
      </c>
      <c r="J1040" s="56">
        <v>18200</v>
      </c>
      <c r="K1040" s="40">
        <v>2.7</v>
      </c>
      <c r="L1040" s="45" t="s">
        <v>74</v>
      </c>
      <c r="M1040" s="46" t="s">
        <v>461</v>
      </c>
      <c r="N1040" s="40">
        <v>3</v>
      </c>
      <c r="O1040" s="57">
        <v>46149</v>
      </c>
      <c r="P1040" s="57">
        <v>46155</v>
      </c>
      <c r="Q1040" s="49">
        <v>7</v>
      </c>
      <c r="R1040" s="49">
        <v>3</v>
      </c>
      <c r="S1040" s="58">
        <v>0.35</v>
      </c>
      <c r="T1040" s="57">
        <v>46156</v>
      </c>
      <c r="U1040" s="49">
        <v>7</v>
      </c>
      <c r="V1040" s="42">
        <v>6</v>
      </c>
      <c r="W1040" s="40">
        <v>2</v>
      </c>
      <c r="X1040" s="59">
        <v>36400</v>
      </c>
      <c r="Y1040" s="40">
        <v>12</v>
      </c>
      <c r="Z1040" s="56">
        <v>0</v>
      </c>
    </row>
    <row r="1041" spans="1:26" x14ac:dyDescent="0.25">
      <c r="A1041" s="38">
        <f>IFERROR(VLOOKUP(InteliPar[[#This Row],[Nombre de Articulo]],Productos[],4,FALSE),"00 Falta Info")</f>
        <v>0</v>
      </c>
      <c r="B1041" s="34" t="str">
        <f>IFERROR(VLOOKUP(InteliPar[[#This Row],[Nombre de Articulo]],Productos[],3,FALSE),"00 Falta Info")</f>
        <v>Verduras</v>
      </c>
      <c r="C1041" s="34" t="str">
        <f>IFERROR(VLOOKUP(InteliPar[[#This Row],[Nombre de Articulo]],Productos[],2,FALSE),"00 Falta Info")</f>
        <v>Champiñon</v>
      </c>
      <c r="D1041" s="55">
        <v>46162</v>
      </c>
      <c r="E1041" s="39" t="s">
        <v>129</v>
      </c>
      <c r="F1041" s="40">
        <v>1.6</v>
      </c>
      <c r="G1041" s="56">
        <v>21578.9</v>
      </c>
      <c r="H1041" s="42">
        <v>1.66</v>
      </c>
      <c r="I1041" s="43" t="s">
        <v>73</v>
      </c>
      <c r="J1041" s="56">
        <v>13000</v>
      </c>
      <c r="K1041" s="40">
        <v>1.6</v>
      </c>
      <c r="L1041" s="45" t="s">
        <v>74</v>
      </c>
      <c r="M1041" s="46" t="s">
        <v>461</v>
      </c>
      <c r="N1041" s="40">
        <v>0</v>
      </c>
      <c r="O1041" s="57">
        <v>46149</v>
      </c>
      <c r="P1041" s="57">
        <v>46155</v>
      </c>
      <c r="Q1041" s="49">
        <v>7</v>
      </c>
      <c r="R1041" s="49">
        <v>3</v>
      </c>
      <c r="S1041" s="58">
        <v>0.35</v>
      </c>
      <c r="T1041" s="57">
        <v>46156</v>
      </c>
      <c r="U1041" s="49">
        <v>7</v>
      </c>
      <c r="V1041" s="42">
        <v>4</v>
      </c>
      <c r="W1041" s="40">
        <v>3</v>
      </c>
      <c r="X1041" s="59">
        <v>39000</v>
      </c>
      <c r="Y1041" s="40">
        <v>7</v>
      </c>
      <c r="Z1041" s="56">
        <v>0</v>
      </c>
    </row>
    <row r="1042" spans="1:26" x14ac:dyDescent="0.25">
      <c r="A1042" s="38">
        <f>IFERROR(VLOOKUP(InteliPar[[#This Row],[Nombre de Articulo]],Productos[],4,FALSE),"00 Falta Info")</f>
        <v>0</v>
      </c>
      <c r="B1042" s="34" t="str">
        <f>IFERROR(VLOOKUP(InteliPar[[#This Row],[Nombre de Articulo]],Productos[],3,FALSE),"00 Falta Info")</f>
        <v>Verduras</v>
      </c>
      <c r="C1042" s="34" t="str">
        <f>IFERROR(VLOOKUP(InteliPar[[#This Row],[Nombre de Articulo]],Productos[],2,FALSE),"00 Falta Info")</f>
        <v>Champiñon</v>
      </c>
      <c r="D1042" s="55">
        <v>46162</v>
      </c>
      <c r="E1042" s="39" t="s">
        <v>162</v>
      </c>
      <c r="F1042" s="40">
        <v>-3.7</v>
      </c>
      <c r="G1042" s="56">
        <v>62684.4</v>
      </c>
      <c r="H1042" s="42">
        <v>3.92</v>
      </c>
      <c r="I1042" s="43" t="s">
        <v>73</v>
      </c>
      <c r="J1042" s="56">
        <v>16000</v>
      </c>
      <c r="K1042" s="40">
        <v>0</v>
      </c>
      <c r="L1042" s="45" t="s">
        <v>74</v>
      </c>
      <c r="M1042" s="46" t="s">
        <v>454</v>
      </c>
      <c r="N1042" s="40">
        <v>0</v>
      </c>
      <c r="O1042" s="57">
        <v>46149</v>
      </c>
      <c r="P1042" s="57">
        <v>46155</v>
      </c>
      <c r="Q1042" s="49">
        <v>7</v>
      </c>
      <c r="R1042" s="49">
        <v>3</v>
      </c>
      <c r="S1042" s="58">
        <v>0.35</v>
      </c>
      <c r="T1042" s="57">
        <v>46156</v>
      </c>
      <c r="U1042" s="49">
        <v>7</v>
      </c>
      <c r="V1042" s="42">
        <v>0</v>
      </c>
      <c r="W1042" s="40">
        <v>0</v>
      </c>
      <c r="X1042" s="59">
        <v>0</v>
      </c>
      <c r="Y1042" s="40">
        <v>0</v>
      </c>
      <c r="Z1042" s="56">
        <v>0</v>
      </c>
    </row>
    <row r="1043" spans="1:26" x14ac:dyDescent="0.25">
      <c r="A1043" s="38">
        <f>IFERROR(VLOOKUP(InteliPar[[#This Row],[Nombre de Articulo]],Productos[],4,FALSE),"00 Falta Info")</f>
        <v>0</v>
      </c>
      <c r="B1043" s="34" t="str">
        <f>IFERROR(VLOOKUP(InteliPar[[#This Row],[Nombre de Articulo]],Productos[],3,FALSE),"00 Falta Info")</f>
        <v>Verduras</v>
      </c>
      <c r="C1043" s="34" t="str">
        <f>IFERROR(VLOOKUP(InteliPar[[#This Row],[Nombre de Articulo]],Productos[],2,FALSE),"00 Falta Info")</f>
        <v>Palta</v>
      </c>
      <c r="D1043" s="55">
        <v>46162</v>
      </c>
      <c r="E1043" s="39" t="s">
        <v>92</v>
      </c>
      <c r="F1043" s="40">
        <v>10</v>
      </c>
      <c r="G1043" s="56">
        <v>55573.4</v>
      </c>
      <c r="H1043" s="42">
        <v>13.4</v>
      </c>
      <c r="I1043" s="43" t="s">
        <v>73</v>
      </c>
      <c r="J1043" s="56">
        <v>4148.13</v>
      </c>
      <c r="K1043" s="40">
        <v>16.100000000000001</v>
      </c>
      <c r="L1043" s="45" t="s">
        <v>74</v>
      </c>
      <c r="M1043" s="46" t="s">
        <v>461</v>
      </c>
      <c r="N1043" s="40">
        <v>10</v>
      </c>
      <c r="O1043" s="57">
        <v>46149</v>
      </c>
      <c r="P1043" s="57">
        <v>46155</v>
      </c>
      <c r="Q1043" s="49">
        <v>7</v>
      </c>
      <c r="R1043" s="49">
        <v>3</v>
      </c>
      <c r="S1043" s="58">
        <v>0.35</v>
      </c>
      <c r="T1043" s="57">
        <v>46156</v>
      </c>
      <c r="U1043" s="49">
        <v>7</v>
      </c>
      <c r="V1043" s="42">
        <v>32</v>
      </c>
      <c r="W1043" s="40">
        <v>19</v>
      </c>
      <c r="X1043" s="59">
        <v>78814.47</v>
      </c>
      <c r="Y1043" s="40">
        <v>6</v>
      </c>
      <c r="Z1043" s="56">
        <v>0</v>
      </c>
    </row>
    <row r="1044" spans="1:26" x14ac:dyDescent="0.25">
      <c r="A1044" s="38">
        <f>IFERROR(VLOOKUP(InteliPar[[#This Row],[Nombre de Articulo]],Productos[],4,FALSE),"00 Falta Info")</f>
        <v>0</v>
      </c>
      <c r="B1044" s="34" t="str">
        <f>IFERROR(VLOOKUP(InteliPar[[#This Row],[Nombre de Articulo]],Productos[],3,FALSE),"00 Falta Info")</f>
        <v>Postres</v>
      </c>
      <c r="C1044" s="34" t="str">
        <f>IFERROR(VLOOKUP(InteliPar[[#This Row],[Nombre de Articulo]],Productos[],2,FALSE),"00 Falta Info")</f>
        <v>Tortas</v>
      </c>
      <c r="D1044" s="55">
        <v>46162</v>
      </c>
      <c r="E1044" s="39" t="s">
        <v>130</v>
      </c>
      <c r="F1044" s="40">
        <v>24</v>
      </c>
      <c r="G1044" s="56">
        <v>60300</v>
      </c>
      <c r="H1044" s="42">
        <v>50</v>
      </c>
      <c r="I1044" s="43">
        <v>1</v>
      </c>
      <c r="J1044" s="56">
        <v>1206</v>
      </c>
      <c r="K1044" s="40">
        <v>26</v>
      </c>
      <c r="L1044" s="45" t="s">
        <v>440</v>
      </c>
      <c r="M1044" s="46" t="s">
        <v>455</v>
      </c>
      <c r="N1044" s="40">
        <v>32</v>
      </c>
      <c r="O1044" s="57">
        <v>46149</v>
      </c>
      <c r="P1044" s="57">
        <v>46155</v>
      </c>
      <c r="Q1044" s="49">
        <v>7</v>
      </c>
      <c r="R1044" s="49">
        <v>3</v>
      </c>
      <c r="S1044" s="58">
        <v>0.35</v>
      </c>
      <c r="T1044" s="57">
        <v>46156</v>
      </c>
      <c r="U1044" s="49">
        <v>7</v>
      </c>
      <c r="V1044" s="42">
        <v>51</v>
      </c>
      <c r="W1044" s="40">
        <v>1</v>
      </c>
      <c r="X1044" s="59">
        <v>1206</v>
      </c>
      <c r="Y1044" s="40">
        <v>13</v>
      </c>
      <c r="Z1044" s="56">
        <v>0</v>
      </c>
    </row>
    <row r="1045" spans="1:26" x14ac:dyDescent="0.25">
      <c r="A1045" s="38">
        <f>IFERROR(VLOOKUP(InteliPar[[#This Row],[Nombre de Articulo]],Productos[],4,FALSE),"00 Falta Info")</f>
        <v>0</v>
      </c>
      <c r="B1045" s="34" t="str">
        <f>IFERROR(VLOOKUP(InteliPar[[#This Row],[Nombre de Articulo]],Productos[],3,FALSE),"00 Falta Info")</f>
        <v>Postres</v>
      </c>
      <c r="C1045" s="34" t="str">
        <f>IFERROR(VLOOKUP(InteliPar[[#This Row],[Nombre de Articulo]],Productos[],2,FALSE),"00 Falta Info")</f>
        <v>Tortas</v>
      </c>
      <c r="D1045" s="55">
        <v>46162</v>
      </c>
      <c r="E1045" s="39" t="s">
        <v>131</v>
      </c>
      <c r="F1045" s="40">
        <v>16</v>
      </c>
      <c r="G1045" s="56">
        <v>87731</v>
      </c>
      <c r="H1045" s="42">
        <v>83</v>
      </c>
      <c r="I1045" s="43">
        <v>1</v>
      </c>
      <c r="J1045" s="56">
        <v>1057</v>
      </c>
      <c r="K1045" s="40">
        <v>17</v>
      </c>
      <c r="L1045" s="45" t="s">
        <v>440</v>
      </c>
      <c r="M1045" s="46" t="s">
        <v>455</v>
      </c>
      <c r="N1045" s="40">
        <v>74</v>
      </c>
      <c r="O1045" s="57">
        <v>46149</v>
      </c>
      <c r="P1045" s="57">
        <v>46155</v>
      </c>
      <c r="Q1045" s="49">
        <v>7</v>
      </c>
      <c r="R1045" s="49">
        <v>3</v>
      </c>
      <c r="S1045" s="58">
        <v>0.35</v>
      </c>
      <c r="T1045" s="57">
        <v>46156</v>
      </c>
      <c r="U1045" s="49">
        <v>7</v>
      </c>
      <c r="V1045" s="42">
        <v>33</v>
      </c>
      <c r="W1045" s="40">
        <v>0</v>
      </c>
      <c r="X1045" s="59">
        <v>0</v>
      </c>
      <c r="Y1045" s="40">
        <v>34</v>
      </c>
      <c r="Z1045" s="56">
        <v>42355.5</v>
      </c>
    </row>
    <row r="1046" spans="1:26" x14ac:dyDescent="0.25">
      <c r="A1046" s="38">
        <f>IFERROR(VLOOKUP(InteliPar[[#This Row],[Nombre de Articulo]],Productos[],4,FALSE),"00 Falta Info")</f>
        <v>0</v>
      </c>
      <c r="B1046" s="34" t="str">
        <f>IFERROR(VLOOKUP(InteliPar[[#This Row],[Nombre de Articulo]],Productos[],3,FALSE),"00 Falta Info")</f>
        <v>Postres</v>
      </c>
      <c r="C1046" s="34" t="str">
        <f>IFERROR(VLOOKUP(InteliPar[[#This Row],[Nombre de Articulo]],Productos[],2,FALSE),"00 Falta Info")</f>
        <v>Tortas</v>
      </c>
      <c r="D1046" s="55">
        <v>46162</v>
      </c>
      <c r="E1046" s="39" t="s">
        <v>143</v>
      </c>
      <c r="F1046" s="40">
        <v>5</v>
      </c>
      <c r="G1046" s="56">
        <v>108220</v>
      </c>
      <c r="H1046" s="42">
        <v>70</v>
      </c>
      <c r="I1046" s="43">
        <v>1</v>
      </c>
      <c r="J1046" s="56">
        <v>1546</v>
      </c>
      <c r="K1046" s="40">
        <v>21</v>
      </c>
      <c r="L1046" s="45" t="s">
        <v>440</v>
      </c>
      <c r="M1046" s="46" t="s">
        <v>455</v>
      </c>
      <c r="N1046" s="40">
        <v>34</v>
      </c>
      <c r="O1046" s="57">
        <v>46149</v>
      </c>
      <c r="P1046" s="57">
        <v>46155</v>
      </c>
      <c r="Q1046" s="49">
        <v>7</v>
      </c>
      <c r="R1046" s="49">
        <v>3</v>
      </c>
      <c r="S1046" s="58">
        <v>0.35</v>
      </c>
      <c r="T1046" s="57">
        <v>46156</v>
      </c>
      <c r="U1046" s="49">
        <v>7</v>
      </c>
      <c r="V1046" s="42">
        <v>41</v>
      </c>
      <c r="W1046" s="40">
        <v>0</v>
      </c>
      <c r="X1046" s="59">
        <v>0</v>
      </c>
      <c r="Y1046" s="40">
        <v>23</v>
      </c>
      <c r="Z1046" s="56">
        <v>25509</v>
      </c>
    </row>
    <row r="1047" spans="1:26" x14ac:dyDescent="0.25">
      <c r="A1047" s="38">
        <f>IFERROR(VLOOKUP(InteliPar[[#This Row],[Nombre de Articulo]],Productos[],4,FALSE),"00 Falta Info")</f>
        <v>0</v>
      </c>
      <c r="B1047" s="34" t="str">
        <f>IFERROR(VLOOKUP(InteliPar[[#This Row],[Nombre de Articulo]],Productos[],3,FALSE),"00 Falta Info")</f>
        <v>Postres</v>
      </c>
      <c r="C1047" s="34" t="str">
        <f>IFERROR(VLOOKUP(InteliPar[[#This Row],[Nombre de Articulo]],Productos[],2,FALSE),"00 Falta Info")</f>
        <v>Tortas</v>
      </c>
      <c r="D1047" s="55">
        <v>46162</v>
      </c>
      <c r="E1047" s="39" t="s">
        <v>132</v>
      </c>
      <c r="F1047" s="40">
        <v>222</v>
      </c>
      <c r="G1047" s="56">
        <v>50400</v>
      </c>
      <c r="H1047" s="42">
        <v>210</v>
      </c>
      <c r="I1047" s="43">
        <v>1</v>
      </c>
      <c r="J1047" s="56">
        <v>240</v>
      </c>
      <c r="K1047" s="40">
        <v>222</v>
      </c>
      <c r="L1047" s="45" t="s">
        <v>440</v>
      </c>
      <c r="M1047" s="46" t="s">
        <v>455</v>
      </c>
      <c r="N1047" s="40">
        <v>0</v>
      </c>
      <c r="O1047" s="57">
        <v>46149</v>
      </c>
      <c r="P1047" s="57">
        <v>46155</v>
      </c>
      <c r="Q1047" s="49">
        <v>7</v>
      </c>
      <c r="R1047" s="49">
        <v>3</v>
      </c>
      <c r="S1047" s="58">
        <v>0.35</v>
      </c>
      <c r="T1047" s="57">
        <v>46156</v>
      </c>
      <c r="U1047" s="49">
        <v>7</v>
      </c>
      <c r="V1047" s="42">
        <v>429</v>
      </c>
      <c r="W1047" s="40">
        <v>219</v>
      </c>
      <c r="X1047" s="59">
        <v>52560</v>
      </c>
      <c r="Y1047" s="40">
        <v>7</v>
      </c>
      <c r="Z1047" s="56">
        <v>0</v>
      </c>
    </row>
    <row r="1048" spans="1:26" x14ac:dyDescent="0.25">
      <c r="A1048" s="38">
        <f>IFERROR(VLOOKUP(InteliPar[[#This Row],[Nombre de Articulo]],Productos[],4,FALSE),"00 Falta Info")</f>
        <v>0</v>
      </c>
      <c r="B1048" s="34" t="str">
        <f>IFERROR(VLOOKUP(InteliPar[[#This Row],[Nombre de Articulo]],Productos[],3,FALSE),"00 Falta Info")</f>
        <v>Postres</v>
      </c>
      <c r="C1048" s="34" t="str">
        <f>IFERROR(VLOOKUP(InteliPar[[#This Row],[Nombre de Articulo]],Productos[],2,FALSE),"00 Falta Info")</f>
        <v>Tortas</v>
      </c>
      <c r="D1048" s="55">
        <v>46162</v>
      </c>
      <c r="E1048" s="39" t="s">
        <v>144</v>
      </c>
      <c r="F1048" s="40">
        <v>191</v>
      </c>
      <c r="G1048" s="56">
        <v>86247</v>
      </c>
      <c r="H1048" s="42">
        <v>259</v>
      </c>
      <c r="I1048" s="43">
        <v>1</v>
      </c>
      <c r="J1048" s="56">
        <v>333</v>
      </c>
      <c r="K1048" s="40">
        <v>191</v>
      </c>
      <c r="L1048" s="45" t="s">
        <v>440</v>
      </c>
      <c r="M1048" s="46" t="s">
        <v>455</v>
      </c>
      <c r="N1048" s="40">
        <v>0</v>
      </c>
      <c r="O1048" s="57">
        <v>46149</v>
      </c>
      <c r="P1048" s="57">
        <v>46155</v>
      </c>
      <c r="Q1048" s="49">
        <v>7</v>
      </c>
      <c r="R1048" s="49">
        <v>3</v>
      </c>
      <c r="S1048" s="58">
        <v>0.35</v>
      </c>
      <c r="T1048" s="57">
        <v>46156</v>
      </c>
      <c r="U1048" s="49">
        <v>7</v>
      </c>
      <c r="V1048" s="42">
        <v>369</v>
      </c>
      <c r="W1048" s="40">
        <v>110</v>
      </c>
      <c r="X1048" s="59">
        <v>36630</v>
      </c>
      <c r="Y1048" s="40">
        <v>9</v>
      </c>
      <c r="Z1048" s="56">
        <v>0</v>
      </c>
    </row>
    <row r="1049" spans="1:26" x14ac:dyDescent="0.25">
      <c r="A1049" s="38">
        <f>IFERROR(VLOOKUP(InteliPar[[#This Row],[Nombre de Articulo]],Productos[],4,FALSE),"00 Falta Info")</f>
        <v>0</v>
      </c>
      <c r="B1049" s="34" t="str">
        <f>IFERROR(VLOOKUP(InteliPar[[#This Row],[Nombre de Articulo]],Productos[],3,FALSE),"00 Falta Info")</f>
        <v>Postres</v>
      </c>
      <c r="C1049" s="34" t="str">
        <f>IFERROR(VLOOKUP(InteliPar[[#This Row],[Nombre de Articulo]],Productos[],2,FALSE),"00 Falta Info")</f>
        <v>Tortas</v>
      </c>
      <c r="D1049" s="55">
        <v>46162</v>
      </c>
      <c r="E1049" s="39" t="s">
        <v>133</v>
      </c>
      <c r="F1049" s="40"/>
      <c r="G1049" s="56">
        <v>6580</v>
      </c>
      <c r="H1049" s="42">
        <v>14</v>
      </c>
      <c r="I1049" s="43">
        <v>1</v>
      </c>
      <c r="J1049" s="56">
        <v>470</v>
      </c>
      <c r="K1049" s="40">
        <v>0</v>
      </c>
      <c r="L1049" s="45" t="s">
        <v>440</v>
      </c>
      <c r="M1049" s="46" t="s">
        <v>455</v>
      </c>
      <c r="N1049" s="40">
        <v>0</v>
      </c>
      <c r="O1049" s="57">
        <v>46149</v>
      </c>
      <c r="P1049" s="57">
        <v>46155</v>
      </c>
      <c r="Q1049" s="49">
        <v>7</v>
      </c>
      <c r="R1049" s="49">
        <v>3</v>
      </c>
      <c r="S1049" s="58">
        <v>0.35</v>
      </c>
      <c r="T1049" s="57">
        <v>46156</v>
      </c>
      <c r="U1049" s="49">
        <v>7</v>
      </c>
      <c r="V1049" s="42">
        <v>0</v>
      </c>
      <c r="W1049" s="40">
        <v>0</v>
      </c>
      <c r="X1049" s="59">
        <v>0</v>
      </c>
      <c r="Y1049" s="40">
        <v>0</v>
      </c>
      <c r="Z1049" s="56">
        <v>0</v>
      </c>
    </row>
    <row r="1050" spans="1:26" x14ac:dyDescent="0.25">
      <c r="A1050" s="38">
        <f>IFERROR(VLOOKUP(InteliPar[[#This Row],[Nombre de Articulo]],Productos[],4,FALSE),"00 Falta Info")</f>
        <v>0</v>
      </c>
      <c r="B1050" s="34" t="str">
        <f>IFERROR(VLOOKUP(InteliPar[[#This Row],[Nombre de Articulo]],Productos[],3,FALSE),"00 Falta Info")</f>
        <v>Postres</v>
      </c>
      <c r="C1050" s="34" t="str">
        <f>IFERROR(VLOOKUP(InteliPar[[#This Row],[Nombre de Articulo]],Productos[],2,FALSE),"00 Falta Info")</f>
        <v>Tortas</v>
      </c>
      <c r="D1050" s="55">
        <v>46162</v>
      </c>
      <c r="E1050" s="39" t="s">
        <v>145</v>
      </c>
      <c r="F1050" s="40">
        <v>8</v>
      </c>
      <c r="G1050" s="56">
        <v>15960</v>
      </c>
      <c r="H1050" s="42">
        <v>14</v>
      </c>
      <c r="I1050" s="43">
        <v>1</v>
      </c>
      <c r="J1050" s="56">
        <v>1140</v>
      </c>
      <c r="K1050" s="40">
        <v>8</v>
      </c>
      <c r="L1050" s="45" t="s">
        <v>440</v>
      </c>
      <c r="M1050" s="46" t="s">
        <v>455</v>
      </c>
      <c r="N1050" s="40">
        <v>0</v>
      </c>
      <c r="O1050" s="57">
        <v>46149</v>
      </c>
      <c r="P1050" s="57">
        <v>46155</v>
      </c>
      <c r="Q1050" s="49">
        <v>7</v>
      </c>
      <c r="R1050" s="49">
        <v>3</v>
      </c>
      <c r="S1050" s="58">
        <v>0.35</v>
      </c>
      <c r="T1050" s="57">
        <v>46156</v>
      </c>
      <c r="U1050" s="49">
        <v>7</v>
      </c>
      <c r="V1050" s="42">
        <v>16</v>
      </c>
      <c r="W1050" s="40">
        <v>2</v>
      </c>
      <c r="X1050" s="59">
        <v>2280</v>
      </c>
      <c r="Y1050" s="40">
        <v>12</v>
      </c>
      <c r="Z1050" s="56">
        <v>0</v>
      </c>
    </row>
    <row r="1051" spans="1:26" x14ac:dyDescent="0.25">
      <c r="A1051" s="38">
        <f>IFERROR(VLOOKUP(InteliPar[[#This Row],[Nombre de Articulo]],Productos[],4,FALSE),"00 Falta Info")</f>
        <v>0</v>
      </c>
      <c r="B1051" s="34" t="str">
        <f>IFERROR(VLOOKUP(InteliPar[[#This Row],[Nombre de Articulo]],Productos[],3,FALSE),"00 Falta Info")</f>
        <v>Postres</v>
      </c>
      <c r="C1051" s="34" t="str">
        <f>IFERROR(VLOOKUP(InteliPar[[#This Row],[Nombre de Articulo]],Productos[],2,FALSE),"00 Falta Info")</f>
        <v>Tortas</v>
      </c>
      <c r="D1051" s="55">
        <v>46162</v>
      </c>
      <c r="E1051" s="39" t="s">
        <v>135</v>
      </c>
      <c r="F1051" s="40">
        <v>2</v>
      </c>
      <c r="G1051" s="56">
        <v>4896</v>
      </c>
      <c r="H1051" s="42">
        <v>18</v>
      </c>
      <c r="I1051" s="43">
        <v>1</v>
      </c>
      <c r="J1051" s="56">
        <v>272</v>
      </c>
      <c r="K1051" s="40">
        <v>6</v>
      </c>
      <c r="L1051" s="45" t="s">
        <v>440</v>
      </c>
      <c r="M1051" s="46" t="s">
        <v>455</v>
      </c>
      <c r="N1051" s="40">
        <v>12</v>
      </c>
      <c r="O1051" s="57">
        <v>46149</v>
      </c>
      <c r="P1051" s="57">
        <v>46155</v>
      </c>
      <c r="Q1051" s="49">
        <v>7</v>
      </c>
      <c r="R1051" s="49">
        <v>3</v>
      </c>
      <c r="S1051" s="58">
        <v>0.35</v>
      </c>
      <c r="T1051" s="57">
        <v>46156</v>
      </c>
      <c r="U1051" s="49">
        <v>7</v>
      </c>
      <c r="V1051" s="42">
        <v>12</v>
      </c>
      <c r="W1051" s="40">
        <v>0</v>
      </c>
      <c r="X1051" s="59">
        <v>0</v>
      </c>
      <c r="Y1051" s="40">
        <v>21</v>
      </c>
      <c r="Z1051" s="56">
        <v>816</v>
      </c>
    </row>
    <row r="1052" spans="1:26" x14ac:dyDescent="0.25">
      <c r="A1052" s="38">
        <f>IFERROR(VLOOKUP(InteliPar[[#This Row],[Nombre de Articulo]],Productos[],4,FALSE),"00 Falta Info")</f>
        <v>0</v>
      </c>
      <c r="B1052" s="34" t="str">
        <f>IFERROR(VLOOKUP(InteliPar[[#This Row],[Nombre de Articulo]],Productos[],3,FALSE),"00 Falta Info")</f>
        <v>Colación</v>
      </c>
      <c r="C1052" s="34" t="str">
        <f>IFERROR(VLOOKUP(InteliPar[[#This Row],[Nombre de Articulo]],Productos[],2,FALSE),"00 Falta Info")</f>
        <v>Colacion</v>
      </c>
      <c r="D1052" s="55">
        <v>46162</v>
      </c>
      <c r="E1052" s="39" t="s">
        <v>137</v>
      </c>
      <c r="F1052" s="40">
        <v>8.6</v>
      </c>
      <c r="G1052" s="56">
        <v>39920</v>
      </c>
      <c r="H1052" s="42">
        <v>8</v>
      </c>
      <c r="I1052" s="43" t="s">
        <v>73</v>
      </c>
      <c r="J1052" s="56">
        <v>4990</v>
      </c>
      <c r="K1052" s="40">
        <v>8.1999999999999993</v>
      </c>
      <c r="L1052" s="45" t="s">
        <v>74</v>
      </c>
      <c r="M1052" s="46" t="s">
        <v>441</v>
      </c>
      <c r="N1052" s="40">
        <v>8</v>
      </c>
      <c r="O1052" s="57">
        <v>46149</v>
      </c>
      <c r="P1052" s="57">
        <v>46155</v>
      </c>
      <c r="Q1052" s="49">
        <v>7</v>
      </c>
      <c r="R1052" s="49">
        <v>3</v>
      </c>
      <c r="S1052" s="58">
        <v>0.35</v>
      </c>
      <c r="T1052" s="57">
        <v>46156</v>
      </c>
      <c r="U1052" s="49">
        <v>7</v>
      </c>
      <c r="V1052" s="42">
        <v>16</v>
      </c>
      <c r="W1052" s="40">
        <v>8</v>
      </c>
      <c r="X1052" s="59">
        <v>39920</v>
      </c>
      <c r="Y1052" s="40">
        <v>7</v>
      </c>
      <c r="Z1052" s="56">
        <v>0</v>
      </c>
    </row>
    <row r="1053" spans="1:26" x14ac:dyDescent="0.25">
      <c r="A1053" s="38">
        <f>IFERROR(VLOOKUP(InteliPar[[#This Row],[Nombre de Articulo]],Productos[],4,FALSE),"00 Falta Info")</f>
        <v>0</v>
      </c>
      <c r="B1053" s="34" t="str">
        <f>IFERROR(VLOOKUP(InteliPar[[#This Row],[Nombre de Articulo]],Productos[],3,FALSE),"00 Falta Info")</f>
        <v>Colación</v>
      </c>
      <c r="C1053" s="34" t="str">
        <f>IFERROR(VLOOKUP(InteliPar[[#This Row],[Nombre de Articulo]],Productos[],2,FALSE),"00 Falta Info")</f>
        <v>Colacion</v>
      </c>
      <c r="D1053" s="55">
        <v>46162</v>
      </c>
      <c r="E1053" s="39" t="s">
        <v>141</v>
      </c>
      <c r="F1053" s="40">
        <v>4.8</v>
      </c>
      <c r="G1053" s="56"/>
      <c r="H1053" s="42"/>
      <c r="I1053" s="43" t="s">
        <v>73</v>
      </c>
      <c r="J1053" s="56">
        <v>8271.2999999999993</v>
      </c>
      <c r="K1053" s="40">
        <v>1.5</v>
      </c>
      <c r="L1053" s="45" t="s">
        <v>74</v>
      </c>
      <c r="M1053" s="46" t="s">
        <v>456</v>
      </c>
      <c r="N1053" s="40">
        <v>0</v>
      </c>
      <c r="O1053" s="57">
        <v>46149</v>
      </c>
      <c r="P1053" s="57">
        <v>46155</v>
      </c>
      <c r="Q1053" s="49">
        <v>7</v>
      </c>
      <c r="R1053" s="49">
        <v>3</v>
      </c>
      <c r="S1053" s="58">
        <v>0.35</v>
      </c>
      <c r="T1053" s="57">
        <v>46156</v>
      </c>
      <c r="U1053" s="49">
        <v>7</v>
      </c>
      <c r="V1053" s="42">
        <v>3</v>
      </c>
      <c r="W1053" s="40">
        <v>3</v>
      </c>
      <c r="X1053" s="59">
        <v>24813.899999999998</v>
      </c>
      <c r="Y1053" s="40">
        <v>0</v>
      </c>
      <c r="Z1053" s="56">
        <v>0</v>
      </c>
    </row>
    <row r="1054" spans="1:26" x14ac:dyDescent="0.25">
      <c r="A1054" s="38">
        <f>IFERROR(VLOOKUP(InteliPar[[#This Row],[Nombre de Articulo]],Productos[],4,FALSE),"00 Falta Info")</f>
        <v>0</v>
      </c>
      <c r="B1054" s="34" t="str">
        <f>IFERROR(VLOOKUP(InteliPar[[#This Row],[Nombre de Articulo]],Productos[],3,FALSE),"00 Falta Info")</f>
        <v>Colación</v>
      </c>
      <c r="C1054" s="34" t="str">
        <f>IFERROR(VLOOKUP(InteliPar[[#This Row],[Nombre de Articulo]],Productos[],2,FALSE),"00 Falta Info")</f>
        <v>Colacion</v>
      </c>
      <c r="D1054" s="55">
        <v>46162</v>
      </c>
      <c r="E1054" s="39" t="s">
        <v>139</v>
      </c>
      <c r="F1054" s="40">
        <v>0.1</v>
      </c>
      <c r="G1054" s="56">
        <v>79397.5</v>
      </c>
      <c r="H1054" s="42">
        <v>22.75</v>
      </c>
      <c r="I1054" s="43" t="s">
        <v>73</v>
      </c>
      <c r="J1054" s="56">
        <v>3490</v>
      </c>
      <c r="K1054" s="40">
        <v>0.1</v>
      </c>
      <c r="L1054" s="45" t="s">
        <v>74</v>
      </c>
      <c r="M1054" s="46" t="s">
        <v>437</v>
      </c>
      <c r="N1054" s="40">
        <v>22.8</v>
      </c>
      <c r="O1054" s="57">
        <v>46149</v>
      </c>
      <c r="P1054" s="57">
        <v>46155</v>
      </c>
      <c r="Q1054" s="49">
        <v>7</v>
      </c>
      <c r="R1054" s="49">
        <v>3</v>
      </c>
      <c r="S1054" s="58">
        <v>0.35</v>
      </c>
      <c r="T1054" s="57">
        <v>46156</v>
      </c>
      <c r="U1054" s="49">
        <v>7</v>
      </c>
      <c r="V1054" s="42">
        <v>1</v>
      </c>
      <c r="W1054" s="40">
        <v>0</v>
      </c>
      <c r="X1054" s="59">
        <v>0</v>
      </c>
      <c r="Y1054" s="40">
        <v>1593</v>
      </c>
      <c r="Z1054" s="56">
        <v>78549.92857142858</v>
      </c>
    </row>
    <row r="1055" spans="1:26" x14ac:dyDescent="0.25">
      <c r="A1055" s="38">
        <f>IFERROR(VLOOKUP(InteliPar[[#This Row],[Nombre de Articulo]],Productos[],4,FALSE),"00 Falta Info")</f>
        <v>0</v>
      </c>
      <c r="B1055" s="34" t="str">
        <f>IFERROR(VLOOKUP(InteliPar[[#This Row],[Nombre de Articulo]],Productos[],3,FALSE),"00 Falta Info")</f>
        <v>Colación</v>
      </c>
      <c r="C1055" s="34" t="str">
        <f>IFERROR(VLOOKUP(InteliPar[[#This Row],[Nombre de Articulo]],Productos[],2,FALSE),"00 Falta Info")</f>
        <v>Colacion</v>
      </c>
      <c r="D1055" s="55">
        <v>46162</v>
      </c>
      <c r="E1055" s="39" t="s">
        <v>140</v>
      </c>
      <c r="F1055" s="40">
        <v>8.9</v>
      </c>
      <c r="G1055" s="56"/>
      <c r="H1055" s="42"/>
      <c r="I1055" s="43" t="s">
        <v>73</v>
      </c>
      <c r="J1055" s="56">
        <v>2500</v>
      </c>
      <c r="K1055" s="40">
        <v>3</v>
      </c>
      <c r="L1055" s="45" t="s">
        <v>74</v>
      </c>
      <c r="M1055" s="46" t="s">
        <v>437</v>
      </c>
      <c r="N1055" s="40">
        <v>0</v>
      </c>
      <c r="O1055" s="57">
        <v>46149</v>
      </c>
      <c r="P1055" s="57">
        <v>46155</v>
      </c>
      <c r="Q1055" s="49">
        <v>7</v>
      </c>
      <c r="R1055" s="49">
        <v>3</v>
      </c>
      <c r="S1055" s="58">
        <v>0.35</v>
      </c>
      <c r="T1055" s="57">
        <v>46156</v>
      </c>
      <c r="U1055" s="49">
        <v>7</v>
      </c>
      <c r="V1055" s="42">
        <v>6</v>
      </c>
      <c r="W1055" s="40">
        <v>6</v>
      </c>
      <c r="X1055" s="59">
        <v>15000</v>
      </c>
      <c r="Y1055" s="40">
        <v>0</v>
      </c>
      <c r="Z1055" s="56">
        <v>0</v>
      </c>
    </row>
    <row r="1056" spans="1:26" x14ac:dyDescent="0.25">
      <c r="A1056" s="38">
        <f>IFERROR(VLOOKUP(InteliPar[[#This Row],[Nombre de Articulo]],Productos[],4,FALSE),"00 Falta Info")</f>
        <v>0</v>
      </c>
      <c r="B1056" s="34" t="str">
        <f>IFERROR(VLOOKUP(InteliPar[[#This Row],[Nombre de Articulo]],Productos[],3,FALSE),"00 Falta Info")</f>
        <v>Aves</v>
      </c>
      <c r="C1056" s="34" t="str">
        <f>IFERROR(VLOOKUP(InteliPar[[#This Row],[Nombre de Articulo]],Productos[],2,FALSE),"00 Falta Info")</f>
        <v>Pollo</v>
      </c>
      <c r="D1056" s="55">
        <v>46169</v>
      </c>
      <c r="E1056" s="39" t="s">
        <v>71</v>
      </c>
      <c r="F1056" s="40">
        <v>5.7</v>
      </c>
      <c r="G1056" s="56">
        <v>103889</v>
      </c>
      <c r="H1056" s="42">
        <v>28.47</v>
      </c>
      <c r="I1056" s="43" t="s">
        <v>73</v>
      </c>
      <c r="J1056" s="56">
        <v>3649.42</v>
      </c>
      <c r="K1056" s="40">
        <v>5.4</v>
      </c>
      <c r="L1056" s="45" t="s">
        <v>74</v>
      </c>
      <c r="M1056" s="46" t="s">
        <v>437</v>
      </c>
      <c r="N1056" s="40">
        <v>0</v>
      </c>
      <c r="O1056" s="57">
        <v>46156</v>
      </c>
      <c r="P1056" s="57">
        <v>46162</v>
      </c>
      <c r="Q1056" s="49">
        <v>7</v>
      </c>
      <c r="R1056" s="49">
        <v>3</v>
      </c>
      <c r="S1056" s="58">
        <v>0.35</v>
      </c>
      <c r="T1056" s="57">
        <v>46163</v>
      </c>
      <c r="U1056" s="49">
        <v>7</v>
      </c>
      <c r="V1056" s="42">
        <v>11</v>
      </c>
      <c r="W1056" s="40">
        <v>0</v>
      </c>
      <c r="X1056" s="59">
        <v>0</v>
      </c>
      <c r="Y1056" s="40">
        <v>37</v>
      </c>
      <c r="Z1056" s="56">
        <v>54897.703714285715</v>
      </c>
    </row>
    <row r="1057" spans="1:26" x14ac:dyDescent="0.25">
      <c r="A1057" s="38">
        <f>IFERROR(VLOOKUP(InteliPar[[#This Row],[Nombre de Articulo]],Productos[],4,FALSE),"00 Falta Info")</f>
        <v>0</v>
      </c>
      <c r="B1057" s="34" t="str">
        <f>IFERROR(VLOOKUP(InteliPar[[#This Row],[Nombre de Articulo]],Productos[],3,FALSE),"00 Falta Info")</f>
        <v>Carnes</v>
      </c>
      <c r="C1057" s="34" t="str">
        <f>IFERROR(VLOOKUP(InteliPar[[#This Row],[Nombre de Articulo]],Productos[],2,FALSE),"00 Falta Info")</f>
        <v>Vacuno</v>
      </c>
      <c r="D1057" s="55">
        <v>46169</v>
      </c>
      <c r="E1057" s="39" t="s">
        <v>103</v>
      </c>
      <c r="F1057" s="40">
        <v>83</v>
      </c>
      <c r="G1057" s="56">
        <v>1679900</v>
      </c>
      <c r="H1057" s="42">
        <v>157</v>
      </c>
      <c r="I1057" s="43" t="s">
        <v>458</v>
      </c>
      <c r="J1057" s="56">
        <v>10700</v>
      </c>
      <c r="K1057" s="40">
        <v>98</v>
      </c>
      <c r="L1057" s="45" t="s">
        <v>440</v>
      </c>
      <c r="M1057" s="46" t="s">
        <v>441</v>
      </c>
      <c r="N1057" s="40">
        <v>60</v>
      </c>
      <c r="O1057" s="57">
        <v>46156</v>
      </c>
      <c r="P1057" s="57">
        <v>46162</v>
      </c>
      <c r="Q1057" s="49">
        <v>7</v>
      </c>
      <c r="R1057" s="49">
        <v>3</v>
      </c>
      <c r="S1057" s="58">
        <v>0.35</v>
      </c>
      <c r="T1057" s="57">
        <v>46163</v>
      </c>
      <c r="U1057" s="49">
        <v>7</v>
      </c>
      <c r="V1057" s="42">
        <v>189</v>
      </c>
      <c r="W1057" s="40">
        <v>32</v>
      </c>
      <c r="X1057" s="59">
        <v>342400</v>
      </c>
      <c r="Y1057" s="40">
        <v>11</v>
      </c>
      <c r="Z1057" s="56">
        <v>0</v>
      </c>
    </row>
    <row r="1058" spans="1:26" x14ac:dyDescent="0.25">
      <c r="A1058" s="38">
        <f>IFERROR(VLOOKUP(InteliPar[[#This Row],[Nombre de Articulo]],Productos[],4,FALSE),"00 Falta Info")</f>
        <v>0</v>
      </c>
      <c r="B1058" s="34" t="str">
        <f>IFERROR(VLOOKUP(InteliPar[[#This Row],[Nombre de Articulo]],Productos[],3,FALSE),"00 Falta Info")</f>
        <v>Carnes</v>
      </c>
      <c r="C1058" s="34" t="str">
        <f>IFERROR(VLOOKUP(InteliPar[[#This Row],[Nombre de Articulo]],Productos[],2,FALSE),"00 Falta Info")</f>
        <v>Vacuno</v>
      </c>
      <c r="D1058" s="55">
        <v>46169</v>
      </c>
      <c r="E1058" s="39" t="s">
        <v>84</v>
      </c>
      <c r="F1058" s="40">
        <v>10.199999999999999</v>
      </c>
      <c r="G1058" s="56">
        <v>558386</v>
      </c>
      <c r="H1058" s="42">
        <v>35.909999999999997</v>
      </c>
      <c r="I1058" s="43" t="s">
        <v>73</v>
      </c>
      <c r="J1058" s="56">
        <v>15547.89</v>
      </c>
      <c r="K1058" s="40">
        <v>23.4</v>
      </c>
      <c r="L1058" s="45" t="s">
        <v>74</v>
      </c>
      <c r="M1058" s="46" t="s">
        <v>459</v>
      </c>
      <c r="N1058" s="40">
        <v>16.3</v>
      </c>
      <c r="O1058" s="57">
        <v>46156</v>
      </c>
      <c r="P1058" s="57">
        <v>46162</v>
      </c>
      <c r="Q1058" s="49">
        <v>7</v>
      </c>
      <c r="R1058" s="49">
        <v>3</v>
      </c>
      <c r="S1058" s="58">
        <v>0.35</v>
      </c>
      <c r="T1058" s="57">
        <v>46163</v>
      </c>
      <c r="U1058" s="49">
        <v>7</v>
      </c>
      <c r="V1058" s="42">
        <v>46</v>
      </c>
      <c r="W1058" s="40">
        <v>11</v>
      </c>
      <c r="X1058" s="59">
        <v>171026.78999999998</v>
      </c>
      <c r="Y1058" s="40">
        <v>11</v>
      </c>
      <c r="Z1058" s="56">
        <v>0</v>
      </c>
    </row>
    <row r="1059" spans="1:26" x14ac:dyDescent="0.25">
      <c r="A1059" s="38">
        <f>IFERROR(VLOOKUP(InteliPar[[#This Row],[Nombre de Articulo]],Productos[],4,FALSE),"00 Falta Info")</f>
        <v>0</v>
      </c>
      <c r="B1059" s="34" t="str">
        <f>IFERROR(VLOOKUP(InteliPar[[#This Row],[Nombre de Articulo]],Productos[],3,FALSE),"00 Falta Info")</f>
        <v>Carnes</v>
      </c>
      <c r="C1059" s="34" t="str">
        <f>IFERROR(VLOOKUP(InteliPar[[#This Row],[Nombre de Articulo]],Productos[],2,FALSE),"00 Falta Info")</f>
        <v>Vacuno</v>
      </c>
      <c r="D1059" s="55">
        <v>46169</v>
      </c>
      <c r="E1059" s="39" t="s">
        <v>104</v>
      </c>
      <c r="F1059" s="40">
        <v>22</v>
      </c>
      <c r="G1059" s="56">
        <v>110500</v>
      </c>
      <c r="H1059" s="42">
        <v>13</v>
      </c>
      <c r="I1059" s="43" t="s">
        <v>458</v>
      </c>
      <c r="J1059" s="56">
        <v>8500</v>
      </c>
      <c r="K1059" s="40">
        <v>34</v>
      </c>
      <c r="L1059" s="45" t="s">
        <v>440</v>
      </c>
      <c r="M1059" s="46" t="s">
        <v>441</v>
      </c>
      <c r="N1059" s="40">
        <v>0</v>
      </c>
      <c r="O1059" s="57">
        <v>46156</v>
      </c>
      <c r="P1059" s="57">
        <v>46162</v>
      </c>
      <c r="Q1059" s="49">
        <v>7</v>
      </c>
      <c r="R1059" s="49">
        <v>3</v>
      </c>
      <c r="S1059" s="58">
        <v>0.35</v>
      </c>
      <c r="T1059" s="57">
        <v>46163</v>
      </c>
      <c r="U1059" s="49">
        <v>7</v>
      </c>
      <c r="V1059" s="42">
        <v>66</v>
      </c>
      <c r="W1059" s="40">
        <v>53</v>
      </c>
      <c r="X1059" s="59">
        <v>450500</v>
      </c>
      <c r="Y1059" s="40">
        <v>3</v>
      </c>
      <c r="Z1059" s="56">
        <v>0</v>
      </c>
    </row>
    <row r="1060" spans="1:26" x14ac:dyDescent="0.25">
      <c r="A1060" s="38">
        <f>IFERROR(VLOOKUP(InteliPar[[#This Row],[Nombre de Articulo]],Productos[],4,FALSE),"00 Falta Info")</f>
        <v>0</v>
      </c>
      <c r="B1060" s="34" t="str">
        <f>IFERROR(VLOOKUP(InteliPar[[#This Row],[Nombre de Articulo]],Productos[],3,FALSE),"00 Falta Info")</f>
        <v>Carnes</v>
      </c>
      <c r="C1060" s="34" t="str">
        <f>IFERROR(VLOOKUP(InteliPar[[#This Row],[Nombre de Articulo]],Productos[],2,FALSE),"00 Falta Info")</f>
        <v>Vacuno</v>
      </c>
      <c r="D1060" s="55">
        <v>46169</v>
      </c>
      <c r="E1060" s="39" t="s">
        <v>105</v>
      </c>
      <c r="F1060" s="40">
        <v>6.1</v>
      </c>
      <c r="G1060" s="56">
        <v>76293.2</v>
      </c>
      <c r="H1060" s="42">
        <v>8.48</v>
      </c>
      <c r="I1060" s="43" t="s">
        <v>73</v>
      </c>
      <c r="J1060" s="56">
        <v>8995.7800000000007</v>
      </c>
      <c r="K1060" s="40">
        <v>6.1</v>
      </c>
      <c r="L1060" s="45" t="s">
        <v>74</v>
      </c>
      <c r="M1060" s="46" t="s">
        <v>441</v>
      </c>
      <c r="N1060" s="40">
        <v>5</v>
      </c>
      <c r="O1060" s="57">
        <v>46156</v>
      </c>
      <c r="P1060" s="57">
        <v>46162</v>
      </c>
      <c r="Q1060" s="49">
        <v>7</v>
      </c>
      <c r="R1060" s="49">
        <v>3</v>
      </c>
      <c r="S1060" s="58">
        <v>0.35</v>
      </c>
      <c r="T1060" s="57">
        <v>46163</v>
      </c>
      <c r="U1060" s="49">
        <v>7</v>
      </c>
      <c r="V1060" s="42">
        <v>12</v>
      </c>
      <c r="W1060" s="40">
        <v>4</v>
      </c>
      <c r="X1060" s="59">
        <v>35983.120000000003</v>
      </c>
      <c r="Y1060" s="40">
        <v>10</v>
      </c>
      <c r="Z1060" s="56">
        <v>0</v>
      </c>
    </row>
    <row r="1061" spans="1:26" x14ac:dyDescent="0.25">
      <c r="A1061" s="38">
        <f>IFERROR(VLOOKUP(InteliPar[[#This Row],[Nombre de Articulo]],Productos[],4,FALSE),"00 Falta Info")</f>
        <v>0</v>
      </c>
      <c r="B1061" s="34" t="str">
        <f>IFERROR(VLOOKUP(InteliPar[[#This Row],[Nombre de Articulo]],Productos[],3,FALSE),"00 Falta Info")</f>
        <v>Carnes</v>
      </c>
      <c r="C1061" s="34" t="str">
        <f>IFERROR(VLOOKUP(InteliPar[[#This Row],[Nombre de Articulo]],Productos[],2,FALSE),"00 Falta Info")</f>
        <v>Vacuno</v>
      </c>
      <c r="D1061" s="55">
        <v>46169</v>
      </c>
      <c r="E1061" s="39" t="s">
        <v>160</v>
      </c>
      <c r="F1061" s="40">
        <v>31</v>
      </c>
      <c r="G1061" s="56">
        <v>743651</v>
      </c>
      <c r="H1061" s="42">
        <v>107</v>
      </c>
      <c r="I1061" s="43" t="s">
        <v>462</v>
      </c>
      <c r="J1061" s="56">
        <v>6950.01</v>
      </c>
      <c r="K1061" s="40">
        <v>35</v>
      </c>
      <c r="L1061" s="45" t="s">
        <v>443</v>
      </c>
      <c r="M1061" s="46" t="s">
        <v>441</v>
      </c>
      <c r="N1061" s="40">
        <v>0</v>
      </c>
      <c r="O1061" s="57">
        <v>46156</v>
      </c>
      <c r="P1061" s="57">
        <v>46162</v>
      </c>
      <c r="Q1061" s="49">
        <v>7</v>
      </c>
      <c r="R1061" s="49">
        <v>3</v>
      </c>
      <c r="S1061" s="58">
        <v>0.35</v>
      </c>
      <c r="T1061" s="57">
        <v>46163</v>
      </c>
      <c r="U1061" s="49">
        <v>7</v>
      </c>
      <c r="V1061" s="42">
        <v>68</v>
      </c>
      <c r="W1061" s="40">
        <v>0</v>
      </c>
      <c r="X1061" s="59">
        <v>0</v>
      </c>
      <c r="Y1061" s="40">
        <v>21</v>
      </c>
      <c r="Z1061" s="56">
        <v>121625.175</v>
      </c>
    </row>
    <row r="1062" spans="1:26" x14ac:dyDescent="0.25">
      <c r="A1062" s="38">
        <f>IFERROR(VLOOKUP(InteliPar[[#This Row],[Nombre de Articulo]],Productos[],4,FALSE),"00 Falta Info")</f>
        <v>0</v>
      </c>
      <c r="B1062" s="34" t="str">
        <f>IFERROR(VLOOKUP(InteliPar[[#This Row],[Nombre de Articulo]],Productos[],3,FALSE),"00 Falta Info")</f>
        <v>Carnes</v>
      </c>
      <c r="C1062" s="34" t="str">
        <f>IFERROR(VLOOKUP(InteliPar[[#This Row],[Nombre de Articulo]],Productos[],2,FALSE),"00 Falta Info")</f>
        <v>Vacuno</v>
      </c>
      <c r="D1062" s="55">
        <v>46169</v>
      </c>
      <c r="E1062" s="39" t="s">
        <v>106</v>
      </c>
      <c r="F1062" s="40">
        <v>23</v>
      </c>
      <c r="G1062" s="56">
        <v>75000</v>
      </c>
      <c r="H1062" s="42">
        <v>25</v>
      </c>
      <c r="I1062" s="43" t="s">
        <v>439</v>
      </c>
      <c r="J1062" s="56">
        <v>3000</v>
      </c>
      <c r="K1062" s="40">
        <v>23</v>
      </c>
      <c r="L1062" s="45" t="s">
        <v>443</v>
      </c>
      <c r="M1062" s="46" t="s">
        <v>441</v>
      </c>
      <c r="N1062" s="40">
        <v>20</v>
      </c>
      <c r="O1062" s="57">
        <v>46156</v>
      </c>
      <c r="P1062" s="57">
        <v>46162</v>
      </c>
      <c r="Q1062" s="49">
        <v>7</v>
      </c>
      <c r="R1062" s="49">
        <v>3</v>
      </c>
      <c r="S1062" s="58">
        <v>0.35</v>
      </c>
      <c r="T1062" s="57">
        <v>46163</v>
      </c>
      <c r="U1062" s="49">
        <v>7</v>
      </c>
      <c r="V1062" s="42">
        <v>45</v>
      </c>
      <c r="W1062" s="40">
        <v>20</v>
      </c>
      <c r="X1062" s="59">
        <v>60000</v>
      </c>
      <c r="Y1062" s="40">
        <v>8</v>
      </c>
      <c r="Z1062" s="56">
        <v>0</v>
      </c>
    </row>
    <row r="1063" spans="1:26" x14ac:dyDescent="0.25">
      <c r="A1063" s="38">
        <f>IFERROR(VLOOKUP(InteliPar[[#This Row],[Nombre de Articulo]],Productos[],4,FALSE),"00 Falta Info")</f>
        <v>0</v>
      </c>
      <c r="B1063" s="34" t="str">
        <f>IFERROR(VLOOKUP(InteliPar[[#This Row],[Nombre de Articulo]],Productos[],3,FALSE),"00 Falta Info")</f>
        <v>Pescado</v>
      </c>
      <c r="C1063" s="34" t="str">
        <f>IFERROR(VLOOKUP(InteliPar[[#This Row],[Nombre de Articulo]],Productos[],2,FALSE),"00 Falta Info")</f>
        <v>Pescado</v>
      </c>
      <c r="D1063" s="55">
        <v>46169</v>
      </c>
      <c r="E1063" s="39" t="s">
        <v>86</v>
      </c>
      <c r="F1063" s="40">
        <v>10.5</v>
      </c>
      <c r="G1063" s="56">
        <v>253424</v>
      </c>
      <c r="H1063" s="42">
        <v>26.77</v>
      </c>
      <c r="I1063" s="43" t="s">
        <v>73</v>
      </c>
      <c r="J1063" s="56">
        <v>9466.7199999999993</v>
      </c>
      <c r="K1063" s="40">
        <v>13.2</v>
      </c>
      <c r="L1063" s="45" t="s">
        <v>74</v>
      </c>
      <c r="M1063" s="46" t="s">
        <v>444</v>
      </c>
      <c r="N1063" s="40">
        <v>19.100000000000001</v>
      </c>
      <c r="O1063" s="57">
        <v>46156</v>
      </c>
      <c r="P1063" s="57">
        <v>46162</v>
      </c>
      <c r="Q1063" s="49">
        <v>7</v>
      </c>
      <c r="R1063" s="49">
        <v>3</v>
      </c>
      <c r="S1063" s="58">
        <v>0.35</v>
      </c>
      <c r="T1063" s="57">
        <v>46163</v>
      </c>
      <c r="U1063" s="49">
        <v>7</v>
      </c>
      <c r="V1063" s="42">
        <v>26</v>
      </c>
      <c r="W1063" s="40">
        <v>0</v>
      </c>
      <c r="X1063" s="59">
        <v>0</v>
      </c>
      <c r="Y1063" s="40">
        <v>14</v>
      </c>
      <c r="Z1063" s="56">
        <v>0</v>
      </c>
    </row>
    <row r="1064" spans="1:26" x14ac:dyDescent="0.25">
      <c r="A1064" s="38">
        <f>IFERROR(VLOOKUP(InteliPar[[#This Row],[Nombre de Articulo]],Productos[],4,FALSE),"00 Falta Info")</f>
        <v>0</v>
      </c>
      <c r="B1064" s="34" t="str">
        <f>IFERROR(VLOOKUP(InteliPar[[#This Row],[Nombre de Articulo]],Productos[],3,FALSE),"00 Falta Info")</f>
        <v>Pescado</v>
      </c>
      <c r="C1064" s="34" t="str">
        <f>IFERROR(VLOOKUP(InteliPar[[#This Row],[Nombre de Articulo]],Productos[],2,FALSE),"00 Falta Info")</f>
        <v>Pescado</v>
      </c>
      <c r="D1064" s="55">
        <v>46169</v>
      </c>
      <c r="E1064" s="39" t="s">
        <v>107</v>
      </c>
      <c r="F1064" s="40">
        <v>6.1</v>
      </c>
      <c r="G1064" s="56">
        <v>174946</v>
      </c>
      <c r="H1064" s="42">
        <v>18.32</v>
      </c>
      <c r="I1064" s="43" t="s">
        <v>73</v>
      </c>
      <c r="J1064" s="56">
        <v>9549.9699999999993</v>
      </c>
      <c r="K1064" s="40">
        <v>6.2</v>
      </c>
      <c r="L1064" s="45" t="s">
        <v>74</v>
      </c>
      <c r="M1064" s="46" t="s">
        <v>444</v>
      </c>
      <c r="N1064" s="40">
        <v>10</v>
      </c>
      <c r="O1064" s="57">
        <v>46156</v>
      </c>
      <c r="P1064" s="57">
        <v>46162</v>
      </c>
      <c r="Q1064" s="49">
        <v>7</v>
      </c>
      <c r="R1064" s="49">
        <v>3</v>
      </c>
      <c r="S1064" s="58">
        <v>0.35</v>
      </c>
      <c r="T1064" s="57">
        <v>46163</v>
      </c>
      <c r="U1064" s="49">
        <v>7</v>
      </c>
      <c r="V1064" s="42">
        <v>12</v>
      </c>
      <c r="W1064" s="40">
        <v>0</v>
      </c>
      <c r="X1064" s="59">
        <v>0</v>
      </c>
      <c r="Y1064" s="40">
        <v>21</v>
      </c>
      <c r="Z1064" s="56">
        <v>29604.906999999999</v>
      </c>
    </row>
    <row r="1065" spans="1:26" x14ac:dyDescent="0.25">
      <c r="A1065" s="38">
        <f>IFERROR(VLOOKUP(InteliPar[[#This Row],[Nombre de Articulo]],Productos[],4,FALSE),"00 Falta Info")</f>
        <v>0</v>
      </c>
      <c r="B1065" s="34" t="str">
        <f>IFERROR(VLOOKUP(InteliPar[[#This Row],[Nombre de Articulo]],Productos[],3,FALSE),"00 Falta Info")</f>
        <v>Pescado</v>
      </c>
      <c r="C1065" s="34" t="str">
        <f>IFERROR(VLOOKUP(InteliPar[[#This Row],[Nombre de Articulo]],Productos[],2,FALSE),"00 Falta Info")</f>
        <v>Pescado</v>
      </c>
      <c r="D1065" s="55">
        <v>46169</v>
      </c>
      <c r="E1065" s="39" t="s">
        <v>109</v>
      </c>
      <c r="F1065" s="40">
        <v>35.4</v>
      </c>
      <c r="G1065" s="56">
        <v>343218</v>
      </c>
      <c r="H1065" s="42">
        <v>30.37</v>
      </c>
      <c r="I1065" s="43" t="s">
        <v>73</v>
      </c>
      <c r="J1065" s="56">
        <v>11300</v>
      </c>
      <c r="K1065" s="40">
        <v>35.4</v>
      </c>
      <c r="L1065" s="45" t="s">
        <v>74</v>
      </c>
      <c r="M1065" s="46" t="s">
        <v>444</v>
      </c>
      <c r="N1065" s="40">
        <v>35.299999999999997</v>
      </c>
      <c r="O1065" s="57">
        <v>46156</v>
      </c>
      <c r="P1065" s="57">
        <v>46162</v>
      </c>
      <c r="Q1065" s="49">
        <v>7</v>
      </c>
      <c r="R1065" s="49">
        <v>3</v>
      </c>
      <c r="S1065" s="58">
        <v>0.35</v>
      </c>
      <c r="T1065" s="57">
        <v>46163</v>
      </c>
      <c r="U1065" s="49">
        <v>7</v>
      </c>
      <c r="V1065" s="42">
        <v>69</v>
      </c>
      <c r="W1065" s="40">
        <v>39</v>
      </c>
      <c r="X1065" s="59">
        <v>440700</v>
      </c>
      <c r="Y1065" s="40">
        <v>6</v>
      </c>
      <c r="Z1065" s="56">
        <v>0</v>
      </c>
    </row>
    <row r="1066" spans="1:26" x14ac:dyDescent="0.25">
      <c r="A1066" s="38">
        <f>IFERROR(VLOOKUP(InteliPar[[#This Row],[Nombre de Articulo]],Productos[],4,FALSE),"00 Falta Info")</f>
        <v>0</v>
      </c>
      <c r="B1066" s="34" t="str">
        <f>IFERROR(VLOOKUP(InteliPar[[#This Row],[Nombre de Articulo]],Productos[],3,FALSE),"00 Falta Info")</f>
        <v>Pescado</v>
      </c>
      <c r="C1066" s="34" t="str">
        <f>IFERROR(VLOOKUP(InteliPar[[#This Row],[Nombre de Articulo]],Productos[],2,FALSE),"00 Falta Info")</f>
        <v>Pescado</v>
      </c>
      <c r="D1066" s="55">
        <v>46169</v>
      </c>
      <c r="E1066" s="39" t="s">
        <v>161</v>
      </c>
      <c r="F1066" s="40">
        <v>0.3</v>
      </c>
      <c r="G1066" s="56"/>
      <c r="H1066" s="42"/>
      <c r="I1066" s="43" t="s">
        <v>73</v>
      </c>
      <c r="J1066" s="56">
        <v>8990</v>
      </c>
      <c r="K1066" s="40">
        <v>0.1</v>
      </c>
      <c r="L1066" s="45" t="s">
        <v>74</v>
      </c>
      <c r="M1066" s="46" t="s">
        <v>445</v>
      </c>
      <c r="N1066" s="40">
        <v>0</v>
      </c>
      <c r="O1066" s="57">
        <v>46156</v>
      </c>
      <c r="P1066" s="57">
        <v>46162</v>
      </c>
      <c r="Q1066" s="49">
        <v>7</v>
      </c>
      <c r="R1066" s="49">
        <v>3</v>
      </c>
      <c r="S1066" s="58">
        <v>0.35</v>
      </c>
      <c r="T1066" s="57">
        <v>46163</v>
      </c>
      <c r="U1066" s="49">
        <v>7</v>
      </c>
      <c r="V1066" s="42">
        <v>1</v>
      </c>
      <c r="W1066" s="40">
        <v>1</v>
      </c>
      <c r="X1066" s="59">
        <v>8990</v>
      </c>
      <c r="Y1066" s="40">
        <v>0</v>
      </c>
      <c r="Z1066" s="56">
        <v>0</v>
      </c>
    </row>
    <row r="1067" spans="1:26" x14ac:dyDescent="0.25">
      <c r="A1067" s="38">
        <f>IFERROR(VLOOKUP(InteliPar[[#This Row],[Nombre de Articulo]],Productos[],4,FALSE),"00 Falta Info")</f>
        <v>0</v>
      </c>
      <c r="B1067" s="34" t="str">
        <f>IFERROR(VLOOKUP(InteliPar[[#This Row],[Nombre de Articulo]],Productos[],3,FALSE),"00 Falta Info")</f>
        <v>Pescado</v>
      </c>
      <c r="C1067" s="34" t="str">
        <f>IFERROR(VLOOKUP(InteliPar[[#This Row],[Nombre de Articulo]],Productos[],2,FALSE),"00 Falta Info")</f>
        <v>Pescado</v>
      </c>
      <c r="D1067" s="55">
        <v>46169</v>
      </c>
      <c r="E1067" s="39" t="s">
        <v>108</v>
      </c>
      <c r="F1067" s="40">
        <v>47.4</v>
      </c>
      <c r="G1067" s="56">
        <v>15937.8</v>
      </c>
      <c r="H1067" s="42">
        <v>2.02</v>
      </c>
      <c r="I1067" s="43" t="s">
        <v>73</v>
      </c>
      <c r="J1067" s="56">
        <v>7890</v>
      </c>
      <c r="K1067" s="40">
        <v>47.4</v>
      </c>
      <c r="L1067" s="45" t="s">
        <v>74</v>
      </c>
      <c r="M1067" s="46" t="s">
        <v>445</v>
      </c>
      <c r="N1067" s="40">
        <v>18.8</v>
      </c>
      <c r="O1067" s="57">
        <v>46156</v>
      </c>
      <c r="P1067" s="57">
        <v>46162</v>
      </c>
      <c r="Q1067" s="49">
        <v>7</v>
      </c>
      <c r="R1067" s="49">
        <v>3</v>
      </c>
      <c r="S1067" s="58">
        <v>0.35</v>
      </c>
      <c r="T1067" s="57">
        <v>46163</v>
      </c>
      <c r="U1067" s="49">
        <v>7</v>
      </c>
      <c r="V1067" s="42">
        <v>92</v>
      </c>
      <c r="W1067" s="40">
        <v>90</v>
      </c>
      <c r="X1067" s="59">
        <v>710100</v>
      </c>
      <c r="Y1067" s="40">
        <v>0</v>
      </c>
      <c r="Z1067" s="56">
        <v>0</v>
      </c>
    </row>
    <row r="1068" spans="1:26" x14ac:dyDescent="0.25">
      <c r="A1068" s="38">
        <f>IFERROR(VLOOKUP(InteliPar[[#This Row],[Nombre de Articulo]],Productos[],4,FALSE),"00 Falta Info")</f>
        <v>0</v>
      </c>
      <c r="B1068" s="34" t="str">
        <f>IFERROR(VLOOKUP(InteliPar[[#This Row],[Nombre de Articulo]],Productos[],3,FALSE),"00 Falta Info")</f>
        <v>Mariscos</v>
      </c>
      <c r="C1068" s="34" t="str">
        <f>IFERROR(VLOOKUP(InteliPar[[#This Row],[Nombre de Articulo]],Productos[],2,FALSE),"00 Falta Info")</f>
        <v>Mariscos</v>
      </c>
      <c r="D1068" s="55">
        <v>46169</v>
      </c>
      <c r="E1068" s="39" t="s">
        <v>110</v>
      </c>
      <c r="F1068" s="40">
        <v>3.6</v>
      </c>
      <c r="G1068" s="56">
        <v>8162.24</v>
      </c>
      <c r="H1068" s="42">
        <v>3.68</v>
      </c>
      <c r="I1068" s="43" t="s">
        <v>73</v>
      </c>
      <c r="J1068" s="56">
        <v>2218</v>
      </c>
      <c r="K1068" s="40">
        <v>17.8</v>
      </c>
      <c r="L1068" s="45" t="s">
        <v>74</v>
      </c>
      <c r="M1068" s="46" t="s">
        <v>460</v>
      </c>
      <c r="N1068" s="40">
        <v>0</v>
      </c>
      <c r="O1068" s="57">
        <v>46156</v>
      </c>
      <c r="P1068" s="57">
        <v>46162</v>
      </c>
      <c r="Q1068" s="49">
        <v>7</v>
      </c>
      <c r="R1068" s="49">
        <v>3</v>
      </c>
      <c r="S1068" s="58">
        <v>0.35</v>
      </c>
      <c r="T1068" s="57">
        <v>46163</v>
      </c>
      <c r="U1068" s="49">
        <v>7</v>
      </c>
      <c r="V1068" s="42">
        <v>35</v>
      </c>
      <c r="W1068" s="40">
        <v>32</v>
      </c>
      <c r="X1068" s="59">
        <v>70976</v>
      </c>
      <c r="Y1068" s="40">
        <v>1</v>
      </c>
      <c r="Z1068" s="56">
        <v>0</v>
      </c>
    </row>
    <row r="1069" spans="1:26" x14ac:dyDescent="0.25">
      <c r="A1069" s="38">
        <f>IFERROR(VLOOKUP(InteliPar[[#This Row],[Nombre de Articulo]],Productos[],4,FALSE),"00 Falta Info")</f>
        <v>0</v>
      </c>
      <c r="B1069" s="34" t="str">
        <f>IFERROR(VLOOKUP(InteliPar[[#This Row],[Nombre de Articulo]],Productos[],3,FALSE),"00 Falta Info")</f>
        <v>Mariscos</v>
      </c>
      <c r="C1069" s="34" t="str">
        <f>IFERROR(VLOOKUP(InteliPar[[#This Row],[Nombre de Articulo]],Productos[],2,FALSE),"00 Falta Info")</f>
        <v>Mariscos</v>
      </c>
      <c r="D1069" s="55">
        <v>46169</v>
      </c>
      <c r="E1069" s="39" t="s">
        <v>111</v>
      </c>
      <c r="F1069" s="40">
        <v>6.8</v>
      </c>
      <c r="G1069" s="56">
        <v>177159</v>
      </c>
      <c r="H1069" s="42">
        <v>27.01</v>
      </c>
      <c r="I1069" s="43" t="s">
        <v>73</v>
      </c>
      <c r="J1069" s="56">
        <v>6557.87</v>
      </c>
      <c r="K1069" s="40">
        <v>10.199999999999999</v>
      </c>
      <c r="L1069" s="45" t="s">
        <v>74</v>
      </c>
      <c r="M1069" s="46" t="s">
        <v>444</v>
      </c>
      <c r="N1069" s="40">
        <v>10</v>
      </c>
      <c r="O1069" s="57">
        <v>46156</v>
      </c>
      <c r="P1069" s="57">
        <v>46162</v>
      </c>
      <c r="Q1069" s="49">
        <v>7</v>
      </c>
      <c r="R1069" s="49">
        <v>3</v>
      </c>
      <c r="S1069" s="58">
        <v>0.35</v>
      </c>
      <c r="T1069" s="57">
        <v>46163</v>
      </c>
      <c r="U1069" s="49">
        <v>7</v>
      </c>
      <c r="V1069" s="42">
        <v>20</v>
      </c>
      <c r="W1069" s="40">
        <v>0</v>
      </c>
      <c r="X1069" s="59">
        <v>0</v>
      </c>
      <c r="Y1069" s="40">
        <v>19</v>
      </c>
      <c r="Z1069" s="56">
        <v>14333.630142857141</v>
      </c>
    </row>
    <row r="1070" spans="1:26" x14ac:dyDescent="0.25">
      <c r="A1070" s="38">
        <f>IFERROR(VLOOKUP(InteliPar[[#This Row],[Nombre de Articulo]],Productos[],4,FALSE),"00 Falta Info")</f>
        <v>0</v>
      </c>
      <c r="B1070" s="34" t="str">
        <f>IFERROR(VLOOKUP(InteliPar[[#This Row],[Nombre de Articulo]],Productos[],3,FALSE),"00 Falta Info")</f>
        <v>Mariscos</v>
      </c>
      <c r="C1070" s="34" t="str">
        <f>IFERROR(VLOOKUP(InteliPar[[#This Row],[Nombre de Articulo]],Productos[],2,FALSE),"00 Falta Info")</f>
        <v>Mariscos</v>
      </c>
      <c r="D1070" s="55">
        <v>46169</v>
      </c>
      <c r="E1070" s="39" t="s">
        <v>112</v>
      </c>
      <c r="F1070" s="40">
        <v>-0.5</v>
      </c>
      <c r="G1070" s="56">
        <v>361863</v>
      </c>
      <c r="H1070" s="42">
        <v>26.36</v>
      </c>
      <c r="I1070" s="43" t="s">
        <v>73</v>
      </c>
      <c r="J1070" s="56">
        <v>13727.6</v>
      </c>
      <c r="K1070" s="40">
        <v>8.5</v>
      </c>
      <c r="L1070" s="45" t="s">
        <v>74</v>
      </c>
      <c r="M1070" s="46" t="s">
        <v>444</v>
      </c>
      <c r="N1070" s="40">
        <v>0</v>
      </c>
      <c r="O1070" s="57">
        <v>46156</v>
      </c>
      <c r="P1070" s="57">
        <v>46162</v>
      </c>
      <c r="Q1070" s="49">
        <v>7</v>
      </c>
      <c r="R1070" s="49">
        <v>3</v>
      </c>
      <c r="S1070" s="58">
        <v>0.35</v>
      </c>
      <c r="T1070" s="57">
        <v>46163</v>
      </c>
      <c r="U1070" s="49">
        <v>7</v>
      </c>
      <c r="V1070" s="42">
        <v>17</v>
      </c>
      <c r="W1070" s="40">
        <v>0</v>
      </c>
      <c r="X1070" s="59">
        <v>0</v>
      </c>
      <c r="Y1070" s="40">
        <v>22</v>
      </c>
      <c r="Z1070" s="56">
        <v>75011.528571428556</v>
      </c>
    </row>
    <row r="1071" spans="1:26" x14ac:dyDescent="0.25">
      <c r="A1071" s="38">
        <f>IFERROR(VLOOKUP(InteliPar[[#This Row],[Nombre de Articulo]],Productos[],4,FALSE),"00 Falta Info")</f>
        <v>0</v>
      </c>
      <c r="B1071" s="34" t="str">
        <f>IFERROR(VLOOKUP(InteliPar[[#This Row],[Nombre de Articulo]],Productos[],3,FALSE),"00 Falta Info")</f>
        <v>Mariscos</v>
      </c>
      <c r="C1071" s="34" t="str">
        <f>IFERROR(VLOOKUP(InteliPar[[#This Row],[Nombre de Articulo]],Productos[],2,FALSE),"00 Falta Info")</f>
        <v>Mariscos</v>
      </c>
      <c r="D1071" s="55">
        <v>46169</v>
      </c>
      <c r="E1071" s="39" t="s">
        <v>113</v>
      </c>
      <c r="F1071" s="40">
        <v>1.9</v>
      </c>
      <c r="G1071" s="56">
        <v>964773</v>
      </c>
      <c r="H1071" s="42">
        <v>36.450000000000003</v>
      </c>
      <c r="I1071" s="43" t="s">
        <v>73</v>
      </c>
      <c r="J1071" s="56">
        <v>26471.45</v>
      </c>
      <c r="K1071" s="40">
        <v>5.9</v>
      </c>
      <c r="L1071" s="45" t="s">
        <v>74</v>
      </c>
      <c r="M1071" s="46" t="s">
        <v>447</v>
      </c>
      <c r="N1071" s="40">
        <v>0</v>
      </c>
      <c r="O1071" s="57">
        <v>46156</v>
      </c>
      <c r="P1071" s="57">
        <v>46162</v>
      </c>
      <c r="Q1071" s="49">
        <v>7</v>
      </c>
      <c r="R1071" s="49">
        <v>3</v>
      </c>
      <c r="S1071" s="58">
        <v>0.35</v>
      </c>
      <c r="T1071" s="57">
        <v>46163</v>
      </c>
      <c r="U1071" s="49">
        <v>7</v>
      </c>
      <c r="V1071" s="42">
        <v>12</v>
      </c>
      <c r="W1071" s="40">
        <v>0</v>
      </c>
      <c r="X1071" s="59">
        <v>0</v>
      </c>
      <c r="Y1071" s="40">
        <v>43</v>
      </c>
      <c r="Z1071" s="56">
        <v>568947.09321428579</v>
      </c>
    </row>
    <row r="1072" spans="1:26" x14ac:dyDescent="0.25">
      <c r="A1072" s="38">
        <f>IFERROR(VLOOKUP(InteliPar[[#This Row],[Nombre de Articulo]],Productos[],4,FALSE),"00 Falta Info")</f>
        <v>0</v>
      </c>
      <c r="B1072" s="34" t="str">
        <f>IFERROR(VLOOKUP(InteliPar[[#This Row],[Nombre de Articulo]],Productos[],3,FALSE),"00 Falta Info")</f>
        <v>Mariscos</v>
      </c>
      <c r="C1072" s="34" t="str">
        <f>IFERROR(VLOOKUP(InteliPar[[#This Row],[Nombre de Articulo]],Productos[],2,FALSE),"00 Falta Info")</f>
        <v>Mariscos</v>
      </c>
      <c r="D1072" s="55">
        <v>46169</v>
      </c>
      <c r="E1072" s="39" t="s">
        <v>114</v>
      </c>
      <c r="F1072" s="40">
        <v>0.5</v>
      </c>
      <c r="G1072" s="56">
        <v>81269.2</v>
      </c>
      <c r="H1072" s="42">
        <v>5.44</v>
      </c>
      <c r="I1072" s="43" t="s">
        <v>73</v>
      </c>
      <c r="J1072" s="56">
        <v>14926.79</v>
      </c>
      <c r="K1072" s="40">
        <v>0.7</v>
      </c>
      <c r="L1072" s="45" t="s">
        <v>74</v>
      </c>
      <c r="M1072" s="46" t="s">
        <v>444</v>
      </c>
      <c r="N1072" s="40">
        <v>0</v>
      </c>
      <c r="O1072" s="57">
        <v>46156</v>
      </c>
      <c r="P1072" s="57">
        <v>46162</v>
      </c>
      <c r="Q1072" s="49">
        <v>7</v>
      </c>
      <c r="R1072" s="49">
        <v>3</v>
      </c>
      <c r="S1072" s="58">
        <v>0.35</v>
      </c>
      <c r="T1072" s="57">
        <v>46163</v>
      </c>
      <c r="U1072" s="49">
        <v>7</v>
      </c>
      <c r="V1072" s="42">
        <v>2</v>
      </c>
      <c r="W1072" s="40">
        <v>0</v>
      </c>
      <c r="X1072" s="59">
        <v>0</v>
      </c>
      <c r="Y1072" s="40">
        <v>54</v>
      </c>
      <c r="Z1072" s="56">
        <v>54482.783500000005</v>
      </c>
    </row>
    <row r="1073" spans="1:26" x14ac:dyDescent="0.25">
      <c r="A1073" s="38">
        <f>IFERROR(VLOOKUP(InteliPar[[#This Row],[Nombre de Articulo]],Productos[],4,FALSE),"00 Falta Info")</f>
        <v>0</v>
      </c>
      <c r="B1073" s="34" t="str">
        <f>IFERROR(VLOOKUP(InteliPar[[#This Row],[Nombre de Articulo]],Productos[],3,FALSE),"00 Falta Info")</f>
        <v>Mariscos</v>
      </c>
      <c r="C1073" s="34" t="str">
        <f>IFERROR(VLOOKUP(InteliPar[[#This Row],[Nombre de Articulo]],Productos[],2,FALSE),"00 Falta Info")</f>
        <v>Mariscos</v>
      </c>
      <c r="D1073" s="55">
        <v>46169</v>
      </c>
      <c r="E1073" s="39" t="s">
        <v>115</v>
      </c>
      <c r="F1073" s="40">
        <v>1.1000000000000001</v>
      </c>
      <c r="G1073" s="56">
        <v>93770.7</v>
      </c>
      <c r="H1073" s="42">
        <v>6.29</v>
      </c>
      <c r="I1073" s="43" t="s">
        <v>73</v>
      </c>
      <c r="J1073" s="56">
        <v>14900</v>
      </c>
      <c r="K1073" s="40">
        <v>2.5</v>
      </c>
      <c r="L1073" s="45" t="s">
        <v>74</v>
      </c>
      <c r="M1073" s="46" t="s">
        <v>444</v>
      </c>
      <c r="N1073" s="40">
        <v>0</v>
      </c>
      <c r="O1073" s="57">
        <v>46156</v>
      </c>
      <c r="P1073" s="57">
        <v>46162</v>
      </c>
      <c r="Q1073" s="49">
        <v>7</v>
      </c>
      <c r="R1073" s="49">
        <v>3</v>
      </c>
      <c r="S1073" s="58">
        <v>0.35</v>
      </c>
      <c r="T1073" s="57">
        <v>46163</v>
      </c>
      <c r="U1073" s="49">
        <v>7</v>
      </c>
      <c r="V1073" s="42">
        <v>5</v>
      </c>
      <c r="W1073" s="40">
        <v>0</v>
      </c>
      <c r="X1073" s="59">
        <v>0</v>
      </c>
      <c r="Y1073" s="40">
        <v>18</v>
      </c>
      <c r="Z1073" s="56">
        <v>2660.7142857142858</v>
      </c>
    </row>
    <row r="1074" spans="1:26" x14ac:dyDescent="0.25">
      <c r="A1074" s="38">
        <f>IFERROR(VLOOKUP(InteliPar[[#This Row],[Nombre de Articulo]],Productos[],4,FALSE),"00 Falta Info")</f>
        <v>0</v>
      </c>
      <c r="B1074" s="34" t="str">
        <f>IFERROR(VLOOKUP(InteliPar[[#This Row],[Nombre de Articulo]],Productos[],3,FALSE),"00 Falta Info")</f>
        <v>Mariscos</v>
      </c>
      <c r="C1074" s="34" t="str">
        <f>IFERROR(VLOOKUP(InteliPar[[#This Row],[Nombre de Articulo]],Productos[],2,FALSE),"00 Falta Info")</f>
        <v>Mariscos</v>
      </c>
      <c r="D1074" s="55">
        <v>46169</v>
      </c>
      <c r="E1074" s="39" t="s">
        <v>116</v>
      </c>
      <c r="F1074" s="40">
        <v>1</v>
      </c>
      <c r="G1074" s="56">
        <v>36863.1</v>
      </c>
      <c r="H1074" s="42">
        <v>4.3899999999999997</v>
      </c>
      <c r="I1074" s="43" t="s">
        <v>73</v>
      </c>
      <c r="J1074" s="56">
        <v>8400</v>
      </c>
      <c r="K1074" s="40">
        <v>7.4</v>
      </c>
      <c r="L1074" s="45" t="s">
        <v>74</v>
      </c>
      <c r="M1074" s="46" t="s">
        <v>460</v>
      </c>
      <c r="N1074" s="40">
        <v>2</v>
      </c>
      <c r="O1074" s="57">
        <v>46156</v>
      </c>
      <c r="P1074" s="57">
        <v>46162</v>
      </c>
      <c r="Q1074" s="49">
        <v>7</v>
      </c>
      <c r="R1074" s="49">
        <v>3</v>
      </c>
      <c r="S1074" s="58">
        <v>0.35</v>
      </c>
      <c r="T1074" s="57">
        <v>46163</v>
      </c>
      <c r="U1074" s="49">
        <v>7</v>
      </c>
      <c r="V1074" s="42">
        <v>15</v>
      </c>
      <c r="W1074" s="40">
        <v>11</v>
      </c>
      <c r="X1074" s="59">
        <v>92400</v>
      </c>
      <c r="Y1074" s="40">
        <v>4</v>
      </c>
      <c r="Z1074" s="56">
        <v>0</v>
      </c>
    </row>
    <row r="1075" spans="1:26" x14ac:dyDescent="0.25">
      <c r="A1075" s="38">
        <f>IFERROR(VLOOKUP(InteliPar[[#This Row],[Nombre de Articulo]],Productos[],4,FALSE),"00 Falta Info")</f>
        <v>0</v>
      </c>
      <c r="B1075" s="34" t="str">
        <f>IFERROR(VLOOKUP(InteliPar[[#This Row],[Nombre de Articulo]],Productos[],3,FALSE),"00 Falta Info")</f>
        <v>Mariscos</v>
      </c>
      <c r="C1075" s="34" t="str">
        <f>IFERROR(VLOOKUP(InteliPar[[#This Row],[Nombre de Articulo]],Productos[],2,FALSE),"00 Falta Info")</f>
        <v>Mariscos</v>
      </c>
      <c r="D1075" s="55">
        <v>46169</v>
      </c>
      <c r="E1075" s="39" t="s">
        <v>117</v>
      </c>
      <c r="F1075" s="40">
        <v>15.9</v>
      </c>
      <c r="G1075" s="56">
        <v>741770</v>
      </c>
      <c r="H1075" s="42">
        <v>79.3</v>
      </c>
      <c r="I1075" s="43" t="s">
        <v>73</v>
      </c>
      <c r="J1075" s="56">
        <v>9353.74</v>
      </c>
      <c r="K1075" s="40">
        <v>19.399999999999999</v>
      </c>
      <c r="L1075" s="45" t="s">
        <v>74</v>
      </c>
      <c r="M1075" s="46" t="s">
        <v>447</v>
      </c>
      <c r="N1075" s="40">
        <v>21.5</v>
      </c>
      <c r="O1075" s="57">
        <v>46156</v>
      </c>
      <c r="P1075" s="57">
        <v>46162</v>
      </c>
      <c r="Q1075" s="49">
        <v>7</v>
      </c>
      <c r="R1075" s="49">
        <v>3</v>
      </c>
      <c r="S1075" s="58">
        <v>0.35</v>
      </c>
      <c r="T1075" s="57">
        <v>46163</v>
      </c>
      <c r="U1075" s="49">
        <v>7</v>
      </c>
      <c r="V1075" s="42">
        <v>38</v>
      </c>
      <c r="W1075" s="40">
        <v>0</v>
      </c>
      <c r="X1075" s="59">
        <v>0</v>
      </c>
      <c r="Y1075" s="40">
        <v>29</v>
      </c>
      <c r="Z1075" s="56">
        <v>298117.05628571426</v>
      </c>
    </row>
    <row r="1076" spans="1:26" x14ac:dyDescent="0.25">
      <c r="A1076" s="38">
        <f>IFERROR(VLOOKUP(InteliPar[[#This Row],[Nombre de Articulo]],Productos[],4,FALSE),"00 Falta Info")</f>
        <v>0</v>
      </c>
      <c r="B1076" s="34" t="str">
        <f>IFERROR(VLOOKUP(InteliPar[[#This Row],[Nombre de Articulo]],Productos[],3,FALSE),"00 Falta Info")</f>
        <v>Embutidos</v>
      </c>
      <c r="C1076" s="34" t="str">
        <f>IFERROR(VLOOKUP(InteliPar[[#This Row],[Nombre de Articulo]],Productos[],2,FALSE),"00 Falta Info")</f>
        <v>Embutidos</v>
      </c>
      <c r="D1076" s="55">
        <v>46169</v>
      </c>
      <c r="E1076" s="39" t="s">
        <v>93</v>
      </c>
      <c r="F1076" s="40">
        <v>2.9</v>
      </c>
      <c r="G1076" s="56">
        <v>131766</v>
      </c>
      <c r="H1076" s="42">
        <v>6.34</v>
      </c>
      <c r="I1076" s="43" t="s">
        <v>73</v>
      </c>
      <c r="J1076" s="56">
        <v>20789.05</v>
      </c>
      <c r="K1076" s="40">
        <v>3.1</v>
      </c>
      <c r="L1076" s="45" t="s">
        <v>74</v>
      </c>
      <c r="M1076" s="46" t="s">
        <v>448</v>
      </c>
      <c r="N1076" s="40">
        <v>2</v>
      </c>
      <c r="O1076" s="57">
        <v>46156</v>
      </c>
      <c r="P1076" s="57">
        <v>46162</v>
      </c>
      <c r="Q1076" s="49">
        <v>7</v>
      </c>
      <c r="R1076" s="49">
        <v>3</v>
      </c>
      <c r="S1076" s="58">
        <v>0.35</v>
      </c>
      <c r="T1076" s="57">
        <v>46163</v>
      </c>
      <c r="U1076" s="49">
        <v>7</v>
      </c>
      <c r="V1076" s="42">
        <v>6</v>
      </c>
      <c r="W1076" s="40">
        <v>0</v>
      </c>
      <c r="X1076" s="59">
        <v>0</v>
      </c>
      <c r="Y1076" s="40">
        <v>14</v>
      </c>
      <c r="Z1076" s="56">
        <v>0</v>
      </c>
    </row>
    <row r="1077" spans="1:26" x14ac:dyDescent="0.25">
      <c r="A1077" s="38">
        <f>IFERROR(VLOOKUP(InteliPar[[#This Row],[Nombre de Articulo]],Productos[],4,FALSE),"00 Falta Info")</f>
        <v>0</v>
      </c>
      <c r="B1077" s="34" t="str">
        <f>IFERROR(VLOOKUP(InteliPar[[#This Row],[Nombre de Articulo]],Productos[],3,FALSE),"00 Falta Info")</f>
        <v>Embutidos</v>
      </c>
      <c r="C1077" s="34" t="str">
        <f>IFERROR(VLOOKUP(InteliPar[[#This Row],[Nombre de Articulo]],Productos[],2,FALSE),"00 Falta Info")</f>
        <v>Embutidos</v>
      </c>
      <c r="D1077" s="55">
        <v>46169</v>
      </c>
      <c r="E1077" s="39" t="s">
        <v>94</v>
      </c>
      <c r="F1077" s="40">
        <v>1.2</v>
      </c>
      <c r="G1077" s="56">
        <v>51554.9</v>
      </c>
      <c r="H1077" s="42">
        <v>5.18</v>
      </c>
      <c r="I1077" s="43" t="s">
        <v>73</v>
      </c>
      <c r="J1077" s="56">
        <v>9952.67</v>
      </c>
      <c r="K1077" s="40">
        <v>1.8</v>
      </c>
      <c r="L1077" s="45" t="s">
        <v>74</v>
      </c>
      <c r="M1077" s="46" t="s">
        <v>449</v>
      </c>
      <c r="N1077" s="40">
        <v>4</v>
      </c>
      <c r="O1077" s="57">
        <v>46156</v>
      </c>
      <c r="P1077" s="57">
        <v>46162</v>
      </c>
      <c r="Q1077" s="49">
        <v>7</v>
      </c>
      <c r="R1077" s="49">
        <v>3</v>
      </c>
      <c r="S1077" s="58">
        <v>0.35</v>
      </c>
      <c r="T1077" s="57">
        <v>46163</v>
      </c>
      <c r="U1077" s="49">
        <v>7</v>
      </c>
      <c r="V1077" s="42">
        <v>4</v>
      </c>
      <c r="W1077" s="40">
        <v>0</v>
      </c>
      <c r="X1077" s="59">
        <v>0</v>
      </c>
      <c r="Y1077" s="40">
        <v>20</v>
      </c>
      <c r="Z1077" s="56">
        <v>6398.1450000000004</v>
      </c>
    </row>
    <row r="1078" spans="1:26" x14ac:dyDescent="0.25">
      <c r="A1078" s="38">
        <f>IFERROR(VLOOKUP(InteliPar[[#This Row],[Nombre de Articulo]],Productos[],4,FALSE),"00 Falta Info")</f>
        <v>0</v>
      </c>
      <c r="B1078" s="34" t="str">
        <f>IFERROR(VLOOKUP(InteliPar[[#This Row],[Nombre de Articulo]],Productos[],3,FALSE),"00 Falta Info")</f>
        <v>Lacteos</v>
      </c>
      <c r="C1078" s="34" t="str">
        <f>IFERROR(VLOOKUP(InteliPar[[#This Row],[Nombre de Articulo]],Productos[],2,FALSE),"00 Falta Info")</f>
        <v>Quesos</v>
      </c>
      <c r="D1078" s="55">
        <v>46169</v>
      </c>
      <c r="E1078" s="39" t="s">
        <v>118</v>
      </c>
      <c r="F1078" s="40">
        <v>34</v>
      </c>
      <c r="G1078" s="56">
        <v>456369</v>
      </c>
      <c r="H1078" s="42">
        <v>94</v>
      </c>
      <c r="I1078" s="43" t="s">
        <v>450</v>
      </c>
      <c r="J1078" s="56">
        <v>4854.99</v>
      </c>
      <c r="K1078" s="40">
        <v>45</v>
      </c>
      <c r="L1078" s="45" t="s">
        <v>451</v>
      </c>
      <c r="M1078" s="46" t="s">
        <v>452</v>
      </c>
      <c r="N1078" s="40">
        <v>0</v>
      </c>
      <c r="O1078" s="57">
        <v>46156</v>
      </c>
      <c r="P1078" s="57">
        <v>46162</v>
      </c>
      <c r="Q1078" s="49">
        <v>7</v>
      </c>
      <c r="R1078" s="49">
        <v>3</v>
      </c>
      <c r="S1078" s="58">
        <v>0.35</v>
      </c>
      <c r="T1078" s="57">
        <v>46163</v>
      </c>
      <c r="U1078" s="49">
        <v>7</v>
      </c>
      <c r="V1078" s="42">
        <v>87</v>
      </c>
      <c r="W1078" s="40">
        <v>0</v>
      </c>
      <c r="X1078" s="59">
        <v>0</v>
      </c>
      <c r="Y1078" s="40">
        <v>15</v>
      </c>
      <c r="Z1078" s="56">
        <v>0</v>
      </c>
    </row>
    <row r="1079" spans="1:26" x14ac:dyDescent="0.25">
      <c r="A1079" s="38">
        <f>IFERROR(VLOOKUP(InteliPar[[#This Row],[Nombre de Articulo]],Productos[],4,FALSE),"00 Falta Info")</f>
        <v>0</v>
      </c>
      <c r="B1079" s="34" t="str">
        <f>IFERROR(VLOOKUP(InteliPar[[#This Row],[Nombre de Articulo]],Productos[],3,FALSE),"00 Falta Info")</f>
        <v>Lacteos</v>
      </c>
      <c r="C1079" s="34" t="str">
        <f>IFERROR(VLOOKUP(InteliPar[[#This Row],[Nombre de Articulo]],Productos[],2,FALSE),"00 Falta Info")</f>
        <v>Quesos</v>
      </c>
      <c r="D1079" s="55">
        <v>46169</v>
      </c>
      <c r="E1079" s="39" t="s">
        <v>120</v>
      </c>
      <c r="F1079" s="40">
        <v>36.200000000000003</v>
      </c>
      <c r="G1079" s="56">
        <v>604410</v>
      </c>
      <c r="H1079" s="42">
        <v>48.78</v>
      </c>
      <c r="I1079" s="43" t="s">
        <v>73</v>
      </c>
      <c r="J1079" s="56">
        <v>12390</v>
      </c>
      <c r="K1079" s="40">
        <v>36.200000000000003</v>
      </c>
      <c r="L1079" s="45" t="s">
        <v>74</v>
      </c>
      <c r="M1079" s="46" t="s">
        <v>452</v>
      </c>
      <c r="N1079" s="40">
        <v>30</v>
      </c>
      <c r="O1079" s="57">
        <v>46156</v>
      </c>
      <c r="P1079" s="57">
        <v>46162</v>
      </c>
      <c r="Q1079" s="49">
        <v>7</v>
      </c>
      <c r="R1079" s="49">
        <v>3</v>
      </c>
      <c r="S1079" s="58">
        <v>0.35</v>
      </c>
      <c r="T1079" s="57">
        <v>46163</v>
      </c>
      <c r="U1079" s="49">
        <v>7</v>
      </c>
      <c r="V1079" s="42">
        <v>70</v>
      </c>
      <c r="W1079" s="40">
        <v>22</v>
      </c>
      <c r="X1079" s="59">
        <v>272580</v>
      </c>
      <c r="Y1079" s="40">
        <v>9</v>
      </c>
      <c r="Z1079" s="56">
        <v>0</v>
      </c>
    </row>
    <row r="1080" spans="1:26" x14ac:dyDescent="0.25">
      <c r="A1080" s="38">
        <f>IFERROR(VLOOKUP(InteliPar[[#This Row],[Nombre de Articulo]],Productos[],4,FALSE),"00 Falta Info")</f>
        <v>0</v>
      </c>
      <c r="B1080" s="34" t="str">
        <f>IFERROR(VLOOKUP(InteliPar[[#This Row],[Nombre de Articulo]],Productos[],3,FALSE),"00 Falta Info")</f>
        <v>Lacteos</v>
      </c>
      <c r="C1080" s="34" t="str">
        <f>IFERROR(VLOOKUP(InteliPar[[#This Row],[Nombre de Articulo]],Productos[],2,FALSE),"00 Falta Info")</f>
        <v>Quesos</v>
      </c>
      <c r="D1080" s="55">
        <v>46169</v>
      </c>
      <c r="E1080" s="39" t="s">
        <v>88</v>
      </c>
      <c r="F1080" s="40">
        <v>3</v>
      </c>
      <c r="G1080" s="56">
        <v>32708.799999999999</v>
      </c>
      <c r="H1080" s="42">
        <v>2.52</v>
      </c>
      <c r="I1080" s="43" t="s">
        <v>73</v>
      </c>
      <c r="J1080" s="56">
        <v>12990</v>
      </c>
      <c r="K1080" s="40">
        <v>3</v>
      </c>
      <c r="L1080" s="45" t="s">
        <v>74</v>
      </c>
      <c r="M1080" s="46" t="s">
        <v>448</v>
      </c>
      <c r="N1080" s="40">
        <v>0</v>
      </c>
      <c r="O1080" s="57">
        <v>46156</v>
      </c>
      <c r="P1080" s="57">
        <v>46162</v>
      </c>
      <c r="Q1080" s="49">
        <v>7</v>
      </c>
      <c r="R1080" s="49">
        <v>3</v>
      </c>
      <c r="S1080" s="58">
        <v>0.35</v>
      </c>
      <c r="T1080" s="57">
        <v>46163</v>
      </c>
      <c r="U1080" s="49">
        <v>7</v>
      </c>
      <c r="V1080" s="42">
        <v>6</v>
      </c>
      <c r="W1080" s="40">
        <v>4</v>
      </c>
      <c r="X1080" s="59">
        <v>51960</v>
      </c>
      <c r="Y1080" s="40">
        <v>6</v>
      </c>
      <c r="Z1080" s="56">
        <v>0</v>
      </c>
    </row>
    <row r="1081" spans="1:26" x14ac:dyDescent="0.25">
      <c r="A1081" s="38">
        <f>IFERROR(VLOOKUP(InteliPar[[#This Row],[Nombre de Articulo]],Productos[],4,FALSE),"00 Falta Info")</f>
        <v>0</v>
      </c>
      <c r="B1081" s="34" t="str">
        <f>IFERROR(VLOOKUP(InteliPar[[#This Row],[Nombre de Articulo]],Productos[],3,FALSE),"00 Falta Info")</f>
        <v>Lacteos</v>
      </c>
      <c r="C1081" s="34" t="str">
        <f>IFERROR(VLOOKUP(InteliPar[[#This Row],[Nombre de Articulo]],Productos[],2,FALSE),"00 Falta Info")</f>
        <v>Quesos</v>
      </c>
      <c r="D1081" s="55">
        <v>46169</v>
      </c>
      <c r="E1081" s="39" t="s">
        <v>121</v>
      </c>
      <c r="F1081" s="40">
        <v>3.9</v>
      </c>
      <c r="G1081" s="56">
        <v>116449</v>
      </c>
      <c r="H1081" s="42">
        <v>8.51</v>
      </c>
      <c r="I1081" s="43" t="s">
        <v>73</v>
      </c>
      <c r="J1081" s="56">
        <v>13690</v>
      </c>
      <c r="K1081" s="40">
        <v>4.5999999999999996</v>
      </c>
      <c r="L1081" s="45" t="s">
        <v>74</v>
      </c>
      <c r="M1081" s="46" t="s">
        <v>448</v>
      </c>
      <c r="N1081" s="40">
        <v>3.5</v>
      </c>
      <c r="O1081" s="57">
        <v>46156</v>
      </c>
      <c r="P1081" s="57">
        <v>46162</v>
      </c>
      <c r="Q1081" s="49">
        <v>7</v>
      </c>
      <c r="R1081" s="49">
        <v>3</v>
      </c>
      <c r="S1081" s="58">
        <v>0.35</v>
      </c>
      <c r="T1081" s="57">
        <v>46163</v>
      </c>
      <c r="U1081" s="49">
        <v>7</v>
      </c>
      <c r="V1081" s="42">
        <v>9</v>
      </c>
      <c r="W1081" s="40">
        <v>1</v>
      </c>
      <c r="X1081" s="59">
        <v>13690</v>
      </c>
      <c r="Y1081" s="40">
        <v>13</v>
      </c>
      <c r="Z1081" s="56">
        <v>0</v>
      </c>
    </row>
    <row r="1082" spans="1:26" x14ac:dyDescent="0.25">
      <c r="A1082" s="38">
        <f>IFERROR(VLOOKUP(InteliPar[[#This Row],[Nombre de Articulo]],Productos[],4,FALSE),"00 Falta Info")</f>
        <v>0</v>
      </c>
      <c r="B1082" s="34" t="str">
        <f>IFERROR(VLOOKUP(InteliPar[[#This Row],[Nombre de Articulo]],Productos[],3,FALSE),"00 Falta Info")</f>
        <v>Lacteos</v>
      </c>
      <c r="C1082" s="34" t="str">
        <f>IFERROR(VLOOKUP(InteliPar[[#This Row],[Nombre de Articulo]],Productos[],2,FALSE),"00 Falta Info")</f>
        <v>Quesos</v>
      </c>
      <c r="D1082" s="55">
        <v>46169</v>
      </c>
      <c r="E1082" s="39" t="s">
        <v>89</v>
      </c>
      <c r="F1082" s="40">
        <v>1.3</v>
      </c>
      <c r="G1082" s="56">
        <v>64399.5</v>
      </c>
      <c r="H1082" s="42">
        <v>4.5999999999999996</v>
      </c>
      <c r="I1082" s="43" t="s">
        <v>73</v>
      </c>
      <c r="J1082" s="56">
        <v>13999.89</v>
      </c>
      <c r="K1082" s="40">
        <v>1.3</v>
      </c>
      <c r="L1082" s="45" t="s">
        <v>74</v>
      </c>
      <c r="M1082" s="46" t="s">
        <v>448</v>
      </c>
      <c r="N1082" s="40">
        <v>2</v>
      </c>
      <c r="O1082" s="57">
        <v>46156</v>
      </c>
      <c r="P1082" s="57">
        <v>46162</v>
      </c>
      <c r="Q1082" s="49">
        <v>7</v>
      </c>
      <c r="R1082" s="49">
        <v>3</v>
      </c>
      <c r="S1082" s="58">
        <v>0.35</v>
      </c>
      <c r="T1082" s="57">
        <v>46163</v>
      </c>
      <c r="U1082" s="49">
        <v>7</v>
      </c>
      <c r="V1082" s="42">
        <v>3</v>
      </c>
      <c r="W1082" s="40">
        <v>0</v>
      </c>
      <c r="X1082" s="59">
        <v>0</v>
      </c>
      <c r="Y1082" s="40">
        <v>25</v>
      </c>
      <c r="Z1082" s="56">
        <v>19499.846785714282</v>
      </c>
    </row>
    <row r="1083" spans="1:26" x14ac:dyDescent="0.25">
      <c r="A1083" s="38">
        <f>IFERROR(VLOOKUP(InteliPar[[#This Row],[Nombre de Articulo]],Productos[],4,FALSE),"00 Falta Info")</f>
        <v>0</v>
      </c>
      <c r="B1083" s="34" t="str">
        <f>IFERROR(VLOOKUP(InteliPar[[#This Row],[Nombre de Articulo]],Productos[],3,FALSE),"00 Falta Info")</f>
        <v>Lacteos</v>
      </c>
      <c r="C1083" s="34" t="str">
        <f>IFERROR(VLOOKUP(InteliPar[[#This Row],[Nombre de Articulo]],Productos[],2,FALSE),"00 Falta Info")</f>
        <v>Quesos</v>
      </c>
      <c r="D1083" s="55">
        <v>46169</v>
      </c>
      <c r="E1083" s="39" t="s">
        <v>122</v>
      </c>
      <c r="F1083" s="40">
        <v>0.1</v>
      </c>
      <c r="G1083" s="56">
        <v>60408</v>
      </c>
      <c r="H1083" s="42">
        <v>2.2200000000000002</v>
      </c>
      <c r="I1083" s="43" t="s">
        <v>73</v>
      </c>
      <c r="J1083" s="56">
        <v>27149.68</v>
      </c>
      <c r="K1083" s="40">
        <v>0.9</v>
      </c>
      <c r="L1083" s="45" t="s">
        <v>74</v>
      </c>
      <c r="M1083" s="46" t="s">
        <v>91</v>
      </c>
      <c r="N1083" s="40">
        <v>0</v>
      </c>
      <c r="O1083" s="57">
        <v>46156</v>
      </c>
      <c r="P1083" s="57">
        <v>46162</v>
      </c>
      <c r="Q1083" s="49">
        <v>7</v>
      </c>
      <c r="R1083" s="49">
        <v>3</v>
      </c>
      <c r="S1083" s="58">
        <v>0.35</v>
      </c>
      <c r="T1083" s="57">
        <v>46163</v>
      </c>
      <c r="U1083" s="49">
        <v>7</v>
      </c>
      <c r="V1083" s="42">
        <v>2</v>
      </c>
      <c r="W1083" s="40">
        <v>0</v>
      </c>
      <c r="X1083" s="59">
        <v>0</v>
      </c>
      <c r="Y1083" s="40">
        <v>17</v>
      </c>
      <c r="Z1083" s="56">
        <v>0</v>
      </c>
    </row>
    <row r="1084" spans="1:26" x14ac:dyDescent="0.25">
      <c r="A1084" s="38">
        <f>IFERROR(VLOOKUP(InteliPar[[#This Row],[Nombre de Articulo]],Productos[],4,FALSE),"00 Falta Info")</f>
        <v>0</v>
      </c>
      <c r="B1084" s="34" t="str">
        <f>IFERROR(VLOOKUP(InteliPar[[#This Row],[Nombre de Articulo]],Productos[],3,FALSE),"00 Falta Info")</f>
        <v>Lacteos</v>
      </c>
      <c r="C1084" s="34" t="str">
        <f>IFERROR(VLOOKUP(InteliPar[[#This Row],[Nombre de Articulo]],Productos[],2,FALSE),"00 Falta Info")</f>
        <v>Quesos</v>
      </c>
      <c r="D1084" s="55">
        <v>46169</v>
      </c>
      <c r="E1084" s="39" t="s">
        <v>123</v>
      </c>
      <c r="F1084" s="40">
        <v>4.0999999999999996</v>
      </c>
      <c r="G1084" s="56">
        <v>121819</v>
      </c>
      <c r="H1084" s="42">
        <v>12.19</v>
      </c>
      <c r="I1084" s="43" t="s">
        <v>73</v>
      </c>
      <c r="J1084" s="56">
        <v>9990.19</v>
      </c>
      <c r="K1084" s="40">
        <v>5.2</v>
      </c>
      <c r="L1084" s="45" t="s">
        <v>74</v>
      </c>
      <c r="M1084" s="46" t="s">
        <v>448</v>
      </c>
      <c r="N1084" s="40">
        <v>0</v>
      </c>
      <c r="O1084" s="57">
        <v>46156</v>
      </c>
      <c r="P1084" s="57">
        <v>46162</v>
      </c>
      <c r="Q1084" s="49">
        <v>7</v>
      </c>
      <c r="R1084" s="49">
        <v>3</v>
      </c>
      <c r="S1084" s="58">
        <v>0.35</v>
      </c>
      <c r="T1084" s="57">
        <v>46163</v>
      </c>
      <c r="U1084" s="49">
        <v>7</v>
      </c>
      <c r="V1084" s="42">
        <v>11</v>
      </c>
      <c r="W1084" s="40">
        <v>0</v>
      </c>
      <c r="X1084" s="59">
        <v>0</v>
      </c>
      <c r="Y1084" s="40">
        <v>16</v>
      </c>
      <c r="Z1084" s="56">
        <v>0</v>
      </c>
    </row>
    <row r="1085" spans="1:26" x14ac:dyDescent="0.25">
      <c r="A1085" s="38">
        <f>IFERROR(VLOOKUP(InteliPar[[#This Row],[Nombre de Articulo]],Productos[],4,FALSE),"00 Falta Info")</f>
        <v>0</v>
      </c>
      <c r="B1085" s="34" t="str">
        <f>IFERROR(VLOOKUP(InteliPar[[#This Row],[Nombre de Articulo]],Productos[],3,FALSE),"00 Falta Info")</f>
        <v>Lacteos</v>
      </c>
      <c r="C1085" s="34" t="str">
        <f>IFERROR(VLOOKUP(InteliPar[[#This Row],[Nombre de Articulo]],Productos[],2,FALSE),"00 Falta Info")</f>
        <v>Quesos</v>
      </c>
      <c r="D1085" s="55">
        <v>46169</v>
      </c>
      <c r="E1085" s="39" t="s">
        <v>90</v>
      </c>
      <c r="F1085" s="40">
        <v>0.1</v>
      </c>
      <c r="G1085" s="56">
        <v>10172.6</v>
      </c>
      <c r="H1085" s="42">
        <v>0.51</v>
      </c>
      <c r="I1085" s="43" t="s">
        <v>73</v>
      </c>
      <c r="J1085" s="56">
        <v>19791.02</v>
      </c>
      <c r="K1085" s="40">
        <v>0.3</v>
      </c>
      <c r="L1085" s="45" t="s">
        <v>74</v>
      </c>
      <c r="M1085" s="46" t="s">
        <v>91</v>
      </c>
      <c r="N1085" s="40">
        <v>0</v>
      </c>
      <c r="O1085" s="57">
        <v>46156</v>
      </c>
      <c r="P1085" s="57">
        <v>46162</v>
      </c>
      <c r="Q1085" s="49">
        <v>7</v>
      </c>
      <c r="R1085" s="49">
        <v>3</v>
      </c>
      <c r="S1085" s="58">
        <v>0.35</v>
      </c>
      <c r="T1085" s="57">
        <v>46163</v>
      </c>
      <c r="U1085" s="49">
        <v>7</v>
      </c>
      <c r="V1085" s="42">
        <v>1</v>
      </c>
      <c r="W1085" s="40">
        <v>1</v>
      </c>
      <c r="X1085" s="59">
        <v>19791.02</v>
      </c>
      <c r="Y1085" s="40">
        <v>12</v>
      </c>
      <c r="Z1085" s="56">
        <v>0</v>
      </c>
    </row>
    <row r="1086" spans="1:26" x14ac:dyDescent="0.25">
      <c r="A1086" s="38">
        <f>IFERROR(VLOOKUP(InteliPar[[#This Row],[Nombre de Articulo]],Productos[],4,FALSE),"00 Falta Info")</f>
        <v>0</v>
      </c>
      <c r="B1086" s="34" t="str">
        <f>IFERROR(VLOOKUP(InteliPar[[#This Row],[Nombre de Articulo]],Productos[],3,FALSE),"00 Falta Info")</f>
        <v>Abarrotes</v>
      </c>
      <c r="C1086" s="34" t="str">
        <f>IFERROR(VLOOKUP(InteliPar[[#This Row],[Nombre de Articulo]],Productos[],2,FALSE),"00 Falta Info")</f>
        <v>Chocolate</v>
      </c>
      <c r="D1086" s="55">
        <v>46169</v>
      </c>
      <c r="E1086" s="39" t="s">
        <v>124</v>
      </c>
      <c r="F1086" s="40">
        <v>0.5</v>
      </c>
      <c r="G1086" s="56">
        <v>144297</v>
      </c>
      <c r="H1086" s="42">
        <v>14.61</v>
      </c>
      <c r="I1086" s="43" t="s">
        <v>73</v>
      </c>
      <c r="J1086" s="56">
        <v>9876</v>
      </c>
      <c r="K1086" s="40">
        <v>1.3</v>
      </c>
      <c r="L1086" s="45" t="s">
        <v>74</v>
      </c>
      <c r="M1086" s="46" t="s">
        <v>91</v>
      </c>
      <c r="N1086" s="40">
        <v>0</v>
      </c>
      <c r="O1086" s="57">
        <v>46156</v>
      </c>
      <c r="P1086" s="57">
        <v>46162</v>
      </c>
      <c r="Q1086" s="49">
        <v>7</v>
      </c>
      <c r="R1086" s="49">
        <v>3</v>
      </c>
      <c r="S1086" s="58">
        <v>0.35</v>
      </c>
      <c r="T1086" s="57">
        <v>46163</v>
      </c>
      <c r="U1086" s="49">
        <v>7</v>
      </c>
      <c r="V1086" s="42">
        <v>3</v>
      </c>
      <c r="W1086" s="40">
        <v>0</v>
      </c>
      <c r="X1086" s="59">
        <v>0</v>
      </c>
      <c r="Y1086" s="40">
        <v>79</v>
      </c>
      <c r="Z1086" s="56">
        <v>112798.02857142859</v>
      </c>
    </row>
    <row r="1087" spans="1:26" x14ac:dyDescent="0.25">
      <c r="A1087" s="38">
        <f>IFERROR(VLOOKUP(InteliPar[[#This Row],[Nombre de Articulo]],Productos[],4,FALSE),"00 Falta Info")</f>
        <v>0</v>
      </c>
      <c r="B1087" s="34" t="str">
        <f>IFERROR(VLOOKUP(InteliPar[[#This Row],[Nombre de Articulo]],Productos[],3,FALSE),"00 Falta Info")</f>
        <v>Abarrotes</v>
      </c>
      <c r="C1087" s="34" t="str">
        <f>IFERROR(VLOOKUP(InteliPar[[#This Row],[Nombre de Articulo]],Productos[],2,FALSE),"00 Falta Info")</f>
        <v>Chocolate</v>
      </c>
      <c r="D1087" s="55">
        <v>46169</v>
      </c>
      <c r="E1087" s="39" t="s">
        <v>125</v>
      </c>
      <c r="F1087" s="40">
        <v>1</v>
      </c>
      <c r="G1087" s="56">
        <v>157081</v>
      </c>
      <c r="H1087" s="42">
        <v>9.3800000000000008</v>
      </c>
      <c r="I1087" s="43" t="s">
        <v>73</v>
      </c>
      <c r="J1087" s="56">
        <v>16749.43</v>
      </c>
      <c r="K1087" s="40">
        <v>2.1</v>
      </c>
      <c r="L1087" s="45" t="s">
        <v>74</v>
      </c>
      <c r="M1087" s="46" t="s">
        <v>91</v>
      </c>
      <c r="N1087" s="40">
        <v>0</v>
      </c>
      <c r="O1087" s="57">
        <v>46156</v>
      </c>
      <c r="P1087" s="57">
        <v>46162</v>
      </c>
      <c r="Q1087" s="49">
        <v>7</v>
      </c>
      <c r="R1087" s="49">
        <v>3</v>
      </c>
      <c r="S1087" s="58">
        <v>0.35</v>
      </c>
      <c r="T1087" s="57">
        <v>46163</v>
      </c>
      <c r="U1087" s="49">
        <v>7</v>
      </c>
      <c r="V1087" s="42">
        <v>5</v>
      </c>
      <c r="W1087" s="40">
        <v>0</v>
      </c>
      <c r="X1087" s="59">
        <v>0</v>
      </c>
      <c r="Y1087" s="40">
        <v>31</v>
      </c>
      <c r="Z1087" s="56">
        <v>67835.191500000001</v>
      </c>
    </row>
    <row r="1088" spans="1:26" x14ac:dyDescent="0.25">
      <c r="A1088" s="38">
        <f>IFERROR(VLOOKUP(InteliPar[[#This Row],[Nombre de Articulo]],Productos[],4,FALSE),"00 Falta Info")</f>
        <v>0</v>
      </c>
      <c r="B1088" s="34" t="str">
        <f>IFERROR(VLOOKUP(InteliPar[[#This Row],[Nombre de Articulo]],Productos[],3,FALSE),"00 Falta Info")</f>
        <v>Abarrotes</v>
      </c>
      <c r="C1088" s="34" t="str">
        <f>IFERROR(VLOOKUP(InteliPar[[#This Row],[Nombre de Articulo]],Productos[],2,FALSE),"00 Falta Info")</f>
        <v>Chocolate</v>
      </c>
      <c r="D1088" s="55">
        <v>46169</v>
      </c>
      <c r="E1088" s="39" t="s">
        <v>126</v>
      </c>
      <c r="F1088" s="40">
        <v>0.4</v>
      </c>
      <c r="G1088" s="56">
        <v>99469.3</v>
      </c>
      <c r="H1088" s="42">
        <v>6.24</v>
      </c>
      <c r="I1088" s="43" t="s">
        <v>73</v>
      </c>
      <c r="J1088" s="56">
        <v>15945.33</v>
      </c>
      <c r="K1088" s="40">
        <v>1.6</v>
      </c>
      <c r="L1088" s="45" t="s">
        <v>74</v>
      </c>
      <c r="M1088" s="46" t="s">
        <v>91</v>
      </c>
      <c r="N1088" s="40">
        <v>0</v>
      </c>
      <c r="O1088" s="57">
        <v>46156</v>
      </c>
      <c r="P1088" s="57">
        <v>46162</v>
      </c>
      <c r="Q1088" s="49">
        <v>7</v>
      </c>
      <c r="R1088" s="49">
        <v>3</v>
      </c>
      <c r="S1088" s="58">
        <v>0.35</v>
      </c>
      <c r="T1088" s="57">
        <v>46163</v>
      </c>
      <c r="U1088" s="49">
        <v>7</v>
      </c>
      <c r="V1088" s="42">
        <v>4</v>
      </c>
      <c r="W1088" s="40">
        <v>0</v>
      </c>
      <c r="X1088" s="59">
        <v>0</v>
      </c>
      <c r="Y1088" s="40">
        <v>27</v>
      </c>
      <c r="Z1088" s="56">
        <v>34624.145142857145</v>
      </c>
    </row>
    <row r="1089" spans="1:26" x14ac:dyDescent="0.25">
      <c r="A1089" s="38">
        <f>IFERROR(VLOOKUP(InteliPar[[#This Row],[Nombre de Articulo]],Productos[],4,FALSE),"00 Falta Info")</f>
        <v>0</v>
      </c>
      <c r="B1089" s="34" t="str">
        <f>IFERROR(VLOOKUP(InteliPar[[#This Row],[Nombre de Articulo]],Productos[],3,FALSE),"00 Falta Info")</f>
        <v>Abarrotes</v>
      </c>
      <c r="C1089" s="34" t="str">
        <f>IFERROR(VLOOKUP(InteliPar[[#This Row],[Nombre de Articulo]],Productos[],2,FALSE),"00 Falta Info")</f>
        <v>Aceite</v>
      </c>
      <c r="D1089" s="55">
        <v>46169</v>
      </c>
      <c r="E1089" s="39" t="s">
        <v>127</v>
      </c>
      <c r="F1089" s="40">
        <v>36.4</v>
      </c>
      <c r="G1089" s="56">
        <v>196301</v>
      </c>
      <c r="H1089" s="42">
        <v>31.77</v>
      </c>
      <c r="I1089" s="43">
        <v>1</v>
      </c>
      <c r="J1089" s="56">
        <v>6179.55</v>
      </c>
      <c r="K1089" s="40">
        <v>26.1</v>
      </c>
      <c r="L1089" s="45" t="s">
        <v>453</v>
      </c>
      <c r="M1089" s="46" t="s">
        <v>91</v>
      </c>
      <c r="N1089" s="40">
        <v>48</v>
      </c>
      <c r="O1089" s="57">
        <v>46156</v>
      </c>
      <c r="P1089" s="57">
        <v>46162</v>
      </c>
      <c r="Q1089" s="49">
        <v>7</v>
      </c>
      <c r="R1089" s="49">
        <v>3</v>
      </c>
      <c r="S1089" s="58">
        <v>0.35</v>
      </c>
      <c r="T1089" s="57">
        <v>46163</v>
      </c>
      <c r="U1089" s="49">
        <v>7</v>
      </c>
      <c r="V1089" s="42">
        <v>51</v>
      </c>
      <c r="W1089" s="40">
        <v>20</v>
      </c>
      <c r="X1089" s="59">
        <v>123591</v>
      </c>
      <c r="Y1089" s="40">
        <v>9</v>
      </c>
      <c r="Z1089" s="56">
        <v>0</v>
      </c>
    </row>
    <row r="1090" spans="1:26" x14ac:dyDescent="0.25">
      <c r="A1090" s="38">
        <f>IFERROR(VLOOKUP(InteliPar[[#This Row],[Nombre de Articulo]],Productos[],4,FALSE),"00 Falta Info")</f>
        <v>0</v>
      </c>
      <c r="B1090" s="34" t="str">
        <f>IFERROR(VLOOKUP(InteliPar[[#This Row],[Nombre de Articulo]],Productos[],3,FALSE),"00 Falta Info")</f>
        <v>Verduras</v>
      </c>
      <c r="C1090" s="34" t="str">
        <f>IFERROR(VLOOKUP(InteliPar[[#This Row],[Nombre de Articulo]],Productos[],2,FALSE),"00 Falta Info")</f>
        <v>Champiñon</v>
      </c>
      <c r="D1090" s="55">
        <v>46169</v>
      </c>
      <c r="E1090" s="39" t="s">
        <v>128</v>
      </c>
      <c r="F1090" s="40">
        <v>3.6</v>
      </c>
      <c r="G1090" s="56">
        <v>20672.2</v>
      </c>
      <c r="H1090" s="42">
        <v>1.1399999999999999</v>
      </c>
      <c r="I1090" s="43" t="s">
        <v>73</v>
      </c>
      <c r="J1090" s="56">
        <v>18200</v>
      </c>
      <c r="K1090" s="40">
        <v>3.6</v>
      </c>
      <c r="L1090" s="45" t="s">
        <v>74</v>
      </c>
      <c r="M1090" s="46" t="s">
        <v>461</v>
      </c>
      <c r="N1090" s="40">
        <v>0</v>
      </c>
      <c r="O1090" s="57">
        <v>46156</v>
      </c>
      <c r="P1090" s="57">
        <v>46162</v>
      </c>
      <c r="Q1090" s="49">
        <v>7</v>
      </c>
      <c r="R1090" s="49">
        <v>3</v>
      </c>
      <c r="S1090" s="58">
        <v>0.35</v>
      </c>
      <c r="T1090" s="57">
        <v>46163</v>
      </c>
      <c r="U1090" s="49">
        <v>7</v>
      </c>
      <c r="V1090" s="42">
        <v>7</v>
      </c>
      <c r="W1090" s="40">
        <v>6</v>
      </c>
      <c r="X1090" s="59">
        <v>109200</v>
      </c>
      <c r="Y1090" s="40">
        <v>2</v>
      </c>
      <c r="Z1090" s="56">
        <v>0</v>
      </c>
    </row>
    <row r="1091" spans="1:26" x14ac:dyDescent="0.25">
      <c r="A1091" s="38">
        <f>IFERROR(VLOOKUP(InteliPar[[#This Row],[Nombre de Articulo]],Productos[],4,FALSE),"00 Falta Info")</f>
        <v>0</v>
      </c>
      <c r="B1091" s="34" t="str">
        <f>IFERROR(VLOOKUP(InteliPar[[#This Row],[Nombre de Articulo]],Productos[],3,FALSE),"00 Falta Info")</f>
        <v>Verduras</v>
      </c>
      <c r="C1091" s="34" t="str">
        <f>IFERROR(VLOOKUP(InteliPar[[#This Row],[Nombre de Articulo]],Productos[],2,FALSE),"00 Falta Info")</f>
        <v>Champiñon</v>
      </c>
      <c r="D1091" s="55">
        <v>46169</v>
      </c>
      <c r="E1091" s="39" t="s">
        <v>129</v>
      </c>
      <c r="F1091" s="40"/>
      <c r="G1091" s="56">
        <v>21265.8</v>
      </c>
      <c r="H1091" s="42">
        <v>1.64</v>
      </c>
      <c r="I1091" s="43" t="s">
        <v>73</v>
      </c>
      <c r="J1091" s="56">
        <v>13000</v>
      </c>
      <c r="K1091" s="40">
        <v>1.6</v>
      </c>
      <c r="L1091" s="45" t="s">
        <v>74</v>
      </c>
      <c r="M1091" s="46" t="s">
        <v>461</v>
      </c>
      <c r="N1091" s="40">
        <v>0</v>
      </c>
      <c r="O1091" s="57">
        <v>46156</v>
      </c>
      <c r="P1091" s="57">
        <v>46162</v>
      </c>
      <c r="Q1091" s="49">
        <v>7</v>
      </c>
      <c r="R1091" s="49">
        <v>3</v>
      </c>
      <c r="S1091" s="58">
        <v>0.35</v>
      </c>
      <c r="T1091" s="57">
        <v>46163</v>
      </c>
      <c r="U1091" s="49">
        <v>7</v>
      </c>
      <c r="V1091" s="42">
        <v>4</v>
      </c>
      <c r="W1091" s="40">
        <v>3</v>
      </c>
      <c r="X1091" s="59">
        <v>39000</v>
      </c>
      <c r="Y1091" s="40">
        <v>7</v>
      </c>
      <c r="Z1091" s="56">
        <v>0</v>
      </c>
    </row>
    <row r="1092" spans="1:26" x14ac:dyDescent="0.25">
      <c r="A1092" s="38">
        <f>IFERROR(VLOOKUP(InteliPar[[#This Row],[Nombre de Articulo]],Productos[],4,FALSE),"00 Falta Info")</f>
        <v>0</v>
      </c>
      <c r="B1092" s="34" t="str">
        <f>IFERROR(VLOOKUP(InteliPar[[#This Row],[Nombre de Articulo]],Productos[],3,FALSE),"00 Falta Info")</f>
        <v>Verduras</v>
      </c>
      <c r="C1092" s="34" t="str">
        <f>IFERROR(VLOOKUP(InteliPar[[#This Row],[Nombre de Articulo]],Productos[],2,FALSE),"00 Falta Info")</f>
        <v>Champiñon</v>
      </c>
      <c r="D1092" s="55">
        <v>46169</v>
      </c>
      <c r="E1092" s="39" t="s">
        <v>162</v>
      </c>
      <c r="F1092" s="40">
        <v>-0.6</v>
      </c>
      <c r="G1092" s="56">
        <v>72599</v>
      </c>
      <c r="H1092" s="42">
        <v>4.54</v>
      </c>
      <c r="I1092" s="43" t="s">
        <v>73</v>
      </c>
      <c r="J1092" s="56">
        <v>16000</v>
      </c>
      <c r="K1092" s="40">
        <v>0</v>
      </c>
      <c r="L1092" s="45" t="s">
        <v>74</v>
      </c>
      <c r="M1092" s="46" t="s">
        <v>454</v>
      </c>
      <c r="N1092" s="40">
        <v>0</v>
      </c>
      <c r="O1092" s="57">
        <v>46156</v>
      </c>
      <c r="P1092" s="57">
        <v>46162</v>
      </c>
      <c r="Q1092" s="49">
        <v>7</v>
      </c>
      <c r="R1092" s="49">
        <v>3</v>
      </c>
      <c r="S1092" s="58">
        <v>0.35</v>
      </c>
      <c r="T1092" s="57">
        <v>46163</v>
      </c>
      <c r="U1092" s="49">
        <v>7</v>
      </c>
      <c r="V1092" s="42">
        <v>0</v>
      </c>
      <c r="W1092" s="40">
        <v>0</v>
      </c>
      <c r="X1092" s="59">
        <v>0</v>
      </c>
      <c r="Y1092" s="40">
        <v>0</v>
      </c>
      <c r="Z1092" s="56">
        <v>0</v>
      </c>
    </row>
    <row r="1093" spans="1:26" x14ac:dyDescent="0.25">
      <c r="A1093" s="38">
        <f>IFERROR(VLOOKUP(InteliPar[[#This Row],[Nombre de Articulo]],Productos[],4,FALSE),"00 Falta Info")</f>
        <v>0</v>
      </c>
      <c r="B1093" s="34" t="str">
        <f>IFERROR(VLOOKUP(InteliPar[[#This Row],[Nombre de Articulo]],Productos[],3,FALSE),"00 Falta Info")</f>
        <v>Verduras</v>
      </c>
      <c r="C1093" s="34" t="str">
        <f>IFERROR(VLOOKUP(InteliPar[[#This Row],[Nombre de Articulo]],Productos[],2,FALSE),"00 Falta Info")</f>
        <v>Palta</v>
      </c>
      <c r="D1093" s="55">
        <v>46169</v>
      </c>
      <c r="E1093" s="39" t="s">
        <v>92</v>
      </c>
      <c r="F1093" s="40">
        <v>11.7</v>
      </c>
      <c r="G1093" s="56">
        <v>47219.199999999997</v>
      </c>
      <c r="H1093" s="42">
        <v>11.74</v>
      </c>
      <c r="I1093" s="43" t="s">
        <v>73</v>
      </c>
      <c r="J1093" s="56">
        <v>4021.96</v>
      </c>
      <c r="K1093" s="40">
        <v>11.7</v>
      </c>
      <c r="L1093" s="45" t="s">
        <v>74</v>
      </c>
      <c r="M1093" s="46" t="s">
        <v>461</v>
      </c>
      <c r="N1093" s="40">
        <v>10</v>
      </c>
      <c r="O1093" s="57">
        <v>46156</v>
      </c>
      <c r="P1093" s="57">
        <v>46162</v>
      </c>
      <c r="Q1093" s="49">
        <v>7</v>
      </c>
      <c r="R1093" s="49">
        <v>3</v>
      </c>
      <c r="S1093" s="58">
        <v>0.35</v>
      </c>
      <c r="T1093" s="57">
        <v>46163</v>
      </c>
      <c r="U1093" s="49">
        <v>7</v>
      </c>
      <c r="V1093" s="42">
        <v>23</v>
      </c>
      <c r="W1093" s="40">
        <v>12</v>
      </c>
      <c r="X1093" s="59">
        <v>48263.520000000004</v>
      </c>
      <c r="Y1093" s="40">
        <v>7</v>
      </c>
      <c r="Z1093" s="56">
        <v>0</v>
      </c>
    </row>
    <row r="1094" spans="1:26" x14ac:dyDescent="0.25">
      <c r="A1094" s="38">
        <f>IFERROR(VLOOKUP(InteliPar[[#This Row],[Nombre de Articulo]],Productos[],4,FALSE),"00 Falta Info")</f>
        <v>0</v>
      </c>
      <c r="B1094" s="34" t="str">
        <f>IFERROR(VLOOKUP(InteliPar[[#This Row],[Nombre de Articulo]],Productos[],3,FALSE),"00 Falta Info")</f>
        <v>Postres</v>
      </c>
      <c r="C1094" s="34" t="str">
        <f>IFERROR(VLOOKUP(InteliPar[[#This Row],[Nombre de Articulo]],Productos[],2,FALSE),"00 Falta Info")</f>
        <v>Tortas</v>
      </c>
      <c r="D1094" s="55">
        <v>46169</v>
      </c>
      <c r="E1094" s="39" t="s">
        <v>130</v>
      </c>
      <c r="F1094" s="40">
        <v>27</v>
      </c>
      <c r="G1094" s="56">
        <v>66330</v>
      </c>
      <c r="H1094" s="42">
        <v>55</v>
      </c>
      <c r="I1094" s="43">
        <v>1</v>
      </c>
      <c r="J1094" s="56">
        <v>1206</v>
      </c>
      <c r="K1094" s="40">
        <v>27</v>
      </c>
      <c r="L1094" s="45" t="s">
        <v>440</v>
      </c>
      <c r="M1094" s="46" t="s">
        <v>455</v>
      </c>
      <c r="N1094" s="40">
        <v>32</v>
      </c>
      <c r="O1094" s="57">
        <v>46156</v>
      </c>
      <c r="P1094" s="57">
        <v>46162</v>
      </c>
      <c r="Q1094" s="49">
        <v>7</v>
      </c>
      <c r="R1094" s="49">
        <v>3</v>
      </c>
      <c r="S1094" s="58">
        <v>0.35</v>
      </c>
      <c r="T1094" s="57">
        <v>46163</v>
      </c>
      <c r="U1094" s="49">
        <v>7</v>
      </c>
      <c r="V1094" s="42">
        <v>53</v>
      </c>
      <c r="W1094" s="40">
        <v>0</v>
      </c>
      <c r="X1094" s="59">
        <v>0</v>
      </c>
      <c r="Y1094" s="40">
        <v>14</v>
      </c>
      <c r="Z1094" s="56">
        <v>0</v>
      </c>
    </row>
    <row r="1095" spans="1:26" x14ac:dyDescent="0.25">
      <c r="A1095" s="38">
        <f>IFERROR(VLOOKUP(InteliPar[[#This Row],[Nombre de Articulo]],Productos[],4,FALSE),"00 Falta Info")</f>
        <v>0</v>
      </c>
      <c r="B1095" s="34" t="str">
        <f>IFERROR(VLOOKUP(InteliPar[[#This Row],[Nombre de Articulo]],Productos[],3,FALSE),"00 Falta Info")</f>
        <v>Postres</v>
      </c>
      <c r="C1095" s="34" t="str">
        <f>IFERROR(VLOOKUP(InteliPar[[#This Row],[Nombre de Articulo]],Productos[],2,FALSE),"00 Falta Info")</f>
        <v>Tortas</v>
      </c>
      <c r="D1095" s="55">
        <v>46169</v>
      </c>
      <c r="E1095" s="39" t="s">
        <v>131</v>
      </c>
      <c r="F1095" s="40">
        <v>10</v>
      </c>
      <c r="G1095" s="56">
        <v>77161</v>
      </c>
      <c r="H1095" s="42">
        <v>73</v>
      </c>
      <c r="I1095" s="43">
        <v>1</v>
      </c>
      <c r="J1095" s="56">
        <v>1057</v>
      </c>
      <c r="K1095" s="40">
        <v>17</v>
      </c>
      <c r="L1095" s="45" t="s">
        <v>440</v>
      </c>
      <c r="M1095" s="46" t="s">
        <v>455</v>
      </c>
      <c r="N1095" s="40">
        <v>0</v>
      </c>
      <c r="O1095" s="57">
        <v>46156</v>
      </c>
      <c r="P1095" s="57">
        <v>46162</v>
      </c>
      <c r="Q1095" s="49">
        <v>7</v>
      </c>
      <c r="R1095" s="49">
        <v>3</v>
      </c>
      <c r="S1095" s="58">
        <v>0.35</v>
      </c>
      <c r="T1095" s="57">
        <v>46163</v>
      </c>
      <c r="U1095" s="49">
        <v>7</v>
      </c>
      <c r="V1095" s="42">
        <v>33</v>
      </c>
      <c r="W1095" s="40">
        <v>0</v>
      </c>
      <c r="X1095" s="59">
        <v>0</v>
      </c>
      <c r="Y1095" s="40">
        <v>30</v>
      </c>
      <c r="Z1095" s="56">
        <v>32087.499999999996</v>
      </c>
    </row>
    <row r="1096" spans="1:26" x14ac:dyDescent="0.25">
      <c r="A1096" s="38">
        <f>IFERROR(VLOOKUP(InteliPar[[#This Row],[Nombre de Articulo]],Productos[],4,FALSE),"00 Falta Info")</f>
        <v>0</v>
      </c>
      <c r="B1096" s="34" t="str">
        <f>IFERROR(VLOOKUP(InteliPar[[#This Row],[Nombre de Articulo]],Productos[],3,FALSE),"00 Falta Info")</f>
        <v>Postres</v>
      </c>
      <c r="C1096" s="34" t="str">
        <f>IFERROR(VLOOKUP(InteliPar[[#This Row],[Nombre de Articulo]],Productos[],2,FALSE),"00 Falta Info")</f>
        <v>Tortas</v>
      </c>
      <c r="D1096" s="55">
        <v>46169</v>
      </c>
      <c r="E1096" s="39" t="s">
        <v>143</v>
      </c>
      <c r="F1096" s="40">
        <v>11</v>
      </c>
      <c r="G1096" s="56">
        <v>91214</v>
      </c>
      <c r="H1096" s="42">
        <v>59</v>
      </c>
      <c r="I1096" s="43">
        <v>1</v>
      </c>
      <c r="J1096" s="56">
        <v>1546</v>
      </c>
      <c r="K1096" s="40">
        <v>21</v>
      </c>
      <c r="L1096" s="45" t="s">
        <v>440</v>
      </c>
      <c r="M1096" s="46" t="s">
        <v>455</v>
      </c>
      <c r="N1096" s="40">
        <v>0</v>
      </c>
      <c r="O1096" s="57">
        <v>46156</v>
      </c>
      <c r="P1096" s="57">
        <v>46162</v>
      </c>
      <c r="Q1096" s="49">
        <v>7</v>
      </c>
      <c r="R1096" s="49">
        <v>3</v>
      </c>
      <c r="S1096" s="58">
        <v>0.35</v>
      </c>
      <c r="T1096" s="57">
        <v>46163</v>
      </c>
      <c r="U1096" s="49">
        <v>7</v>
      </c>
      <c r="V1096" s="42">
        <v>41</v>
      </c>
      <c r="W1096" s="40">
        <v>0</v>
      </c>
      <c r="X1096" s="59">
        <v>0</v>
      </c>
      <c r="Y1096" s="40">
        <v>20</v>
      </c>
      <c r="Z1096" s="56">
        <v>11595</v>
      </c>
    </row>
    <row r="1097" spans="1:26" x14ac:dyDescent="0.25">
      <c r="A1097" s="38">
        <f>IFERROR(VLOOKUP(InteliPar[[#This Row],[Nombre de Articulo]],Productos[],4,FALSE),"00 Falta Info")</f>
        <v>0</v>
      </c>
      <c r="B1097" s="34" t="str">
        <f>IFERROR(VLOOKUP(InteliPar[[#This Row],[Nombre de Articulo]],Productos[],3,FALSE),"00 Falta Info")</f>
        <v>Postres</v>
      </c>
      <c r="C1097" s="34" t="str">
        <f>IFERROR(VLOOKUP(InteliPar[[#This Row],[Nombre de Articulo]],Productos[],2,FALSE),"00 Falta Info")</f>
        <v>Tortas</v>
      </c>
      <c r="D1097" s="55">
        <v>46169</v>
      </c>
      <c r="E1097" s="39" t="s">
        <v>132</v>
      </c>
      <c r="F1097" s="40">
        <v>89</v>
      </c>
      <c r="G1097" s="56">
        <v>132720</v>
      </c>
      <c r="H1097" s="42">
        <v>553</v>
      </c>
      <c r="I1097" s="43">
        <v>1</v>
      </c>
      <c r="J1097" s="56">
        <v>240</v>
      </c>
      <c r="K1097" s="40">
        <v>222</v>
      </c>
      <c r="L1097" s="45" t="s">
        <v>440</v>
      </c>
      <c r="M1097" s="46" t="s">
        <v>455</v>
      </c>
      <c r="N1097" s="40">
        <v>432</v>
      </c>
      <c r="O1097" s="57">
        <v>46156</v>
      </c>
      <c r="P1097" s="57">
        <v>46162</v>
      </c>
      <c r="Q1097" s="49">
        <v>7</v>
      </c>
      <c r="R1097" s="49">
        <v>3</v>
      </c>
      <c r="S1097" s="58">
        <v>0.35</v>
      </c>
      <c r="T1097" s="57">
        <v>46163</v>
      </c>
      <c r="U1097" s="49">
        <v>7</v>
      </c>
      <c r="V1097" s="42">
        <v>429</v>
      </c>
      <c r="W1097" s="40">
        <v>0</v>
      </c>
      <c r="X1097" s="59">
        <v>0</v>
      </c>
      <c r="Y1097" s="40">
        <v>17</v>
      </c>
      <c r="Z1097" s="56">
        <v>0</v>
      </c>
    </row>
    <row r="1098" spans="1:26" x14ac:dyDescent="0.25">
      <c r="A1098" s="38">
        <f>IFERROR(VLOOKUP(InteliPar[[#This Row],[Nombre de Articulo]],Productos[],4,FALSE),"00 Falta Info")</f>
        <v>0</v>
      </c>
      <c r="B1098" s="34" t="str">
        <f>IFERROR(VLOOKUP(InteliPar[[#This Row],[Nombre de Articulo]],Productos[],3,FALSE),"00 Falta Info")</f>
        <v>Postres</v>
      </c>
      <c r="C1098" s="34" t="str">
        <f>IFERROR(VLOOKUP(InteliPar[[#This Row],[Nombre de Articulo]],Productos[],2,FALSE),"00 Falta Info")</f>
        <v>Tortas</v>
      </c>
      <c r="D1098" s="55">
        <v>46169</v>
      </c>
      <c r="E1098" s="39" t="s">
        <v>144</v>
      </c>
      <c r="F1098" s="40">
        <v>70</v>
      </c>
      <c r="G1098" s="56">
        <v>62937</v>
      </c>
      <c r="H1098" s="42">
        <v>189</v>
      </c>
      <c r="I1098" s="43">
        <v>1</v>
      </c>
      <c r="J1098" s="56">
        <v>333</v>
      </c>
      <c r="K1098" s="40">
        <v>191</v>
      </c>
      <c r="L1098" s="45" t="s">
        <v>440</v>
      </c>
      <c r="M1098" s="46" t="s">
        <v>455</v>
      </c>
      <c r="N1098" s="40">
        <v>0</v>
      </c>
      <c r="O1098" s="57">
        <v>46156</v>
      </c>
      <c r="P1098" s="57">
        <v>46162</v>
      </c>
      <c r="Q1098" s="49">
        <v>7</v>
      </c>
      <c r="R1098" s="49">
        <v>3</v>
      </c>
      <c r="S1098" s="58">
        <v>0.35</v>
      </c>
      <c r="T1098" s="57">
        <v>46163</v>
      </c>
      <c r="U1098" s="49">
        <v>7</v>
      </c>
      <c r="V1098" s="42">
        <v>369</v>
      </c>
      <c r="W1098" s="40">
        <v>180</v>
      </c>
      <c r="X1098" s="59">
        <v>59940</v>
      </c>
      <c r="Y1098" s="40">
        <v>7</v>
      </c>
      <c r="Z1098" s="56">
        <v>0</v>
      </c>
    </row>
    <row r="1099" spans="1:26" x14ac:dyDescent="0.25">
      <c r="A1099" s="38">
        <f>IFERROR(VLOOKUP(InteliPar[[#This Row],[Nombre de Articulo]],Productos[],4,FALSE),"00 Falta Info")</f>
        <v>0</v>
      </c>
      <c r="B1099" s="34" t="str">
        <f>IFERROR(VLOOKUP(InteliPar[[#This Row],[Nombre de Articulo]],Productos[],3,FALSE),"00 Falta Info")</f>
        <v>Postres</v>
      </c>
      <c r="C1099" s="34" t="str">
        <f>IFERROR(VLOOKUP(InteliPar[[#This Row],[Nombre de Articulo]],Productos[],2,FALSE),"00 Falta Info")</f>
        <v>Tortas</v>
      </c>
      <c r="D1099" s="55">
        <v>46169</v>
      </c>
      <c r="E1099" s="39" t="s">
        <v>133</v>
      </c>
      <c r="F1099" s="40"/>
      <c r="G1099" s="56">
        <v>6580</v>
      </c>
      <c r="H1099" s="42">
        <v>14</v>
      </c>
      <c r="I1099" s="43">
        <v>1</v>
      </c>
      <c r="J1099" s="56">
        <v>470</v>
      </c>
      <c r="K1099" s="40">
        <v>0</v>
      </c>
      <c r="L1099" s="45" t="s">
        <v>440</v>
      </c>
      <c r="M1099" s="46" t="s">
        <v>455</v>
      </c>
      <c r="N1099" s="40">
        <v>0</v>
      </c>
      <c r="O1099" s="57">
        <v>46156</v>
      </c>
      <c r="P1099" s="57">
        <v>46162</v>
      </c>
      <c r="Q1099" s="49">
        <v>7</v>
      </c>
      <c r="R1099" s="49">
        <v>3</v>
      </c>
      <c r="S1099" s="58">
        <v>0.35</v>
      </c>
      <c r="T1099" s="57">
        <v>46163</v>
      </c>
      <c r="U1099" s="49">
        <v>7</v>
      </c>
      <c r="V1099" s="42">
        <v>0</v>
      </c>
      <c r="W1099" s="40">
        <v>0</v>
      </c>
      <c r="X1099" s="59">
        <v>0</v>
      </c>
      <c r="Y1099" s="40">
        <v>0</v>
      </c>
      <c r="Z1099" s="56">
        <v>0</v>
      </c>
    </row>
    <row r="1100" spans="1:26" x14ac:dyDescent="0.25">
      <c r="A1100" s="38">
        <f>IFERROR(VLOOKUP(InteliPar[[#This Row],[Nombre de Articulo]],Productos[],4,FALSE),"00 Falta Info")</f>
        <v>0</v>
      </c>
      <c r="B1100" s="34" t="str">
        <f>IFERROR(VLOOKUP(InteliPar[[#This Row],[Nombre de Articulo]],Productos[],3,FALSE),"00 Falta Info")</f>
        <v>Postres</v>
      </c>
      <c r="C1100" s="34" t="str">
        <f>IFERROR(VLOOKUP(InteliPar[[#This Row],[Nombre de Articulo]],Productos[],2,FALSE),"00 Falta Info")</f>
        <v>Tortas</v>
      </c>
      <c r="D1100" s="55">
        <v>46169</v>
      </c>
      <c r="E1100" s="39" t="s">
        <v>145</v>
      </c>
      <c r="F1100" s="40">
        <v>7</v>
      </c>
      <c r="G1100" s="56">
        <v>7980</v>
      </c>
      <c r="H1100" s="42">
        <v>7</v>
      </c>
      <c r="I1100" s="43">
        <v>1</v>
      </c>
      <c r="J1100" s="56">
        <v>1140</v>
      </c>
      <c r="K1100" s="40">
        <v>8</v>
      </c>
      <c r="L1100" s="45" t="s">
        <v>440</v>
      </c>
      <c r="M1100" s="46" t="s">
        <v>455</v>
      </c>
      <c r="N1100" s="40">
        <v>0</v>
      </c>
      <c r="O1100" s="57">
        <v>46156</v>
      </c>
      <c r="P1100" s="57">
        <v>46162</v>
      </c>
      <c r="Q1100" s="49">
        <v>7</v>
      </c>
      <c r="R1100" s="49">
        <v>3</v>
      </c>
      <c r="S1100" s="58">
        <v>0.35</v>
      </c>
      <c r="T1100" s="57">
        <v>46163</v>
      </c>
      <c r="U1100" s="49">
        <v>7</v>
      </c>
      <c r="V1100" s="42">
        <v>16</v>
      </c>
      <c r="W1100" s="40">
        <v>9</v>
      </c>
      <c r="X1100" s="59">
        <v>10260</v>
      </c>
      <c r="Y1100" s="40">
        <v>6</v>
      </c>
      <c r="Z1100" s="56">
        <v>0</v>
      </c>
    </row>
    <row r="1101" spans="1:26" x14ac:dyDescent="0.25">
      <c r="A1101" s="38">
        <f>IFERROR(VLOOKUP(InteliPar[[#This Row],[Nombre de Articulo]],Productos[],4,FALSE),"00 Falta Info")</f>
        <v>0</v>
      </c>
      <c r="B1101" s="34" t="str">
        <f>IFERROR(VLOOKUP(InteliPar[[#This Row],[Nombre de Articulo]],Productos[],3,FALSE),"00 Falta Info")</f>
        <v>Postres</v>
      </c>
      <c r="C1101" s="34" t="str">
        <f>IFERROR(VLOOKUP(InteliPar[[#This Row],[Nombre de Articulo]],Productos[],2,FALSE),"00 Falta Info")</f>
        <v>Tortas</v>
      </c>
      <c r="D1101" s="55">
        <v>46169</v>
      </c>
      <c r="E1101" s="39" t="s">
        <v>135</v>
      </c>
      <c r="F1101" s="40">
        <v>4</v>
      </c>
      <c r="G1101" s="56">
        <v>3808</v>
      </c>
      <c r="H1101" s="42">
        <v>14</v>
      </c>
      <c r="I1101" s="43">
        <v>1</v>
      </c>
      <c r="J1101" s="56">
        <v>272</v>
      </c>
      <c r="K1101" s="40">
        <v>6</v>
      </c>
      <c r="L1101" s="45" t="s">
        <v>440</v>
      </c>
      <c r="M1101" s="46" t="s">
        <v>455</v>
      </c>
      <c r="N1101" s="40">
        <v>0</v>
      </c>
      <c r="O1101" s="57">
        <v>46156</v>
      </c>
      <c r="P1101" s="57">
        <v>46162</v>
      </c>
      <c r="Q1101" s="49">
        <v>7</v>
      </c>
      <c r="R1101" s="49">
        <v>3</v>
      </c>
      <c r="S1101" s="58">
        <v>0.35</v>
      </c>
      <c r="T1101" s="57">
        <v>46163</v>
      </c>
      <c r="U1101" s="49">
        <v>7</v>
      </c>
      <c r="V1101" s="42">
        <v>12</v>
      </c>
      <c r="W1101" s="40">
        <v>0</v>
      </c>
      <c r="X1101" s="59">
        <v>0</v>
      </c>
      <c r="Y1101" s="40">
        <v>16</v>
      </c>
      <c r="Z1101" s="56">
        <v>0</v>
      </c>
    </row>
    <row r="1102" spans="1:26" x14ac:dyDescent="0.25">
      <c r="A1102" s="38">
        <f>IFERROR(VLOOKUP(InteliPar[[#This Row],[Nombre de Articulo]],Productos[],4,FALSE),"00 Falta Info")</f>
        <v>0</v>
      </c>
      <c r="B1102" s="34" t="str">
        <f>IFERROR(VLOOKUP(InteliPar[[#This Row],[Nombre de Articulo]],Productos[],3,FALSE),"00 Falta Info")</f>
        <v>Colación</v>
      </c>
      <c r="C1102" s="34" t="str">
        <f>IFERROR(VLOOKUP(InteliPar[[#This Row],[Nombre de Articulo]],Productos[],2,FALSE),"00 Falta Info")</f>
        <v>Colacion</v>
      </c>
      <c r="D1102" s="55">
        <v>46169</v>
      </c>
      <c r="E1102" s="39" t="s">
        <v>137</v>
      </c>
      <c r="F1102" s="40">
        <v>4</v>
      </c>
      <c r="G1102" s="56">
        <v>19960</v>
      </c>
      <c r="H1102" s="42">
        <v>4</v>
      </c>
      <c r="I1102" s="43" t="s">
        <v>73</v>
      </c>
      <c r="J1102" s="56">
        <v>4990</v>
      </c>
      <c r="K1102" s="40">
        <v>6.9</v>
      </c>
      <c r="L1102" s="45" t="s">
        <v>74</v>
      </c>
      <c r="M1102" s="46" t="s">
        <v>441</v>
      </c>
      <c r="N1102" s="40">
        <v>0</v>
      </c>
      <c r="O1102" s="57">
        <v>46156</v>
      </c>
      <c r="P1102" s="57">
        <v>46162</v>
      </c>
      <c r="Q1102" s="49">
        <v>7</v>
      </c>
      <c r="R1102" s="49">
        <v>3</v>
      </c>
      <c r="S1102" s="58">
        <v>0.35</v>
      </c>
      <c r="T1102" s="57">
        <v>46163</v>
      </c>
      <c r="U1102" s="49">
        <v>7</v>
      </c>
      <c r="V1102" s="42">
        <v>14</v>
      </c>
      <c r="W1102" s="40">
        <v>10</v>
      </c>
      <c r="X1102" s="59">
        <v>49900</v>
      </c>
      <c r="Y1102" s="40">
        <v>4</v>
      </c>
      <c r="Z1102" s="56">
        <v>0</v>
      </c>
    </row>
    <row r="1103" spans="1:26" x14ac:dyDescent="0.25">
      <c r="A1103" s="38">
        <f>IFERROR(VLOOKUP(InteliPar[[#This Row],[Nombre de Articulo]],Productos[],4,FALSE),"00 Falta Info")</f>
        <v>0</v>
      </c>
      <c r="B1103" s="34" t="str">
        <f>IFERROR(VLOOKUP(InteliPar[[#This Row],[Nombre de Articulo]],Productos[],3,FALSE),"00 Falta Info")</f>
        <v>Colación</v>
      </c>
      <c r="C1103" s="34" t="str">
        <f>IFERROR(VLOOKUP(InteliPar[[#This Row],[Nombre de Articulo]],Productos[],2,FALSE),"00 Falta Info")</f>
        <v>Colacion</v>
      </c>
      <c r="D1103" s="55">
        <v>46169</v>
      </c>
      <c r="E1103" s="39" t="s">
        <v>141</v>
      </c>
      <c r="F1103" s="40"/>
      <c r="G1103" s="56"/>
      <c r="H1103" s="42"/>
      <c r="I1103" s="43" t="s">
        <v>73</v>
      </c>
      <c r="J1103" s="56"/>
      <c r="K1103" s="40">
        <v>1.6</v>
      </c>
      <c r="L1103" s="45" t="s">
        <v>74</v>
      </c>
      <c r="M1103" s="46" t="s">
        <v>456</v>
      </c>
      <c r="N1103" s="40">
        <v>0</v>
      </c>
      <c r="O1103" s="57">
        <v>46156</v>
      </c>
      <c r="P1103" s="57">
        <v>46162</v>
      </c>
      <c r="Q1103" s="49">
        <v>7</v>
      </c>
      <c r="R1103" s="49">
        <v>3</v>
      </c>
      <c r="S1103" s="58">
        <v>0.35</v>
      </c>
      <c r="T1103" s="57">
        <v>46163</v>
      </c>
      <c r="U1103" s="49">
        <v>7</v>
      </c>
      <c r="V1103" s="42">
        <v>4</v>
      </c>
      <c r="W1103" s="40">
        <v>4</v>
      </c>
      <c r="X1103" s="59">
        <v>0</v>
      </c>
      <c r="Y1103" s="40">
        <v>0</v>
      </c>
      <c r="Z1103" s="56">
        <v>0</v>
      </c>
    </row>
    <row r="1104" spans="1:26" x14ac:dyDescent="0.25">
      <c r="A1104" s="38">
        <f>IFERROR(VLOOKUP(InteliPar[[#This Row],[Nombre de Articulo]],Productos[],4,FALSE),"00 Falta Info")</f>
        <v>0</v>
      </c>
      <c r="B1104" s="34" t="str">
        <f>IFERROR(VLOOKUP(InteliPar[[#This Row],[Nombre de Articulo]],Productos[],3,FALSE),"00 Falta Info")</f>
        <v>Colación</v>
      </c>
      <c r="C1104" s="34" t="str">
        <f>IFERROR(VLOOKUP(InteliPar[[#This Row],[Nombre de Articulo]],Productos[],2,FALSE),"00 Falta Info")</f>
        <v>Colacion</v>
      </c>
      <c r="D1104" s="55">
        <v>46169</v>
      </c>
      <c r="E1104" s="39" t="s">
        <v>139</v>
      </c>
      <c r="F1104" s="40">
        <v>11.6</v>
      </c>
      <c r="G1104" s="56">
        <v>38739</v>
      </c>
      <c r="H1104" s="42">
        <v>11.1</v>
      </c>
      <c r="I1104" s="43" t="s">
        <v>73</v>
      </c>
      <c r="J1104" s="56">
        <v>3490</v>
      </c>
      <c r="K1104" s="40">
        <v>5.9</v>
      </c>
      <c r="L1104" s="45" t="s">
        <v>74</v>
      </c>
      <c r="M1104" s="46" t="s">
        <v>437</v>
      </c>
      <c r="N1104" s="40">
        <v>0</v>
      </c>
      <c r="O1104" s="57">
        <v>46156</v>
      </c>
      <c r="P1104" s="57">
        <v>46162</v>
      </c>
      <c r="Q1104" s="49">
        <v>7</v>
      </c>
      <c r="R1104" s="49">
        <v>3</v>
      </c>
      <c r="S1104" s="58">
        <v>0.35</v>
      </c>
      <c r="T1104" s="57">
        <v>46163</v>
      </c>
      <c r="U1104" s="49">
        <v>7</v>
      </c>
      <c r="V1104" s="42">
        <v>12</v>
      </c>
      <c r="W1104" s="40">
        <v>1</v>
      </c>
      <c r="X1104" s="59">
        <v>3490</v>
      </c>
      <c r="Y1104" s="40">
        <v>13</v>
      </c>
      <c r="Z1104" s="56">
        <v>0</v>
      </c>
    </row>
    <row r="1105" spans="1:26" x14ac:dyDescent="0.25">
      <c r="A1105" s="38">
        <f>IFERROR(VLOOKUP(InteliPar[[#This Row],[Nombre de Articulo]],Productos[],4,FALSE),"00 Falta Info")</f>
        <v>0</v>
      </c>
      <c r="B1105" s="34" t="str">
        <f>IFERROR(VLOOKUP(InteliPar[[#This Row],[Nombre de Articulo]],Productos[],3,FALSE),"00 Falta Info")</f>
        <v>Colación</v>
      </c>
      <c r="C1105" s="34" t="str">
        <f>IFERROR(VLOOKUP(InteliPar[[#This Row],[Nombre de Articulo]],Productos[],2,FALSE),"00 Falta Info")</f>
        <v>Colacion</v>
      </c>
      <c r="D1105" s="55">
        <v>46169</v>
      </c>
      <c r="E1105" s="39" t="s">
        <v>140</v>
      </c>
      <c r="F1105" s="40"/>
      <c r="G1105" s="56"/>
      <c r="H1105" s="42"/>
      <c r="I1105" s="43" t="s">
        <v>73</v>
      </c>
      <c r="J1105" s="56"/>
      <c r="K1105" s="40">
        <v>4.5</v>
      </c>
      <c r="L1105" s="45" t="s">
        <v>74</v>
      </c>
      <c r="M1105" s="46" t="s">
        <v>437</v>
      </c>
      <c r="N1105" s="40">
        <v>0</v>
      </c>
      <c r="O1105" s="57">
        <v>46156</v>
      </c>
      <c r="P1105" s="57">
        <v>46162</v>
      </c>
      <c r="Q1105" s="49">
        <v>7</v>
      </c>
      <c r="R1105" s="49">
        <v>3</v>
      </c>
      <c r="S1105" s="58">
        <v>0.35</v>
      </c>
      <c r="T1105" s="57">
        <v>46163</v>
      </c>
      <c r="U1105" s="49">
        <v>7</v>
      </c>
      <c r="V1105" s="42">
        <v>9</v>
      </c>
      <c r="W1105" s="40">
        <v>9</v>
      </c>
      <c r="X1105" s="59">
        <v>0</v>
      </c>
      <c r="Y1105" s="40">
        <v>0</v>
      </c>
      <c r="Z1105" s="56">
        <v>0</v>
      </c>
    </row>
    <row r="1106" spans="1:26" x14ac:dyDescent="0.25">
      <c r="A1106" s="38">
        <f>IFERROR(VLOOKUP(InteliPar[[#This Row],[Nombre de Articulo]],Productos[],4,FALSE),"00 Falta Info")</f>
        <v>0</v>
      </c>
      <c r="B1106" s="34" t="str">
        <f>IFERROR(VLOOKUP(InteliPar[[#This Row],[Nombre de Articulo]],Productos[],3,FALSE),"00 Falta Info")</f>
        <v>Aves</v>
      </c>
      <c r="C1106" s="34" t="str">
        <f>IFERROR(VLOOKUP(InteliPar[[#This Row],[Nombre de Articulo]],Productos[],2,FALSE),"00 Falta Info")</f>
        <v>Pollo</v>
      </c>
      <c r="D1106" s="55">
        <v>46176</v>
      </c>
      <c r="E1106" s="39" t="s">
        <v>71</v>
      </c>
      <c r="F1106" s="40">
        <v>2.8</v>
      </c>
      <c r="G1106" s="56">
        <v>93724.9</v>
      </c>
      <c r="H1106" s="42">
        <v>25.68</v>
      </c>
      <c r="I1106" s="43" t="s">
        <v>73</v>
      </c>
      <c r="J1106" s="56">
        <v>3649.42</v>
      </c>
      <c r="K1106" s="40">
        <v>5.4</v>
      </c>
      <c r="L1106" s="45" t="s">
        <v>74</v>
      </c>
      <c r="M1106" s="46" t="s">
        <v>437</v>
      </c>
      <c r="N1106" s="40">
        <v>0</v>
      </c>
      <c r="O1106" s="57">
        <v>46163</v>
      </c>
      <c r="P1106" s="57">
        <v>46169</v>
      </c>
      <c r="Q1106" s="49">
        <v>7</v>
      </c>
      <c r="R1106" s="49">
        <v>3</v>
      </c>
      <c r="S1106" s="58">
        <v>0.35</v>
      </c>
      <c r="T1106" s="57">
        <v>46170</v>
      </c>
      <c r="U1106" s="49">
        <v>7</v>
      </c>
      <c r="V1106" s="42">
        <v>11</v>
      </c>
      <c r="W1106" s="40">
        <v>0</v>
      </c>
      <c r="X1106" s="59">
        <v>0</v>
      </c>
      <c r="Y1106" s="40">
        <v>33</v>
      </c>
      <c r="Z1106" s="56">
        <v>43636.636285714289</v>
      </c>
    </row>
    <row r="1107" spans="1:26" x14ac:dyDescent="0.25">
      <c r="A1107" s="38">
        <f>IFERROR(VLOOKUP(InteliPar[[#This Row],[Nombre de Articulo]],Productos[],4,FALSE),"00 Falta Info")</f>
        <v>0</v>
      </c>
      <c r="B1107" s="34" t="str">
        <f>IFERROR(VLOOKUP(InteliPar[[#This Row],[Nombre de Articulo]],Productos[],3,FALSE),"00 Falta Info")</f>
        <v>Carnes</v>
      </c>
      <c r="C1107" s="34" t="str">
        <f>IFERROR(VLOOKUP(InteliPar[[#This Row],[Nombre de Articulo]],Productos[],2,FALSE),"00 Falta Info")</f>
        <v>Vacuno</v>
      </c>
      <c r="D1107" s="55">
        <v>46176</v>
      </c>
      <c r="E1107" s="39" t="s">
        <v>103</v>
      </c>
      <c r="F1107" s="40">
        <v>6</v>
      </c>
      <c r="G1107" s="56">
        <v>2257700</v>
      </c>
      <c r="H1107" s="42">
        <v>211</v>
      </c>
      <c r="I1107" s="43" t="s">
        <v>458</v>
      </c>
      <c r="J1107" s="56">
        <v>10700</v>
      </c>
      <c r="K1107" s="40">
        <v>98</v>
      </c>
      <c r="L1107" s="45" t="s">
        <v>440</v>
      </c>
      <c r="M1107" s="46" t="s">
        <v>441</v>
      </c>
      <c r="N1107" s="40">
        <v>60</v>
      </c>
      <c r="O1107" s="57">
        <v>46163</v>
      </c>
      <c r="P1107" s="57">
        <v>46169</v>
      </c>
      <c r="Q1107" s="49">
        <v>7</v>
      </c>
      <c r="R1107" s="49">
        <v>3</v>
      </c>
      <c r="S1107" s="58">
        <v>0.35</v>
      </c>
      <c r="T1107" s="57">
        <v>46170</v>
      </c>
      <c r="U1107" s="49">
        <v>7</v>
      </c>
      <c r="V1107" s="42">
        <v>189</v>
      </c>
      <c r="W1107" s="40">
        <v>0</v>
      </c>
      <c r="X1107" s="59">
        <v>0</v>
      </c>
      <c r="Y1107" s="40">
        <v>15</v>
      </c>
      <c r="Z1107" s="56">
        <v>0</v>
      </c>
    </row>
    <row r="1108" spans="1:26" x14ac:dyDescent="0.25">
      <c r="A1108" s="38">
        <f>IFERROR(VLOOKUP(InteliPar[[#This Row],[Nombre de Articulo]],Productos[],4,FALSE),"00 Falta Info")</f>
        <v>0</v>
      </c>
      <c r="B1108" s="34" t="str">
        <f>IFERROR(VLOOKUP(InteliPar[[#This Row],[Nombre de Articulo]],Productos[],3,FALSE),"00 Falta Info")</f>
        <v>Carnes</v>
      </c>
      <c r="C1108" s="34" t="str">
        <f>IFERROR(VLOOKUP(InteliPar[[#This Row],[Nombre de Articulo]],Productos[],2,FALSE),"00 Falta Info")</f>
        <v>Vacuno</v>
      </c>
      <c r="D1108" s="55">
        <v>46176</v>
      </c>
      <c r="E1108" s="39" t="s">
        <v>84</v>
      </c>
      <c r="F1108" s="40">
        <v>24.2</v>
      </c>
      <c r="G1108" s="56">
        <v>869459</v>
      </c>
      <c r="H1108" s="42">
        <v>56.09</v>
      </c>
      <c r="I1108" s="43" t="s">
        <v>73</v>
      </c>
      <c r="J1108" s="56">
        <v>15502.13</v>
      </c>
      <c r="K1108" s="40">
        <v>24.2</v>
      </c>
      <c r="L1108" s="45" t="s">
        <v>74</v>
      </c>
      <c r="M1108" s="46" t="s">
        <v>459</v>
      </c>
      <c r="N1108" s="40">
        <v>44.3</v>
      </c>
      <c r="O1108" s="57">
        <v>46163</v>
      </c>
      <c r="P1108" s="57">
        <v>46169</v>
      </c>
      <c r="Q1108" s="49">
        <v>7</v>
      </c>
      <c r="R1108" s="49">
        <v>3</v>
      </c>
      <c r="S1108" s="58">
        <v>0.35</v>
      </c>
      <c r="T1108" s="57">
        <v>46170</v>
      </c>
      <c r="U1108" s="49">
        <v>7</v>
      </c>
      <c r="V1108" s="42">
        <v>47</v>
      </c>
      <c r="W1108" s="40">
        <v>0</v>
      </c>
      <c r="X1108" s="59">
        <v>0</v>
      </c>
      <c r="Y1108" s="40">
        <v>16</v>
      </c>
      <c r="Z1108" s="56">
        <v>0</v>
      </c>
    </row>
    <row r="1109" spans="1:26" x14ac:dyDescent="0.25">
      <c r="A1109" s="38">
        <f>IFERROR(VLOOKUP(InteliPar[[#This Row],[Nombre de Articulo]],Productos[],4,FALSE),"00 Falta Info")</f>
        <v>0</v>
      </c>
      <c r="B1109" s="34" t="str">
        <f>IFERROR(VLOOKUP(InteliPar[[#This Row],[Nombre de Articulo]],Productos[],3,FALSE),"00 Falta Info")</f>
        <v>Carnes</v>
      </c>
      <c r="C1109" s="34" t="str">
        <f>IFERROR(VLOOKUP(InteliPar[[#This Row],[Nombre de Articulo]],Productos[],2,FALSE),"00 Falta Info")</f>
        <v>Vacuno</v>
      </c>
      <c r="D1109" s="55">
        <v>46176</v>
      </c>
      <c r="E1109" s="39" t="s">
        <v>104</v>
      </c>
      <c r="F1109" s="40">
        <v>13</v>
      </c>
      <c r="G1109" s="56">
        <v>170000</v>
      </c>
      <c r="H1109" s="42">
        <v>20</v>
      </c>
      <c r="I1109" s="43" t="s">
        <v>458</v>
      </c>
      <c r="J1109" s="56">
        <v>8500</v>
      </c>
      <c r="K1109" s="40">
        <v>22</v>
      </c>
      <c r="L1109" s="45" t="s">
        <v>440</v>
      </c>
      <c r="M1109" s="46" t="s">
        <v>441</v>
      </c>
      <c r="N1109" s="40">
        <v>20</v>
      </c>
      <c r="O1109" s="57">
        <v>46163</v>
      </c>
      <c r="P1109" s="57">
        <v>46169</v>
      </c>
      <c r="Q1109" s="49">
        <v>7</v>
      </c>
      <c r="R1109" s="49">
        <v>3</v>
      </c>
      <c r="S1109" s="58">
        <v>0.35</v>
      </c>
      <c r="T1109" s="57">
        <v>46170</v>
      </c>
      <c r="U1109" s="49">
        <v>7</v>
      </c>
      <c r="V1109" s="42">
        <v>43</v>
      </c>
      <c r="W1109" s="40">
        <v>23</v>
      </c>
      <c r="X1109" s="59">
        <v>195500</v>
      </c>
      <c r="Y1109" s="40">
        <v>6</v>
      </c>
      <c r="Z1109" s="56">
        <v>0</v>
      </c>
    </row>
    <row r="1110" spans="1:26" x14ac:dyDescent="0.25">
      <c r="A1110" s="38">
        <f>IFERROR(VLOOKUP(InteliPar[[#This Row],[Nombre de Articulo]],Productos[],4,FALSE),"00 Falta Info")</f>
        <v>0</v>
      </c>
      <c r="B1110" s="34" t="str">
        <f>IFERROR(VLOOKUP(InteliPar[[#This Row],[Nombre de Articulo]],Productos[],3,FALSE),"00 Falta Info")</f>
        <v>Carnes</v>
      </c>
      <c r="C1110" s="34" t="str">
        <f>IFERROR(VLOOKUP(InteliPar[[#This Row],[Nombre de Articulo]],Productos[],2,FALSE),"00 Falta Info")</f>
        <v>Vacuno</v>
      </c>
      <c r="D1110" s="55">
        <v>46176</v>
      </c>
      <c r="E1110" s="39" t="s">
        <v>105</v>
      </c>
      <c r="F1110" s="40">
        <v>2</v>
      </c>
      <c r="G1110" s="56">
        <v>121365</v>
      </c>
      <c r="H1110" s="42">
        <v>13.49</v>
      </c>
      <c r="I1110" s="43" t="s">
        <v>73</v>
      </c>
      <c r="J1110" s="56">
        <v>8997.9699999999993</v>
      </c>
      <c r="K1110" s="40">
        <v>6.1</v>
      </c>
      <c r="L1110" s="45" t="s">
        <v>74</v>
      </c>
      <c r="M1110" s="46" t="s">
        <v>441</v>
      </c>
      <c r="N1110" s="40">
        <v>7</v>
      </c>
      <c r="O1110" s="57">
        <v>46163</v>
      </c>
      <c r="P1110" s="57">
        <v>46169</v>
      </c>
      <c r="Q1110" s="49">
        <v>7</v>
      </c>
      <c r="R1110" s="49">
        <v>3</v>
      </c>
      <c r="S1110" s="58">
        <v>0.35</v>
      </c>
      <c r="T1110" s="57">
        <v>46170</v>
      </c>
      <c r="U1110" s="49">
        <v>7</v>
      </c>
      <c r="V1110" s="42">
        <v>12</v>
      </c>
      <c r="W1110" s="40">
        <v>0</v>
      </c>
      <c r="X1110" s="59">
        <v>0</v>
      </c>
      <c r="Y1110" s="40">
        <v>15</v>
      </c>
      <c r="Z1110" s="56">
        <v>0</v>
      </c>
    </row>
    <row r="1111" spans="1:26" x14ac:dyDescent="0.25">
      <c r="A1111" s="38">
        <f>IFERROR(VLOOKUP(InteliPar[[#This Row],[Nombre de Articulo]],Productos[],4,FALSE),"00 Falta Info")</f>
        <v>0</v>
      </c>
      <c r="B1111" s="34" t="str">
        <f>IFERROR(VLOOKUP(InteliPar[[#This Row],[Nombre de Articulo]],Productos[],3,FALSE),"00 Falta Info")</f>
        <v>Carnes</v>
      </c>
      <c r="C1111" s="34" t="str">
        <f>IFERROR(VLOOKUP(InteliPar[[#This Row],[Nombre de Articulo]],Productos[],2,FALSE),"00 Falta Info")</f>
        <v>Vacuno</v>
      </c>
      <c r="D1111" s="55">
        <v>46176</v>
      </c>
      <c r="E1111" s="39" t="s">
        <v>160</v>
      </c>
      <c r="F1111" s="40">
        <v>38</v>
      </c>
      <c r="G1111" s="56">
        <v>479551</v>
      </c>
      <c r="H1111" s="42">
        <v>69</v>
      </c>
      <c r="I1111" s="43" t="s">
        <v>462</v>
      </c>
      <c r="J1111" s="56">
        <v>6950.01</v>
      </c>
      <c r="K1111" s="40">
        <v>38.700000000000003</v>
      </c>
      <c r="L1111" s="45" t="s">
        <v>443</v>
      </c>
      <c r="M1111" s="46" t="s">
        <v>441</v>
      </c>
      <c r="N1111" s="40">
        <v>0</v>
      </c>
      <c r="O1111" s="57">
        <v>46163</v>
      </c>
      <c r="P1111" s="57">
        <v>46169</v>
      </c>
      <c r="Q1111" s="49">
        <v>7</v>
      </c>
      <c r="R1111" s="49">
        <v>3</v>
      </c>
      <c r="S1111" s="58">
        <v>0.35</v>
      </c>
      <c r="T1111" s="57">
        <v>46170</v>
      </c>
      <c r="U1111" s="49">
        <v>7</v>
      </c>
      <c r="V1111" s="42">
        <v>75</v>
      </c>
      <c r="W1111" s="40">
        <v>6</v>
      </c>
      <c r="X1111" s="59">
        <v>41700.06</v>
      </c>
      <c r="Y1111" s="40">
        <v>12</v>
      </c>
      <c r="Z1111" s="56">
        <v>0</v>
      </c>
    </row>
    <row r="1112" spans="1:26" x14ac:dyDescent="0.25">
      <c r="A1112" s="38">
        <f>IFERROR(VLOOKUP(InteliPar[[#This Row],[Nombre de Articulo]],Productos[],4,FALSE),"00 Falta Info")</f>
        <v>0</v>
      </c>
      <c r="B1112" s="34" t="str">
        <f>IFERROR(VLOOKUP(InteliPar[[#This Row],[Nombre de Articulo]],Productos[],3,FALSE),"00 Falta Info")</f>
        <v>Carnes</v>
      </c>
      <c r="C1112" s="34" t="str">
        <f>IFERROR(VLOOKUP(InteliPar[[#This Row],[Nombre de Articulo]],Productos[],2,FALSE),"00 Falta Info")</f>
        <v>Vacuno</v>
      </c>
      <c r="D1112" s="55">
        <v>46176</v>
      </c>
      <c r="E1112" s="39" t="s">
        <v>106</v>
      </c>
      <c r="F1112" s="40">
        <v>10</v>
      </c>
      <c r="G1112" s="56">
        <v>105000</v>
      </c>
      <c r="H1112" s="42">
        <v>35</v>
      </c>
      <c r="I1112" s="43" t="s">
        <v>439</v>
      </c>
      <c r="J1112" s="56">
        <v>3000</v>
      </c>
      <c r="K1112" s="40">
        <v>23</v>
      </c>
      <c r="L1112" s="45" t="s">
        <v>443</v>
      </c>
      <c r="M1112" s="46" t="s">
        <v>441</v>
      </c>
      <c r="N1112" s="40">
        <v>20</v>
      </c>
      <c r="O1112" s="57">
        <v>46163</v>
      </c>
      <c r="P1112" s="57">
        <v>46169</v>
      </c>
      <c r="Q1112" s="49">
        <v>7</v>
      </c>
      <c r="R1112" s="49">
        <v>3</v>
      </c>
      <c r="S1112" s="58">
        <v>0.35</v>
      </c>
      <c r="T1112" s="57">
        <v>46170</v>
      </c>
      <c r="U1112" s="49">
        <v>7</v>
      </c>
      <c r="V1112" s="42">
        <v>45</v>
      </c>
      <c r="W1112" s="40">
        <v>10</v>
      </c>
      <c r="X1112" s="59">
        <v>30000</v>
      </c>
      <c r="Y1112" s="40">
        <v>11</v>
      </c>
      <c r="Z1112" s="56">
        <v>0</v>
      </c>
    </row>
    <row r="1113" spans="1:26" x14ac:dyDescent="0.25">
      <c r="A1113" s="38">
        <f>IFERROR(VLOOKUP(InteliPar[[#This Row],[Nombre de Articulo]],Productos[],4,FALSE),"00 Falta Info")</f>
        <v>0</v>
      </c>
      <c r="B1113" s="34" t="str">
        <f>IFERROR(VLOOKUP(InteliPar[[#This Row],[Nombre de Articulo]],Productos[],3,FALSE),"00 Falta Info")</f>
        <v>Pescado</v>
      </c>
      <c r="C1113" s="34" t="str">
        <f>IFERROR(VLOOKUP(InteliPar[[#This Row],[Nombre de Articulo]],Productos[],2,FALSE),"00 Falta Info")</f>
        <v>Pescado</v>
      </c>
      <c r="D1113" s="55">
        <v>46176</v>
      </c>
      <c r="E1113" s="39" t="s">
        <v>86</v>
      </c>
      <c r="F1113" s="40">
        <v>29.7</v>
      </c>
      <c r="G1113" s="56">
        <v>152958</v>
      </c>
      <c r="H1113" s="42">
        <v>16.100000000000001</v>
      </c>
      <c r="I1113" s="43" t="s">
        <v>73</v>
      </c>
      <c r="J1113" s="56">
        <v>9500</v>
      </c>
      <c r="K1113" s="40">
        <v>29.7</v>
      </c>
      <c r="L1113" s="45" t="s">
        <v>74</v>
      </c>
      <c r="M1113" s="46" t="s">
        <v>444</v>
      </c>
      <c r="N1113" s="40">
        <v>19</v>
      </c>
      <c r="O1113" s="57">
        <v>46163</v>
      </c>
      <c r="P1113" s="57">
        <v>46169</v>
      </c>
      <c r="Q1113" s="49">
        <v>7</v>
      </c>
      <c r="R1113" s="49">
        <v>3</v>
      </c>
      <c r="S1113" s="58">
        <v>0.35</v>
      </c>
      <c r="T1113" s="57">
        <v>46170</v>
      </c>
      <c r="U1113" s="49">
        <v>7</v>
      </c>
      <c r="V1113" s="42">
        <v>58</v>
      </c>
      <c r="W1113" s="40">
        <v>42</v>
      </c>
      <c r="X1113" s="59">
        <v>399000</v>
      </c>
      <c r="Y1113" s="40">
        <v>4</v>
      </c>
      <c r="Z1113" s="56">
        <v>0</v>
      </c>
    </row>
    <row r="1114" spans="1:26" x14ac:dyDescent="0.25">
      <c r="A1114" s="38">
        <f>IFERROR(VLOOKUP(InteliPar[[#This Row],[Nombre de Articulo]],Productos[],4,FALSE),"00 Falta Info")</f>
        <v>0</v>
      </c>
      <c r="B1114" s="34" t="str">
        <f>IFERROR(VLOOKUP(InteliPar[[#This Row],[Nombre de Articulo]],Productos[],3,FALSE),"00 Falta Info")</f>
        <v>Pescado</v>
      </c>
      <c r="C1114" s="34" t="str">
        <f>IFERROR(VLOOKUP(InteliPar[[#This Row],[Nombre de Articulo]],Productos[],2,FALSE),"00 Falta Info")</f>
        <v>Pescado</v>
      </c>
      <c r="D1114" s="55">
        <v>46176</v>
      </c>
      <c r="E1114" s="39" t="s">
        <v>107</v>
      </c>
      <c r="F1114" s="40">
        <v>5.8</v>
      </c>
      <c r="G1114" s="56">
        <v>119566</v>
      </c>
      <c r="H1114" s="42">
        <v>12.52</v>
      </c>
      <c r="I1114" s="43" t="s">
        <v>73</v>
      </c>
      <c r="J1114" s="56">
        <v>9549.9699999999993</v>
      </c>
      <c r="K1114" s="40">
        <v>6.2</v>
      </c>
      <c r="L1114" s="45" t="s">
        <v>74</v>
      </c>
      <c r="M1114" s="46" t="s">
        <v>444</v>
      </c>
      <c r="N1114" s="40">
        <v>0</v>
      </c>
      <c r="O1114" s="57">
        <v>46163</v>
      </c>
      <c r="P1114" s="57">
        <v>46169</v>
      </c>
      <c r="Q1114" s="49">
        <v>7</v>
      </c>
      <c r="R1114" s="49">
        <v>3</v>
      </c>
      <c r="S1114" s="58">
        <v>0.35</v>
      </c>
      <c r="T1114" s="57">
        <v>46170</v>
      </c>
      <c r="U1114" s="49">
        <v>7</v>
      </c>
      <c r="V1114" s="42">
        <v>12</v>
      </c>
      <c r="W1114" s="40">
        <v>0</v>
      </c>
      <c r="X1114" s="59">
        <v>0</v>
      </c>
      <c r="Y1114" s="40">
        <v>14</v>
      </c>
      <c r="Z1114" s="56">
        <v>0</v>
      </c>
    </row>
    <row r="1115" spans="1:26" x14ac:dyDescent="0.25">
      <c r="A1115" s="38">
        <f>IFERROR(VLOOKUP(InteliPar[[#This Row],[Nombre de Articulo]],Productos[],4,FALSE),"00 Falta Info")</f>
        <v>0</v>
      </c>
      <c r="B1115" s="34" t="str">
        <f>IFERROR(VLOOKUP(InteliPar[[#This Row],[Nombre de Articulo]],Productos[],3,FALSE),"00 Falta Info")</f>
        <v>Pescado</v>
      </c>
      <c r="C1115" s="34" t="str">
        <f>IFERROR(VLOOKUP(InteliPar[[#This Row],[Nombre de Articulo]],Productos[],2,FALSE),"00 Falta Info")</f>
        <v>Pescado</v>
      </c>
      <c r="D1115" s="55">
        <v>46176</v>
      </c>
      <c r="E1115" s="39" t="s">
        <v>109</v>
      </c>
      <c r="F1115" s="40">
        <v>13.9</v>
      </c>
      <c r="G1115" s="56">
        <v>759033</v>
      </c>
      <c r="H1115" s="42">
        <v>65.180000000000007</v>
      </c>
      <c r="I1115" s="43" t="s">
        <v>73</v>
      </c>
      <c r="J1115" s="56">
        <v>11645.89</v>
      </c>
      <c r="K1115" s="40">
        <v>20.9</v>
      </c>
      <c r="L1115" s="45" t="s">
        <v>74</v>
      </c>
      <c r="M1115" s="46" t="s">
        <v>444</v>
      </c>
      <c r="N1115" s="40">
        <v>32.200000000000003</v>
      </c>
      <c r="O1115" s="57">
        <v>46163</v>
      </c>
      <c r="P1115" s="57">
        <v>46169</v>
      </c>
      <c r="Q1115" s="49">
        <v>7</v>
      </c>
      <c r="R1115" s="49">
        <v>3</v>
      </c>
      <c r="S1115" s="58">
        <v>0.35</v>
      </c>
      <c r="T1115" s="57">
        <v>46170</v>
      </c>
      <c r="U1115" s="49">
        <v>7</v>
      </c>
      <c r="V1115" s="42">
        <v>41</v>
      </c>
      <c r="W1115" s="40">
        <v>0</v>
      </c>
      <c r="X1115" s="59">
        <v>0</v>
      </c>
      <c r="Y1115" s="40">
        <v>22</v>
      </c>
      <c r="Z1115" s="56">
        <v>156470.85064285711</v>
      </c>
    </row>
    <row r="1116" spans="1:26" x14ac:dyDescent="0.25">
      <c r="A1116" s="38">
        <f>IFERROR(VLOOKUP(InteliPar[[#This Row],[Nombre de Articulo]],Productos[],4,FALSE),"00 Falta Info")</f>
        <v>0</v>
      </c>
      <c r="B1116" s="34" t="str">
        <f>IFERROR(VLOOKUP(InteliPar[[#This Row],[Nombre de Articulo]],Productos[],3,FALSE),"00 Falta Info")</f>
        <v>Pescado</v>
      </c>
      <c r="C1116" s="34" t="str">
        <f>IFERROR(VLOOKUP(InteliPar[[#This Row],[Nombre de Articulo]],Productos[],2,FALSE),"00 Falta Info")</f>
        <v>Pescado</v>
      </c>
      <c r="D1116" s="55">
        <v>46176</v>
      </c>
      <c r="E1116" s="39" t="s">
        <v>161</v>
      </c>
      <c r="F1116" s="40"/>
      <c r="G1116" s="56"/>
      <c r="H1116" s="42"/>
      <c r="I1116" s="43" t="s">
        <v>73</v>
      </c>
      <c r="J1116" s="56"/>
      <c r="K1116" s="40">
        <v>0.1</v>
      </c>
      <c r="L1116" s="45" t="s">
        <v>74</v>
      </c>
      <c r="M1116" s="46" t="s">
        <v>445</v>
      </c>
      <c r="N1116" s="40">
        <v>0</v>
      </c>
      <c r="O1116" s="57">
        <v>46163</v>
      </c>
      <c r="P1116" s="57">
        <v>46169</v>
      </c>
      <c r="Q1116" s="49">
        <v>7</v>
      </c>
      <c r="R1116" s="49">
        <v>3</v>
      </c>
      <c r="S1116" s="58">
        <v>0.35</v>
      </c>
      <c r="T1116" s="57">
        <v>46170</v>
      </c>
      <c r="U1116" s="49">
        <v>7</v>
      </c>
      <c r="V1116" s="42">
        <v>1</v>
      </c>
      <c r="W1116" s="40">
        <v>1</v>
      </c>
      <c r="X1116" s="59">
        <v>0</v>
      </c>
      <c r="Y1116" s="40">
        <v>0</v>
      </c>
      <c r="Z1116" s="56">
        <v>0</v>
      </c>
    </row>
    <row r="1117" spans="1:26" x14ac:dyDescent="0.25">
      <c r="A1117" s="38">
        <f>IFERROR(VLOOKUP(InteliPar[[#This Row],[Nombre de Articulo]],Productos[],4,FALSE),"00 Falta Info")</f>
        <v>0</v>
      </c>
      <c r="B1117" s="34" t="str">
        <f>IFERROR(VLOOKUP(InteliPar[[#This Row],[Nombre de Articulo]],Productos[],3,FALSE),"00 Falta Info")</f>
        <v>Pescado</v>
      </c>
      <c r="C1117" s="34" t="str">
        <f>IFERROR(VLOOKUP(InteliPar[[#This Row],[Nombre de Articulo]],Productos[],2,FALSE),"00 Falta Info")</f>
        <v>Pescado</v>
      </c>
      <c r="D1117" s="55">
        <v>46176</v>
      </c>
      <c r="E1117" s="39" t="s">
        <v>108</v>
      </c>
      <c r="F1117" s="40">
        <v>34.6</v>
      </c>
      <c r="G1117" s="56">
        <v>289709</v>
      </c>
      <c r="H1117" s="42">
        <v>34.729999999999997</v>
      </c>
      <c r="I1117" s="43" t="s">
        <v>73</v>
      </c>
      <c r="J1117" s="56">
        <v>8341.5</v>
      </c>
      <c r="K1117" s="40">
        <v>47.4</v>
      </c>
      <c r="L1117" s="45" t="s">
        <v>74</v>
      </c>
      <c r="M1117" s="46" t="s">
        <v>445</v>
      </c>
      <c r="N1117" s="40">
        <v>67.400000000000006</v>
      </c>
      <c r="O1117" s="57">
        <v>46163</v>
      </c>
      <c r="P1117" s="57">
        <v>46169</v>
      </c>
      <c r="Q1117" s="49">
        <v>7</v>
      </c>
      <c r="R1117" s="49">
        <v>3</v>
      </c>
      <c r="S1117" s="58">
        <v>0.35</v>
      </c>
      <c r="T1117" s="57">
        <v>46170</v>
      </c>
      <c r="U1117" s="49">
        <v>7</v>
      </c>
      <c r="V1117" s="42">
        <v>92</v>
      </c>
      <c r="W1117" s="40">
        <v>58</v>
      </c>
      <c r="X1117" s="59">
        <v>483807</v>
      </c>
      <c r="Y1117" s="40">
        <v>5</v>
      </c>
      <c r="Z1117" s="56">
        <v>0</v>
      </c>
    </row>
    <row r="1118" spans="1:26" x14ac:dyDescent="0.25">
      <c r="A1118" s="38">
        <f>IFERROR(VLOOKUP(InteliPar[[#This Row],[Nombre de Articulo]],Productos[],4,FALSE),"00 Falta Info")</f>
        <v>0</v>
      </c>
      <c r="B1118" s="34" t="str">
        <f>IFERROR(VLOOKUP(InteliPar[[#This Row],[Nombre de Articulo]],Productos[],3,FALSE),"00 Falta Info")</f>
        <v>Mariscos</v>
      </c>
      <c r="C1118" s="34" t="str">
        <f>IFERROR(VLOOKUP(InteliPar[[#This Row],[Nombre de Articulo]],Productos[],2,FALSE),"00 Falta Info")</f>
        <v>Mariscos</v>
      </c>
      <c r="D1118" s="55">
        <v>46176</v>
      </c>
      <c r="E1118" s="39" t="s">
        <v>110</v>
      </c>
      <c r="F1118" s="40">
        <v>1.2</v>
      </c>
      <c r="G1118" s="56">
        <v>5572.72</v>
      </c>
      <c r="H1118" s="42">
        <v>2.5099999999999998</v>
      </c>
      <c r="I1118" s="43" t="s">
        <v>73</v>
      </c>
      <c r="J1118" s="56">
        <v>2218</v>
      </c>
      <c r="K1118" s="40">
        <v>10.5</v>
      </c>
      <c r="L1118" s="45" t="s">
        <v>74</v>
      </c>
      <c r="M1118" s="46" t="s">
        <v>460</v>
      </c>
      <c r="N1118" s="40">
        <v>0</v>
      </c>
      <c r="O1118" s="57">
        <v>46163</v>
      </c>
      <c r="P1118" s="57">
        <v>46169</v>
      </c>
      <c r="Q1118" s="49">
        <v>7</v>
      </c>
      <c r="R1118" s="49">
        <v>3</v>
      </c>
      <c r="S1118" s="58">
        <v>0.35</v>
      </c>
      <c r="T1118" s="57">
        <v>46170</v>
      </c>
      <c r="U1118" s="49">
        <v>7</v>
      </c>
      <c r="V1118" s="42">
        <v>21</v>
      </c>
      <c r="W1118" s="40">
        <v>19</v>
      </c>
      <c r="X1118" s="59">
        <v>42142</v>
      </c>
      <c r="Y1118" s="40">
        <v>2</v>
      </c>
      <c r="Z1118" s="56">
        <v>0</v>
      </c>
    </row>
    <row r="1119" spans="1:26" x14ac:dyDescent="0.25">
      <c r="A1119" s="38">
        <f>IFERROR(VLOOKUP(InteliPar[[#This Row],[Nombre de Articulo]],Productos[],4,FALSE),"00 Falta Info")</f>
        <v>0</v>
      </c>
      <c r="B1119" s="34" t="str">
        <f>IFERROR(VLOOKUP(InteliPar[[#This Row],[Nombre de Articulo]],Productos[],3,FALSE),"00 Falta Info")</f>
        <v>Mariscos</v>
      </c>
      <c r="C1119" s="34" t="str">
        <f>IFERROR(VLOOKUP(InteliPar[[#This Row],[Nombre de Articulo]],Productos[],2,FALSE),"00 Falta Info")</f>
        <v>Mariscos</v>
      </c>
      <c r="D1119" s="55">
        <v>46176</v>
      </c>
      <c r="E1119" s="39" t="s">
        <v>111</v>
      </c>
      <c r="F1119" s="40">
        <v>6.5</v>
      </c>
      <c r="G1119" s="56">
        <v>134358</v>
      </c>
      <c r="H1119" s="42">
        <v>20.49</v>
      </c>
      <c r="I1119" s="43" t="s">
        <v>73</v>
      </c>
      <c r="J1119" s="56">
        <v>6557.87</v>
      </c>
      <c r="K1119" s="40">
        <v>10.199999999999999</v>
      </c>
      <c r="L1119" s="45" t="s">
        <v>74</v>
      </c>
      <c r="M1119" s="46" t="s">
        <v>444</v>
      </c>
      <c r="N1119" s="40">
        <v>0</v>
      </c>
      <c r="O1119" s="57">
        <v>46163</v>
      </c>
      <c r="P1119" s="57">
        <v>46169</v>
      </c>
      <c r="Q1119" s="49">
        <v>7</v>
      </c>
      <c r="R1119" s="49">
        <v>3</v>
      </c>
      <c r="S1119" s="58">
        <v>0.35</v>
      </c>
      <c r="T1119" s="57">
        <v>46170</v>
      </c>
      <c r="U1119" s="49">
        <v>7</v>
      </c>
      <c r="V1119" s="42">
        <v>20</v>
      </c>
      <c r="W1119" s="40">
        <v>0</v>
      </c>
      <c r="X1119" s="59">
        <v>0</v>
      </c>
      <c r="Y1119" s="40">
        <v>14</v>
      </c>
      <c r="Z1119" s="56">
        <v>0</v>
      </c>
    </row>
    <row r="1120" spans="1:26" x14ac:dyDescent="0.25">
      <c r="A1120" s="38">
        <f>IFERROR(VLOOKUP(InteliPar[[#This Row],[Nombre de Articulo]],Productos[],4,FALSE),"00 Falta Info")</f>
        <v>0</v>
      </c>
      <c r="B1120" s="34" t="str">
        <f>IFERROR(VLOOKUP(InteliPar[[#This Row],[Nombre de Articulo]],Productos[],3,FALSE),"00 Falta Info")</f>
        <v>Mariscos</v>
      </c>
      <c r="C1120" s="34" t="str">
        <f>IFERROR(VLOOKUP(InteliPar[[#This Row],[Nombre de Articulo]],Productos[],2,FALSE),"00 Falta Info")</f>
        <v>Mariscos</v>
      </c>
      <c r="D1120" s="55">
        <v>46176</v>
      </c>
      <c r="E1120" s="39" t="s">
        <v>112</v>
      </c>
      <c r="F1120" s="40">
        <v>5.5</v>
      </c>
      <c r="G1120" s="56">
        <v>285732</v>
      </c>
      <c r="H1120" s="42">
        <v>20.81</v>
      </c>
      <c r="I1120" s="43" t="s">
        <v>73</v>
      </c>
      <c r="J1120" s="56">
        <v>13727.6</v>
      </c>
      <c r="K1120" s="40">
        <v>5.5</v>
      </c>
      <c r="L1120" s="45" t="s">
        <v>74</v>
      </c>
      <c r="M1120" s="46" t="s">
        <v>444</v>
      </c>
      <c r="N1120" s="40">
        <v>0</v>
      </c>
      <c r="O1120" s="57">
        <v>46163</v>
      </c>
      <c r="P1120" s="57">
        <v>46169</v>
      </c>
      <c r="Q1120" s="49">
        <v>7</v>
      </c>
      <c r="R1120" s="49">
        <v>3</v>
      </c>
      <c r="S1120" s="58">
        <v>0.35</v>
      </c>
      <c r="T1120" s="57">
        <v>46170</v>
      </c>
      <c r="U1120" s="49">
        <v>7</v>
      </c>
      <c r="V1120" s="42">
        <v>11</v>
      </c>
      <c r="W1120" s="40">
        <v>0</v>
      </c>
      <c r="X1120" s="59">
        <v>0</v>
      </c>
      <c r="Y1120" s="40">
        <v>26</v>
      </c>
      <c r="Z1120" s="56">
        <v>91680.757142857154</v>
      </c>
    </row>
    <row r="1121" spans="1:26" x14ac:dyDescent="0.25">
      <c r="A1121" s="38">
        <f>IFERROR(VLOOKUP(InteliPar[[#This Row],[Nombre de Articulo]],Productos[],4,FALSE),"00 Falta Info")</f>
        <v>0</v>
      </c>
      <c r="B1121" s="34" t="str">
        <f>IFERROR(VLOOKUP(InteliPar[[#This Row],[Nombre de Articulo]],Productos[],3,FALSE),"00 Falta Info")</f>
        <v>Mariscos</v>
      </c>
      <c r="C1121" s="34" t="str">
        <f>IFERROR(VLOOKUP(InteliPar[[#This Row],[Nombre de Articulo]],Productos[],2,FALSE),"00 Falta Info")</f>
        <v>Mariscos</v>
      </c>
      <c r="D1121" s="55">
        <v>46176</v>
      </c>
      <c r="E1121" s="39" t="s">
        <v>113</v>
      </c>
      <c r="F1121" s="40">
        <v>7.1</v>
      </c>
      <c r="G1121" s="56">
        <v>775661</v>
      </c>
      <c r="H1121" s="42">
        <v>29.3</v>
      </c>
      <c r="I1121" s="43" t="s">
        <v>73</v>
      </c>
      <c r="J1121" s="56">
        <v>26471.45</v>
      </c>
      <c r="K1121" s="40">
        <v>7.1</v>
      </c>
      <c r="L1121" s="45" t="s">
        <v>74</v>
      </c>
      <c r="M1121" s="46" t="s">
        <v>447</v>
      </c>
      <c r="N1121" s="40">
        <v>0</v>
      </c>
      <c r="O1121" s="57">
        <v>46163</v>
      </c>
      <c r="P1121" s="57">
        <v>46169</v>
      </c>
      <c r="Q1121" s="49">
        <v>7</v>
      </c>
      <c r="R1121" s="49">
        <v>3</v>
      </c>
      <c r="S1121" s="58">
        <v>0.35</v>
      </c>
      <c r="T1121" s="57">
        <v>46170</v>
      </c>
      <c r="U1121" s="49">
        <v>7</v>
      </c>
      <c r="V1121" s="42">
        <v>14</v>
      </c>
      <c r="W1121" s="40">
        <v>0</v>
      </c>
      <c r="X1121" s="59">
        <v>0</v>
      </c>
      <c r="Y1121" s="40">
        <v>29</v>
      </c>
      <c r="Z1121" s="56">
        <v>308770.55607142858</v>
      </c>
    </row>
    <row r="1122" spans="1:26" x14ac:dyDescent="0.25">
      <c r="A1122" s="38">
        <f>IFERROR(VLOOKUP(InteliPar[[#This Row],[Nombre de Articulo]],Productos[],4,FALSE),"00 Falta Info")</f>
        <v>0</v>
      </c>
      <c r="B1122" s="34" t="str">
        <f>IFERROR(VLOOKUP(InteliPar[[#This Row],[Nombre de Articulo]],Productos[],3,FALSE),"00 Falta Info")</f>
        <v>Mariscos</v>
      </c>
      <c r="C1122" s="34" t="str">
        <f>IFERROR(VLOOKUP(InteliPar[[#This Row],[Nombre de Articulo]],Productos[],2,FALSE),"00 Falta Info")</f>
        <v>Mariscos</v>
      </c>
      <c r="D1122" s="55">
        <v>46176</v>
      </c>
      <c r="E1122" s="39" t="s">
        <v>114</v>
      </c>
      <c r="F1122" s="40"/>
      <c r="G1122" s="56">
        <v>80782.600000000006</v>
      </c>
      <c r="H1122" s="42">
        <v>5.41</v>
      </c>
      <c r="I1122" s="43" t="s">
        <v>73</v>
      </c>
      <c r="J1122" s="56">
        <v>14926.79</v>
      </c>
      <c r="K1122" s="40">
        <v>0.7</v>
      </c>
      <c r="L1122" s="45" t="s">
        <v>74</v>
      </c>
      <c r="M1122" s="46" t="s">
        <v>444</v>
      </c>
      <c r="N1122" s="40">
        <v>0</v>
      </c>
      <c r="O1122" s="57">
        <v>46163</v>
      </c>
      <c r="P1122" s="57">
        <v>46169</v>
      </c>
      <c r="Q1122" s="49">
        <v>7</v>
      </c>
      <c r="R1122" s="49">
        <v>3</v>
      </c>
      <c r="S1122" s="58">
        <v>0.35</v>
      </c>
      <c r="T1122" s="57">
        <v>46170</v>
      </c>
      <c r="U1122" s="49">
        <v>7</v>
      </c>
      <c r="V1122" s="42">
        <v>2</v>
      </c>
      <c r="W1122" s="40">
        <v>0</v>
      </c>
      <c r="X1122" s="59">
        <v>0</v>
      </c>
      <c r="Y1122" s="40">
        <v>54</v>
      </c>
      <c r="Z1122" s="56">
        <v>54482.783500000005</v>
      </c>
    </row>
    <row r="1123" spans="1:26" x14ac:dyDescent="0.25">
      <c r="A1123" s="38">
        <f>IFERROR(VLOOKUP(InteliPar[[#This Row],[Nombre de Articulo]],Productos[],4,FALSE),"00 Falta Info")</f>
        <v>0</v>
      </c>
      <c r="B1123" s="34" t="str">
        <f>IFERROR(VLOOKUP(InteliPar[[#This Row],[Nombre de Articulo]],Productos[],3,FALSE),"00 Falta Info")</f>
        <v>Mariscos</v>
      </c>
      <c r="C1123" s="34" t="str">
        <f>IFERROR(VLOOKUP(InteliPar[[#This Row],[Nombre de Articulo]],Productos[],2,FALSE),"00 Falta Info")</f>
        <v>Mariscos</v>
      </c>
      <c r="D1123" s="55">
        <v>46176</v>
      </c>
      <c r="E1123" s="39" t="s">
        <v>115</v>
      </c>
      <c r="F1123" s="40">
        <v>-0.4</v>
      </c>
      <c r="G1123" s="56">
        <v>99487.3</v>
      </c>
      <c r="H1123" s="42">
        <v>6.68</v>
      </c>
      <c r="I1123" s="43" t="s">
        <v>73</v>
      </c>
      <c r="J1123" s="56">
        <v>14900</v>
      </c>
      <c r="K1123" s="40">
        <v>1.1000000000000001</v>
      </c>
      <c r="L1123" s="45" t="s">
        <v>74</v>
      </c>
      <c r="M1123" s="46" t="s">
        <v>444</v>
      </c>
      <c r="N1123" s="40">
        <v>0</v>
      </c>
      <c r="O1123" s="57">
        <v>46163</v>
      </c>
      <c r="P1123" s="57">
        <v>46169</v>
      </c>
      <c r="Q1123" s="49">
        <v>7</v>
      </c>
      <c r="R1123" s="49">
        <v>3</v>
      </c>
      <c r="S1123" s="58">
        <v>0.35</v>
      </c>
      <c r="T1123" s="57">
        <v>46170</v>
      </c>
      <c r="U1123" s="49">
        <v>7</v>
      </c>
      <c r="V1123" s="42">
        <v>3</v>
      </c>
      <c r="W1123" s="40">
        <v>0</v>
      </c>
      <c r="X1123" s="59">
        <v>0</v>
      </c>
      <c r="Y1123" s="40">
        <v>43</v>
      </c>
      <c r="Z1123" s="56">
        <v>59706.428571428587</v>
      </c>
    </row>
    <row r="1124" spans="1:26" x14ac:dyDescent="0.25">
      <c r="A1124" s="38">
        <f>IFERROR(VLOOKUP(InteliPar[[#This Row],[Nombre de Articulo]],Productos[],4,FALSE),"00 Falta Info")</f>
        <v>0</v>
      </c>
      <c r="B1124" s="34" t="str">
        <f>IFERROR(VLOOKUP(InteliPar[[#This Row],[Nombre de Articulo]],Productos[],3,FALSE),"00 Falta Info")</f>
        <v>Mariscos</v>
      </c>
      <c r="C1124" s="34" t="str">
        <f>IFERROR(VLOOKUP(InteliPar[[#This Row],[Nombre de Articulo]],Productos[],2,FALSE),"00 Falta Info")</f>
        <v>Mariscos</v>
      </c>
      <c r="D1124" s="55">
        <v>46176</v>
      </c>
      <c r="E1124" s="39" t="s">
        <v>116</v>
      </c>
      <c r="F1124" s="40">
        <v>3.8</v>
      </c>
      <c r="G1124" s="56">
        <v>55020</v>
      </c>
      <c r="H1124" s="42">
        <v>6.55</v>
      </c>
      <c r="I1124" s="43" t="s">
        <v>73</v>
      </c>
      <c r="J1124" s="56">
        <v>8400</v>
      </c>
      <c r="K1124" s="40">
        <v>3.8</v>
      </c>
      <c r="L1124" s="45" t="s">
        <v>74</v>
      </c>
      <c r="M1124" s="46" t="s">
        <v>460</v>
      </c>
      <c r="N1124" s="40">
        <v>6</v>
      </c>
      <c r="O1124" s="57">
        <v>46163</v>
      </c>
      <c r="P1124" s="57">
        <v>46169</v>
      </c>
      <c r="Q1124" s="49">
        <v>7</v>
      </c>
      <c r="R1124" s="49">
        <v>3</v>
      </c>
      <c r="S1124" s="58">
        <v>0.35</v>
      </c>
      <c r="T1124" s="57">
        <v>46170</v>
      </c>
      <c r="U1124" s="49">
        <v>7</v>
      </c>
      <c r="V1124" s="42">
        <v>8</v>
      </c>
      <c r="W1124" s="40">
        <v>2</v>
      </c>
      <c r="X1124" s="59">
        <v>16800</v>
      </c>
      <c r="Y1124" s="40">
        <v>12</v>
      </c>
      <c r="Z1124" s="56">
        <v>0</v>
      </c>
    </row>
    <row r="1125" spans="1:26" x14ac:dyDescent="0.25">
      <c r="A1125" s="38">
        <f>IFERROR(VLOOKUP(InteliPar[[#This Row],[Nombre de Articulo]],Productos[],4,FALSE),"00 Falta Info")</f>
        <v>0</v>
      </c>
      <c r="B1125" s="34" t="str">
        <f>IFERROR(VLOOKUP(InteliPar[[#This Row],[Nombre de Articulo]],Productos[],3,FALSE),"00 Falta Info")</f>
        <v>Mariscos</v>
      </c>
      <c r="C1125" s="34" t="str">
        <f>IFERROR(VLOOKUP(InteliPar[[#This Row],[Nombre de Articulo]],Productos[],2,FALSE),"00 Falta Info")</f>
        <v>Mariscos</v>
      </c>
      <c r="D1125" s="55">
        <v>46176</v>
      </c>
      <c r="E1125" s="39" t="s">
        <v>117</v>
      </c>
      <c r="F1125" s="40">
        <v>14.3</v>
      </c>
      <c r="G1125" s="56">
        <v>771584</v>
      </c>
      <c r="H1125" s="42">
        <v>82.22</v>
      </c>
      <c r="I1125" s="43" t="s">
        <v>73</v>
      </c>
      <c r="J1125" s="56">
        <v>9384.34</v>
      </c>
      <c r="K1125" s="40">
        <v>15.9</v>
      </c>
      <c r="L1125" s="45" t="s">
        <v>74</v>
      </c>
      <c r="M1125" s="46" t="s">
        <v>447</v>
      </c>
      <c r="N1125" s="40">
        <v>17.2</v>
      </c>
      <c r="O1125" s="57">
        <v>46163</v>
      </c>
      <c r="P1125" s="57">
        <v>46169</v>
      </c>
      <c r="Q1125" s="49">
        <v>7</v>
      </c>
      <c r="R1125" s="49">
        <v>3</v>
      </c>
      <c r="S1125" s="58">
        <v>0.35</v>
      </c>
      <c r="T1125" s="57">
        <v>46170</v>
      </c>
      <c r="U1125" s="49">
        <v>7</v>
      </c>
      <c r="V1125" s="42">
        <v>31</v>
      </c>
      <c r="W1125" s="40">
        <v>0</v>
      </c>
      <c r="X1125" s="59">
        <v>0</v>
      </c>
      <c r="Y1125" s="40">
        <v>36</v>
      </c>
      <c r="Z1125" s="56">
        <v>394343.37300000002</v>
      </c>
    </row>
    <row r="1126" spans="1:26" x14ac:dyDescent="0.25">
      <c r="A1126" s="38">
        <f>IFERROR(VLOOKUP(InteliPar[[#This Row],[Nombre de Articulo]],Productos[],4,FALSE),"00 Falta Info")</f>
        <v>0</v>
      </c>
      <c r="B1126" s="34" t="str">
        <f>IFERROR(VLOOKUP(InteliPar[[#This Row],[Nombre de Articulo]],Productos[],3,FALSE),"00 Falta Info")</f>
        <v>Embutidos</v>
      </c>
      <c r="C1126" s="34" t="str">
        <f>IFERROR(VLOOKUP(InteliPar[[#This Row],[Nombre de Articulo]],Productos[],2,FALSE),"00 Falta Info")</f>
        <v>Embutidos</v>
      </c>
      <c r="D1126" s="55">
        <v>46176</v>
      </c>
      <c r="E1126" s="39" t="s">
        <v>93</v>
      </c>
      <c r="F1126" s="40">
        <v>1.1000000000000001</v>
      </c>
      <c r="G1126" s="56">
        <v>145837</v>
      </c>
      <c r="H1126" s="42">
        <v>7.23</v>
      </c>
      <c r="I1126" s="43" t="s">
        <v>73</v>
      </c>
      <c r="J1126" s="56">
        <v>20183.11</v>
      </c>
      <c r="K1126" s="40">
        <v>2.9</v>
      </c>
      <c r="L1126" s="45" t="s">
        <v>74</v>
      </c>
      <c r="M1126" s="46" t="s">
        <v>448</v>
      </c>
      <c r="N1126" s="40">
        <v>2</v>
      </c>
      <c r="O1126" s="57">
        <v>46163</v>
      </c>
      <c r="P1126" s="57">
        <v>46169</v>
      </c>
      <c r="Q1126" s="49">
        <v>7</v>
      </c>
      <c r="R1126" s="49">
        <v>3</v>
      </c>
      <c r="S1126" s="58">
        <v>0.35</v>
      </c>
      <c r="T1126" s="57">
        <v>46170</v>
      </c>
      <c r="U1126" s="49">
        <v>7</v>
      </c>
      <c r="V1126" s="42">
        <v>6</v>
      </c>
      <c r="W1126" s="40">
        <v>0</v>
      </c>
      <c r="X1126" s="59">
        <v>0</v>
      </c>
      <c r="Y1126" s="40">
        <v>17</v>
      </c>
      <c r="Z1126" s="56">
        <v>0</v>
      </c>
    </row>
    <row r="1127" spans="1:26" x14ac:dyDescent="0.25">
      <c r="A1127" s="38">
        <f>IFERROR(VLOOKUP(InteliPar[[#This Row],[Nombre de Articulo]],Productos[],4,FALSE),"00 Falta Info")</f>
        <v>0</v>
      </c>
      <c r="B1127" s="34" t="str">
        <f>IFERROR(VLOOKUP(InteliPar[[#This Row],[Nombre de Articulo]],Productos[],3,FALSE),"00 Falta Info")</f>
        <v>Embutidos</v>
      </c>
      <c r="C1127" s="34" t="str">
        <f>IFERROR(VLOOKUP(InteliPar[[#This Row],[Nombre de Articulo]],Productos[],2,FALSE),"00 Falta Info")</f>
        <v>Embutidos</v>
      </c>
      <c r="D1127" s="55">
        <v>46176</v>
      </c>
      <c r="E1127" s="39" t="s">
        <v>94</v>
      </c>
      <c r="F1127" s="40">
        <v>1.4</v>
      </c>
      <c r="G1127" s="56">
        <v>37392.199999999997</v>
      </c>
      <c r="H1127" s="42">
        <v>3.76</v>
      </c>
      <c r="I1127" s="43" t="s">
        <v>73</v>
      </c>
      <c r="J1127" s="56">
        <v>9952.67</v>
      </c>
      <c r="K1127" s="40">
        <v>1.8</v>
      </c>
      <c r="L1127" s="45" t="s">
        <v>74</v>
      </c>
      <c r="M1127" s="46" t="s">
        <v>449</v>
      </c>
      <c r="N1127" s="40">
        <v>0</v>
      </c>
      <c r="O1127" s="57">
        <v>46163</v>
      </c>
      <c r="P1127" s="57">
        <v>46169</v>
      </c>
      <c r="Q1127" s="49">
        <v>7</v>
      </c>
      <c r="R1127" s="49">
        <v>3</v>
      </c>
      <c r="S1127" s="58">
        <v>0.35</v>
      </c>
      <c r="T1127" s="57">
        <v>46170</v>
      </c>
      <c r="U1127" s="49">
        <v>7</v>
      </c>
      <c r="V1127" s="42">
        <v>4</v>
      </c>
      <c r="W1127" s="40">
        <v>1</v>
      </c>
      <c r="X1127" s="59">
        <v>9952.67</v>
      </c>
      <c r="Y1127" s="40">
        <v>15</v>
      </c>
      <c r="Z1127" s="56">
        <v>0</v>
      </c>
    </row>
    <row r="1128" spans="1:26" x14ac:dyDescent="0.25">
      <c r="A1128" s="38">
        <f>IFERROR(VLOOKUP(InteliPar[[#This Row],[Nombre de Articulo]],Productos[],4,FALSE),"00 Falta Info")</f>
        <v>0</v>
      </c>
      <c r="B1128" s="34" t="str">
        <f>IFERROR(VLOOKUP(InteliPar[[#This Row],[Nombre de Articulo]],Productos[],3,FALSE),"00 Falta Info")</f>
        <v>Lacteos</v>
      </c>
      <c r="C1128" s="34" t="str">
        <f>IFERROR(VLOOKUP(InteliPar[[#This Row],[Nombre de Articulo]],Productos[],2,FALSE),"00 Falta Info")</f>
        <v>Quesos</v>
      </c>
      <c r="D1128" s="55">
        <v>46176</v>
      </c>
      <c r="E1128" s="39" t="s">
        <v>118</v>
      </c>
      <c r="F1128" s="40">
        <v>16</v>
      </c>
      <c r="G1128" s="56">
        <v>378690</v>
      </c>
      <c r="H1128" s="42">
        <v>78</v>
      </c>
      <c r="I1128" s="43" t="s">
        <v>450</v>
      </c>
      <c r="J1128" s="56">
        <v>4854.99</v>
      </c>
      <c r="K1128" s="40">
        <v>37</v>
      </c>
      <c r="L1128" s="45" t="s">
        <v>451</v>
      </c>
      <c r="M1128" s="46" t="s">
        <v>452</v>
      </c>
      <c r="N1128" s="40">
        <v>0</v>
      </c>
      <c r="O1128" s="57">
        <v>46163</v>
      </c>
      <c r="P1128" s="57">
        <v>46169</v>
      </c>
      <c r="Q1128" s="49">
        <v>7</v>
      </c>
      <c r="R1128" s="49">
        <v>3</v>
      </c>
      <c r="S1128" s="58">
        <v>0.35</v>
      </c>
      <c r="T1128" s="57">
        <v>46170</v>
      </c>
      <c r="U1128" s="49">
        <v>7</v>
      </c>
      <c r="V1128" s="42">
        <v>72</v>
      </c>
      <c r="W1128" s="40">
        <v>0</v>
      </c>
      <c r="X1128" s="59">
        <v>0</v>
      </c>
      <c r="Y1128" s="40">
        <v>15</v>
      </c>
      <c r="Z1128" s="56">
        <v>0</v>
      </c>
    </row>
    <row r="1129" spans="1:26" x14ac:dyDescent="0.25">
      <c r="A1129" s="38">
        <f>IFERROR(VLOOKUP(InteliPar[[#This Row],[Nombre de Articulo]],Productos[],4,FALSE),"00 Falta Info")</f>
        <v>0</v>
      </c>
      <c r="B1129" s="34" t="str">
        <f>IFERROR(VLOOKUP(InteliPar[[#This Row],[Nombre de Articulo]],Productos[],3,FALSE),"00 Falta Info")</f>
        <v>Lacteos</v>
      </c>
      <c r="C1129" s="34" t="str">
        <f>IFERROR(VLOOKUP(InteliPar[[#This Row],[Nombre de Articulo]],Productos[],2,FALSE),"00 Falta Info")</f>
        <v>Quesos</v>
      </c>
      <c r="D1129" s="55">
        <v>46176</v>
      </c>
      <c r="E1129" s="39" t="s">
        <v>120</v>
      </c>
      <c r="F1129" s="40">
        <v>16.100000000000001</v>
      </c>
      <c r="G1129" s="56">
        <v>404559</v>
      </c>
      <c r="H1129" s="42">
        <v>32.65</v>
      </c>
      <c r="I1129" s="43" t="s">
        <v>73</v>
      </c>
      <c r="J1129" s="56">
        <v>12390</v>
      </c>
      <c r="K1129" s="40">
        <v>36.200000000000003</v>
      </c>
      <c r="L1129" s="45" t="s">
        <v>74</v>
      </c>
      <c r="M1129" s="46" t="s">
        <v>452</v>
      </c>
      <c r="N1129" s="40">
        <v>0</v>
      </c>
      <c r="O1129" s="57">
        <v>46163</v>
      </c>
      <c r="P1129" s="57">
        <v>46169</v>
      </c>
      <c r="Q1129" s="49">
        <v>7</v>
      </c>
      <c r="R1129" s="49">
        <v>3</v>
      </c>
      <c r="S1129" s="58">
        <v>0.35</v>
      </c>
      <c r="T1129" s="57">
        <v>46170</v>
      </c>
      <c r="U1129" s="49">
        <v>7</v>
      </c>
      <c r="V1129" s="42">
        <v>70</v>
      </c>
      <c r="W1129" s="40">
        <v>38</v>
      </c>
      <c r="X1129" s="59">
        <v>470820</v>
      </c>
      <c r="Y1129" s="40">
        <v>6</v>
      </c>
      <c r="Z1129" s="56">
        <v>0</v>
      </c>
    </row>
    <row r="1130" spans="1:26" x14ac:dyDescent="0.25">
      <c r="A1130" s="38">
        <f>IFERROR(VLOOKUP(InteliPar[[#This Row],[Nombre de Articulo]],Productos[],4,FALSE),"00 Falta Info")</f>
        <v>0</v>
      </c>
      <c r="B1130" s="34" t="str">
        <f>IFERROR(VLOOKUP(InteliPar[[#This Row],[Nombre de Articulo]],Productos[],3,FALSE),"00 Falta Info")</f>
        <v>Lacteos</v>
      </c>
      <c r="C1130" s="34" t="str">
        <f>IFERROR(VLOOKUP(InteliPar[[#This Row],[Nombre de Articulo]],Productos[],2,FALSE),"00 Falta Info")</f>
        <v>Quesos</v>
      </c>
      <c r="D1130" s="55">
        <v>46176</v>
      </c>
      <c r="E1130" s="39" t="s">
        <v>88</v>
      </c>
      <c r="F1130" s="40">
        <v>1</v>
      </c>
      <c r="G1130" s="56">
        <v>84642.8</v>
      </c>
      <c r="H1130" s="42">
        <v>6.52</v>
      </c>
      <c r="I1130" s="43" t="s">
        <v>73</v>
      </c>
      <c r="J1130" s="56">
        <v>12990</v>
      </c>
      <c r="K1130" s="40">
        <v>3</v>
      </c>
      <c r="L1130" s="45" t="s">
        <v>74</v>
      </c>
      <c r="M1130" s="46" t="s">
        <v>448</v>
      </c>
      <c r="N1130" s="40">
        <v>5</v>
      </c>
      <c r="O1130" s="57">
        <v>46163</v>
      </c>
      <c r="P1130" s="57">
        <v>46169</v>
      </c>
      <c r="Q1130" s="49">
        <v>7</v>
      </c>
      <c r="R1130" s="49">
        <v>3</v>
      </c>
      <c r="S1130" s="58">
        <v>0.35</v>
      </c>
      <c r="T1130" s="57">
        <v>46170</v>
      </c>
      <c r="U1130" s="49">
        <v>7</v>
      </c>
      <c r="V1130" s="42">
        <v>6</v>
      </c>
      <c r="W1130" s="40">
        <v>0</v>
      </c>
      <c r="X1130" s="59">
        <v>0</v>
      </c>
      <c r="Y1130" s="40">
        <v>15</v>
      </c>
      <c r="Z1130" s="56">
        <v>0</v>
      </c>
    </row>
    <row r="1131" spans="1:26" x14ac:dyDescent="0.25">
      <c r="A1131" s="38">
        <f>IFERROR(VLOOKUP(InteliPar[[#This Row],[Nombre de Articulo]],Productos[],4,FALSE),"00 Falta Info")</f>
        <v>0</v>
      </c>
      <c r="B1131" s="34" t="str">
        <f>IFERROR(VLOOKUP(InteliPar[[#This Row],[Nombre de Articulo]],Productos[],3,FALSE),"00 Falta Info")</f>
        <v>Lacteos</v>
      </c>
      <c r="C1131" s="34" t="str">
        <f>IFERROR(VLOOKUP(InteliPar[[#This Row],[Nombre de Articulo]],Productos[],2,FALSE),"00 Falta Info")</f>
        <v>Quesos</v>
      </c>
      <c r="D1131" s="55">
        <v>46176</v>
      </c>
      <c r="E1131" s="39" t="s">
        <v>121</v>
      </c>
      <c r="F1131" s="40">
        <v>1.8</v>
      </c>
      <c r="G1131" s="56">
        <v>139401</v>
      </c>
      <c r="H1131" s="42">
        <v>10.18</v>
      </c>
      <c r="I1131" s="43" t="s">
        <v>73</v>
      </c>
      <c r="J1131" s="56">
        <v>13690</v>
      </c>
      <c r="K1131" s="40">
        <v>4.5999999999999996</v>
      </c>
      <c r="L1131" s="45" t="s">
        <v>74</v>
      </c>
      <c r="M1131" s="46" t="s">
        <v>448</v>
      </c>
      <c r="N1131" s="40">
        <v>3.5</v>
      </c>
      <c r="O1131" s="57">
        <v>46163</v>
      </c>
      <c r="P1131" s="57">
        <v>46169</v>
      </c>
      <c r="Q1131" s="49">
        <v>7</v>
      </c>
      <c r="R1131" s="49">
        <v>3</v>
      </c>
      <c r="S1131" s="58">
        <v>0.35</v>
      </c>
      <c r="T1131" s="57">
        <v>46170</v>
      </c>
      <c r="U1131" s="49">
        <v>7</v>
      </c>
      <c r="V1131" s="42">
        <v>9</v>
      </c>
      <c r="W1131" s="40">
        <v>0</v>
      </c>
      <c r="X1131" s="59">
        <v>0</v>
      </c>
      <c r="Y1131" s="40">
        <v>15</v>
      </c>
      <c r="Z1131" s="56">
        <v>0</v>
      </c>
    </row>
    <row r="1132" spans="1:26" x14ac:dyDescent="0.25">
      <c r="A1132" s="38">
        <f>IFERROR(VLOOKUP(InteliPar[[#This Row],[Nombre de Articulo]],Productos[],4,FALSE),"00 Falta Info")</f>
        <v>0</v>
      </c>
      <c r="B1132" s="34" t="str">
        <f>IFERROR(VLOOKUP(InteliPar[[#This Row],[Nombre de Articulo]],Productos[],3,FALSE),"00 Falta Info")</f>
        <v>Lacteos</v>
      </c>
      <c r="C1132" s="34" t="str">
        <f>IFERROR(VLOOKUP(InteliPar[[#This Row],[Nombre de Articulo]],Productos[],2,FALSE),"00 Falta Info")</f>
        <v>Quesos</v>
      </c>
      <c r="D1132" s="55">
        <v>46176</v>
      </c>
      <c r="E1132" s="39" t="s">
        <v>89</v>
      </c>
      <c r="F1132" s="40">
        <v>9.6999999999999993</v>
      </c>
      <c r="G1132" s="56">
        <v>137857</v>
      </c>
      <c r="H1132" s="42">
        <v>9.85</v>
      </c>
      <c r="I1132" s="43" t="s">
        <v>73</v>
      </c>
      <c r="J1132" s="56">
        <v>13990</v>
      </c>
      <c r="K1132" s="40">
        <v>9.6999999999999993</v>
      </c>
      <c r="L1132" s="45" t="s">
        <v>74</v>
      </c>
      <c r="M1132" s="46" t="s">
        <v>448</v>
      </c>
      <c r="N1132" s="40">
        <v>15</v>
      </c>
      <c r="O1132" s="57">
        <v>46163</v>
      </c>
      <c r="P1132" s="57">
        <v>46169</v>
      </c>
      <c r="Q1132" s="49">
        <v>7</v>
      </c>
      <c r="R1132" s="49">
        <v>3</v>
      </c>
      <c r="S1132" s="58">
        <v>0.35</v>
      </c>
      <c r="T1132" s="57">
        <v>46170</v>
      </c>
      <c r="U1132" s="49">
        <v>7</v>
      </c>
      <c r="V1132" s="42">
        <v>19</v>
      </c>
      <c r="W1132" s="40">
        <v>10</v>
      </c>
      <c r="X1132" s="59">
        <v>139900</v>
      </c>
      <c r="Y1132" s="40">
        <v>7</v>
      </c>
      <c r="Z1132" s="56">
        <v>0</v>
      </c>
    </row>
    <row r="1133" spans="1:26" x14ac:dyDescent="0.25">
      <c r="A1133" s="38">
        <f>IFERROR(VLOOKUP(InteliPar[[#This Row],[Nombre de Articulo]],Productos[],4,FALSE),"00 Falta Info")</f>
        <v>0</v>
      </c>
      <c r="B1133" s="34" t="str">
        <f>IFERROR(VLOOKUP(InteliPar[[#This Row],[Nombre de Articulo]],Productos[],3,FALSE),"00 Falta Info")</f>
        <v>Lacteos</v>
      </c>
      <c r="C1133" s="34" t="str">
        <f>IFERROR(VLOOKUP(InteliPar[[#This Row],[Nombre de Articulo]],Productos[],2,FALSE),"00 Falta Info")</f>
        <v>Quesos</v>
      </c>
      <c r="D1133" s="55">
        <v>46176</v>
      </c>
      <c r="E1133" s="39" t="s">
        <v>122</v>
      </c>
      <c r="F1133" s="40">
        <v>4.8</v>
      </c>
      <c r="G1133" s="56">
        <v>11175.6</v>
      </c>
      <c r="H1133" s="42">
        <v>0.42</v>
      </c>
      <c r="I1133" s="43" t="s">
        <v>73</v>
      </c>
      <c r="J1133" s="56">
        <v>26736</v>
      </c>
      <c r="K1133" s="40">
        <v>4.8</v>
      </c>
      <c r="L1133" s="45" t="s">
        <v>74</v>
      </c>
      <c r="M1133" s="46" t="s">
        <v>91</v>
      </c>
      <c r="N1133" s="40">
        <v>3</v>
      </c>
      <c r="O1133" s="57">
        <v>46163</v>
      </c>
      <c r="P1133" s="57">
        <v>46169</v>
      </c>
      <c r="Q1133" s="49">
        <v>7</v>
      </c>
      <c r="R1133" s="49">
        <v>3</v>
      </c>
      <c r="S1133" s="58">
        <v>0.35</v>
      </c>
      <c r="T1133" s="57">
        <v>46170</v>
      </c>
      <c r="U1133" s="49">
        <v>7</v>
      </c>
      <c r="V1133" s="42">
        <v>10</v>
      </c>
      <c r="W1133" s="40">
        <v>10</v>
      </c>
      <c r="X1133" s="59">
        <v>267360</v>
      </c>
      <c r="Y1133" s="40">
        <v>1</v>
      </c>
      <c r="Z1133" s="56">
        <v>0</v>
      </c>
    </row>
    <row r="1134" spans="1:26" x14ac:dyDescent="0.25">
      <c r="A1134" s="38">
        <f>IFERROR(VLOOKUP(InteliPar[[#This Row],[Nombre de Articulo]],Productos[],4,FALSE),"00 Falta Info")</f>
        <v>0</v>
      </c>
      <c r="B1134" s="34" t="str">
        <f>IFERROR(VLOOKUP(InteliPar[[#This Row],[Nombre de Articulo]],Productos[],3,FALSE),"00 Falta Info")</f>
        <v>Lacteos</v>
      </c>
      <c r="C1134" s="34" t="str">
        <f>IFERROR(VLOOKUP(InteliPar[[#This Row],[Nombre de Articulo]],Productos[],2,FALSE),"00 Falta Info")</f>
        <v>Quesos</v>
      </c>
      <c r="D1134" s="55">
        <v>46176</v>
      </c>
      <c r="E1134" s="39" t="s">
        <v>123</v>
      </c>
      <c r="F1134" s="40">
        <v>5.2</v>
      </c>
      <c r="G1134" s="56">
        <v>137440</v>
      </c>
      <c r="H1134" s="42">
        <v>13.76</v>
      </c>
      <c r="I1134" s="43" t="s">
        <v>73</v>
      </c>
      <c r="J1134" s="56">
        <v>9990.1</v>
      </c>
      <c r="K1134" s="40">
        <v>5.2</v>
      </c>
      <c r="L1134" s="45" t="s">
        <v>74</v>
      </c>
      <c r="M1134" s="46" t="s">
        <v>448</v>
      </c>
      <c r="N1134" s="40">
        <v>6.7</v>
      </c>
      <c r="O1134" s="57">
        <v>46163</v>
      </c>
      <c r="P1134" s="57">
        <v>46169</v>
      </c>
      <c r="Q1134" s="49">
        <v>7</v>
      </c>
      <c r="R1134" s="49">
        <v>3</v>
      </c>
      <c r="S1134" s="58">
        <v>0.35</v>
      </c>
      <c r="T1134" s="57">
        <v>46170</v>
      </c>
      <c r="U1134" s="49">
        <v>7</v>
      </c>
      <c r="V1134" s="42">
        <v>11</v>
      </c>
      <c r="W1134" s="40">
        <v>0</v>
      </c>
      <c r="X1134" s="59">
        <v>0</v>
      </c>
      <c r="Y1134" s="40">
        <v>19</v>
      </c>
      <c r="Z1134" s="56">
        <v>11131.825714285715</v>
      </c>
    </row>
    <row r="1135" spans="1:26" x14ac:dyDescent="0.25">
      <c r="A1135" s="38">
        <f>IFERROR(VLOOKUP(InteliPar[[#This Row],[Nombre de Articulo]],Productos[],4,FALSE),"00 Falta Info")</f>
        <v>0</v>
      </c>
      <c r="B1135" s="34" t="str">
        <f>IFERROR(VLOOKUP(InteliPar[[#This Row],[Nombre de Articulo]],Productos[],3,FALSE),"00 Falta Info")</f>
        <v>Lacteos</v>
      </c>
      <c r="C1135" s="34" t="str">
        <f>IFERROR(VLOOKUP(InteliPar[[#This Row],[Nombre de Articulo]],Productos[],2,FALSE),"00 Falta Info")</f>
        <v>Quesos</v>
      </c>
      <c r="D1135" s="55">
        <v>46176</v>
      </c>
      <c r="E1135" s="39" t="s">
        <v>90</v>
      </c>
      <c r="F1135" s="40">
        <v>21.2</v>
      </c>
      <c r="G1135" s="56">
        <v>165668</v>
      </c>
      <c r="H1135" s="42">
        <v>7.04</v>
      </c>
      <c r="I1135" s="43" t="s">
        <v>73</v>
      </c>
      <c r="J1135" s="56">
        <v>23549.1</v>
      </c>
      <c r="K1135" s="40">
        <v>21.2</v>
      </c>
      <c r="L1135" s="45" t="s">
        <v>74</v>
      </c>
      <c r="M1135" s="46" t="s">
        <v>91</v>
      </c>
      <c r="N1135" s="40">
        <v>27.7</v>
      </c>
      <c r="O1135" s="57">
        <v>46163</v>
      </c>
      <c r="P1135" s="57">
        <v>46169</v>
      </c>
      <c r="Q1135" s="49">
        <v>7</v>
      </c>
      <c r="R1135" s="49">
        <v>3</v>
      </c>
      <c r="S1135" s="58">
        <v>0.35</v>
      </c>
      <c r="T1135" s="57">
        <v>46170</v>
      </c>
      <c r="U1135" s="49">
        <v>7</v>
      </c>
      <c r="V1135" s="42">
        <v>41</v>
      </c>
      <c r="W1135" s="40">
        <v>34</v>
      </c>
      <c r="X1135" s="59">
        <v>800669.39999999991</v>
      </c>
      <c r="Y1135" s="40">
        <v>2</v>
      </c>
      <c r="Z1135" s="56">
        <v>0</v>
      </c>
    </row>
    <row r="1136" spans="1:26" x14ac:dyDescent="0.25">
      <c r="A1136" s="38">
        <f>IFERROR(VLOOKUP(InteliPar[[#This Row],[Nombre de Articulo]],Productos[],4,FALSE),"00 Falta Info")</f>
        <v>0</v>
      </c>
      <c r="B1136" s="34" t="str">
        <f>IFERROR(VLOOKUP(InteliPar[[#This Row],[Nombre de Articulo]],Productos[],3,FALSE),"00 Falta Info")</f>
        <v>Abarrotes</v>
      </c>
      <c r="C1136" s="34" t="str">
        <f>IFERROR(VLOOKUP(InteliPar[[#This Row],[Nombre de Articulo]],Productos[],2,FALSE),"00 Falta Info")</f>
        <v>Chocolate</v>
      </c>
      <c r="D1136" s="55">
        <v>46176</v>
      </c>
      <c r="E1136" s="39" t="s">
        <v>124</v>
      </c>
      <c r="F1136" s="40">
        <v>2.9</v>
      </c>
      <c r="G1136" s="56">
        <v>115918</v>
      </c>
      <c r="H1136" s="42">
        <v>11.74</v>
      </c>
      <c r="I1136" s="43" t="s">
        <v>73</v>
      </c>
      <c r="J1136" s="56">
        <v>9876</v>
      </c>
      <c r="K1136" s="40">
        <v>2.9</v>
      </c>
      <c r="L1136" s="45" t="s">
        <v>74</v>
      </c>
      <c r="M1136" s="46" t="s">
        <v>91</v>
      </c>
      <c r="N1136" s="40">
        <v>0</v>
      </c>
      <c r="O1136" s="57">
        <v>46163</v>
      </c>
      <c r="P1136" s="57">
        <v>46169</v>
      </c>
      <c r="Q1136" s="49">
        <v>7</v>
      </c>
      <c r="R1136" s="49">
        <v>3</v>
      </c>
      <c r="S1136" s="58">
        <v>0.35</v>
      </c>
      <c r="T1136" s="57">
        <v>46170</v>
      </c>
      <c r="U1136" s="49">
        <v>7</v>
      </c>
      <c r="V1136" s="42">
        <v>6</v>
      </c>
      <c r="W1136" s="40">
        <v>0</v>
      </c>
      <c r="X1136" s="59">
        <v>0</v>
      </c>
      <c r="Y1136" s="40">
        <v>28</v>
      </c>
      <c r="Z1136" s="56">
        <v>42960.6</v>
      </c>
    </row>
    <row r="1137" spans="1:26" x14ac:dyDescent="0.25">
      <c r="A1137" s="38">
        <f>IFERROR(VLOOKUP(InteliPar[[#This Row],[Nombre de Articulo]],Productos[],4,FALSE),"00 Falta Info")</f>
        <v>0</v>
      </c>
      <c r="B1137" s="34" t="str">
        <f>IFERROR(VLOOKUP(InteliPar[[#This Row],[Nombre de Articulo]],Productos[],3,FALSE),"00 Falta Info")</f>
        <v>Abarrotes</v>
      </c>
      <c r="C1137" s="34" t="str">
        <f>IFERROR(VLOOKUP(InteliPar[[#This Row],[Nombre de Articulo]],Productos[],2,FALSE),"00 Falta Info")</f>
        <v>Chocolate</v>
      </c>
      <c r="D1137" s="55">
        <v>46176</v>
      </c>
      <c r="E1137" s="39" t="s">
        <v>125</v>
      </c>
      <c r="F1137" s="40">
        <v>1.3</v>
      </c>
      <c r="G1137" s="56">
        <v>135749</v>
      </c>
      <c r="H1137" s="42">
        <v>8.1</v>
      </c>
      <c r="I1137" s="43" t="s">
        <v>73</v>
      </c>
      <c r="J1137" s="56">
        <v>16749.43</v>
      </c>
      <c r="K1137" s="40">
        <v>2.1</v>
      </c>
      <c r="L1137" s="45" t="s">
        <v>74</v>
      </c>
      <c r="M1137" s="46" t="s">
        <v>91</v>
      </c>
      <c r="N1137" s="40">
        <v>0</v>
      </c>
      <c r="O1137" s="57">
        <v>46163</v>
      </c>
      <c r="P1137" s="57">
        <v>46169</v>
      </c>
      <c r="Q1137" s="49">
        <v>7</v>
      </c>
      <c r="R1137" s="49">
        <v>3</v>
      </c>
      <c r="S1137" s="58">
        <v>0.35</v>
      </c>
      <c r="T1137" s="57">
        <v>46170</v>
      </c>
      <c r="U1137" s="49">
        <v>7</v>
      </c>
      <c r="V1137" s="42">
        <v>5</v>
      </c>
      <c r="W1137" s="40">
        <v>0</v>
      </c>
      <c r="X1137" s="59">
        <v>0</v>
      </c>
      <c r="Y1137" s="40">
        <v>27</v>
      </c>
      <c r="Z1137" s="56">
        <v>47735.875500000002</v>
      </c>
    </row>
    <row r="1138" spans="1:26" x14ac:dyDescent="0.25">
      <c r="A1138" s="38">
        <f>IFERROR(VLOOKUP(InteliPar[[#This Row],[Nombre de Articulo]],Productos[],4,FALSE),"00 Falta Info")</f>
        <v>0</v>
      </c>
      <c r="B1138" s="34" t="str">
        <f>IFERROR(VLOOKUP(InteliPar[[#This Row],[Nombre de Articulo]],Productos[],3,FALSE),"00 Falta Info")</f>
        <v>Abarrotes</v>
      </c>
      <c r="C1138" s="34" t="str">
        <f>IFERROR(VLOOKUP(InteliPar[[#This Row],[Nombre de Articulo]],Productos[],2,FALSE),"00 Falta Info")</f>
        <v>Chocolate</v>
      </c>
      <c r="D1138" s="55">
        <v>46176</v>
      </c>
      <c r="E1138" s="39" t="s">
        <v>126</v>
      </c>
      <c r="F1138" s="40">
        <v>0.2</v>
      </c>
      <c r="G1138" s="56">
        <v>96576.2</v>
      </c>
      <c r="H1138" s="42">
        <v>6.06</v>
      </c>
      <c r="I1138" s="43" t="s">
        <v>73</v>
      </c>
      <c r="J1138" s="56">
        <v>15945.33</v>
      </c>
      <c r="K1138" s="40">
        <v>0.4</v>
      </c>
      <c r="L1138" s="45" t="s">
        <v>74</v>
      </c>
      <c r="M1138" s="46" t="s">
        <v>91</v>
      </c>
      <c r="N1138" s="40">
        <v>0</v>
      </c>
      <c r="O1138" s="57">
        <v>46163</v>
      </c>
      <c r="P1138" s="57">
        <v>46169</v>
      </c>
      <c r="Q1138" s="49">
        <v>7</v>
      </c>
      <c r="R1138" s="49">
        <v>3</v>
      </c>
      <c r="S1138" s="58">
        <v>0.35</v>
      </c>
      <c r="T1138" s="57">
        <v>46170</v>
      </c>
      <c r="U1138" s="49">
        <v>7</v>
      </c>
      <c r="V1138" s="42">
        <v>1</v>
      </c>
      <c r="W1138" s="40">
        <v>0</v>
      </c>
      <c r="X1138" s="59">
        <v>0</v>
      </c>
      <c r="Y1138" s="40">
        <v>106</v>
      </c>
      <c r="Z1138" s="56">
        <v>80637.811714285723</v>
      </c>
    </row>
    <row r="1139" spans="1:26" x14ac:dyDescent="0.25">
      <c r="A1139" s="38">
        <f>IFERROR(VLOOKUP(InteliPar[[#This Row],[Nombre de Articulo]],Productos[],4,FALSE),"00 Falta Info")</f>
        <v>0</v>
      </c>
      <c r="B1139" s="34" t="str">
        <f>IFERROR(VLOOKUP(InteliPar[[#This Row],[Nombre de Articulo]],Productos[],3,FALSE),"00 Falta Info")</f>
        <v>Abarrotes</v>
      </c>
      <c r="C1139" s="34" t="str">
        <f>IFERROR(VLOOKUP(InteliPar[[#This Row],[Nombre de Articulo]],Productos[],2,FALSE),"00 Falta Info")</f>
        <v>Aceite</v>
      </c>
      <c r="D1139" s="55">
        <v>46176</v>
      </c>
      <c r="E1139" s="39" t="s">
        <v>127</v>
      </c>
      <c r="F1139" s="40">
        <v>13.4</v>
      </c>
      <c r="G1139" s="56">
        <v>124977</v>
      </c>
      <c r="H1139" s="42">
        <v>25.33</v>
      </c>
      <c r="I1139" s="43">
        <v>1</v>
      </c>
      <c r="J1139" s="56">
        <v>4934.5600000000004</v>
      </c>
      <c r="K1139" s="40">
        <v>22.6</v>
      </c>
      <c r="L1139" s="45" t="s">
        <v>453</v>
      </c>
      <c r="M1139" s="46" t="s">
        <v>91</v>
      </c>
      <c r="N1139" s="40">
        <v>7</v>
      </c>
      <c r="O1139" s="57">
        <v>46163</v>
      </c>
      <c r="P1139" s="57">
        <v>46169</v>
      </c>
      <c r="Q1139" s="49">
        <v>7</v>
      </c>
      <c r="R1139" s="49">
        <v>3</v>
      </c>
      <c r="S1139" s="58">
        <v>0.35</v>
      </c>
      <c r="T1139" s="57">
        <v>46170</v>
      </c>
      <c r="U1139" s="49">
        <v>7</v>
      </c>
      <c r="V1139" s="42">
        <v>44</v>
      </c>
      <c r="W1139" s="40">
        <v>19</v>
      </c>
      <c r="X1139" s="59">
        <v>93756.640000000014</v>
      </c>
      <c r="Y1139" s="40">
        <v>8</v>
      </c>
      <c r="Z1139" s="56">
        <v>0</v>
      </c>
    </row>
    <row r="1140" spans="1:26" x14ac:dyDescent="0.25">
      <c r="A1140" s="38">
        <f>IFERROR(VLOOKUP(InteliPar[[#This Row],[Nombre de Articulo]],Productos[],4,FALSE),"00 Falta Info")</f>
        <v>0</v>
      </c>
      <c r="B1140" s="34" t="str">
        <f>IFERROR(VLOOKUP(InteliPar[[#This Row],[Nombre de Articulo]],Productos[],3,FALSE),"00 Falta Info")</f>
        <v>Verduras</v>
      </c>
      <c r="C1140" s="34" t="str">
        <f>IFERROR(VLOOKUP(InteliPar[[#This Row],[Nombre de Articulo]],Productos[],2,FALSE),"00 Falta Info")</f>
        <v>Champiñon</v>
      </c>
      <c r="D1140" s="55">
        <v>46176</v>
      </c>
      <c r="E1140" s="39" t="s">
        <v>128</v>
      </c>
      <c r="F1140" s="40">
        <v>-0.4</v>
      </c>
      <c r="G1140" s="56">
        <v>46052.1</v>
      </c>
      <c r="H1140" s="42">
        <v>2.5299999999999998</v>
      </c>
      <c r="I1140" s="43" t="s">
        <v>73</v>
      </c>
      <c r="J1140" s="56">
        <v>18200</v>
      </c>
      <c r="K1140" s="40">
        <v>3.6</v>
      </c>
      <c r="L1140" s="45" t="s">
        <v>74</v>
      </c>
      <c r="M1140" s="46" t="s">
        <v>461</v>
      </c>
      <c r="N1140" s="40">
        <v>1</v>
      </c>
      <c r="O1140" s="57">
        <v>46163</v>
      </c>
      <c r="P1140" s="57">
        <v>46169</v>
      </c>
      <c r="Q1140" s="49">
        <v>7</v>
      </c>
      <c r="R1140" s="49">
        <v>3</v>
      </c>
      <c r="S1140" s="58">
        <v>0.35</v>
      </c>
      <c r="T1140" s="57">
        <v>46170</v>
      </c>
      <c r="U1140" s="49">
        <v>7</v>
      </c>
      <c r="V1140" s="42">
        <v>7</v>
      </c>
      <c r="W1140" s="40">
        <v>5</v>
      </c>
      <c r="X1140" s="59">
        <v>91000</v>
      </c>
      <c r="Y1140" s="40">
        <v>5</v>
      </c>
      <c r="Z1140" s="56">
        <v>0</v>
      </c>
    </row>
    <row r="1141" spans="1:26" x14ac:dyDescent="0.25">
      <c r="A1141" s="38">
        <f>IFERROR(VLOOKUP(InteliPar[[#This Row],[Nombre de Articulo]],Productos[],4,FALSE),"00 Falta Info")</f>
        <v>0</v>
      </c>
      <c r="B1141" s="34" t="str">
        <f>IFERROR(VLOOKUP(InteliPar[[#This Row],[Nombre de Articulo]],Productos[],3,FALSE),"00 Falta Info")</f>
        <v>Verduras</v>
      </c>
      <c r="C1141" s="34" t="str">
        <f>IFERROR(VLOOKUP(InteliPar[[#This Row],[Nombre de Articulo]],Productos[],2,FALSE),"00 Falta Info")</f>
        <v>Champiñon</v>
      </c>
      <c r="D1141" s="55">
        <v>46176</v>
      </c>
      <c r="E1141" s="39" t="s">
        <v>129</v>
      </c>
      <c r="F1141" s="40">
        <v>0.1</v>
      </c>
      <c r="G1141" s="56">
        <v>19894.3</v>
      </c>
      <c r="H1141" s="42">
        <v>1.53</v>
      </c>
      <c r="I1141" s="43" t="s">
        <v>73</v>
      </c>
      <c r="J1141" s="56">
        <v>13000</v>
      </c>
      <c r="K1141" s="40">
        <v>1.6</v>
      </c>
      <c r="L1141" s="45" t="s">
        <v>74</v>
      </c>
      <c r="M1141" s="46" t="s">
        <v>461</v>
      </c>
      <c r="N1141" s="40">
        <v>0</v>
      </c>
      <c r="O1141" s="57">
        <v>46163</v>
      </c>
      <c r="P1141" s="57">
        <v>46169</v>
      </c>
      <c r="Q1141" s="49">
        <v>7</v>
      </c>
      <c r="R1141" s="49">
        <v>3</v>
      </c>
      <c r="S1141" s="58">
        <v>0.35</v>
      </c>
      <c r="T1141" s="57">
        <v>46170</v>
      </c>
      <c r="U1141" s="49">
        <v>7</v>
      </c>
      <c r="V1141" s="42">
        <v>4</v>
      </c>
      <c r="W1141" s="40">
        <v>3</v>
      </c>
      <c r="X1141" s="59">
        <v>39000</v>
      </c>
      <c r="Y1141" s="40">
        <v>7</v>
      </c>
      <c r="Z1141" s="56">
        <v>0</v>
      </c>
    </row>
    <row r="1142" spans="1:26" x14ac:dyDescent="0.25">
      <c r="A1142" s="38">
        <f>IFERROR(VLOOKUP(InteliPar[[#This Row],[Nombre de Articulo]],Productos[],4,FALSE),"00 Falta Info")</f>
        <v>0</v>
      </c>
      <c r="B1142" s="34" t="str">
        <f>IFERROR(VLOOKUP(InteliPar[[#This Row],[Nombre de Articulo]],Productos[],3,FALSE),"00 Falta Info")</f>
        <v>Verduras</v>
      </c>
      <c r="C1142" s="34" t="str">
        <f>IFERROR(VLOOKUP(InteliPar[[#This Row],[Nombre de Articulo]],Productos[],2,FALSE),"00 Falta Info")</f>
        <v>Champiñon</v>
      </c>
      <c r="D1142" s="55">
        <v>46176</v>
      </c>
      <c r="E1142" s="39" t="s">
        <v>162</v>
      </c>
      <c r="F1142" s="40">
        <v>3</v>
      </c>
      <c r="G1142" s="56">
        <v>24485.3</v>
      </c>
      <c r="H1142" s="42">
        <v>1.53</v>
      </c>
      <c r="I1142" s="43" t="s">
        <v>73</v>
      </c>
      <c r="J1142" s="56">
        <v>16000</v>
      </c>
      <c r="K1142" s="40">
        <v>3</v>
      </c>
      <c r="L1142" s="45" t="s">
        <v>74</v>
      </c>
      <c r="M1142" s="46" t="s">
        <v>454</v>
      </c>
      <c r="N1142" s="40">
        <v>0</v>
      </c>
      <c r="O1142" s="57">
        <v>46163</v>
      </c>
      <c r="P1142" s="57">
        <v>46169</v>
      </c>
      <c r="Q1142" s="49">
        <v>7</v>
      </c>
      <c r="R1142" s="49">
        <v>3</v>
      </c>
      <c r="S1142" s="58">
        <v>0.35</v>
      </c>
      <c r="T1142" s="57">
        <v>46170</v>
      </c>
      <c r="U1142" s="49">
        <v>7</v>
      </c>
      <c r="V1142" s="42">
        <v>6</v>
      </c>
      <c r="W1142" s="40">
        <v>5</v>
      </c>
      <c r="X1142" s="59">
        <v>80000</v>
      </c>
      <c r="Y1142" s="40">
        <v>4</v>
      </c>
      <c r="Z1142" s="56">
        <v>0</v>
      </c>
    </row>
    <row r="1143" spans="1:26" x14ac:dyDescent="0.25">
      <c r="A1143" s="38">
        <f>IFERROR(VLOOKUP(InteliPar[[#This Row],[Nombre de Articulo]],Productos[],4,FALSE),"00 Falta Info")</f>
        <v>0</v>
      </c>
      <c r="B1143" s="34" t="str">
        <f>IFERROR(VLOOKUP(InteliPar[[#This Row],[Nombre de Articulo]],Productos[],3,FALSE),"00 Falta Info")</f>
        <v>Verduras</v>
      </c>
      <c r="C1143" s="34" t="str">
        <f>IFERROR(VLOOKUP(InteliPar[[#This Row],[Nombre de Articulo]],Productos[],2,FALSE),"00 Falta Info")</f>
        <v>Palta</v>
      </c>
      <c r="D1143" s="55">
        <v>46176</v>
      </c>
      <c r="E1143" s="39" t="s">
        <v>92</v>
      </c>
      <c r="F1143" s="40">
        <v>6.3</v>
      </c>
      <c r="G1143" s="56">
        <v>53748.800000000003</v>
      </c>
      <c r="H1143" s="42">
        <v>13.41</v>
      </c>
      <c r="I1143" s="43" t="s">
        <v>73</v>
      </c>
      <c r="J1143" s="56">
        <v>4008.86</v>
      </c>
      <c r="K1143" s="40">
        <v>11.7</v>
      </c>
      <c r="L1143" s="45" t="s">
        <v>74</v>
      </c>
      <c r="M1143" s="46" t="s">
        <v>461</v>
      </c>
      <c r="N1143" s="40">
        <v>8</v>
      </c>
      <c r="O1143" s="57">
        <v>46163</v>
      </c>
      <c r="P1143" s="57">
        <v>46169</v>
      </c>
      <c r="Q1143" s="49">
        <v>7</v>
      </c>
      <c r="R1143" s="49">
        <v>3</v>
      </c>
      <c r="S1143" s="58">
        <v>0.35</v>
      </c>
      <c r="T1143" s="57">
        <v>46170</v>
      </c>
      <c r="U1143" s="49">
        <v>7</v>
      </c>
      <c r="V1143" s="42">
        <v>23</v>
      </c>
      <c r="W1143" s="40">
        <v>10</v>
      </c>
      <c r="X1143" s="59">
        <v>40088.6</v>
      </c>
      <c r="Y1143" s="40">
        <v>8</v>
      </c>
      <c r="Z1143" s="56">
        <v>0</v>
      </c>
    </row>
    <row r="1144" spans="1:26" x14ac:dyDescent="0.25">
      <c r="A1144" s="38">
        <f>IFERROR(VLOOKUP(InteliPar[[#This Row],[Nombre de Articulo]],Productos[],4,FALSE),"00 Falta Info")</f>
        <v>0</v>
      </c>
      <c r="B1144" s="34" t="str">
        <f>IFERROR(VLOOKUP(InteliPar[[#This Row],[Nombre de Articulo]],Productos[],3,FALSE),"00 Falta Info")</f>
        <v>Postres</v>
      </c>
      <c r="C1144" s="34" t="str">
        <f>IFERROR(VLOOKUP(InteliPar[[#This Row],[Nombre de Articulo]],Productos[],2,FALSE),"00 Falta Info")</f>
        <v>Tortas</v>
      </c>
      <c r="D1144" s="55">
        <v>46176</v>
      </c>
      <c r="E1144" s="39" t="s">
        <v>130</v>
      </c>
      <c r="F1144" s="40">
        <v>14</v>
      </c>
      <c r="G1144" s="56">
        <v>49446</v>
      </c>
      <c r="H1144" s="42">
        <v>41</v>
      </c>
      <c r="I1144" s="43">
        <v>1</v>
      </c>
      <c r="J1144" s="56">
        <v>1206</v>
      </c>
      <c r="K1144" s="40">
        <v>27</v>
      </c>
      <c r="L1144" s="45" t="s">
        <v>440</v>
      </c>
      <c r="M1144" s="46" t="s">
        <v>455</v>
      </c>
      <c r="N1144" s="40">
        <v>0</v>
      </c>
      <c r="O1144" s="57">
        <v>46163</v>
      </c>
      <c r="P1144" s="57">
        <v>46169</v>
      </c>
      <c r="Q1144" s="49">
        <v>7</v>
      </c>
      <c r="R1144" s="49">
        <v>3</v>
      </c>
      <c r="S1144" s="58">
        <v>0.35</v>
      </c>
      <c r="T1144" s="57">
        <v>46170</v>
      </c>
      <c r="U1144" s="49">
        <v>7</v>
      </c>
      <c r="V1144" s="42">
        <v>53</v>
      </c>
      <c r="W1144" s="40">
        <v>12</v>
      </c>
      <c r="X1144" s="59">
        <v>14472</v>
      </c>
      <c r="Y1144" s="40">
        <v>11</v>
      </c>
      <c r="Z1144" s="56">
        <v>0</v>
      </c>
    </row>
    <row r="1145" spans="1:26" x14ac:dyDescent="0.25">
      <c r="A1145" s="38">
        <f>IFERROR(VLOOKUP(InteliPar[[#This Row],[Nombre de Articulo]],Productos[],4,FALSE),"00 Falta Info")</f>
        <v>0</v>
      </c>
      <c r="B1145" s="34" t="str">
        <f>IFERROR(VLOOKUP(InteliPar[[#This Row],[Nombre de Articulo]],Productos[],3,FALSE),"00 Falta Info")</f>
        <v>Postres</v>
      </c>
      <c r="C1145" s="34" t="str">
        <f>IFERROR(VLOOKUP(InteliPar[[#This Row],[Nombre de Articulo]],Productos[],2,FALSE),"00 Falta Info")</f>
        <v>Tortas</v>
      </c>
      <c r="D1145" s="55">
        <v>46176</v>
      </c>
      <c r="E1145" s="39" t="s">
        <v>131</v>
      </c>
      <c r="F1145" s="40">
        <v>4</v>
      </c>
      <c r="G1145" s="56">
        <v>72933</v>
      </c>
      <c r="H1145" s="42">
        <v>69</v>
      </c>
      <c r="I1145" s="43">
        <v>1</v>
      </c>
      <c r="J1145" s="56">
        <v>1057</v>
      </c>
      <c r="K1145" s="40">
        <v>16</v>
      </c>
      <c r="L1145" s="45" t="s">
        <v>440</v>
      </c>
      <c r="M1145" s="46" t="s">
        <v>455</v>
      </c>
      <c r="N1145" s="40">
        <v>0</v>
      </c>
      <c r="O1145" s="57">
        <v>46163</v>
      </c>
      <c r="P1145" s="57">
        <v>46169</v>
      </c>
      <c r="Q1145" s="49">
        <v>7</v>
      </c>
      <c r="R1145" s="49">
        <v>3</v>
      </c>
      <c r="S1145" s="58">
        <v>0.35</v>
      </c>
      <c r="T1145" s="57">
        <v>46170</v>
      </c>
      <c r="U1145" s="49">
        <v>7</v>
      </c>
      <c r="V1145" s="42">
        <v>31</v>
      </c>
      <c r="W1145" s="40">
        <v>0</v>
      </c>
      <c r="X1145" s="59">
        <v>0</v>
      </c>
      <c r="Y1145" s="40">
        <v>30</v>
      </c>
      <c r="Z1145" s="56">
        <v>30199.999999999996</v>
      </c>
    </row>
    <row r="1146" spans="1:26" x14ac:dyDescent="0.25">
      <c r="A1146" s="38">
        <f>IFERROR(VLOOKUP(InteliPar[[#This Row],[Nombre de Articulo]],Productos[],4,FALSE),"00 Falta Info")</f>
        <v>0</v>
      </c>
      <c r="B1146" s="34" t="str">
        <f>IFERROR(VLOOKUP(InteliPar[[#This Row],[Nombre de Articulo]],Productos[],3,FALSE),"00 Falta Info")</f>
        <v>Postres</v>
      </c>
      <c r="C1146" s="34" t="str">
        <f>IFERROR(VLOOKUP(InteliPar[[#This Row],[Nombre de Articulo]],Productos[],2,FALSE),"00 Falta Info")</f>
        <v>Tortas</v>
      </c>
      <c r="D1146" s="55">
        <v>46176</v>
      </c>
      <c r="E1146" s="39" t="s">
        <v>143</v>
      </c>
      <c r="F1146" s="40">
        <v>5</v>
      </c>
      <c r="G1146" s="56">
        <v>83484</v>
      </c>
      <c r="H1146" s="42">
        <v>54</v>
      </c>
      <c r="I1146" s="43">
        <v>1</v>
      </c>
      <c r="J1146" s="56">
        <v>1546</v>
      </c>
      <c r="K1146" s="40">
        <v>11</v>
      </c>
      <c r="L1146" s="45" t="s">
        <v>440</v>
      </c>
      <c r="M1146" s="46" t="s">
        <v>455</v>
      </c>
      <c r="N1146" s="40">
        <v>0</v>
      </c>
      <c r="O1146" s="57">
        <v>46163</v>
      </c>
      <c r="P1146" s="57">
        <v>46169</v>
      </c>
      <c r="Q1146" s="49">
        <v>7</v>
      </c>
      <c r="R1146" s="49">
        <v>3</v>
      </c>
      <c r="S1146" s="58">
        <v>0.35</v>
      </c>
      <c r="T1146" s="57">
        <v>46170</v>
      </c>
      <c r="U1146" s="49">
        <v>7</v>
      </c>
      <c r="V1146" s="42">
        <v>22</v>
      </c>
      <c r="W1146" s="40">
        <v>0</v>
      </c>
      <c r="X1146" s="59">
        <v>0</v>
      </c>
      <c r="Y1146" s="40">
        <v>34</v>
      </c>
      <c r="Z1146" s="56">
        <v>40085.571428571428</v>
      </c>
    </row>
    <row r="1147" spans="1:26" x14ac:dyDescent="0.25">
      <c r="A1147" s="38">
        <f>IFERROR(VLOOKUP(InteliPar[[#This Row],[Nombre de Articulo]],Productos[],4,FALSE),"00 Falta Info")</f>
        <v>0</v>
      </c>
      <c r="B1147" s="34" t="str">
        <f>IFERROR(VLOOKUP(InteliPar[[#This Row],[Nombre de Articulo]],Productos[],3,FALSE),"00 Falta Info")</f>
        <v>Postres</v>
      </c>
      <c r="C1147" s="34" t="str">
        <f>IFERROR(VLOOKUP(InteliPar[[#This Row],[Nombre de Articulo]],Productos[],2,FALSE),"00 Falta Info")</f>
        <v>Tortas</v>
      </c>
      <c r="D1147" s="55">
        <v>46176</v>
      </c>
      <c r="E1147" s="39" t="s">
        <v>132</v>
      </c>
      <c r="F1147" s="40">
        <v>505</v>
      </c>
      <c r="G1147" s="56">
        <v>11520</v>
      </c>
      <c r="H1147" s="42">
        <v>48</v>
      </c>
      <c r="I1147" s="43">
        <v>1</v>
      </c>
      <c r="J1147" s="56">
        <v>240</v>
      </c>
      <c r="K1147" s="40">
        <v>505</v>
      </c>
      <c r="L1147" s="45" t="s">
        <v>440</v>
      </c>
      <c r="M1147" s="46" t="s">
        <v>455</v>
      </c>
      <c r="N1147" s="40">
        <v>0</v>
      </c>
      <c r="O1147" s="57">
        <v>46163</v>
      </c>
      <c r="P1147" s="57">
        <v>46169</v>
      </c>
      <c r="Q1147" s="49">
        <v>7</v>
      </c>
      <c r="R1147" s="49">
        <v>3</v>
      </c>
      <c r="S1147" s="58">
        <v>0.35</v>
      </c>
      <c r="T1147" s="57">
        <v>46170</v>
      </c>
      <c r="U1147" s="49">
        <v>7</v>
      </c>
      <c r="V1147" s="42">
        <v>974</v>
      </c>
      <c r="W1147" s="40">
        <v>926</v>
      </c>
      <c r="X1147" s="59">
        <v>222240</v>
      </c>
      <c r="Y1147" s="40">
        <v>1</v>
      </c>
      <c r="Z1147" s="56">
        <v>0</v>
      </c>
    </row>
    <row r="1148" spans="1:26" x14ac:dyDescent="0.25">
      <c r="A1148" s="38">
        <f>IFERROR(VLOOKUP(InteliPar[[#This Row],[Nombre de Articulo]],Productos[],4,FALSE),"00 Falta Info")</f>
        <v>0</v>
      </c>
      <c r="B1148" s="34" t="str">
        <f>IFERROR(VLOOKUP(InteliPar[[#This Row],[Nombre de Articulo]],Productos[],3,FALSE),"00 Falta Info")</f>
        <v>Postres</v>
      </c>
      <c r="C1148" s="34" t="str">
        <f>IFERROR(VLOOKUP(InteliPar[[#This Row],[Nombre de Articulo]],Productos[],2,FALSE),"00 Falta Info")</f>
        <v>Tortas</v>
      </c>
      <c r="D1148" s="55">
        <v>46176</v>
      </c>
      <c r="E1148" s="39" t="s">
        <v>144</v>
      </c>
      <c r="F1148" s="40"/>
      <c r="G1148" s="56">
        <v>62937</v>
      </c>
      <c r="H1148" s="42">
        <v>189</v>
      </c>
      <c r="I1148" s="43">
        <v>1</v>
      </c>
      <c r="J1148" s="56">
        <v>333</v>
      </c>
      <c r="K1148" s="40">
        <v>191</v>
      </c>
      <c r="L1148" s="45" t="s">
        <v>440</v>
      </c>
      <c r="M1148" s="46" t="s">
        <v>455</v>
      </c>
      <c r="N1148" s="40">
        <v>0</v>
      </c>
      <c r="O1148" s="57">
        <v>46163</v>
      </c>
      <c r="P1148" s="57">
        <v>46169</v>
      </c>
      <c r="Q1148" s="49">
        <v>7</v>
      </c>
      <c r="R1148" s="49">
        <v>3</v>
      </c>
      <c r="S1148" s="58">
        <v>0.35</v>
      </c>
      <c r="T1148" s="57">
        <v>46170</v>
      </c>
      <c r="U1148" s="49">
        <v>7</v>
      </c>
      <c r="V1148" s="42">
        <v>369</v>
      </c>
      <c r="W1148" s="40">
        <v>180</v>
      </c>
      <c r="X1148" s="59">
        <v>59940</v>
      </c>
      <c r="Y1148" s="40">
        <v>7</v>
      </c>
      <c r="Z1148" s="56">
        <v>0</v>
      </c>
    </row>
    <row r="1149" spans="1:26" x14ac:dyDescent="0.25">
      <c r="A1149" s="38">
        <f>IFERROR(VLOOKUP(InteliPar[[#This Row],[Nombre de Articulo]],Productos[],4,FALSE),"00 Falta Info")</f>
        <v>0</v>
      </c>
      <c r="B1149" s="34" t="str">
        <f>IFERROR(VLOOKUP(InteliPar[[#This Row],[Nombre de Articulo]],Productos[],3,FALSE),"00 Falta Info")</f>
        <v>Postres</v>
      </c>
      <c r="C1149" s="34" t="str">
        <f>IFERROR(VLOOKUP(InteliPar[[#This Row],[Nombre de Articulo]],Productos[],2,FALSE),"00 Falta Info")</f>
        <v>Tortas</v>
      </c>
      <c r="D1149" s="55">
        <v>46176</v>
      </c>
      <c r="E1149" s="39" t="s">
        <v>133</v>
      </c>
      <c r="F1149" s="40"/>
      <c r="G1149" s="56">
        <v>6580</v>
      </c>
      <c r="H1149" s="42">
        <v>14</v>
      </c>
      <c r="I1149" s="43">
        <v>1</v>
      </c>
      <c r="J1149" s="56">
        <v>470</v>
      </c>
      <c r="K1149" s="40">
        <v>0</v>
      </c>
      <c r="L1149" s="45" t="s">
        <v>440</v>
      </c>
      <c r="M1149" s="46" t="s">
        <v>455</v>
      </c>
      <c r="N1149" s="40">
        <v>0</v>
      </c>
      <c r="O1149" s="57">
        <v>46163</v>
      </c>
      <c r="P1149" s="57">
        <v>46169</v>
      </c>
      <c r="Q1149" s="49">
        <v>7</v>
      </c>
      <c r="R1149" s="49">
        <v>3</v>
      </c>
      <c r="S1149" s="58">
        <v>0.35</v>
      </c>
      <c r="T1149" s="57">
        <v>46170</v>
      </c>
      <c r="U1149" s="49">
        <v>7</v>
      </c>
      <c r="V1149" s="42">
        <v>0</v>
      </c>
      <c r="W1149" s="40">
        <v>0</v>
      </c>
      <c r="X1149" s="59">
        <v>0</v>
      </c>
      <c r="Y1149" s="40">
        <v>0</v>
      </c>
      <c r="Z1149" s="56">
        <v>0</v>
      </c>
    </row>
    <row r="1150" spans="1:26" x14ac:dyDescent="0.25">
      <c r="A1150" s="38">
        <f>IFERROR(VLOOKUP(InteliPar[[#This Row],[Nombre de Articulo]],Productos[],4,FALSE),"00 Falta Info")</f>
        <v>0</v>
      </c>
      <c r="B1150" s="34" t="str">
        <f>IFERROR(VLOOKUP(InteliPar[[#This Row],[Nombre de Articulo]],Productos[],3,FALSE),"00 Falta Info")</f>
        <v>Postres</v>
      </c>
      <c r="C1150" s="34" t="str">
        <f>IFERROR(VLOOKUP(InteliPar[[#This Row],[Nombre de Articulo]],Productos[],2,FALSE),"00 Falta Info")</f>
        <v>Tortas</v>
      </c>
      <c r="D1150" s="55">
        <v>46176</v>
      </c>
      <c r="E1150" s="39" t="s">
        <v>145</v>
      </c>
      <c r="F1150" s="40">
        <v>4</v>
      </c>
      <c r="G1150" s="56">
        <v>3420</v>
      </c>
      <c r="H1150" s="42">
        <v>3</v>
      </c>
      <c r="I1150" s="43">
        <v>1</v>
      </c>
      <c r="J1150" s="56">
        <v>1140</v>
      </c>
      <c r="K1150" s="40">
        <v>8</v>
      </c>
      <c r="L1150" s="45" t="s">
        <v>440</v>
      </c>
      <c r="M1150" s="46" t="s">
        <v>455</v>
      </c>
      <c r="N1150" s="40">
        <v>0</v>
      </c>
      <c r="O1150" s="57">
        <v>46163</v>
      </c>
      <c r="P1150" s="57">
        <v>46169</v>
      </c>
      <c r="Q1150" s="49">
        <v>7</v>
      </c>
      <c r="R1150" s="49">
        <v>3</v>
      </c>
      <c r="S1150" s="58">
        <v>0.35</v>
      </c>
      <c r="T1150" s="57">
        <v>46170</v>
      </c>
      <c r="U1150" s="49">
        <v>7</v>
      </c>
      <c r="V1150" s="42">
        <v>16</v>
      </c>
      <c r="W1150" s="40">
        <v>13</v>
      </c>
      <c r="X1150" s="59">
        <v>14820</v>
      </c>
      <c r="Y1150" s="40">
        <v>3</v>
      </c>
      <c r="Z1150" s="56">
        <v>0</v>
      </c>
    </row>
    <row r="1151" spans="1:26" x14ac:dyDescent="0.25">
      <c r="A1151" s="38">
        <f>IFERROR(VLOOKUP(InteliPar[[#This Row],[Nombre de Articulo]],Productos[],4,FALSE),"00 Falta Info")</f>
        <v>0</v>
      </c>
      <c r="B1151" s="34" t="str">
        <f>IFERROR(VLOOKUP(InteliPar[[#This Row],[Nombre de Articulo]],Productos[],3,FALSE),"00 Falta Info")</f>
        <v>Postres</v>
      </c>
      <c r="C1151" s="34" t="str">
        <f>IFERROR(VLOOKUP(InteliPar[[#This Row],[Nombre de Articulo]],Productos[],2,FALSE),"00 Falta Info")</f>
        <v>Tortas</v>
      </c>
      <c r="D1151" s="55">
        <v>46176</v>
      </c>
      <c r="E1151" s="39" t="s">
        <v>135</v>
      </c>
      <c r="F1151" s="40"/>
      <c r="G1151" s="56">
        <v>3808</v>
      </c>
      <c r="H1151" s="42">
        <v>14</v>
      </c>
      <c r="I1151" s="43">
        <v>1</v>
      </c>
      <c r="J1151" s="56">
        <v>272</v>
      </c>
      <c r="K1151" s="40">
        <v>4</v>
      </c>
      <c r="L1151" s="45" t="s">
        <v>440</v>
      </c>
      <c r="M1151" s="46" t="s">
        <v>455</v>
      </c>
      <c r="N1151" s="40">
        <v>0</v>
      </c>
      <c r="O1151" s="57">
        <v>46163</v>
      </c>
      <c r="P1151" s="57">
        <v>46169</v>
      </c>
      <c r="Q1151" s="49">
        <v>7</v>
      </c>
      <c r="R1151" s="49">
        <v>3</v>
      </c>
      <c r="S1151" s="58">
        <v>0.35</v>
      </c>
      <c r="T1151" s="57">
        <v>46170</v>
      </c>
      <c r="U1151" s="49">
        <v>7</v>
      </c>
      <c r="V1151" s="42">
        <v>8</v>
      </c>
      <c r="W1151" s="40">
        <v>0</v>
      </c>
      <c r="X1151" s="59">
        <v>0</v>
      </c>
      <c r="Y1151" s="40">
        <v>25</v>
      </c>
      <c r="Z1151" s="56">
        <v>1165.7142857142858</v>
      </c>
    </row>
    <row r="1152" spans="1:26" x14ac:dyDescent="0.25">
      <c r="A1152" s="38">
        <f>IFERROR(VLOOKUP(InteliPar[[#This Row],[Nombre de Articulo]],Productos[],4,FALSE),"00 Falta Info")</f>
        <v>0</v>
      </c>
      <c r="B1152" s="34" t="str">
        <f>IFERROR(VLOOKUP(InteliPar[[#This Row],[Nombre de Articulo]],Productos[],3,FALSE),"00 Falta Info")</f>
        <v>Colación</v>
      </c>
      <c r="C1152" s="34" t="str">
        <f>IFERROR(VLOOKUP(InteliPar[[#This Row],[Nombre de Articulo]],Productos[],2,FALSE),"00 Falta Info")</f>
        <v>Colacion</v>
      </c>
      <c r="D1152" s="55">
        <v>46176</v>
      </c>
      <c r="E1152" s="39" t="s">
        <v>137</v>
      </c>
      <c r="F1152" s="40">
        <v>8.1</v>
      </c>
      <c r="G1152" s="56">
        <v>24156</v>
      </c>
      <c r="H1152" s="42">
        <v>4.03</v>
      </c>
      <c r="I1152" s="43" t="s">
        <v>73</v>
      </c>
      <c r="J1152" s="56">
        <v>6000</v>
      </c>
      <c r="K1152" s="40">
        <v>6.9</v>
      </c>
      <c r="L1152" s="45" t="s">
        <v>74</v>
      </c>
      <c r="M1152" s="46" t="s">
        <v>441</v>
      </c>
      <c r="N1152" s="40">
        <v>8.1</v>
      </c>
      <c r="O1152" s="57">
        <v>46163</v>
      </c>
      <c r="P1152" s="57">
        <v>46169</v>
      </c>
      <c r="Q1152" s="49">
        <v>7</v>
      </c>
      <c r="R1152" s="49">
        <v>3</v>
      </c>
      <c r="S1152" s="58">
        <v>0.35</v>
      </c>
      <c r="T1152" s="57">
        <v>46170</v>
      </c>
      <c r="U1152" s="49">
        <v>7</v>
      </c>
      <c r="V1152" s="42">
        <v>14</v>
      </c>
      <c r="W1152" s="40">
        <v>10</v>
      </c>
      <c r="X1152" s="59">
        <v>60000</v>
      </c>
      <c r="Y1152" s="40">
        <v>4</v>
      </c>
      <c r="Z1152" s="56">
        <v>0</v>
      </c>
    </row>
    <row r="1153" spans="1:26" x14ac:dyDescent="0.25">
      <c r="A1153" s="38">
        <f>IFERROR(VLOOKUP(InteliPar[[#This Row],[Nombre de Articulo]],Productos[],4,FALSE),"00 Falta Info")</f>
        <v>0</v>
      </c>
      <c r="B1153" s="34" t="str">
        <f>IFERROR(VLOOKUP(InteliPar[[#This Row],[Nombre de Articulo]],Productos[],3,FALSE),"00 Falta Info")</f>
        <v>Colación</v>
      </c>
      <c r="C1153" s="34" t="str">
        <f>IFERROR(VLOOKUP(InteliPar[[#This Row],[Nombre de Articulo]],Productos[],2,FALSE),"00 Falta Info")</f>
        <v>Colacion</v>
      </c>
      <c r="D1153" s="55">
        <v>46176</v>
      </c>
      <c r="E1153" s="39" t="s">
        <v>141</v>
      </c>
      <c r="F1153" s="40"/>
      <c r="G1153" s="56"/>
      <c r="H1153" s="42"/>
      <c r="I1153" s="43" t="s">
        <v>73</v>
      </c>
      <c r="J1153" s="56"/>
      <c r="K1153" s="40">
        <v>2.4</v>
      </c>
      <c r="L1153" s="45" t="s">
        <v>74</v>
      </c>
      <c r="M1153" s="46" t="s">
        <v>456</v>
      </c>
      <c r="N1153" s="40">
        <v>0</v>
      </c>
      <c r="O1153" s="57">
        <v>46163</v>
      </c>
      <c r="P1153" s="57">
        <v>46169</v>
      </c>
      <c r="Q1153" s="49">
        <v>7</v>
      </c>
      <c r="R1153" s="49">
        <v>3</v>
      </c>
      <c r="S1153" s="58">
        <v>0.35</v>
      </c>
      <c r="T1153" s="57">
        <v>46170</v>
      </c>
      <c r="U1153" s="49">
        <v>7</v>
      </c>
      <c r="V1153" s="42">
        <v>5</v>
      </c>
      <c r="W1153" s="40">
        <v>5</v>
      </c>
      <c r="X1153" s="59">
        <v>0</v>
      </c>
      <c r="Y1153" s="40">
        <v>0</v>
      </c>
      <c r="Z1153" s="56">
        <v>0</v>
      </c>
    </row>
    <row r="1154" spans="1:26" x14ac:dyDescent="0.25">
      <c r="A1154" s="38">
        <f>IFERROR(VLOOKUP(InteliPar[[#This Row],[Nombre de Articulo]],Productos[],4,FALSE),"00 Falta Info")</f>
        <v>0</v>
      </c>
      <c r="B1154" s="34" t="str">
        <f>IFERROR(VLOOKUP(InteliPar[[#This Row],[Nombre de Articulo]],Productos[],3,FALSE),"00 Falta Info")</f>
        <v>Colación</v>
      </c>
      <c r="C1154" s="34" t="str">
        <f>IFERROR(VLOOKUP(InteliPar[[#This Row],[Nombre de Articulo]],Productos[],2,FALSE),"00 Falta Info")</f>
        <v>Colacion</v>
      </c>
      <c r="D1154" s="55">
        <v>46176</v>
      </c>
      <c r="E1154" s="39" t="s">
        <v>139</v>
      </c>
      <c r="F1154" s="40">
        <v>11.1</v>
      </c>
      <c r="G1154" s="56"/>
      <c r="H1154" s="42"/>
      <c r="I1154" s="43" t="s">
        <v>73</v>
      </c>
      <c r="J1154" s="56">
        <v>3490</v>
      </c>
      <c r="K1154" s="40">
        <v>7.6</v>
      </c>
      <c r="L1154" s="45" t="s">
        <v>74</v>
      </c>
      <c r="M1154" s="46" t="s">
        <v>437</v>
      </c>
      <c r="N1154" s="40">
        <v>0</v>
      </c>
      <c r="O1154" s="57">
        <v>46163</v>
      </c>
      <c r="P1154" s="57">
        <v>46169</v>
      </c>
      <c r="Q1154" s="49">
        <v>7</v>
      </c>
      <c r="R1154" s="49">
        <v>3</v>
      </c>
      <c r="S1154" s="58">
        <v>0.35</v>
      </c>
      <c r="T1154" s="57">
        <v>46170</v>
      </c>
      <c r="U1154" s="49">
        <v>7</v>
      </c>
      <c r="V1154" s="42">
        <v>15</v>
      </c>
      <c r="W1154" s="40">
        <v>15</v>
      </c>
      <c r="X1154" s="59">
        <v>52350</v>
      </c>
      <c r="Y1154" s="40">
        <v>0</v>
      </c>
      <c r="Z1154" s="56">
        <v>0</v>
      </c>
    </row>
    <row r="1155" spans="1:26" x14ac:dyDescent="0.25">
      <c r="A1155" s="38">
        <f>IFERROR(VLOOKUP(InteliPar[[#This Row],[Nombre de Articulo]],Productos[],4,FALSE),"00 Falta Info")</f>
        <v>0</v>
      </c>
      <c r="B1155" s="34" t="str">
        <f>IFERROR(VLOOKUP(InteliPar[[#This Row],[Nombre de Articulo]],Productos[],3,FALSE),"00 Falta Info")</f>
        <v>Colación</v>
      </c>
      <c r="C1155" s="34" t="str">
        <f>IFERROR(VLOOKUP(InteliPar[[#This Row],[Nombre de Articulo]],Productos[],2,FALSE),"00 Falta Info")</f>
        <v>Colacion</v>
      </c>
      <c r="D1155" s="55">
        <v>46176</v>
      </c>
      <c r="E1155" s="39" t="s">
        <v>140</v>
      </c>
      <c r="F1155" s="40"/>
      <c r="G1155" s="56"/>
      <c r="H1155" s="42"/>
      <c r="I1155" s="43" t="s">
        <v>73</v>
      </c>
      <c r="J1155" s="56"/>
      <c r="K1155" s="40">
        <v>8.9</v>
      </c>
      <c r="L1155" s="45" t="s">
        <v>74</v>
      </c>
      <c r="M1155" s="46" t="s">
        <v>437</v>
      </c>
      <c r="N1155" s="40">
        <v>0</v>
      </c>
      <c r="O1155" s="57">
        <v>46163</v>
      </c>
      <c r="P1155" s="57">
        <v>46169</v>
      </c>
      <c r="Q1155" s="49">
        <v>7</v>
      </c>
      <c r="R1155" s="49">
        <v>3</v>
      </c>
      <c r="S1155" s="58">
        <v>0.35</v>
      </c>
      <c r="T1155" s="57">
        <v>46170</v>
      </c>
      <c r="U1155" s="49">
        <v>7</v>
      </c>
      <c r="V1155" s="42">
        <v>18</v>
      </c>
      <c r="W1155" s="40">
        <v>18</v>
      </c>
      <c r="X1155" s="59">
        <v>0</v>
      </c>
      <c r="Y1155" s="40">
        <v>0</v>
      </c>
      <c r="Z1155" s="56">
        <v>0</v>
      </c>
    </row>
    <row r="1156" spans="1:26" x14ac:dyDescent="0.25">
      <c r="A1156" s="38">
        <f>IFERROR(VLOOKUP(InteliPar[[#This Row],[Nombre de Articulo]],Productos[],4,FALSE),"00 Falta Info")</f>
        <v>0</v>
      </c>
      <c r="B1156" s="34" t="str">
        <f>IFERROR(VLOOKUP(InteliPar[[#This Row],[Nombre de Articulo]],Productos[],3,FALSE),"00 Falta Info")</f>
        <v>Aves</v>
      </c>
      <c r="C1156" s="34" t="str">
        <f>IFERROR(VLOOKUP(InteliPar[[#This Row],[Nombre de Articulo]],Productos[],2,FALSE),"00 Falta Info")</f>
        <v>Pollo</v>
      </c>
      <c r="D1156" s="55">
        <v>46183</v>
      </c>
      <c r="E1156" s="39" t="s">
        <v>71</v>
      </c>
      <c r="F1156" s="40">
        <v>4.5999999999999996</v>
      </c>
      <c r="G1156" s="56">
        <v>76776.7</v>
      </c>
      <c r="H1156" s="42">
        <v>21.04</v>
      </c>
      <c r="I1156" s="43" t="s">
        <v>73</v>
      </c>
      <c r="J1156" s="56">
        <v>3649.42</v>
      </c>
      <c r="K1156" s="40">
        <v>3.3</v>
      </c>
      <c r="L1156" s="45" t="s">
        <v>74</v>
      </c>
      <c r="M1156" s="46" t="s">
        <v>437</v>
      </c>
      <c r="N1156" s="40">
        <v>0</v>
      </c>
      <c r="O1156" s="57">
        <v>46170</v>
      </c>
      <c r="P1156" s="57">
        <v>46176</v>
      </c>
      <c r="Q1156" s="49">
        <v>7</v>
      </c>
      <c r="R1156" s="49">
        <v>3</v>
      </c>
      <c r="S1156" s="58">
        <v>0.35</v>
      </c>
      <c r="T1156" s="57">
        <v>46177</v>
      </c>
      <c r="U1156" s="49">
        <v>7</v>
      </c>
      <c r="V1156" s="42">
        <v>7</v>
      </c>
      <c r="W1156" s="40">
        <v>0</v>
      </c>
      <c r="X1156" s="59">
        <v>0</v>
      </c>
      <c r="Y1156" s="40">
        <v>45</v>
      </c>
      <c r="Z1156" s="56">
        <v>47312.123571428572</v>
      </c>
    </row>
    <row r="1157" spans="1:26" x14ac:dyDescent="0.25">
      <c r="A1157" s="38">
        <f>IFERROR(VLOOKUP(InteliPar[[#This Row],[Nombre de Articulo]],Productos[],4,FALSE),"00 Falta Info")</f>
        <v>0</v>
      </c>
      <c r="B1157" s="34" t="str">
        <f>IFERROR(VLOOKUP(InteliPar[[#This Row],[Nombre de Articulo]],Productos[],3,FALSE),"00 Falta Info")</f>
        <v>Carnes</v>
      </c>
      <c r="C1157" s="34" t="str">
        <f>IFERROR(VLOOKUP(InteliPar[[#This Row],[Nombre de Articulo]],Productos[],2,FALSE),"00 Falta Info")</f>
        <v>Vacuno</v>
      </c>
      <c r="D1157" s="55">
        <v>46183</v>
      </c>
      <c r="E1157" s="39" t="s">
        <v>103</v>
      </c>
      <c r="F1157" s="40">
        <v>133</v>
      </c>
      <c r="G1157" s="56">
        <v>834600</v>
      </c>
      <c r="H1157" s="42">
        <v>78</v>
      </c>
      <c r="I1157" s="43" t="s">
        <v>458</v>
      </c>
      <c r="J1157" s="56">
        <v>10700</v>
      </c>
      <c r="K1157" s="40">
        <v>133</v>
      </c>
      <c r="L1157" s="45" t="s">
        <v>440</v>
      </c>
      <c r="M1157" s="46" t="s">
        <v>441</v>
      </c>
      <c r="N1157" s="40">
        <v>0</v>
      </c>
      <c r="O1157" s="57">
        <v>46170</v>
      </c>
      <c r="P1157" s="57">
        <v>46176</v>
      </c>
      <c r="Q1157" s="49">
        <v>7</v>
      </c>
      <c r="R1157" s="49">
        <v>3</v>
      </c>
      <c r="S1157" s="58">
        <v>0.35</v>
      </c>
      <c r="T1157" s="57">
        <v>46177</v>
      </c>
      <c r="U1157" s="49">
        <v>7</v>
      </c>
      <c r="V1157" s="42">
        <v>257</v>
      </c>
      <c r="W1157" s="40">
        <v>179</v>
      </c>
      <c r="X1157" s="59">
        <v>1915300</v>
      </c>
      <c r="Y1157" s="40">
        <v>4</v>
      </c>
      <c r="Z1157" s="56">
        <v>0</v>
      </c>
    </row>
    <row r="1158" spans="1:26" x14ac:dyDescent="0.25">
      <c r="A1158" s="38">
        <f>IFERROR(VLOOKUP(InteliPar[[#This Row],[Nombre de Articulo]],Productos[],4,FALSE),"00 Falta Info")</f>
        <v>0</v>
      </c>
      <c r="B1158" s="34" t="str">
        <f>IFERROR(VLOOKUP(InteliPar[[#This Row],[Nombre de Articulo]],Productos[],3,FALSE),"00 Falta Info")</f>
        <v>Carnes</v>
      </c>
      <c r="C1158" s="34" t="str">
        <f>IFERROR(VLOOKUP(InteliPar[[#This Row],[Nombre de Articulo]],Productos[],2,FALSE),"00 Falta Info")</f>
        <v>Vacuno</v>
      </c>
      <c r="D1158" s="55">
        <v>46183</v>
      </c>
      <c r="E1158" s="39" t="s">
        <v>84</v>
      </c>
      <c r="F1158" s="40">
        <v>7.3</v>
      </c>
      <c r="G1158" s="56">
        <v>755632</v>
      </c>
      <c r="H1158" s="42">
        <v>48.74</v>
      </c>
      <c r="I1158" s="43" t="s">
        <v>73</v>
      </c>
      <c r="J1158" s="56">
        <v>15502.13</v>
      </c>
      <c r="K1158" s="40">
        <v>24.2</v>
      </c>
      <c r="L1158" s="45" t="s">
        <v>74</v>
      </c>
      <c r="M1158" s="46" t="s">
        <v>459</v>
      </c>
      <c r="N1158" s="40">
        <v>0</v>
      </c>
      <c r="O1158" s="57">
        <v>46170</v>
      </c>
      <c r="P1158" s="57">
        <v>46176</v>
      </c>
      <c r="Q1158" s="49">
        <v>7</v>
      </c>
      <c r="R1158" s="49">
        <v>3</v>
      </c>
      <c r="S1158" s="58">
        <v>0.35</v>
      </c>
      <c r="T1158" s="57">
        <v>46177</v>
      </c>
      <c r="U1158" s="49">
        <v>7</v>
      </c>
      <c r="V1158" s="42">
        <v>47</v>
      </c>
      <c r="W1158" s="40">
        <v>0</v>
      </c>
      <c r="X1158" s="59">
        <v>0</v>
      </c>
      <c r="Y1158" s="40">
        <v>14</v>
      </c>
      <c r="Z1158" s="56">
        <v>0</v>
      </c>
    </row>
    <row r="1159" spans="1:26" x14ac:dyDescent="0.25">
      <c r="A1159" s="38">
        <f>IFERROR(VLOOKUP(InteliPar[[#This Row],[Nombre de Articulo]],Productos[],4,FALSE),"00 Falta Info")</f>
        <v>0</v>
      </c>
      <c r="B1159" s="34" t="str">
        <f>IFERROR(VLOOKUP(InteliPar[[#This Row],[Nombre de Articulo]],Productos[],3,FALSE),"00 Falta Info")</f>
        <v>Carnes</v>
      </c>
      <c r="C1159" s="34" t="str">
        <f>IFERROR(VLOOKUP(InteliPar[[#This Row],[Nombre de Articulo]],Productos[],2,FALSE),"00 Falta Info")</f>
        <v>Vacuno</v>
      </c>
      <c r="D1159" s="55">
        <v>46183</v>
      </c>
      <c r="E1159" s="39" t="s">
        <v>104</v>
      </c>
      <c r="F1159" s="40">
        <v>13</v>
      </c>
      <c r="G1159" s="56">
        <v>229500</v>
      </c>
      <c r="H1159" s="42">
        <v>27</v>
      </c>
      <c r="I1159" s="43" t="s">
        <v>458</v>
      </c>
      <c r="J1159" s="56">
        <v>8500</v>
      </c>
      <c r="K1159" s="40">
        <v>22</v>
      </c>
      <c r="L1159" s="45" t="s">
        <v>440</v>
      </c>
      <c r="M1159" s="46" t="s">
        <v>441</v>
      </c>
      <c r="N1159" s="40">
        <v>20</v>
      </c>
      <c r="O1159" s="57">
        <v>46170</v>
      </c>
      <c r="P1159" s="57">
        <v>46176</v>
      </c>
      <c r="Q1159" s="49">
        <v>7</v>
      </c>
      <c r="R1159" s="49">
        <v>3</v>
      </c>
      <c r="S1159" s="58">
        <v>0.35</v>
      </c>
      <c r="T1159" s="57">
        <v>46177</v>
      </c>
      <c r="U1159" s="49">
        <v>7</v>
      </c>
      <c r="V1159" s="42">
        <v>43</v>
      </c>
      <c r="W1159" s="40">
        <v>16</v>
      </c>
      <c r="X1159" s="59">
        <v>136000</v>
      </c>
      <c r="Y1159" s="40">
        <v>9</v>
      </c>
      <c r="Z1159" s="56">
        <v>0</v>
      </c>
    </row>
    <row r="1160" spans="1:26" x14ac:dyDescent="0.25">
      <c r="A1160" s="38">
        <f>IFERROR(VLOOKUP(InteliPar[[#This Row],[Nombre de Articulo]],Productos[],4,FALSE),"00 Falta Info")</f>
        <v>0</v>
      </c>
      <c r="B1160" s="34" t="str">
        <f>IFERROR(VLOOKUP(InteliPar[[#This Row],[Nombre de Articulo]],Productos[],3,FALSE),"00 Falta Info")</f>
        <v>Carnes</v>
      </c>
      <c r="C1160" s="34" t="str">
        <f>IFERROR(VLOOKUP(InteliPar[[#This Row],[Nombre de Articulo]],Productos[],2,FALSE),"00 Falta Info")</f>
        <v>Vacuno</v>
      </c>
      <c r="D1160" s="55">
        <v>46183</v>
      </c>
      <c r="E1160" s="39" t="s">
        <v>105</v>
      </c>
      <c r="F1160" s="40">
        <v>3.6</v>
      </c>
      <c r="G1160" s="56">
        <v>88828</v>
      </c>
      <c r="H1160" s="42">
        <v>9.8699999999999992</v>
      </c>
      <c r="I1160" s="43" t="s">
        <v>73</v>
      </c>
      <c r="J1160" s="56">
        <v>8997.9699999999993</v>
      </c>
      <c r="K1160" s="40">
        <v>6.1</v>
      </c>
      <c r="L1160" s="45" t="s">
        <v>74</v>
      </c>
      <c r="M1160" s="46" t="s">
        <v>441</v>
      </c>
      <c r="N1160" s="40">
        <v>0</v>
      </c>
      <c r="O1160" s="57">
        <v>46170</v>
      </c>
      <c r="P1160" s="57">
        <v>46176</v>
      </c>
      <c r="Q1160" s="49">
        <v>7</v>
      </c>
      <c r="R1160" s="49">
        <v>3</v>
      </c>
      <c r="S1160" s="58">
        <v>0.35</v>
      </c>
      <c r="T1160" s="57">
        <v>46177</v>
      </c>
      <c r="U1160" s="49">
        <v>7</v>
      </c>
      <c r="V1160" s="42">
        <v>12</v>
      </c>
      <c r="W1160" s="40">
        <v>3</v>
      </c>
      <c r="X1160" s="59">
        <v>26993.909999999996</v>
      </c>
      <c r="Y1160" s="40">
        <v>11</v>
      </c>
      <c r="Z1160" s="56">
        <v>0</v>
      </c>
    </row>
    <row r="1161" spans="1:26" x14ac:dyDescent="0.25">
      <c r="A1161" s="38">
        <f>IFERROR(VLOOKUP(InteliPar[[#This Row],[Nombre de Articulo]],Productos[],4,FALSE),"00 Falta Info")</f>
        <v>0</v>
      </c>
      <c r="B1161" s="34" t="str">
        <f>IFERROR(VLOOKUP(InteliPar[[#This Row],[Nombre de Articulo]],Productos[],3,FALSE),"00 Falta Info")</f>
        <v>Carnes</v>
      </c>
      <c r="C1161" s="34" t="str">
        <f>IFERROR(VLOOKUP(InteliPar[[#This Row],[Nombre de Articulo]],Productos[],2,FALSE),"00 Falta Info")</f>
        <v>Vacuno</v>
      </c>
      <c r="D1161" s="55">
        <v>46183</v>
      </c>
      <c r="E1161" s="39" t="s">
        <v>160</v>
      </c>
      <c r="F1161" s="40">
        <v>47</v>
      </c>
      <c r="G1161" s="56">
        <v>325700</v>
      </c>
      <c r="H1161" s="42">
        <v>46</v>
      </c>
      <c r="I1161" s="43" t="s">
        <v>462</v>
      </c>
      <c r="J1161" s="56">
        <v>7080.44</v>
      </c>
      <c r="K1161" s="40">
        <v>38.700000000000003</v>
      </c>
      <c r="L1161" s="45" t="s">
        <v>443</v>
      </c>
      <c r="M1161" s="46" t="s">
        <v>441</v>
      </c>
      <c r="N1161" s="40">
        <v>24</v>
      </c>
      <c r="O1161" s="57">
        <v>46170</v>
      </c>
      <c r="P1161" s="57">
        <v>46176</v>
      </c>
      <c r="Q1161" s="49">
        <v>7</v>
      </c>
      <c r="R1161" s="49">
        <v>3</v>
      </c>
      <c r="S1161" s="58">
        <v>0.35</v>
      </c>
      <c r="T1161" s="57">
        <v>46177</v>
      </c>
      <c r="U1161" s="49">
        <v>7</v>
      </c>
      <c r="V1161" s="42">
        <v>75</v>
      </c>
      <c r="W1161" s="40">
        <v>29</v>
      </c>
      <c r="X1161" s="59">
        <v>205332.75999999998</v>
      </c>
      <c r="Y1161" s="40">
        <v>8</v>
      </c>
      <c r="Z1161" s="56">
        <v>0</v>
      </c>
    </row>
    <row r="1162" spans="1:26" x14ac:dyDescent="0.25">
      <c r="A1162" s="38">
        <f>IFERROR(VLOOKUP(InteliPar[[#This Row],[Nombre de Articulo]],Productos[],4,FALSE),"00 Falta Info")</f>
        <v>0</v>
      </c>
      <c r="B1162" s="34" t="str">
        <f>IFERROR(VLOOKUP(InteliPar[[#This Row],[Nombre de Articulo]],Productos[],3,FALSE),"00 Falta Info")</f>
        <v>Carnes</v>
      </c>
      <c r="C1162" s="34" t="str">
        <f>IFERROR(VLOOKUP(InteliPar[[#This Row],[Nombre de Articulo]],Productos[],2,FALSE),"00 Falta Info")</f>
        <v>Vacuno</v>
      </c>
      <c r="D1162" s="55">
        <v>46183</v>
      </c>
      <c r="E1162" s="39" t="s">
        <v>106</v>
      </c>
      <c r="F1162" s="40">
        <v>13</v>
      </c>
      <c r="G1162" s="56">
        <v>66000</v>
      </c>
      <c r="H1162" s="42">
        <v>22</v>
      </c>
      <c r="I1162" s="43" t="s">
        <v>439</v>
      </c>
      <c r="J1162" s="56">
        <v>3000</v>
      </c>
      <c r="K1162" s="40">
        <v>23</v>
      </c>
      <c r="L1162" s="45" t="s">
        <v>443</v>
      </c>
      <c r="M1162" s="46" t="s">
        <v>441</v>
      </c>
      <c r="N1162" s="40">
        <v>0</v>
      </c>
      <c r="O1162" s="57">
        <v>46170</v>
      </c>
      <c r="P1162" s="57">
        <v>46176</v>
      </c>
      <c r="Q1162" s="49">
        <v>7</v>
      </c>
      <c r="R1162" s="49">
        <v>3</v>
      </c>
      <c r="S1162" s="58">
        <v>0.35</v>
      </c>
      <c r="T1162" s="57">
        <v>46177</v>
      </c>
      <c r="U1162" s="49">
        <v>7</v>
      </c>
      <c r="V1162" s="42">
        <v>45</v>
      </c>
      <c r="W1162" s="40">
        <v>23</v>
      </c>
      <c r="X1162" s="59">
        <v>69000</v>
      </c>
      <c r="Y1162" s="40">
        <v>7</v>
      </c>
      <c r="Z1162" s="56">
        <v>0</v>
      </c>
    </row>
    <row r="1163" spans="1:26" x14ac:dyDescent="0.25">
      <c r="A1163" s="38">
        <f>IFERROR(VLOOKUP(InteliPar[[#This Row],[Nombre de Articulo]],Productos[],4,FALSE),"00 Falta Info")</f>
        <v>0</v>
      </c>
      <c r="B1163" s="34" t="str">
        <f>IFERROR(VLOOKUP(InteliPar[[#This Row],[Nombre de Articulo]],Productos[],3,FALSE),"00 Falta Info")</f>
        <v>Pescado</v>
      </c>
      <c r="C1163" s="34" t="str">
        <f>IFERROR(VLOOKUP(InteliPar[[#This Row],[Nombre de Articulo]],Productos[],2,FALSE),"00 Falta Info")</f>
        <v>Pescado</v>
      </c>
      <c r="D1163" s="55">
        <v>46183</v>
      </c>
      <c r="E1163" s="39" t="s">
        <v>86</v>
      </c>
      <c r="F1163" s="40">
        <v>8</v>
      </c>
      <c r="G1163" s="56">
        <v>261503</v>
      </c>
      <c r="H1163" s="42">
        <v>27.53</v>
      </c>
      <c r="I1163" s="43" t="s">
        <v>73</v>
      </c>
      <c r="J1163" s="56">
        <v>9500</v>
      </c>
      <c r="K1163" s="40">
        <v>29.7</v>
      </c>
      <c r="L1163" s="45" t="s">
        <v>74</v>
      </c>
      <c r="M1163" s="46" t="s">
        <v>444</v>
      </c>
      <c r="N1163" s="40">
        <v>19.399999999999999</v>
      </c>
      <c r="O1163" s="57">
        <v>46170</v>
      </c>
      <c r="P1163" s="57">
        <v>46176</v>
      </c>
      <c r="Q1163" s="49">
        <v>7</v>
      </c>
      <c r="R1163" s="49">
        <v>3</v>
      </c>
      <c r="S1163" s="58">
        <v>0.35</v>
      </c>
      <c r="T1163" s="57">
        <v>46177</v>
      </c>
      <c r="U1163" s="49">
        <v>7</v>
      </c>
      <c r="V1163" s="42">
        <v>58</v>
      </c>
      <c r="W1163" s="40">
        <v>31</v>
      </c>
      <c r="X1163" s="59">
        <v>294500</v>
      </c>
      <c r="Y1163" s="40">
        <v>6</v>
      </c>
      <c r="Z1163" s="56">
        <v>0</v>
      </c>
    </row>
    <row r="1164" spans="1:26" x14ac:dyDescent="0.25">
      <c r="A1164" s="38">
        <f>IFERROR(VLOOKUP(InteliPar[[#This Row],[Nombre de Articulo]],Productos[],4,FALSE),"00 Falta Info")</f>
        <v>0</v>
      </c>
      <c r="B1164" s="34" t="str">
        <f>IFERROR(VLOOKUP(InteliPar[[#This Row],[Nombre de Articulo]],Productos[],3,FALSE),"00 Falta Info")</f>
        <v>Pescado</v>
      </c>
      <c r="C1164" s="34" t="str">
        <f>IFERROR(VLOOKUP(InteliPar[[#This Row],[Nombre de Articulo]],Productos[],2,FALSE),"00 Falta Info")</f>
        <v>Pescado</v>
      </c>
      <c r="D1164" s="55">
        <v>46183</v>
      </c>
      <c r="E1164" s="39" t="s">
        <v>107</v>
      </c>
      <c r="F1164" s="40">
        <v>4.2</v>
      </c>
      <c r="G1164" s="56">
        <v>129186</v>
      </c>
      <c r="H1164" s="42">
        <v>13.3</v>
      </c>
      <c r="I1164" s="43" t="s">
        <v>73</v>
      </c>
      <c r="J1164" s="56">
        <v>9715.43</v>
      </c>
      <c r="K1164" s="40">
        <v>6.1</v>
      </c>
      <c r="L1164" s="45" t="s">
        <v>74</v>
      </c>
      <c r="M1164" s="46" t="s">
        <v>444</v>
      </c>
      <c r="N1164" s="40">
        <v>5</v>
      </c>
      <c r="O1164" s="57">
        <v>46170</v>
      </c>
      <c r="P1164" s="57">
        <v>46176</v>
      </c>
      <c r="Q1164" s="49">
        <v>7</v>
      </c>
      <c r="R1164" s="49">
        <v>3</v>
      </c>
      <c r="S1164" s="58">
        <v>0.35</v>
      </c>
      <c r="T1164" s="57">
        <v>46177</v>
      </c>
      <c r="U1164" s="49">
        <v>7</v>
      </c>
      <c r="V1164" s="42">
        <v>12</v>
      </c>
      <c r="W1164" s="40">
        <v>0</v>
      </c>
      <c r="X1164" s="59">
        <v>0</v>
      </c>
      <c r="Y1164" s="40">
        <v>15</v>
      </c>
      <c r="Z1164" s="56">
        <v>0</v>
      </c>
    </row>
    <row r="1165" spans="1:26" x14ac:dyDescent="0.25">
      <c r="A1165" s="38">
        <f>IFERROR(VLOOKUP(InteliPar[[#This Row],[Nombre de Articulo]],Productos[],4,FALSE),"00 Falta Info")</f>
        <v>0</v>
      </c>
      <c r="B1165" s="34" t="str">
        <f>IFERROR(VLOOKUP(InteliPar[[#This Row],[Nombre de Articulo]],Productos[],3,FALSE),"00 Falta Info")</f>
        <v>Pescado</v>
      </c>
      <c r="C1165" s="34" t="str">
        <f>IFERROR(VLOOKUP(InteliPar[[#This Row],[Nombre de Articulo]],Productos[],2,FALSE),"00 Falta Info")</f>
        <v>Pescado</v>
      </c>
      <c r="D1165" s="55">
        <v>46183</v>
      </c>
      <c r="E1165" s="39" t="s">
        <v>109</v>
      </c>
      <c r="F1165" s="40">
        <v>11.8</v>
      </c>
      <c r="G1165" s="56">
        <v>621347</v>
      </c>
      <c r="H1165" s="42">
        <v>53.35</v>
      </c>
      <c r="I1165" s="43" t="s">
        <v>73</v>
      </c>
      <c r="J1165" s="56">
        <v>11645.89</v>
      </c>
      <c r="K1165" s="40">
        <v>18.8</v>
      </c>
      <c r="L1165" s="45" t="s">
        <v>74</v>
      </c>
      <c r="M1165" s="46" t="s">
        <v>444</v>
      </c>
      <c r="N1165" s="40">
        <v>0</v>
      </c>
      <c r="O1165" s="57">
        <v>46170</v>
      </c>
      <c r="P1165" s="57">
        <v>46176</v>
      </c>
      <c r="Q1165" s="49">
        <v>7</v>
      </c>
      <c r="R1165" s="49">
        <v>3</v>
      </c>
      <c r="S1165" s="58">
        <v>0.35</v>
      </c>
      <c r="T1165" s="57">
        <v>46177</v>
      </c>
      <c r="U1165" s="49">
        <v>7</v>
      </c>
      <c r="V1165" s="42">
        <v>37</v>
      </c>
      <c r="W1165" s="40">
        <v>0</v>
      </c>
      <c r="X1165" s="59">
        <v>0</v>
      </c>
      <c r="Y1165" s="40">
        <v>20</v>
      </c>
      <c r="Z1165" s="56">
        <v>78193.832857142872</v>
      </c>
    </row>
    <row r="1166" spans="1:26" x14ac:dyDescent="0.25">
      <c r="A1166" s="38">
        <f>IFERROR(VLOOKUP(InteliPar[[#This Row],[Nombre de Articulo]],Productos[],4,FALSE),"00 Falta Info")</f>
        <v>0</v>
      </c>
      <c r="B1166" s="34" t="str">
        <f>IFERROR(VLOOKUP(InteliPar[[#This Row],[Nombre de Articulo]],Productos[],3,FALSE),"00 Falta Info")</f>
        <v>Pescado</v>
      </c>
      <c r="C1166" s="34" t="str">
        <f>IFERROR(VLOOKUP(InteliPar[[#This Row],[Nombre de Articulo]],Productos[],2,FALSE),"00 Falta Info")</f>
        <v>Pescado</v>
      </c>
      <c r="D1166" s="55">
        <v>46183</v>
      </c>
      <c r="E1166" s="39" t="s">
        <v>161</v>
      </c>
      <c r="F1166" s="40"/>
      <c r="G1166" s="56"/>
      <c r="H1166" s="42"/>
      <c r="I1166" s="43" t="s">
        <v>73</v>
      </c>
      <c r="J1166" s="56"/>
      <c r="K1166" s="40">
        <v>0.1</v>
      </c>
      <c r="L1166" s="45" t="s">
        <v>74</v>
      </c>
      <c r="M1166" s="46" t="s">
        <v>445</v>
      </c>
      <c r="N1166" s="40">
        <v>0</v>
      </c>
      <c r="O1166" s="57">
        <v>46170</v>
      </c>
      <c r="P1166" s="57">
        <v>46176</v>
      </c>
      <c r="Q1166" s="49">
        <v>7</v>
      </c>
      <c r="R1166" s="49">
        <v>3</v>
      </c>
      <c r="S1166" s="58">
        <v>0.35</v>
      </c>
      <c r="T1166" s="57">
        <v>46177</v>
      </c>
      <c r="U1166" s="49">
        <v>7</v>
      </c>
      <c r="V1166" s="42">
        <v>1</v>
      </c>
      <c r="W1166" s="40">
        <v>1</v>
      </c>
      <c r="X1166" s="59">
        <v>0</v>
      </c>
      <c r="Y1166" s="40">
        <v>0</v>
      </c>
      <c r="Z1166" s="56">
        <v>0</v>
      </c>
    </row>
    <row r="1167" spans="1:26" x14ac:dyDescent="0.25">
      <c r="A1167" s="38">
        <f>IFERROR(VLOOKUP(InteliPar[[#This Row],[Nombre de Articulo]],Productos[],4,FALSE),"00 Falta Info")</f>
        <v>0</v>
      </c>
      <c r="B1167" s="34" t="str">
        <f>IFERROR(VLOOKUP(InteliPar[[#This Row],[Nombre de Articulo]],Productos[],3,FALSE),"00 Falta Info")</f>
        <v>Pescado</v>
      </c>
      <c r="C1167" s="34" t="str">
        <f>IFERROR(VLOOKUP(InteliPar[[#This Row],[Nombre de Articulo]],Productos[],2,FALSE),"00 Falta Info")</f>
        <v>Pescado</v>
      </c>
      <c r="D1167" s="55">
        <v>46183</v>
      </c>
      <c r="E1167" s="39" t="s">
        <v>108</v>
      </c>
      <c r="F1167" s="40">
        <v>20</v>
      </c>
      <c r="G1167" s="56">
        <v>195181</v>
      </c>
      <c r="H1167" s="42">
        <v>23.78</v>
      </c>
      <c r="I1167" s="43" t="s">
        <v>73</v>
      </c>
      <c r="J1167" s="56">
        <v>8207</v>
      </c>
      <c r="K1167" s="40">
        <v>47.4</v>
      </c>
      <c r="L1167" s="45" t="s">
        <v>74</v>
      </c>
      <c r="M1167" s="46" t="s">
        <v>445</v>
      </c>
      <c r="N1167" s="40">
        <v>9.1</v>
      </c>
      <c r="O1167" s="57">
        <v>46170</v>
      </c>
      <c r="P1167" s="57">
        <v>46176</v>
      </c>
      <c r="Q1167" s="49">
        <v>7</v>
      </c>
      <c r="R1167" s="49">
        <v>3</v>
      </c>
      <c r="S1167" s="58">
        <v>0.35</v>
      </c>
      <c r="T1167" s="57">
        <v>46177</v>
      </c>
      <c r="U1167" s="49">
        <v>7</v>
      </c>
      <c r="V1167" s="42">
        <v>92</v>
      </c>
      <c r="W1167" s="40">
        <v>69</v>
      </c>
      <c r="X1167" s="59">
        <v>566283</v>
      </c>
      <c r="Y1167" s="40">
        <v>4</v>
      </c>
      <c r="Z1167" s="56">
        <v>0</v>
      </c>
    </row>
    <row r="1168" spans="1:26" x14ac:dyDescent="0.25">
      <c r="A1168" s="38">
        <f>IFERROR(VLOOKUP(InteliPar[[#This Row],[Nombre de Articulo]],Productos[],4,FALSE),"00 Falta Info")</f>
        <v>0</v>
      </c>
      <c r="B1168" s="34" t="str">
        <f>IFERROR(VLOOKUP(InteliPar[[#This Row],[Nombre de Articulo]],Productos[],3,FALSE),"00 Falta Info")</f>
        <v>Mariscos</v>
      </c>
      <c r="C1168" s="34" t="str">
        <f>IFERROR(VLOOKUP(InteliPar[[#This Row],[Nombre de Articulo]],Productos[],2,FALSE),"00 Falta Info")</f>
        <v>Mariscos</v>
      </c>
      <c r="D1168" s="55">
        <v>46183</v>
      </c>
      <c r="E1168" s="39" t="s">
        <v>110</v>
      </c>
      <c r="F1168" s="40">
        <v>10.4</v>
      </c>
      <c r="G1168" s="56">
        <v>13141.6</v>
      </c>
      <c r="H1168" s="42">
        <v>5.92</v>
      </c>
      <c r="I1168" s="43" t="s">
        <v>73</v>
      </c>
      <c r="J1168" s="56">
        <v>2218</v>
      </c>
      <c r="K1168" s="40">
        <v>10.4</v>
      </c>
      <c r="L1168" s="45" t="s">
        <v>74</v>
      </c>
      <c r="M1168" s="46" t="s">
        <v>460</v>
      </c>
      <c r="N1168" s="40">
        <v>13.8</v>
      </c>
      <c r="O1168" s="57">
        <v>46170</v>
      </c>
      <c r="P1168" s="57">
        <v>46176</v>
      </c>
      <c r="Q1168" s="49">
        <v>7</v>
      </c>
      <c r="R1168" s="49">
        <v>3</v>
      </c>
      <c r="S1168" s="58">
        <v>0.35</v>
      </c>
      <c r="T1168" s="57">
        <v>46177</v>
      </c>
      <c r="U1168" s="49">
        <v>7</v>
      </c>
      <c r="V1168" s="42">
        <v>21</v>
      </c>
      <c r="W1168" s="40">
        <v>16</v>
      </c>
      <c r="X1168" s="59">
        <v>35488</v>
      </c>
      <c r="Y1168" s="40">
        <v>4</v>
      </c>
      <c r="Z1168" s="56">
        <v>0</v>
      </c>
    </row>
    <row r="1169" spans="1:26" x14ac:dyDescent="0.25">
      <c r="A1169" s="38">
        <f>IFERROR(VLOOKUP(InteliPar[[#This Row],[Nombre de Articulo]],Productos[],4,FALSE),"00 Falta Info")</f>
        <v>0</v>
      </c>
      <c r="B1169" s="34" t="str">
        <f>IFERROR(VLOOKUP(InteliPar[[#This Row],[Nombre de Articulo]],Productos[],3,FALSE),"00 Falta Info")</f>
        <v>Mariscos</v>
      </c>
      <c r="C1169" s="34" t="str">
        <f>IFERROR(VLOOKUP(InteliPar[[#This Row],[Nombre de Articulo]],Productos[],2,FALSE),"00 Falta Info")</f>
        <v>Mariscos</v>
      </c>
      <c r="D1169" s="55">
        <v>46183</v>
      </c>
      <c r="E1169" s="39" t="s">
        <v>111</v>
      </c>
      <c r="F1169" s="40">
        <v>6.9</v>
      </c>
      <c r="G1169" s="56">
        <v>153163</v>
      </c>
      <c r="H1169" s="42">
        <v>23.6</v>
      </c>
      <c r="I1169" s="43" t="s">
        <v>73</v>
      </c>
      <c r="J1169" s="56">
        <v>6490.97</v>
      </c>
      <c r="K1169" s="40">
        <v>6.9</v>
      </c>
      <c r="L1169" s="45" t="s">
        <v>74</v>
      </c>
      <c r="M1169" s="46" t="s">
        <v>444</v>
      </c>
      <c r="N1169" s="40">
        <v>10</v>
      </c>
      <c r="O1169" s="57">
        <v>46170</v>
      </c>
      <c r="P1169" s="57">
        <v>46176</v>
      </c>
      <c r="Q1169" s="49">
        <v>7</v>
      </c>
      <c r="R1169" s="49">
        <v>3</v>
      </c>
      <c r="S1169" s="58">
        <v>0.35</v>
      </c>
      <c r="T1169" s="57">
        <v>46177</v>
      </c>
      <c r="U1169" s="49">
        <v>7</v>
      </c>
      <c r="V1169" s="42">
        <v>14</v>
      </c>
      <c r="W1169" s="40">
        <v>0</v>
      </c>
      <c r="X1169" s="59">
        <v>0</v>
      </c>
      <c r="Y1169" s="40">
        <v>24</v>
      </c>
      <c r="Z1169" s="56">
        <v>41588.572071428578</v>
      </c>
    </row>
    <row r="1170" spans="1:26" x14ac:dyDescent="0.25">
      <c r="A1170" s="38">
        <f>IFERROR(VLOOKUP(InteliPar[[#This Row],[Nombre de Articulo]],Productos[],4,FALSE),"00 Falta Info")</f>
        <v>0</v>
      </c>
      <c r="B1170" s="34" t="str">
        <f>IFERROR(VLOOKUP(InteliPar[[#This Row],[Nombre de Articulo]],Productos[],3,FALSE),"00 Falta Info")</f>
        <v>Mariscos</v>
      </c>
      <c r="C1170" s="34" t="str">
        <f>IFERROR(VLOOKUP(InteliPar[[#This Row],[Nombre de Articulo]],Productos[],2,FALSE),"00 Falta Info")</f>
        <v>Mariscos</v>
      </c>
      <c r="D1170" s="55">
        <v>46183</v>
      </c>
      <c r="E1170" s="39" t="s">
        <v>112</v>
      </c>
      <c r="F1170" s="40">
        <v>2.5</v>
      </c>
      <c r="G1170" s="56">
        <v>411295</v>
      </c>
      <c r="H1170" s="42">
        <v>30.35</v>
      </c>
      <c r="I1170" s="43" t="s">
        <v>73</v>
      </c>
      <c r="J1170" s="56">
        <v>13553.37</v>
      </c>
      <c r="K1170" s="40">
        <v>5.5</v>
      </c>
      <c r="L1170" s="45" t="s">
        <v>74</v>
      </c>
      <c r="M1170" s="46" t="s">
        <v>444</v>
      </c>
      <c r="N1170" s="40">
        <v>12</v>
      </c>
      <c r="O1170" s="57">
        <v>46170</v>
      </c>
      <c r="P1170" s="57">
        <v>46176</v>
      </c>
      <c r="Q1170" s="49">
        <v>7</v>
      </c>
      <c r="R1170" s="49">
        <v>3</v>
      </c>
      <c r="S1170" s="58">
        <v>0.35</v>
      </c>
      <c r="T1170" s="57">
        <v>46177</v>
      </c>
      <c r="U1170" s="49">
        <v>7</v>
      </c>
      <c r="V1170" s="42">
        <v>11</v>
      </c>
      <c r="W1170" s="40">
        <v>0</v>
      </c>
      <c r="X1170" s="59">
        <v>0</v>
      </c>
      <c r="Y1170" s="40">
        <v>39</v>
      </c>
      <c r="Z1170" s="56">
        <v>228955.14321428572</v>
      </c>
    </row>
    <row r="1171" spans="1:26" x14ac:dyDescent="0.25">
      <c r="A1171" s="38">
        <f>IFERROR(VLOOKUP(InteliPar[[#This Row],[Nombre de Articulo]],Productos[],4,FALSE),"00 Falta Info")</f>
        <v>0</v>
      </c>
      <c r="B1171" s="34" t="str">
        <f>IFERROR(VLOOKUP(InteliPar[[#This Row],[Nombre de Articulo]],Productos[],3,FALSE),"00 Falta Info")</f>
        <v>Mariscos</v>
      </c>
      <c r="C1171" s="34" t="str">
        <f>IFERROR(VLOOKUP(InteliPar[[#This Row],[Nombre de Articulo]],Productos[],2,FALSE),"00 Falta Info")</f>
        <v>Mariscos</v>
      </c>
      <c r="D1171" s="55">
        <v>46183</v>
      </c>
      <c r="E1171" s="39" t="s">
        <v>113</v>
      </c>
      <c r="F1171" s="40">
        <v>1.9</v>
      </c>
      <c r="G1171" s="56">
        <v>724944</v>
      </c>
      <c r="H1171" s="42">
        <v>27.39</v>
      </c>
      <c r="I1171" s="43" t="s">
        <v>73</v>
      </c>
      <c r="J1171" s="56">
        <v>26471.45</v>
      </c>
      <c r="K1171" s="40">
        <v>7.1</v>
      </c>
      <c r="L1171" s="45" t="s">
        <v>74</v>
      </c>
      <c r="M1171" s="46" t="s">
        <v>447</v>
      </c>
      <c r="N1171" s="40">
        <v>0</v>
      </c>
      <c r="O1171" s="57">
        <v>46170</v>
      </c>
      <c r="P1171" s="57">
        <v>46176</v>
      </c>
      <c r="Q1171" s="49">
        <v>7</v>
      </c>
      <c r="R1171" s="49">
        <v>3</v>
      </c>
      <c r="S1171" s="58">
        <v>0.35</v>
      </c>
      <c r="T1171" s="57">
        <v>46177</v>
      </c>
      <c r="U1171" s="49">
        <v>7</v>
      </c>
      <c r="V1171" s="42">
        <v>14</v>
      </c>
      <c r="W1171" s="40">
        <v>0</v>
      </c>
      <c r="X1171" s="59">
        <v>0</v>
      </c>
      <c r="Y1171" s="40">
        <v>27</v>
      </c>
      <c r="Z1171" s="56">
        <v>255071.32892857146</v>
      </c>
    </row>
    <row r="1172" spans="1:26" x14ac:dyDescent="0.25">
      <c r="A1172" s="38">
        <f>IFERROR(VLOOKUP(InteliPar[[#This Row],[Nombre de Articulo]],Productos[],4,FALSE),"00 Falta Info")</f>
        <v>0</v>
      </c>
      <c r="B1172" s="34" t="str">
        <f>IFERROR(VLOOKUP(InteliPar[[#This Row],[Nombre de Articulo]],Productos[],3,FALSE),"00 Falta Info")</f>
        <v>Mariscos</v>
      </c>
      <c r="C1172" s="34" t="str">
        <f>IFERROR(VLOOKUP(InteliPar[[#This Row],[Nombre de Articulo]],Productos[],2,FALSE),"00 Falta Info")</f>
        <v>Mariscos</v>
      </c>
      <c r="D1172" s="55">
        <v>46183</v>
      </c>
      <c r="E1172" s="39" t="s">
        <v>114</v>
      </c>
      <c r="F1172" s="40">
        <v>1.1000000000000001</v>
      </c>
      <c r="G1172" s="56">
        <v>64353.9</v>
      </c>
      <c r="H1172" s="42">
        <v>4.3099999999999996</v>
      </c>
      <c r="I1172" s="43" t="s">
        <v>73</v>
      </c>
      <c r="J1172" s="56">
        <v>14926.79</v>
      </c>
      <c r="K1172" s="40">
        <v>1.1000000000000001</v>
      </c>
      <c r="L1172" s="45" t="s">
        <v>74</v>
      </c>
      <c r="M1172" s="46" t="s">
        <v>444</v>
      </c>
      <c r="N1172" s="40">
        <v>0</v>
      </c>
      <c r="O1172" s="57">
        <v>46170</v>
      </c>
      <c r="P1172" s="57">
        <v>46176</v>
      </c>
      <c r="Q1172" s="49">
        <v>7</v>
      </c>
      <c r="R1172" s="49">
        <v>3</v>
      </c>
      <c r="S1172" s="58">
        <v>0.35</v>
      </c>
      <c r="T1172" s="57">
        <v>46177</v>
      </c>
      <c r="U1172" s="49">
        <v>7</v>
      </c>
      <c r="V1172" s="42">
        <v>3</v>
      </c>
      <c r="W1172" s="40">
        <v>0</v>
      </c>
      <c r="X1172" s="59">
        <v>0</v>
      </c>
      <c r="Y1172" s="40">
        <v>27</v>
      </c>
      <c r="Z1172" s="56">
        <v>22283.565071428577</v>
      </c>
    </row>
    <row r="1173" spans="1:26" x14ac:dyDescent="0.25">
      <c r="A1173" s="38">
        <f>IFERROR(VLOOKUP(InteliPar[[#This Row],[Nombre de Articulo]],Productos[],4,FALSE),"00 Falta Info")</f>
        <v>0</v>
      </c>
      <c r="B1173" s="34" t="str">
        <f>IFERROR(VLOOKUP(InteliPar[[#This Row],[Nombre de Articulo]],Productos[],3,FALSE),"00 Falta Info")</f>
        <v>Mariscos</v>
      </c>
      <c r="C1173" s="34" t="str">
        <f>IFERROR(VLOOKUP(InteliPar[[#This Row],[Nombre de Articulo]],Productos[],2,FALSE),"00 Falta Info")</f>
        <v>Mariscos</v>
      </c>
      <c r="D1173" s="55">
        <v>46183</v>
      </c>
      <c r="E1173" s="39" t="s">
        <v>115</v>
      </c>
      <c r="F1173" s="40">
        <v>1.1000000000000001</v>
      </c>
      <c r="G1173" s="56">
        <v>82645.3</v>
      </c>
      <c r="H1173" s="42">
        <v>5.55</v>
      </c>
      <c r="I1173" s="43" t="s">
        <v>73</v>
      </c>
      <c r="J1173" s="56">
        <v>14900</v>
      </c>
      <c r="K1173" s="40">
        <v>1.1000000000000001</v>
      </c>
      <c r="L1173" s="45" t="s">
        <v>74</v>
      </c>
      <c r="M1173" s="46" t="s">
        <v>444</v>
      </c>
      <c r="N1173" s="40">
        <v>0</v>
      </c>
      <c r="O1173" s="57">
        <v>46170</v>
      </c>
      <c r="P1173" s="57">
        <v>46176</v>
      </c>
      <c r="Q1173" s="49">
        <v>7</v>
      </c>
      <c r="R1173" s="49">
        <v>3</v>
      </c>
      <c r="S1173" s="58">
        <v>0.35</v>
      </c>
      <c r="T1173" s="57">
        <v>46177</v>
      </c>
      <c r="U1173" s="49">
        <v>7</v>
      </c>
      <c r="V1173" s="42">
        <v>3</v>
      </c>
      <c r="W1173" s="40">
        <v>0</v>
      </c>
      <c r="X1173" s="59">
        <v>0</v>
      </c>
      <c r="Y1173" s="40">
        <v>35</v>
      </c>
      <c r="Z1173" s="56">
        <v>40975.000000000007</v>
      </c>
    </row>
    <row r="1174" spans="1:26" x14ac:dyDescent="0.25">
      <c r="A1174" s="38">
        <f>IFERROR(VLOOKUP(InteliPar[[#This Row],[Nombre de Articulo]],Productos[],4,FALSE),"00 Falta Info")</f>
        <v>0</v>
      </c>
      <c r="B1174" s="34" t="str">
        <f>IFERROR(VLOOKUP(InteliPar[[#This Row],[Nombre de Articulo]],Productos[],3,FALSE),"00 Falta Info")</f>
        <v>Mariscos</v>
      </c>
      <c r="C1174" s="34" t="str">
        <f>IFERROR(VLOOKUP(InteliPar[[#This Row],[Nombre de Articulo]],Productos[],2,FALSE),"00 Falta Info")</f>
        <v>Mariscos</v>
      </c>
      <c r="D1174" s="55">
        <v>46183</v>
      </c>
      <c r="E1174" s="39" t="s">
        <v>116</v>
      </c>
      <c r="F1174" s="40">
        <v>5.3</v>
      </c>
      <c r="G1174" s="56">
        <v>30660</v>
      </c>
      <c r="H1174" s="42">
        <v>3.65</v>
      </c>
      <c r="I1174" s="43" t="s">
        <v>73</v>
      </c>
      <c r="J1174" s="56">
        <v>8400</v>
      </c>
      <c r="K1174" s="40">
        <v>5.3</v>
      </c>
      <c r="L1174" s="45" t="s">
        <v>74</v>
      </c>
      <c r="M1174" s="46" t="s">
        <v>460</v>
      </c>
      <c r="N1174" s="40">
        <v>2.4</v>
      </c>
      <c r="O1174" s="57">
        <v>46170</v>
      </c>
      <c r="P1174" s="57">
        <v>46176</v>
      </c>
      <c r="Q1174" s="49">
        <v>7</v>
      </c>
      <c r="R1174" s="49">
        <v>3</v>
      </c>
      <c r="S1174" s="58">
        <v>0.35</v>
      </c>
      <c r="T1174" s="57">
        <v>46177</v>
      </c>
      <c r="U1174" s="49">
        <v>7</v>
      </c>
      <c r="V1174" s="42">
        <v>11</v>
      </c>
      <c r="W1174" s="40">
        <v>8</v>
      </c>
      <c r="X1174" s="59">
        <v>67200</v>
      </c>
      <c r="Y1174" s="40">
        <v>5</v>
      </c>
      <c r="Z1174" s="56">
        <v>0</v>
      </c>
    </row>
    <row r="1175" spans="1:26" x14ac:dyDescent="0.25">
      <c r="A1175" s="38">
        <f>IFERROR(VLOOKUP(InteliPar[[#This Row],[Nombre de Articulo]],Productos[],4,FALSE),"00 Falta Info")</f>
        <v>0</v>
      </c>
      <c r="B1175" s="34" t="str">
        <f>IFERROR(VLOOKUP(InteliPar[[#This Row],[Nombre de Articulo]],Productos[],3,FALSE),"00 Falta Info")</f>
        <v>Mariscos</v>
      </c>
      <c r="C1175" s="34" t="str">
        <f>IFERROR(VLOOKUP(InteliPar[[#This Row],[Nombre de Articulo]],Productos[],2,FALSE),"00 Falta Info")</f>
        <v>Mariscos</v>
      </c>
      <c r="D1175" s="55">
        <v>46183</v>
      </c>
      <c r="E1175" s="39" t="s">
        <v>117</v>
      </c>
      <c r="F1175" s="40">
        <v>15.5</v>
      </c>
      <c r="G1175" s="56">
        <v>626286</v>
      </c>
      <c r="H1175" s="42">
        <v>66.739999999999995</v>
      </c>
      <c r="I1175" s="43" t="s">
        <v>73</v>
      </c>
      <c r="J1175" s="56">
        <v>9384.34</v>
      </c>
      <c r="K1175" s="40">
        <v>15.9</v>
      </c>
      <c r="L1175" s="45" t="s">
        <v>74</v>
      </c>
      <c r="M1175" s="46" t="s">
        <v>447</v>
      </c>
      <c r="N1175" s="40">
        <v>0</v>
      </c>
      <c r="O1175" s="57">
        <v>46170</v>
      </c>
      <c r="P1175" s="57">
        <v>46176</v>
      </c>
      <c r="Q1175" s="49">
        <v>7</v>
      </c>
      <c r="R1175" s="49">
        <v>3</v>
      </c>
      <c r="S1175" s="58">
        <v>0.35</v>
      </c>
      <c r="T1175" s="57">
        <v>46177</v>
      </c>
      <c r="U1175" s="49">
        <v>7</v>
      </c>
      <c r="V1175" s="42">
        <v>31</v>
      </c>
      <c r="W1175" s="40">
        <v>0</v>
      </c>
      <c r="X1175" s="59">
        <v>0</v>
      </c>
      <c r="Y1175" s="40">
        <v>29</v>
      </c>
      <c r="Z1175" s="56">
        <v>245132.367</v>
      </c>
    </row>
    <row r="1176" spans="1:26" x14ac:dyDescent="0.25">
      <c r="A1176" s="38">
        <f>IFERROR(VLOOKUP(InteliPar[[#This Row],[Nombre de Articulo]],Productos[],4,FALSE),"00 Falta Info")</f>
        <v>0</v>
      </c>
      <c r="B1176" s="34" t="str">
        <f>IFERROR(VLOOKUP(InteliPar[[#This Row],[Nombre de Articulo]],Productos[],3,FALSE),"00 Falta Info")</f>
        <v>Embutidos</v>
      </c>
      <c r="C1176" s="34" t="str">
        <f>IFERROR(VLOOKUP(InteliPar[[#This Row],[Nombre de Articulo]],Productos[],2,FALSE),"00 Falta Info")</f>
        <v>Embutidos</v>
      </c>
      <c r="D1176" s="55">
        <v>46183</v>
      </c>
      <c r="E1176" s="39" t="s">
        <v>93</v>
      </c>
      <c r="F1176" s="40">
        <v>2.6</v>
      </c>
      <c r="G1176" s="56">
        <v>134403</v>
      </c>
      <c r="H1176" s="42">
        <v>6.6</v>
      </c>
      <c r="I1176" s="43" t="s">
        <v>73</v>
      </c>
      <c r="J1176" s="56">
        <v>20370.09</v>
      </c>
      <c r="K1176" s="40">
        <v>2.9</v>
      </c>
      <c r="L1176" s="45" t="s">
        <v>74</v>
      </c>
      <c r="M1176" s="46" t="s">
        <v>448</v>
      </c>
      <c r="N1176" s="40">
        <v>2</v>
      </c>
      <c r="O1176" s="57">
        <v>46170</v>
      </c>
      <c r="P1176" s="57">
        <v>46176</v>
      </c>
      <c r="Q1176" s="49">
        <v>7</v>
      </c>
      <c r="R1176" s="49">
        <v>3</v>
      </c>
      <c r="S1176" s="58">
        <v>0.35</v>
      </c>
      <c r="T1176" s="57">
        <v>46177</v>
      </c>
      <c r="U1176" s="49">
        <v>7</v>
      </c>
      <c r="V1176" s="42">
        <v>6</v>
      </c>
      <c r="W1176" s="40">
        <v>0</v>
      </c>
      <c r="X1176" s="59">
        <v>0</v>
      </c>
      <c r="Y1176" s="40">
        <v>16</v>
      </c>
      <c r="Z1176" s="56">
        <v>0</v>
      </c>
    </row>
    <row r="1177" spans="1:26" x14ac:dyDescent="0.25">
      <c r="A1177" s="38">
        <f>IFERROR(VLOOKUP(InteliPar[[#This Row],[Nombre de Articulo]],Productos[],4,FALSE),"00 Falta Info")</f>
        <v>0</v>
      </c>
      <c r="B1177" s="34" t="str">
        <f>IFERROR(VLOOKUP(InteliPar[[#This Row],[Nombre de Articulo]],Productos[],3,FALSE),"00 Falta Info")</f>
        <v>Embutidos</v>
      </c>
      <c r="C1177" s="34" t="str">
        <f>IFERROR(VLOOKUP(InteliPar[[#This Row],[Nombre de Articulo]],Productos[],2,FALSE),"00 Falta Info")</f>
        <v>Embutidos</v>
      </c>
      <c r="D1177" s="55">
        <v>46183</v>
      </c>
      <c r="E1177" s="39" t="s">
        <v>94</v>
      </c>
      <c r="F1177" s="40">
        <v>1.2</v>
      </c>
      <c r="G1177" s="56">
        <v>25289.7</v>
      </c>
      <c r="H1177" s="42">
        <v>2.54</v>
      </c>
      <c r="I1177" s="43" t="s">
        <v>73</v>
      </c>
      <c r="J1177" s="56">
        <v>9952.67</v>
      </c>
      <c r="K1177" s="40">
        <v>1.4</v>
      </c>
      <c r="L1177" s="45" t="s">
        <v>74</v>
      </c>
      <c r="M1177" s="46" t="s">
        <v>449</v>
      </c>
      <c r="N1177" s="40">
        <v>0</v>
      </c>
      <c r="O1177" s="57">
        <v>46170</v>
      </c>
      <c r="P1177" s="57">
        <v>46176</v>
      </c>
      <c r="Q1177" s="49">
        <v>7</v>
      </c>
      <c r="R1177" s="49">
        <v>3</v>
      </c>
      <c r="S1177" s="58">
        <v>0.35</v>
      </c>
      <c r="T1177" s="57">
        <v>46177</v>
      </c>
      <c r="U1177" s="49">
        <v>7</v>
      </c>
      <c r="V1177" s="42">
        <v>3</v>
      </c>
      <c r="W1177" s="40">
        <v>1</v>
      </c>
      <c r="X1177" s="59">
        <v>9952.67</v>
      </c>
      <c r="Y1177" s="40">
        <v>13</v>
      </c>
      <c r="Z1177" s="56">
        <v>0</v>
      </c>
    </row>
    <row r="1178" spans="1:26" x14ac:dyDescent="0.25">
      <c r="A1178" s="38">
        <f>IFERROR(VLOOKUP(InteliPar[[#This Row],[Nombre de Articulo]],Productos[],4,FALSE),"00 Falta Info")</f>
        <v>0</v>
      </c>
      <c r="B1178" s="34" t="str">
        <f>IFERROR(VLOOKUP(InteliPar[[#This Row],[Nombre de Articulo]],Productos[],3,FALSE),"00 Falta Info")</f>
        <v>Lacteos</v>
      </c>
      <c r="C1178" s="34" t="str">
        <f>IFERROR(VLOOKUP(InteliPar[[#This Row],[Nombre de Articulo]],Productos[],2,FALSE),"00 Falta Info")</f>
        <v>Quesos</v>
      </c>
      <c r="D1178" s="55">
        <v>46183</v>
      </c>
      <c r="E1178" s="39" t="s">
        <v>118</v>
      </c>
      <c r="F1178" s="40">
        <v>33</v>
      </c>
      <c r="G1178" s="56">
        <v>502635</v>
      </c>
      <c r="H1178" s="42">
        <v>109</v>
      </c>
      <c r="I1178" s="43" t="s">
        <v>450</v>
      </c>
      <c r="J1178" s="56">
        <v>4611.33</v>
      </c>
      <c r="K1178" s="40">
        <v>34</v>
      </c>
      <c r="L1178" s="45" t="s">
        <v>451</v>
      </c>
      <c r="M1178" s="46" t="s">
        <v>452</v>
      </c>
      <c r="N1178" s="40">
        <v>64</v>
      </c>
      <c r="O1178" s="57">
        <v>46170</v>
      </c>
      <c r="P1178" s="57">
        <v>46176</v>
      </c>
      <c r="Q1178" s="49">
        <v>7</v>
      </c>
      <c r="R1178" s="49">
        <v>3</v>
      </c>
      <c r="S1178" s="58">
        <v>0.35</v>
      </c>
      <c r="T1178" s="57">
        <v>46177</v>
      </c>
      <c r="U1178" s="49">
        <v>7</v>
      </c>
      <c r="V1178" s="42">
        <v>66</v>
      </c>
      <c r="W1178" s="40">
        <v>0</v>
      </c>
      <c r="X1178" s="59">
        <v>0</v>
      </c>
      <c r="Y1178" s="40">
        <v>22</v>
      </c>
      <c r="Z1178" s="56">
        <v>100790.49857142856</v>
      </c>
    </row>
    <row r="1179" spans="1:26" x14ac:dyDescent="0.25">
      <c r="A1179" s="38">
        <f>IFERROR(VLOOKUP(InteliPar[[#This Row],[Nombre de Articulo]],Productos[],4,FALSE),"00 Falta Info")</f>
        <v>0</v>
      </c>
      <c r="B1179" s="34" t="str">
        <f>IFERROR(VLOOKUP(InteliPar[[#This Row],[Nombre de Articulo]],Productos[],3,FALSE),"00 Falta Info")</f>
        <v>Lacteos</v>
      </c>
      <c r="C1179" s="34" t="str">
        <f>IFERROR(VLOOKUP(InteliPar[[#This Row],[Nombre de Articulo]],Productos[],2,FALSE),"00 Falta Info")</f>
        <v>Quesos</v>
      </c>
      <c r="D1179" s="55">
        <v>46183</v>
      </c>
      <c r="E1179" s="39" t="s">
        <v>120</v>
      </c>
      <c r="F1179" s="40">
        <v>24</v>
      </c>
      <c r="G1179" s="56">
        <v>602402</v>
      </c>
      <c r="H1179" s="42">
        <v>48.62</v>
      </c>
      <c r="I1179" s="43" t="s">
        <v>73</v>
      </c>
      <c r="J1179" s="56">
        <v>12390</v>
      </c>
      <c r="K1179" s="40">
        <v>36.200000000000003</v>
      </c>
      <c r="L1179" s="45" t="s">
        <v>74</v>
      </c>
      <c r="M1179" s="46" t="s">
        <v>452</v>
      </c>
      <c r="N1179" s="40">
        <v>40</v>
      </c>
      <c r="O1179" s="57">
        <v>46170</v>
      </c>
      <c r="P1179" s="57">
        <v>46176</v>
      </c>
      <c r="Q1179" s="49">
        <v>7</v>
      </c>
      <c r="R1179" s="49">
        <v>3</v>
      </c>
      <c r="S1179" s="58">
        <v>0.35</v>
      </c>
      <c r="T1179" s="57">
        <v>46177</v>
      </c>
      <c r="U1179" s="49">
        <v>7</v>
      </c>
      <c r="V1179" s="42">
        <v>70</v>
      </c>
      <c r="W1179" s="40">
        <v>22</v>
      </c>
      <c r="X1179" s="59">
        <v>272580</v>
      </c>
      <c r="Y1179" s="40">
        <v>9</v>
      </c>
      <c r="Z1179" s="56">
        <v>0</v>
      </c>
    </row>
    <row r="1180" spans="1:26" x14ac:dyDescent="0.25">
      <c r="A1180" s="38">
        <f>IFERROR(VLOOKUP(InteliPar[[#This Row],[Nombre de Articulo]],Productos[],4,FALSE),"00 Falta Info")</f>
        <v>0</v>
      </c>
      <c r="B1180" s="34" t="str">
        <f>IFERROR(VLOOKUP(InteliPar[[#This Row],[Nombre de Articulo]],Productos[],3,FALSE),"00 Falta Info")</f>
        <v>Lacteos</v>
      </c>
      <c r="C1180" s="34" t="str">
        <f>IFERROR(VLOOKUP(InteliPar[[#This Row],[Nombre de Articulo]],Productos[],2,FALSE),"00 Falta Info")</f>
        <v>Quesos</v>
      </c>
      <c r="D1180" s="55">
        <v>46183</v>
      </c>
      <c r="E1180" s="39" t="s">
        <v>88</v>
      </c>
      <c r="F1180" s="40">
        <v>2.7</v>
      </c>
      <c r="G1180" s="56">
        <v>49634.8</v>
      </c>
      <c r="H1180" s="42">
        <v>3.82</v>
      </c>
      <c r="I1180" s="43" t="s">
        <v>73</v>
      </c>
      <c r="J1180" s="56">
        <v>12990</v>
      </c>
      <c r="K1180" s="40">
        <v>3</v>
      </c>
      <c r="L1180" s="45" t="s">
        <v>74</v>
      </c>
      <c r="M1180" s="46" t="s">
        <v>448</v>
      </c>
      <c r="N1180" s="40">
        <v>0</v>
      </c>
      <c r="O1180" s="57">
        <v>46170</v>
      </c>
      <c r="P1180" s="57">
        <v>46176</v>
      </c>
      <c r="Q1180" s="49">
        <v>7</v>
      </c>
      <c r="R1180" s="49">
        <v>3</v>
      </c>
      <c r="S1180" s="58">
        <v>0.35</v>
      </c>
      <c r="T1180" s="57">
        <v>46177</v>
      </c>
      <c r="U1180" s="49">
        <v>7</v>
      </c>
      <c r="V1180" s="42">
        <v>4</v>
      </c>
      <c r="W1180" s="40">
        <v>1</v>
      </c>
      <c r="X1180" s="59">
        <v>12990</v>
      </c>
      <c r="Y1180" s="40">
        <v>9</v>
      </c>
      <c r="Z1180" s="56">
        <v>0</v>
      </c>
    </row>
    <row r="1181" spans="1:26" x14ac:dyDescent="0.25">
      <c r="A1181" s="38">
        <f>IFERROR(VLOOKUP(InteliPar[[#This Row],[Nombre de Articulo]],Productos[],4,FALSE),"00 Falta Info")</f>
        <v>0</v>
      </c>
      <c r="B1181" s="34" t="str">
        <f>IFERROR(VLOOKUP(InteliPar[[#This Row],[Nombre de Articulo]],Productos[],3,FALSE),"00 Falta Info")</f>
        <v>Lacteos</v>
      </c>
      <c r="C1181" s="34" t="str">
        <f>IFERROR(VLOOKUP(InteliPar[[#This Row],[Nombre de Articulo]],Productos[],2,FALSE),"00 Falta Info")</f>
        <v>Quesos</v>
      </c>
      <c r="D1181" s="55">
        <v>46183</v>
      </c>
      <c r="E1181" s="39" t="s">
        <v>121</v>
      </c>
      <c r="F1181" s="40">
        <v>4.4000000000000004</v>
      </c>
      <c r="G1181" s="56">
        <v>127135</v>
      </c>
      <c r="H1181" s="42">
        <v>9.2899999999999991</v>
      </c>
      <c r="I1181" s="43" t="s">
        <v>73</v>
      </c>
      <c r="J1181" s="56">
        <v>13690</v>
      </c>
      <c r="K1181" s="40">
        <v>4.4000000000000004</v>
      </c>
      <c r="L1181" s="45" t="s">
        <v>74</v>
      </c>
      <c r="M1181" s="46" t="s">
        <v>448</v>
      </c>
      <c r="N1181" s="40">
        <v>3.5</v>
      </c>
      <c r="O1181" s="57">
        <v>46170</v>
      </c>
      <c r="P1181" s="57">
        <v>46176</v>
      </c>
      <c r="Q1181" s="49">
        <v>7</v>
      </c>
      <c r="R1181" s="49">
        <v>3</v>
      </c>
      <c r="S1181" s="58">
        <v>0.35</v>
      </c>
      <c r="T1181" s="57">
        <v>46177</v>
      </c>
      <c r="U1181" s="49">
        <v>7</v>
      </c>
      <c r="V1181" s="42">
        <v>13</v>
      </c>
      <c r="W1181" s="40">
        <v>4</v>
      </c>
      <c r="X1181" s="59">
        <v>54760</v>
      </c>
      <c r="Y1181" s="40">
        <v>15</v>
      </c>
      <c r="Z1181" s="56">
        <v>0</v>
      </c>
    </row>
    <row r="1182" spans="1:26" x14ac:dyDescent="0.25">
      <c r="A1182" s="38">
        <f>IFERROR(VLOOKUP(InteliPar[[#This Row],[Nombre de Articulo]],Productos[],4,FALSE),"00 Falta Info")</f>
        <v>0</v>
      </c>
      <c r="B1182" s="34" t="str">
        <f>IFERROR(VLOOKUP(InteliPar[[#This Row],[Nombre de Articulo]],Productos[],3,FALSE),"00 Falta Info")</f>
        <v>Lacteos</v>
      </c>
      <c r="C1182" s="34" t="str">
        <f>IFERROR(VLOOKUP(InteliPar[[#This Row],[Nombre de Articulo]],Productos[],2,FALSE),"00 Falta Info")</f>
        <v>Quesos</v>
      </c>
      <c r="D1182" s="55">
        <v>46183</v>
      </c>
      <c r="E1182" s="39" t="s">
        <v>89</v>
      </c>
      <c r="F1182" s="40">
        <v>1.2</v>
      </c>
      <c r="G1182" s="56">
        <v>120832</v>
      </c>
      <c r="H1182" s="42">
        <v>8.64</v>
      </c>
      <c r="I1182" s="43" t="s">
        <v>73</v>
      </c>
      <c r="J1182" s="56">
        <v>13990</v>
      </c>
      <c r="K1182" s="40">
        <v>9.6999999999999993</v>
      </c>
      <c r="L1182" s="45" t="s">
        <v>74</v>
      </c>
      <c r="M1182" s="46" t="s">
        <v>448</v>
      </c>
      <c r="N1182" s="40">
        <v>0</v>
      </c>
      <c r="O1182" s="57">
        <v>46170</v>
      </c>
      <c r="P1182" s="57">
        <v>46176</v>
      </c>
      <c r="Q1182" s="49">
        <v>7</v>
      </c>
      <c r="R1182" s="49">
        <v>3</v>
      </c>
      <c r="S1182" s="58">
        <v>0.35</v>
      </c>
      <c r="T1182" s="57">
        <v>46177</v>
      </c>
      <c r="U1182" s="49">
        <v>7</v>
      </c>
      <c r="V1182" s="42">
        <v>3</v>
      </c>
      <c r="W1182" s="40">
        <v>0</v>
      </c>
      <c r="X1182" s="59">
        <v>0</v>
      </c>
      <c r="Y1182" s="40">
        <v>6</v>
      </c>
      <c r="Z1182" s="56">
        <v>0</v>
      </c>
    </row>
    <row r="1183" spans="1:26" x14ac:dyDescent="0.25">
      <c r="A1183" s="38">
        <f>IFERROR(VLOOKUP(InteliPar[[#This Row],[Nombre de Articulo]],Productos[],4,FALSE),"00 Falta Info")</f>
        <v>0</v>
      </c>
      <c r="B1183" s="34" t="str">
        <f>IFERROR(VLOOKUP(InteliPar[[#This Row],[Nombre de Articulo]],Productos[],3,FALSE),"00 Falta Info")</f>
        <v>Lacteos</v>
      </c>
      <c r="C1183" s="34" t="str">
        <f>IFERROR(VLOOKUP(InteliPar[[#This Row],[Nombre de Articulo]],Productos[],2,FALSE),"00 Falta Info")</f>
        <v>Quesos</v>
      </c>
      <c r="D1183" s="55">
        <v>46183</v>
      </c>
      <c r="E1183" s="39" t="s">
        <v>122</v>
      </c>
      <c r="F1183" s="40">
        <v>0.1</v>
      </c>
      <c r="G1183" s="56">
        <v>49488.3</v>
      </c>
      <c r="H1183" s="42">
        <v>1.85</v>
      </c>
      <c r="I1183" s="43" t="s">
        <v>73</v>
      </c>
      <c r="J1183" s="56">
        <v>26736</v>
      </c>
      <c r="K1183" s="40">
        <v>4.8</v>
      </c>
      <c r="L1183" s="45" t="s">
        <v>74</v>
      </c>
      <c r="M1183" s="46" t="s">
        <v>91</v>
      </c>
      <c r="N1183" s="40">
        <v>1.5</v>
      </c>
      <c r="O1183" s="57">
        <v>46170</v>
      </c>
      <c r="P1183" s="57">
        <v>46176</v>
      </c>
      <c r="Q1183" s="49">
        <v>7</v>
      </c>
      <c r="R1183" s="49">
        <v>3</v>
      </c>
      <c r="S1183" s="58">
        <v>0.35</v>
      </c>
      <c r="T1183" s="57">
        <v>46177</v>
      </c>
      <c r="U1183" s="49">
        <v>7</v>
      </c>
      <c r="V1183" s="42">
        <v>3</v>
      </c>
      <c r="W1183" s="40">
        <v>2</v>
      </c>
      <c r="X1183" s="59">
        <v>53472</v>
      </c>
      <c r="Y1183" s="40">
        <v>3</v>
      </c>
      <c r="Z1183" s="56">
        <v>0</v>
      </c>
    </row>
    <row r="1184" spans="1:26" x14ac:dyDescent="0.25">
      <c r="A1184" s="38">
        <f>IFERROR(VLOOKUP(InteliPar[[#This Row],[Nombre de Articulo]],Productos[],4,FALSE),"00 Falta Info")</f>
        <v>0</v>
      </c>
      <c r="B1184" s="34" t="str">
        <f>IFERROR(VLOOKUP(InteliPar[[#This Row],[Nombre de Articulo]],Productos[],3,FALSE),"00 Falta Info")</f>
        <v>Lacteos</v>
      </c>
      <c r="C1184" s="34" t="str">
        <f>IFERROR(VLOOKUP(InteliPar[[#This Row],[Nombre de Articulo]],Productos[],2,FALSE),"00 Falta Info")</f>
        <v>Quesos</v>
      </c>
      <c r="D1184" s="55">
        <v>46183</v>
      </c>
      <c r="E1184" s="39" t="s">
        <v>123</v>
      </c>
      <c r="F1184" s="40">
        <v>2.8</v>
      </c>
      <c r="G1184" s="56">
        <v>109169</v>
      </c>
      <c r="H1184" s="42">
        <v>10.93</v>
      </c>
      <c r="I1184" s="43" t="s">
        <v>73</v>
      </c>
      <c r="J1184" s="56">
        <v>9990.1</v>
      </c>
      <c r="K1184" s="40">
        <v>5.2</v>
      </c>
      <c r="L1184" s="45" t="s">
        <v>74</v>
      </c>
      <c r="M1184" s="46" t="s">
        <v>448</v>
      </c>
      <c r="N1184" s="40">
        <v>0</v>
      </c>
      <c r="O1184" s="57">
        <v>46170</v>
      </c>
      <c r="P1184" s="57">
        <v>46176</v>
      </c>
      <c r="Q1184" s="49">
        <v>7</v>
      </c>
      <c r="R1184" s="49">
        <v>3</v>
      </c>
      <c r="S1184" s="58">
        <v>0.35</v>
      </c>
      <c r="T1184" s="57">
        <v>46177</v>
      </c>
      <c r="U1184" s="49">
        <v>7</v>
      </c>
      <c r="V1184" s="42">
        <v>6</v>
      </c>
      <c r="W1184" s="40">
        <v>0</v>
      </c>
      <c r="X1184" s="59">
        <v>0</v>
      </c>
      <c r="Y1184" s="40">
        <v>15</v>
      </c>
      <c r="Z1184" s="56">
        <v>0</v>
      </c>
    </row>
    <row r="1185" spans="1:26" x14ac:dyDescent="0.25">
      <c r="A1185" s="38">
        <f>IFERROR(VLOOKUP(InteliPar[[#This Row],[Nombre de Articulo]],Productos[],4,FALSE),"00 Falta Info")</f>
        <v>0</v>
      </c>
      <c r="B1185" s="34" t="str">
        <f>IFERROR(VLOOKUP(InteliPar[[#This Row],[Nombre de Articulo]],Productos[],3,FALSE),"00 Falta Info")</f>
        <v>Lacteos</v>
      </c>
      <c r="C1185" s="34" t="str">
        <f>IFERROR(VLOOKUP(InteliPar[[#This Row],[Nombre de Articulo]],Productos[],2,FALSE),"00 Falta Info")</f>
        <v>Quesos</v>
      </c>
      <c r="D1185" s="55">
        <v>46183</v>
      </c>
      <c r="E1185" s="39" t="s">
        <v>90</v>
      </c>
      <c r="F1185" s="40"/>
      <c r="G1185" s="56">
        <v>166304</v>
      </c>
      <c r="H1185" s="42">
        <v>7.06</v>
      </c>
      <c r="I1185" s="43" t="s">
        <v>73</v>
      </c>
      <c r="J1185" s="56">
        <v>23549.1</v>
      </c>
      <c r="K1185" s="40">
        <v>21.2</v>
      </c>
      <c r="L1185" s="45" t="s">
        <v>74</v>
      </c>
      <c r="M1185" s="46" t="s">
        <v>91</v>
      </c>
      <c r="N1185" s="40">
        <v>0</v>
      </c>
      <c r="O1185" s="57">
        <v>46170</v>
      </c>
      <c r="P1185" s="57">
        <v>46176</v>
      </c>
      <c r="Q1185" s="49">
        <v>7</v>
      </c>
      <c r="R1185" s="49">
        <v>3</v>
      </c>
      <c r="S1185" s="58">
        <v>0.35</v>
      </c>
      <c r="T1185" s="57">
        <v>46177</v>
      </c>
      <c r="U1185" s="49">
        <v>7</v>
      </c>
      <c r="V1185" s="42">
        <v>6</v>
      </c>
      <c r="W1185" s="40">
        <v>0</v>
      </c>
      <c r="X1185" s="59">
        <v>0</v>
      </c>
      <c r="Y1185" s="40">
        <v>2</v>
      </c>
      <c r="Z1185" s="56">
        <v>0</v>
      </c>
    </row>
    <row r="1186" spans="1:26" x14ac:dyDescent="0.25">
      <c r="A1186" s="38">
        <f>IFERROR(VLOOKUP(InteliPar[[#This Row],[Nombre de Articulo]],Productos[],4,FALSE),"00 Falta Info")</f>
        <v>0</v>
      </c>
      <c r="B1186" s="34" t="str">
        <f>IFERROR(VLOOKUP(InteliPar[[#This Row],[Nombre de Articulo]],Productos[],3,FALSE),"00 Falta Info")</f>
        <v>Abarrotes</v>
      </c>
      <c r="C1186" s="34" t="str">
        <f>IFERROR(VLOOKUP(InteliPar[[#This Row],[Nombre de Articulo]],Productos[],2,FALSE),"00 Falta Info")</f>
        <v>Chocolate</v>
      </c>
      <c r="D1186" s="55">
        <v>46183</v>
      </c>
      <c r="E1186" s="39" t="s">
        <v>124</v>
      </c>
      <c r="F1186" s="40">
        <v>1</v>
      </c>
      <c r="G1186" s="56">
        <v>106042</v>
      </c>
      <c r="H1186" s="42">
        <v>10.74</v>
      </c>
      <c r="I1186" s="43" t="s">
        <v>73</v>
      </c>
      <c r="J1186" s="56">
        <v>9876</v>
      </c>
      <c r="K1186" s="40">
        <v>2.9</v>
      </c>
      <c r="L1186" s="45" t="s">
        <v>74</v>
      </c>
      <c r="M1186" s="46" t="s">
        <v>91</v>
      </c>
      <c r="N1186" s="40">
        <v>0</v>
      </c>
      <c r="O1186" s="57">
        <v>46170</v>
      </c>
      <c r="P1186" s="57">
        <v>46176</v>
      </c>
      <c r="Q1186" s="49">
        <v>7</v>
      </c>
      <c r="R1186" s="49">
        <v>3</v>
      </c>
      <c r="S1186" s="58">
        <v>0.35</v>
      </c>
      <c r="T1186" s="57">
        <v>46177</v>
      </c>
      <c r="U1186" s="49">
        <v>7</v>
      </c>
      <c r="V1186" s="42">
        <v>6</v>
      </c>
      <c r="W1186" s="40">
        <v>0</v>
      </c>
      <c r="X1186" s="59">
        <v>0</v>
      </c>
      <c r="Y1186" s="40">
        <v>26</v>
      </c>
      <c r="Z1186" s="56">
        <v>34777.62857142857</v>
      </c>
    </row>
    <row r="1187" spans="1:26" x14ac:dyDescent="0.25">
      <c r="A1187" s="38">
        <f>IFERROR(VLOOKUP(InteliPar[[#This Row],[Nombre de Articulo]],Productos[],4,FALSE),"00 Falta Info")</f>
        <v>0</v>
      </c>
      <c r="B1187" s="34" t="str">
        <f>IFERROR(VLOOKUP(InteliPar[[#This Row],[Nombre de Articulo]],Productos[],3,FALSE),"00 Falta Info")</f>
        <v>Abarrotes</v>
      </c>
      <c r="C1187" s="34" t="str">
        <f>IFERROR(VLOOKUP(InteliPar[[#This Row],[Nombre de Articulo]],Productos[],2,FALSE),"00 Falta Info")</f>
        <v>Chocolate</v>
      </c>
      <c r="D1187" s="55">
        <v>46183</v>
      </c>
      <c r="E1187" s="39" t="s">
        <v>125</v>
      </c>
      <c r="F1187" s="40">
        <v>0.3</v>
      </c>
      <c r="G1187" s="56">
        <v>131259</v>
      </c>
      <c r="H1187" s="42">
        <v>7.84</v>
      </c>
      <c r="I1187" s="43" t="s">
        <v>73</v>
      </c>
      <c r="J1187" s="56">
        <v>16749.43</v>
      </c>
      <c r="K1187" s="40">
        <v>1.3</v>
      </c>
      <c r="L1187" s="45" t="s">
        <v>74</v>
      </c>
      <c r="M1187" s="46" t="s">
        <v>91</v>
      </c>
      <c r="N1187" s="40">
        <v>0</v>
      </c>
      <c r="O1187" s="57">
        <v>46170</v>
      </c>
      <c r="P1187" s="57">
        <v>46176</v>
      </c>
      <c r="Q1187" s="49">
        <v>7</v>
      </c>
      <c r="R1187" s="49">
        <v>3</v>
      </c>
      <c r="S1187" s="58">
        <v>0.35</v>
      </c>
      <c r="T1187" s="57">
        <v>46177</v>
      </c>
      <c r="U1187" s="49">
        <v>7</v>
      </c>
      <c r="V1187" s="42">
        <v>3</v>
      </c>
      <c r="W1187" s="40">
        <v>0</v>
      </c>
      <c r="X1187" s="59">
        <v>0</v>
      </c>
      <c r="Y1187" s="40">
        <v>42</v>
      </c>
      <c r="Z1187" s="56">
        <v>76209.906499999997</v>
      </c>
    </row>
    <row r="1188" spans="1:26" x14ac:dyDescent="0.25">
      <c r="A1188" s="38">
        <f>IFERROR(VLOOKUP(InteliPar[[#This Row],[Nombre de Articulo]],Productos[],4,FALSE),"00 Falta Info")</f>
        <v>0</v>
      </c>
      <c r="B1188" s="34" t="str">
        <f>IFERROR(VLOOKUP(InteliPar[[#This Row],[Nombre de Articulo]],Productos[],3,FALSE),"00 Falta Info")</f>
        <v>Abarrotes</v>
      </c>
      <c r="C1188" s="34" t="str">
        <f>IFERROR(VLOOKUP(InteliPar[[#This Row],[Nombre de Articulo]],Productos[],2,FALSE),"00 Falta Info")</f>
        <v>Chocolate</v>
      </c>
      <c r="D1188" s="55">
        <v>46183</v>
      </c>
      <c r="E1188" s="39" t="s">
        <v>126</v>
      </c>
      <c r="F1188" s="40">
        <v>0.9</v>
      </c>
      <c r="G1188" s="56">
        <v>83004.3</v>
      </c>
      <c r="H1188" s="42">
        <v>5.21</v>
      </c>
      <c r="I1188" s="43" t="s">
        <v>73</v>
      </c>
      <c r="J1188" s="56">
        <v>15945.33</v>
      </c>
      <c r="K1188" s="40">
        <v>0.9</v>
      </c>
      <c r="L1188" s="45" t="s">
        <v>74</v>
      </c>
      <c r="M1188" s="46" t="s">
        <v>91</v>
      </c>
      <c r="N1188" s="40">
        <v>0</v>
      </c>
      <c r="O1188" s="57">
        <v>46170</v>
      </c>
      <c r="P1188" s="57">
        <v>46176</v>
      </c>
      <c r="Q1188" s="49">
        <v>7</v>
      </c>
      <c r="R1188" s="49">
        <v>3</v>
      </c>
      <c r="S1188" s="58">
        <v>0.35</v>
      </c>
      <c r="T1188" s="57">
        <v>46177</v>
      </c>
      <c r="U1188" s="49">
        <v>7</v>
      </c>
      <c r="V1188" s="42">
        <v>2</v>
      </c>
      <c r="W1188" s="40">
        <v>0</v>
      </c>
      <c r="X1188" s="59">
        <v>0</v>
      </c>
      <c r="Y1188" s="40">
        <v>41</v>
      </c>
      <c r="Z1188" s="56">
        <v>48177.675642857146</v>
      </c>
    </row>
    <row r="1189" spans="1:26" x14ac:dyDescent="0.25">
      <c r="A1189" s="38">
        <f>IFERROR(VLOOKUP(InteliPar[[#This Row],[Nombre de Articulo]],Productos[],4,FALSE),"00 Falta Info")</f>
        <v>0</v>
      </c>
      <c r="B1189" s="34" t="str">
        <f>IFERROR(VLOOKUP(InteliPar[[#This Row],[Nombre de Articulo]],Productos[],3,FALSE),"00 Falta Info")</f>
        <v>Abarrotes</v>
      </c>
      <c r="C1189" s="34" t="str">
        <f>IFERROR(VLOOKUP(InteliPar[[#This Row],[Nombre de Articulo]],Productos[],2,FALSE),"00 Falta Info")</f>
        <v>Aceite</v>
      </c>
      <c r="D1189" s="55">
        <v>46183</v>
      </c>
      <c r="E1189" s="39" t="s">
        <v>127</v>
      </c>
      <c r="F1189" s="40">
        <v>40.799999999999997</v>
      </c>
      <c r="G1189" s="56">
        <v>29094.2</v>
      </c>
      <c r="H1189" s="42">
        <v>16.489999999999998</v>
      </c>
      <c r="I1189" s="43">
        <v>1</v>
      </c>
      <c r="J1189" s="56">
        <v>1764</v>
      </c>
      <c r="K1189" s="40">
        <v>30.2</v>
      </c>
      <c r="L1189" s="45" t="s">
        <v>453</v>
      </c>
      <c r="M1189" s="46" t="s">
        <v>91</v>
      </c>
      <c r="N1189" s="40">
        <v>32</v>
      </c>
      <c r="O1189" s="57">
        <v>46170</v>
      </c>
      <c r="P1189" s="57">
        <v>46176</v>
      </c>
      <c r="Q1189" s="49">
        <v>7</v>
      </c>
      <c r="R1189" s="49">
        <v>3</v>
      </c>
      <c r="S1189" s="58">
        <v>0.35</v>
      </c>
      <c r="T1189" s="57">
        <v>46177</v>
      </c>
      <c r="U1189" s="49">
        <v>7</v>
      </c>
      <c r="V1189" s="42">
        <v>59</v>
      </c>
      <c r="W1189" s="40">
        <v>43</v>
      </c>
      <c r="X1189" s="59">
        <v>75852</v>
      </c>
      <c r="Y1189" s="40">
        <v>4</v>
      </c>
      <c r="Z1189" s="56">
        <v>0</v>
      </c>
    </row>
    <row r="1190" spans="1:26" x14ac:dyDescent="0.25">
      <c r="A1190" s="38">
        <f>IFERROR(VLOOKUP(InteliPar[[#This Row],[Nombre de Articulo]],Productos[],4,FALSE),"00 Falta Info")</f>
        <v>0</v>
      </c>
      <c r="B1190" s="34" t="str">
        <f>IFERROR(VLOOKUP(InteliPar[[#This Row],[Nombre de Articulo]],Productos[],3,FALSE),"00 Falta Info")</f>
        <v>Verduras</v>
      </c>
      <c r="C1190" s="34" t="str">
        <f>IFERROR(VLOOKUP(InteliPar[[#This Row],[Nombre de Articulo]],Productos[],2,FALSE),"00 Falta Info")</f>
        <v>Champiñon</v>
      </c>
      <c r="D1190" s="55">
        <v>46183</v>
      </c>
      <c r="E1190" s="39" t="s">
        <v>128</v>
      </c>
      <c r="F1190" s="40">
        <v>-0.4</v>
      </c>
      <c r="G1190" s="56">
        <v>54171.9</v>
      </c>
      <c r="H1190" s="42">
        <v>2.98</v>
      </c>
      <c r="I1190" s="43" t="s">
        <v>73</v>
      </c>
      <c r="J1190" s="56">
        <v>18200</v>
      </c>
      <c r="K1190" s="40">
        <v>3.6</v>
      </c>
      <c r="L1190" s="45" t="s">
        <v>74</v>
      </c>
      <c r="M1190" s="46" t="s">
        <v>461</v>
      </c>
      <c r="N1190" s="40">
        <v>0</v>
      </c>
      <c r="O1190" s="57">
        <v>46170</v>
      </c>
      <c r="P1190" s="57">
        <v>46176</v>
      </c>
      <c r="Q1190" s="49">
        <v>7</v>
      </c>
      <c r="R1190" s="49">
        <v>3</v>
      </c>
      <c r="S1190" s="58">
        <v>0.35</v>
      </c>
      <c r="T1190" s="57">
        <v>46177</v>
      </c>
      <c r="U1190" s="49">
        <v>7</v>
      </c>
      <c r="V1190" s="42">
        <v>7</v>
      </c>
      <c r="W1190" s="40">
        <v>5</v>
      </c>
      <c r="X1190" s="59">
        <v>91000</v>
      </c>
      <c r="Y1190" s="40">
        <v>6</v>
      </c>
      <c r="Z1190" s="56">
        <v>0</v>
      </c>
    </row>
    <row r="1191" spans="1:26" x14ac:dyDescent="0.25">
      <c r="A1191" s="38">
        <f>IFERROR(VLOOKUP(InteliPar[[#This Row],[Nombre de Articulo]],Productos[],4,FALSE),"00 Falta Info")</f>
        <v>0</v>
      </c>
      <c r="B1191" s="34" t="str">
        <f>IFERROR(VLOOKUP(InteliPar[[#This Row],[Nombre de Articulo]],Productos[],3,FALSE),"00 Falta Info")</f>
        <v>Verduras</v>
      </c>
      <c r="C1191" s="34" t="str">
        <f>IFERROR(VLOOKUP(InteliPar[[#This Row],[Nombre de Articulo]],Productos[],2,FALSE),"00 Falta Info")</f>
        <v>Champiñon</v>
      </c>
      <c r="D1191" s="55">
        <v>46183</v>
      </c>
      <c r="E1191" s="39" t="s">
        <v>129</v>
      </c>
      <c r="F1191" s="40">
        <v>-0.4</v>
      </c>
      <c r="G1191" s="56">
        <v>25304.2</v>
      </c>
      <c r="H1191" s="42">
        <v>1.95</v>
      </c>
      <c r="I1191" s="43" t="s">
        <v>73</v>
      </c>
      <c r="J1191" s="56">
        <v>13000</v>
      </c>
      <c r="K1191" s="40">
        <v>0.1</v>
      </c>
      <c r="L1191" s="45" t="s">
        <v>74</v>
      </c>
      <c r="M1191" s="46" t="s">
        <v>461</v>
      </c>
      <c r="N1191" s="40">
        <v>0</v>
      </c>
      <c r="O1191" s="57">
        <v>46170</v>
      </c>
      <c r="P1191" s="57">
        <v>46176</v>
      </c>
      <c r="Q1191" s="49">
        <v>7</v>
      </c>
      <c r="R1191" s="49">
        <v>3</v>
      </c>
      <c r="S1191" s="58">
        <v>0.35</v>
      </c>
      <c r="T1191" s="57">
        <v>46177</v>
      </c>
      <c r="U1191" s="49">
        <v>7</v>
      </c>
      <c r="V1191" s="42">
        <v>1</v>
      </c>
      <c r="W1191" s="40">
        <v>0</v>
      </c>
      <c r="X1191" s="59">
        <v>0</v>
      </c>
      <c r="Y1191" s="40">
        <v>137</v>
      </c>
      <c r="Z1191" s="56">
        <v>22192.857142857145</v>
      </c>
    </row>
    <row r="1192" spans="1:26" x14ac:dyDescent="0.25">
      <c r="A1192" s="38">
        <f>IFERROR(VLOOKUP(InteliPar[[#This Row],[Nombre de Articulo]],Productos[],4,FALSE),"00 Falta Info")</f>
        <v>0</v>
      </c>
      <c r="B1192" s="34" t="str">
        <f>IFERROR(VLOOKUP(InteliPar[[#This Row],[Nombre de Articulo]],Productos[],3,FALSE),"00 Falta Info")</f>
        <v>Verduras</v>
      </c>
      <c r="C1192" s="34" t="str">
        <f>IFERROR(VLOOKUP(InteliPar[[#This Row],[Nombre de Articulo]],Productos[],2,FALSE),"00 Falta Info")</f>
        <v>Champiñon</v>
      </c>
      <c r="D1192" s="55">
        <v>46183</v>
      </c>
      <c r="E1192" s="39" t="s">
        <v>162</v>
      </c>
      <c r="F1192" s="40">
        <v>1</v>
      </c>
      <c r="G1192" s="56">
        <v>7898.67</v>
      </c>
      <c r="H1192" s="42">
        <v>0.49</v>
      </c>
      <c r="I1192" s="43" t="s">
        <v>73</v>
      </c>
      <c r="J1192" s="56">
        <v>16000</v>
      </c>
      <c r="K1192" s="40">
        <v>3</v>
      </c>
      <c r="L1192" s="45" t="s">
        <v>74</v>
      </c>
      <c r="M1192" s="46" t="s">
        <v>454</v>
      </c>
      <c r="N1192" s="40">
        <v>0</v>
      </c>
      <c r="O1192" s="57">
        <v>46170</v>
      </c>
      <c r="P1192" s="57">
        <v>46176</v>
      </c>
      <c r="Q1192" s="49">
        <v>7</v>
      </c>
      <c r="R1192" s="49">
        <v>3</v>
      </c>
      <c r="S1192" s="58">
        <v>0.35</v>
      </c>
      <c r="T1192" s="57">
        <v>46177</v>
      </c>
      <c r="U1192" s="49">
        <v>7</v>
      </c>
      <c r="V1192" s="42">
        <v>6</v>
      </c>
      <c r="W1192" s="40">
        <v>6</v>
      </c>
      <c r="X1192" s="59">
        <v>96000</v>
      </c>
      <c r="Y1192" s="40">
        <v>1</v>
      </c>
      <c r="Z1192" s="56">
        <v>0</v>
      </c>
    </row>
    <row r="1193" spans="1:26" x14ac:dyDescent="0.25">
      <c r="A1193" s="38">
        <f>IFERROR(VLOOKUP(InteliPar[[#This Row],[Nombre de Articulo]],Productos[],4,FALSE),"00 Falta Info")</f>
        <v>0</v>
      </c>
      <c r="B1193" s="34" t="str">
        <f>IFERROR(VLOOKUP(InteliPar[[#This Row],[Nombre de Articulo]],Productos[],3,FALSE),"00 Falta Info")</f>
        <v>Verduras</v>
      </c>
      <c r="C1193" s="34" t="str">
        <f>IFERROR(VLOOKUP(InteliPar[[#This Row],[Nombre de Articulo]],Productos[],2,FALSE),"00 Falta Info")</f>
        <v>Palta</v>
      </c>
      <c r="D1193" s="55">
        <v>46183</v>
      </c>
      <c r="E1193" s="39" t="s">
        <v>92</v>
      </c>
      <c r="F1193" s="40">
        <v>12.2</v>
      </c>
      <c r="G1193" s="56">
        <v>36655.699999999997</v>
      </c>
      <c r="H1193" s="42">
        <v>9.16</v>
      </c>
      <c r="I1193" s="43" t="s">
        <v>73</v>
      </c>
      <c r="J1193" s="56">
        <v>4001.12</v>
      </c>
      <c r="K1193" s="40">
        <v>12.2</v>
      </c>
      <c r="L1193" s="45" t="s">
        <v>74</v>
      </c>
      <c r="M1193" s="46" t="s">
        <v>461</v>
      </c>
      <c r="N1193" s="40">
        <v>8</v>
      </c>
      <c r="O1193" s="57">
        <v>46170</v>
      </c>
      <c r="P1193" s="57">
        <v>46176</v>
      </c>
      <c r="Q1193" s="49">
        <v>7</v>
      </c>
      <c r="R1193" s="49">
        <v>3</v>
      </c>
      <c r="S1193" s="58">
        <v>0.35</v>
      </c>
      <c r="T1193" s="57">
        <v>46177</v>
      </c>
      <c r="U1193" s="49">
        <v>7</v>
      </c>
      <c r="V1193" s="42">
        <v>24</v>
      </c>
      <c r="W1193" s="40">
        <v>15</v>
      </c>
      <c r="X1193" s="59">
        <v>60016.799999999996</v>
      </c>
      <c r="Y1193" s="40">
        <v>5</v>
      </c>
      <c r="Z1193" s="56">
        <v>0</v>
      </c>
    </row>
    <row r="1194" spans="1:26" x14ac:dyDescent="0.25">
      <c r="A1194" s="38">
        <f>IFERROR(VLOOKUP(InteliPar[[#This Row],[Nombre de Articulo]],Productos[],4,FALSE),"00 Falta Info")</f>
        <v>0</v>
      </c>
      <c r="B1194" s="34" t="str">
        <f>IFERROR(VLOOKUP(InteliPar[[#This Row],[Nombre de Articulo]],Productos[],3,FALSE),"00 Falta Info")</f>
        <v>Postres</v>
      </c>
      <c r="C1194" s="34" t="str">
        <f>IFERROR(VLOOKUP(InteliPar[[#This Row],[Nombre de Articulo]],Productos[],2,FALSE),"00 Falta Info")</f>
        <v>Tortas</v>
      </c>
      <c r="D1194" s="55">
        <v>46183</v>
      </c>
      <c r="E1194" s="39" t="s">
        <v>130</v>
      </c>
      <c r="F1194" s="40">
        <v>27</v>
      </c>
      <c r="G1194" s="56">
        <v>55476</v>
      </c>
      <c r="H1194" s="42">
        <v>46</v>
      </c>
      <c r="I1194" s="43">
        <v>1</v>
      </c>
      <c r="J1194" s="56">
        <v>1206</v>
      </c>
      <c r="K1194" s="40">
        <v>27</v>
      </c>
      <c r="L1194" s="45" t="s">
        <v>440</v>
      </c>
      <c r="M1194" s="46" t="s">
        <v>455</v>
      </c>
      <c r="N1194" s="40">
        <v>32</v>
      </c>
      <c r="O1194" s="57">
        <v>46170</v>
      </c>
      <c r="P1194" s="57">
        <v>46176</v>
      </c>
      <c r="Q1194" s="49">
        <v>7</v>
      </c>
      <c r="R1194" s="49">
        <v>3</v>
      </c>
      <c r="S1194" s="58">
        <v>0.35</v>
      </c>
      <c r="T1194" s="57">
        <v>46177</v>
      </c>
      <c r="U1194" s="49">
        <v>7</v>
      </c>
      <c r="V1194" s="42">
        <v>53</v>
      </c>
      <c r="W1194" s="40">
        <v>7</v>
      </c>
      <c r="X1194" s="59">
        <v>8442</v>
      </c>
      <c r="Y1194" s="40">
        <v>12</v>
      </c>
      <c r="Z1194" s="56">
        <v>0</v>
      </c>
    </row>
    <row r="1195" spans="1:26" x14ac:dyDescent="0.25">
      <c r="A1195" s="38">
        <f>IFERROR(VLOOKUP(InteliPar[[#This Row],[Nombre de Articulo]],Productos[],4,FALSE),"00 Falta Info")</f>
        <v>0</v>
      </c>
      <c r="B1195" s="34" t="str">
        <f>IFERROR(VLOOKUP(InteliPar[[#This Row],[Nombre de Articulo]],Productos[],3,FALSE),"00 Falta Info")</f>
        <v>Postres</v>
      </c>
      <c r="C1195" s="34" t="str">
        <f>IFERROR(VLOOKUP(InteliPar[[#This Row],[Nombre de Articulo]],Productos[],2,FALSE),"00 Falta Info")</f>
        <v>Tortas</v>
      </c>
      <c r="D1195" s="55">
        <v>46183</v>
      </c>
      <c r="E1195" s="39" t="s">
        <v>131</v>
      </c>
      <c r="F1195" s="40">
        <v>13</v>
      </c>
      <c r="G1195" s="56">
        <v>59192</v>
      </c>
      <c r="H1195" s="42">
        <v>56</v>
      </c>
      <c r="I1195" s="43">
        <v>1</v>
      </c>
      <c r="J1195" s="56">
        <v>1057</v>
      </c>
      <c r="K1195" s="40">
        <v>13</v>
      </c>
      <c r="L1195" s="45" t="s">
        <v>440</v>
      </c>
      <c r="M1195" s="46" t="s">
        <v>455</v>
      </c>
      <c r="N1195" s="40">
        <v>0</v>
      </c>
      <c r="O1195" s="57">
        <v>46170</v>
      </c>
      <c r="P1195" s="57">
        <v>46176</v>
      </c>
      <c r="Q1195" s="49">
        <v>7</v>
      </c>
      <c r="R1195" s="49">
        <v>3</v>
      </c>
      <c r="S1195" s="58">
        <v>0.35</v>
      </c>
      <c r="T1195" s="57">
        <v>46177</v>
      </c>
      <c r="U1195" s="49">
        <v>7</v>
      </c>
      <c r="V1195" s="42">
        <v>26</v>
      </c>
      <c r="W1195" s="40">
        <v>0</v>
      </c>
      <c r="X1195" s="59">
        <v>0</v>
      </c>
      <c r="Y1195" s="40">
        <v>30</v>
      </c>
      <c r="Z1195" s="56">
        <v>24537.5</v>
      </c>
    </row>
    <row r="1196" spans="1:26" x14ac:dyDescent="0.25">
      <c r="A1196" s="38">
        <f>IFERROR(VLOOKUP(InteliPar[[#This Row],[Nombre de Articulo]],Productos[],4,FALSE),"00 Falta Info")</f>
        <v>0</v>
      </c>
      <c r="B1196" s="34" t="str">
        <f>IFERROR(VLOOKUP(InteliPar[[#This Row],[Nombre de Articulo]],Productos[],3,FALSE),"00 Falta Info")</f>
        <v>Postres</v>
      </c>
      <c r="C1196" s="34" t="str">
        <f>IFERROR(VLOOKUP(InteliPar[[#This Row],[Nombre de Articulo]],Productos[],2,FALSE),"00 Falta Info")</f>
        <v>Tortas</v>
      </c>
      <c r="D1196" s="55">
        <v>46183</v>
      </c>
      <c r="E1196" s="39" t="s">
        <v>143</v>
      </c>
      <c r="F1196" s="40">
        <v>25</v>
      </c>
      <c r="G1196" s="56">
        <v>86576</v>
      </c>
      <c r="H1196" s="42">
        <v>56</v>
      </c>
      <c r="I1196" s="43">
        <v>1</v>
      </c>
      <c r="J1196" s="56">
        <v>1546</v>
      </c>
      <c r="K1196" s="40">
        <v>25</v>
      </c>
      <c r="L1196" s="45" t="s">
        <v>440</v>
      </c>
      <c r="M1196" s="46" t="s">
        <v>455</v>
      </c>
      <c r="N1196" s="40">
        <v>27</v>
      </c>
      <c r="O1196" s="57">
        <v>46170</v>
      </c>
      <c r="P1196" s="57">
        <v>46176</v>
      </c>
      <c r="Q1196" s="49">
        <v>7</v>
      </c>
      <c r="R1196" s="49">
        <v>3</v>
      </c>
      <c r="S1196" s="58">
        <v>0.35</v>
      </c>
      <c r="T1196" s="57">
        <v>46177</v>
      </c>
      <c r="U1196" s="49">
        <v>7</v>
      </c>
      <c r="V1196" s="42">
        <v>49</v>
      </c>
      <c r="W1196" s="40">
        <v>0</v>
      </c>
      <c r="X1196" s="59">
        <v>0</v>
      </c>
      <c r="Y1196" s="40">
        <v>16</v>
      </c>
      <c r="Z1196" s="56">
        <v>0</v>
      </c>
    </row>
    <row r="1197" spans="1:26" x14ac:dyDescent="0.25">
      <c r="A1197" s="38">
        <f>IFERROR(VLOOKUP(InteliPar[[#This Row],[Nombre de Articulo]],Productos[],4,FALSE),"00 Falta Info")</f>
        <v>0</v>
      </c>
      <c r="B1197" s="34" t="str">
        <f>IFERROR(VLOOKUP(InteliPar[[#This Row],[Nombre de Articulo]],Productos[],3,FALSE),"00 Falta Info")</f>
        <v>Postres</v>
      </c>
      <c r="C1197" s="34" t="str">
        <f>IFERROR(VLOOKUP(InteliPar[[#This Row],[Nombre de Articulo]],Productos[],2,FALSE),"00 Falta Info")</f>
        <v>Tortas</v>
      </c>
      <c r="D1197" s="55">
        <v>46183</v>
      </c>
      <c r="E1197" s="39" t="s">
        <v>132</v>
      </c>
      <c r="F1197" s="40"/>
      <c r="G1197" s="56">
        <v>11520</v>
      </c>
      <c r="H1197" s="42">
        <v>48</v>
      </c>
      <c r="I1197" s="43">
        <v>1</v>
      </c>
      <c r="J1197" s="56">
        <v>240</v>
      </c>
      <c r="K1197" s="40">
        <v>505</v>
      </c>
      <c r="L1197" s="45" t="s">
        <v>440</v>
      </c>
      <c r="M1197" s="46" t="s">
        <v>455</v>
      </c>
      <c r="N1197" s="40">
        <v>0</v>
      </c>
      <c r="O1197" s="57">
        <v>46170</v>
      </c>
      <c r="P1197" s="57">
        <v>46176</v>
      </c>
      <c r="Q1197" s="49">
        <v>7</v>
      </c>
      <c r="R1197" s="49">
        <v>3</v>
      </c>
      <c r="S1197" s="58">
        <v>0.35</v>
      </c>
      <c r="T1197" s="57">
        <v>46177</v>
      </c>
      <c r="U1197" s="49">
        <v>7</v>
      </c>
      <c r="V1197" s="42">
        <v>974</v>
      </c>
      <c r="W1197" s="40">
        <v>926</v>
      </c>
      <c r="X1197" s="59">
        <v>222240</v>
      </c>
      <c r="Y1197" s="40">
        <v>1</v>
      </c>
      <c r="Z1197" s="56">
        <v>0</v>
      </c>
    </row>
    <row r="1198" spans="1:26" x14ac:dyDescent="0.25">
      <c r="A1198" s="38">
        <f>IFERROR(VLOOKUP(InteliPar[[#This Row],[Nombre de Articulo]],Productos[],4,FALSE),"00 Falta Info")</f>
        <v>0</v>
      </c>
      <c r="B1198" s="34" t="str">
        <f>IFERROR(VLOOKUP(InteliPar[[#This Row],[Nombre de Articulo]],Productos[],3,FALSE),"00 Falta Info")</f>
        <v>Postres</v>
      </c>
      <c r="C1198" s="34" t="str">
        <f>IFERROR(VLOOKUP(InteliPar[[#This Row],[Nombre de Articulo]],Productos[],2,FALSE),"00 Falta Info")</f>
        <v>Tortas</v>
      </c>
      <c r="D1198" s="55">
        <v>46183</v>
      </c>
      <c r="E1198" s="39" t="s">
        <v>144</v>
      </c>
      <c r="F1198" s="40"/>
      <c r="G1198" s="56">
        <v>62937</v>
      </c>
      <c r="H1198" s="42">
        <v>189</v>
      </c>
      <c r="I1198" s="43">
        <v>1</v>
      </c>
      <c r="J1198" s="56">
        <v>333</v>
      </c>
      <c r="K1198" s="40">
        <v>70</v>
      </c>
      <c r="L1198" s="45" t="s">
        <v>440</v>
      </c>
      <c r="M1198" s="46" t="s">
        <v>455</v>
      </c>
      <c r="N1198" s="40">
        <v>0</v>
      </c>
      <c r="O1198" s="57">
        <v>46170</v>
      </c>
      <c r="P1198" s="57">
        <v>46176</v>
      </c>
      <c r="Q1198" s="49">
        <v>7</v>
      </c>
      <c r="R1198" s="49">
        <v>3</v>
      </c>
      <c r="S1198" s="58">
        <v>0.35</v>
      </c>
      <c r="T1198" s="57">
        <v>46177</v>
      </c>
      <c r="U1198" s="49">
        <v>7</v>
      </c>
      <c r="V1198" s="42">
        <v>135</v>
      </c>
      <c r="W1198" s="40">
        <v>0</v>
      </c>
      <c r="X1198" s="59">
        <v>0</v>
      </c>
      <c r="Y1198" s="40">
        <v>19</v>
      </c>
      <c r="Z1198" s="56">
        <v>4995</v>
      </c>
    </row>
    <row r="1199" spans="1:26" x14ac:dyDescent="0.25">
      <c r="A1199" s="38">
        <f>IFERROR(VLOOKUP(InteliPar[[#This Row],[Nombre de Articulo]],Productos[],4,FALSE),"00 Falta Info")</f>
        <v>0</v>
      </c>
      <c r="B1199" s="34" t="str">
        <f>IFERROR(VLOOKUP(InteliPar[[#This Row],[Nombre de Articulo]],Productos[],3,FALSE),"00 Falta Info")</f>
        <v>Postres</v>
      </c>
      <c r="C1199" s="34" t="str">
        <f>IFERROR(VLOOKUP(InteliPar[[#This Row],[Nombre de Articulo]],Productos[],2,FALSE),"00 Falta Info")</f>
        <v>Tortas</v>
      </c>
      <c r="D1199" s="55">
        <v>46183</v>
      </c>
      <c r="E1199" s="39" t="s">
        <v>133</v>
      </c>
      <c r="F1199" s="40"/>
      <c r="G1199" s="56">
        <v>6580</v>
      </c>
      <c r="H1199" s="42">
        <v>14</v>
      </c>
      <c r="I1199" s="43">
        <v>1</v>
      </c>
      <c r="J1199" s="56">
        <v>470</v>
      </c>
      <c r="K1199" s="40">
        <v>0</v>
      </c>
      <c r="L1199" s="45" t="s">
        <v>440</v>
      </c>
      <c r="M1199" s="46" t="s">
        <v>455</v>
      </c>
      <c r="N1199" s="40">
        <v>0</v>
      </c>
      <c r="O1199" s="57">
        <v>46170</v>
      </c>
      <c r="P1199" s="57">
        <v>46176</v>
      </c>
      <c r="Q1199" s="49">
        <v>7</v>
      </c>
      <c r="R1199" s="49">
        <v>3</v>
      </c>
      <c r="S1199" s="58">
        <v>0.35</v>
      </c>
      <c r="T1199" s="57">
        <v>46177</v>
      </c>
      <c r="U1199" s="49">
        <v>7</v>
      </c>
      <c r="V1199" s="42">
        <v>0</v>
      </c>
      <c r="W1199" s="40">
        <v>0</v>
      </c>
      <c r="X1199" s="59">
        <v>0</v>
      </c>
      <c r="Y1199" s="40">
        <v>0</v>
      </c>
      <c r="Z1199" s="56">
        <v>0</v>
      </c>
    </row>
    <row r="1200" spans="1:26" x14ac:dyDescent="0.25">
      <c r="A1200" s="38">
        <f>IFERROR(VLOOKUP(InteliPar[[#This Row],[Nombre de Articulo]],Productos[],4,FALSE),"00 Falta Info")</f>
        <v>0</v>
      </c>
      <c r="B1200" s="34" t="str">
        <f>IFERROR(VLOOKUP(InteliPar[[#This Row],[Nombre de Articulo]],Productos[],3,FALSE),"00 Falta Info")</f>
        <v>Postres</v>
      </c>
      <c r="C1200" s="34" t="str">
        <f>IFERROR(VLOOKUP(InteliPar[[#This Row],[Nombre de Articulo]],Productos[],2,FALSE),"00 Falta Info")</f>
        <v>Tortas</v>
      </c>
      <c r="D1200" s="55">
        <v>46183</v>
      </c>
      <c r="E1200" s="39" t="s">
        <v>145</v>
      </c>
      <c r="F1200" s="40">
        <v>4</v>
      </c>
      <c r="G1200" s="56">
        <v>30780</v>
      </c>
      <c r="H1200" s="42">
        <v>27</v>
      </c>
      <c r="I1200" s="43">
        <v>1</v>
      </c>
      <c r="J1200" s="56">
        <v>1140</v>
      </c>
      <c r="K1200" s="40">
        <v>7</v>
      </c>
      <c r="L1200" s="45" t="s">
        <v>440</v>
      </c>
      <c r="M1200" s="46" t="s">
        <v>455</v>
      </c>
      <c r="N1200" s="40">
        <v>28</v>
      </c>
      <c r="O1200" s="57">
        <v>46170</v>
      </c>
      <c r="P1200" s="57">
        <v>46176</v>
      </c>
      <c r="Q1200" s="49">
        <v>7</v>
      </c>
      <c r="R1200" s="49">
        <v>3</v>
      </c>
      <c r="S1200" s="58">
        <v>0.35</v>
      </c>
      <c r="T1200" s="57">
        <v>46177</v>
      </c>
      <c r="U1200" s="49">
        <v>7</v>
      </c>
      <c r="V1200" s="42">
        <v>14</v>
      </c>
      <c r="W1200" s="40">
        <v>0</v>
      </c>
      <c r="X1200" s="59">
        <v>0</v>
      </c>
      <c r="Y1200" s="40">
        <v>27</v>
      </c>
      <c r="Z1200" s="56">
        <v>10830</v>
      </c>
    </row>
    <row r="1201" spans="1:26" x14ac:dyDescent="0.25">
      <c r="A1201" s="38">
        <f>IFERROR(VLOOKUP(InteliPar[[#This Row],[Nombre de Articulo]],Productos[],4,FALSE),"00 Falta Info")</f>
        <v>0</v>
      </c>
      <c r="B1201" s="34" t="str">
        <f>IFERROR(VLOOKUP(InteliPar[[#This Row],[Nombre de Articulo]],Productos[],3,FALSE),"00 Falta Info")</f>
        <v>Postres</v>
      </c>
      <c r="C1201" s="34" t="str">
        <f>IFERROR(VLOOKUP(InteliPar[[#This Row],[Nombre de Articulo]],Productos[],2,FALSE),"00 Falta Info")</f>
        <v>Tortas</v>
      </c>
      <c r="D1201" s="55">
        <v>46183</v>
      </c>
      <c r="E1201" s="39" t="s">
        <v>135</v>
      </c>
      <c r="F1201" s="40">
        <v>19</v>
      </c>
      <c r="G1201" s="56">
        <v>3264</v>
      </c>
      <c r="H1201" s="42">
        <v>12</v>
      </c>
      <c r="I1201" s="43">
        <v>1</v>
      </c>
      <c r="J1201" s="56">
        <v>272</v>
      </c>
      <c r="K1201" s="40">
        <v>19</v>
      </c>
      <c r="L1201" s="45" t="s">
        <v>440</v>
      </c>
      <c r="M1201" s="46" t="s">
        <v>455</v>
      </c>
      <c r="N1201" s="40">
        <v>17</v>
      </c>
      <c r="O1201" s="57">
        <v>46170</v>
      </c>
      <c r="P1201" s="57">
        <v>46176</v>
      </c>
      <c r="Q1201" s="49">
        <v>7</v>
      </c>
      <c r="R1201" s="49">
        <v>3</v>
      </c>
      <c r="S1201" s="58">
        <v>0.35</v>
      </c>
      <c r="T1201" s="57">
        <v>46177</v>
      </c>
      <c r="U1201" s="49">
        <v>7</v>
      </c>
      <c r="V1201" s="42">
        <v>37</v>
      </c>
      <c r="W1201" s="40">
        <v>25</v>
      </c>
      <c r="X1201" s="59">
        <v>6800</v>
      </c>
      <c r="Y1201" s="40">
        <v>4</v>
      </c>
      <c r="Z1201" s="56">
        <v>0</v>
      </c>
    </row>
    <row r="1202" spans="1:26" x14ac:dyDescent="0.25">
      <c r="A1202" s="38">
        <f>IFERROR(VLOOKUP(InteliPar[[#This Row],[Nombre de Articulo]],Productos[],4,FALSE),"00 Falta Info")</f>
        <v>0</v>
      </c>
      <c r="B1202" s="34" t="str">
        <f>IFERROR(VLOOKUP(InteliPar[[#This Row],[Nombre de Articulo]],Productos[],3,FALSE),"00 Falta Info")</f>
        <v>Colación</v>
      </c>
      <c r="C1202" s="34" t="str">
        <f>IFERROR(VLOOKUP(InteliPar[[#This Row],[Nombre de Articulo]],Productos[],2,FALSE),"00 Falta Info")</f>
        <v>Colacion</v>
      </c>
      <c r="D1202" s="55">
        <v>46183</v>
      </c>
      <c r="E1202" s="39" t="s">
        <v>137</v>
      </c>
      <c r="F1202" s="40">
        <v>4.3</v>
      </c>
      <c r="G1202" s="56">
        <v>38604.699999999997</v>
      </c>
      <c r="H1202" s="42">
        <v>8.36</v>
      </c>
      <c r="I1202" s="43" t="s">
        <v>73</v>
      </c>
      <c r="J1202" s="56">
        <v>4615.03</v>
      </c>
      <c r="K1202" s="40">
        <v>5.5</v>
      </c>
      <c r="L1202" s="45" t="s">
        <v>74</v>
      </c>
      <c r="M1202" s="46" t="s">
        <v>441</v>
      </c>
      <c r="N1202" s="40">
        <v>8.6</v>
      </c>
      <c r="O1202" s="57">
        <v>46170</v>
      </c>
      <c r="P1202" s="57">
        <v>46176</v>
      </c>
      <c r="Q1202" s="49">
        <v>7</v>
      </c>
      <c r="R1202" s="49">
        <v>3</v>
      </c>
      <c r="S1202" s="58">
        <v>0.35</v>
      </c>
      <c r="T1202" s="57">
        <v>46177</v>
      </c>
      <c r="U1202" s="49">
        <v>7</v>
      </c>
      <c r="V1202" s="42">
        <v>11</v>
      </c>
      <c r="W1202" s="40">
        <v>3</v>
      </c>
      <c r="X1202" s="59">
        <v>13845.09</v>
      </c>
      <c r="Y1202" s="40">
        <v>11</v>
      </c>
      <c r="Z1202" s="56">
        <v>0</v>
      </c>
    </row>
    <row r="1203" spans="1:26" x14ac:dyDescent="0.25">
      <c r="A1203" s="71">
        <f>IFERROR(VLOOKUP(InteliPar[[#This Row],[Nombre de Articulo]],Productos[],4,FALSE),"00 Falta Info")</f>
        <v>0</v>
      </c>
      <c r="B1203" s="63" t="str">
        <f>IFERROR(VLOOKUP(InteliPar[[#This Row],[Nombre de Articulo]],Productos[],3,FALSE),"00 Falta Info")</f>
        <v>Colación</v>
      </c>
      <c r="C1203" s="63" t="str">
        <f>IFERROR(VLOOKUP(InteliPar[[#This Row],[Nombre de Articulo]],Productos[],2,FALSE),"00 Falta Info")</f>
        <v>Colacion</v>
      </c>
      <c r="D1203" s="72">
        <v>46183</v>
      </c>
      <c r="E1203" s="73" t="s">
        <v>139</v>
      </c>
      <c r="F1203" s="74">
        <v>12</v>
      </c>
      <c r="G1203" s="75"/>
      <c r="H1203" s="76"/>
      <c r="I1203" s="77" t="s">
        <v>73</v>
      </c>
      <c r="J1203" s="75">
        <v>3490</v>
      </c>
      <c r="K1203" s="74">
        <v>11.6</v>
      </c>
      <c r="L1203" s="78" t="s">
        <v>74</v>
      </c>
      <c r="M1203" s="79" t="s">
        <v>437</v>
      </c>
      <c r="N1203" s="74">
        <v>12</v>
      </c>
      <c r="O1203" s="80">
        <v>46170</v>
      </c>
      <c r="P1203" s="80">
        <v>46176</v>
      </c>
      <c r="Q1203" s="81">
        <v>7</v>
      </c>
      <c r="R1203" s="81">
        <v>3</v>
      </c>
      <c r="S1203" s="68">
        <v>0.35</v>
      </c>
      <c r="T1203" s="80">
        <v>46177</v>
      </c>
      <c r="U1203" s="81">
        <v>7</v>
      </c>
      <c r="V1203" s="76">
        <v>23</v>
      </c>
      <c r="W1203" s="74">
        <v>23</v>
      </c>
      <c r="X1203" s="69">
        <v>80270</v>
      </c>
      <c r="Y1203" s="74">
        <v>0</v>
      </c>
      <c r="Z1203" s="75"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F327-9281-4D66-909B-BD0859366860}">
  <sheetPr>
    <tabColor theme="6" tint="0.39997558519241921"/>
  </sheetPr>
  <dimension ref="A1:L39"/>
  <sheetViews>
    <sheetView zoomScale="85" zoomScaleNormal="85" workbookViewId="0">
      <selection activeCell="E33" sqref="E33"/>
    </sheetView>
  </sheetViews>
  <sheetFormatPr baseColWidth="10" defaultColWidth="11.42578125" defaultRowHeight="15" x14ac:dyDescent="0.25"/>
  <cols>
    <col min="1" max="1" width="13.42578125" bestFit="1" customWidth="1"/>
    <col min="2" max="2" width="16.5703125" bestFit="1" customWidth="1"/>
    <col min="3" max="3" width="17.42578125" bestFit="1" customWidth="1"/>
    <col min="4" max="4" width="20.85546875" bestFit="1" customWidth="1"/>
    <col min="5" max="5" width="12.85546875" bestFit="1" customWidth="1"/>
    <col min="6" max="6" width="8.7109375" bestFit="1" customWidth="1"/>
    <col min="7" max="7" width="7.7109375" bestFit="1" customWidth="1"/>
    <col min="8" max="8" width="10.28515625" bestFit="1" customWidth="1"/>
    <col min="9" max="9" width="8" bestFit="1" customWidth="1"/>
    <col min="10" max="10" width="6.85546875" bestFit="1" customWidth="1"/>
    <col min="11" max="11" width="13.7109375" bestFit="1" customWidth="1"/>
    <col min="12" max="12" width="10.5703125" bestFit="1" customWidth="1"/>
    <col min="13" max="13" width="8.7109375" bestFit="1" customWidth="1"/>
    <col min="14" max="14" width="23.42578125" bestFit="1" customWidth="1"/>
    <col min="15" max="15" width="13.140625" bestFit="1" customWidth="1"/>
    <col min="16" max="17" width="7.140625" bestFit="1" customWidth="1"/>
    <col min="18" max="48" width="11.7109375" customWidth="1"/>
  </cols>
  <sheetData>
    <row r="1" spans="1:12" x14ac:dyDescent="0.25">
      <c r="A1" s="25" t="s">
        <v>99</v>
      </c>
    </row>
    <row r="2" spans="1:12" x14ac:dyDescent="0.25">
      <c r="B2" s="6" t="s">
        <v>468</v>
      </c>
    </row>
    <row r="3" spans="1:12" x14ac:dyDescent="0.25">
      <c r="B3" t="s">
        <v>50</v>
      </c>
      <c r="C3" t="s">
        <v>49</v>
      </c>
      <c r="D3" t="s">
        <v>47</v>
      </c>
      <c r="E3" t="s">
        <v>46</v>
      </c>
      <c r="F3" t="s">
        <v>45</v>
      </c>
      <c r="G3" t="s">
        <v>44</v>
      </c>
      <c r="H3" t="s">
        <v>43</v>
      </c>
      <c r="I3" t="s">
        <v>42</v>
      </c>
      <c r="J3" t="s">
        <v>48</v>
      </c>
      <c r="K3" t="s">
        <v>436</v>
      </c>
    </row>
    <row r="4" spans="1:12" x14ac:dyDescent="0.25">
      <c r="A4" t="s">
        <v>28</v>
      </c>
      <c r="B4" s="17">
        <v>15646</v>
      </c>
      <c r="C4" s="17">
        <v>-35011.69</v>
      </c>
      <c r="D4" s="17">
        <v>34824.43</v>
      </c>
      <c r="E4" s="17">
        <v>9292.24</v>
      </c>
      <c r="F4" s="17">
        <v>8935.68</v>
      </c>
      <c r="G4" s="17">
        <v>-40215.08</v>
      </c>
      <c r="H4" s="17">
        <v>-3654.8799999999992</v>
      </c>
      <c r="I4" s="17">
        <v>20030.2</v>
      </c>
      <c r="J4" s="17">
        <v>-55563.9</v>
      </c>
      <c r="K4" s="17">
        <v>-47296.130000000005</v>
      </c>
    </row>
    <row r="6" spans="1:12" ht="15.75" thickBot="1" x14ac:dyDescent="0.3">
      <c r="K6" t="s">
        <v>100</v>
      </c>
    </row>
    <row r="7" spans="1:12" ht="15.75" thickBot="1" x14ac:dyDescent="0.3">
      <c r="A7" s="54" t="s">
        <v>40</v>
      </c>
      <c r="B7" s="11">
        <f>+SUMIF($B$4:$J$4,"&gt;"&amp;0,$B$4:$J$4)</f>
        <v>88728.55</v>
      </c>
      <c r="K7" s="6" t="s">
        <v>97</v>
      </c>
      <c r="L7" s="6" t="s">
        <v>10</v>
      </c>
    </row>
    <row r="8" spans="1:12" x14ac:dyDescent="0.25">
      <c r="A8" s="54" t="s">
        <v>41</v>
      </c>
      <c r="B8" s="11">
        <f>+SUMIF($B$4:$J$4,"&lt;"&amp;0,$B$4:$J$4)</f>
        <v>-134445.55000000002</v>
      </c>
      <c r="K8" s="20">
        <v>46177</v>
      </c>
      <c r="L8" s="20">
        <v>46183</v>
      </c>
    </row>
    <row r="9" spans="1:12" x14ac:dyDescent="0.25">
      <c r="K9" t="s">
        <v>470</v>
      </c>
    </row>
    <row r="10" spans="1:12" x14ac:dyDescent="0.25">
      <c r="A10" t="s">
        <v>83</v>
      </c>
    </row>
    <row r="11" spans="1:12" x14ac:dyDescent="0.25">
      <c r="A11" s="21">
        <v>22974.7</v>
      </c>
    </row>
    <row r="13" spans="1:12" x14ac:dyDescent="0.25">
      <c r="A13" s="25" t="s">
        <v>65</v>
      </c>
    </row>
    <row r="14" spans="1:12" x14ac:dyDescent="0.25">
      <c r="A14" s="6" t="s">
        <v>469</v>
      </c>
      <c r="B14" t="s">
        <v>67</v>
      </c>
      <c r="C14" t="s">
        <v>28</v>
      </c>
      <c r="D14" t="s">
        <v>31</v>
      </c>
      <c r="E14" t="s">
        <v>32</v>
      </c>
    </row>
    <row r="15" spans="1:12" x14ac:dyDescent="0.25">
      <c r="A15" s="7" t="s">
        <v>146</v>
      </c>
      <c r="B15" s="16">
        <v>1123500</v>
      </c>
      <c r="C15" s="8">
        <v>-10700</v>
      </c>
      <c r="D15" s="9">
        <v>-0.01</v>
      </c>
      <c r="E15" s="9">
        <v>0.39992509386973457</v>
      </c>
    </row>
    <row r="16" spans="1:12" x14ac:dyDescent="0.25">
      <c r="A16" s="7" t="s">
        <v>120</v>
      </c>
      <c r="B16" s="16">
        <v>382743.95</v>
      </c>
      <c r="C16" s="8">
        <v>413.95</v>
      </c>
      <c r="D16" s="9">
        <v>1E-3</v>
      </c>
      <c r="E16" s="9">
        <v>0.18794091531329024</v>
      </c>
    </row>
    <row r="17" spans="1:5" x14ac:dyDescent="0.25">
      <c r="A17" s="7" t="s">
        <v>108</v>
      </c>
      <c r="B17" s="16">
        <v>241218.09</v>
      </c>
      <c r="C17" s="8">
        <v>-27279.16</v>
      </c>
      <c r="D17" s="9">
        <v>-0.115</v>
      </c>
      <c r="E17" s="9">
        <v>0.93324946324770142</v>
      </c>
    </row>
    <row r="18" spans="1:5" x14ac:dyDescent="0.25">
      <c r="A18" s="7" t="s">
        <v>160</v>
      </c>
      <c r="B18" s="16">
        <v>233654.38</v>
      </c>
      <c r="C18" s="8">
        <v>-14327.71</v>
      </c>
      <c r="D18" s="9">
        <v>-6.0999999999999999E-2</v>
      </c>
      <c r="E18" s="9">
        <v>0.38176635085740107</v>
      </c>
    </row>
    <row r="19" spans="1:5" x14ac:dyDescent="0.25">
      <c r="A19" s="7" t="s">
        <v>113</v>
      </c>
      <c r="B19" s="16">
        <v>177921.32</v>
      </c>
      <c r="C19" s="8">
        <v>1287.03</v>
      </c>
      <c r="D19" s="9">
        <v>7.0000000000000001E-3</v>
      </c>
      <c r="E19" s="9">
        <v>0.49064587761382744</v>
      </c>
    </row>
    <row r="20" spans="1:5" x14ac:dyDescent="0.25">
      <c r="A20" s="7" t="s">
        <v>84</v>
      </c>
      <c r="B20" s="16">
        <v>173521.12</v>
      </c>
      <c r="C20" s="8">
        <v>15372.83</v>
      </c>
      <c r="D20" s="9">
        <v>8.8999999999999996E-2</v>
      </c>
      <c r="E20" s="9">
        <v>0.21958165485066752</v>
      </c>
    </row>
    <row r="21" spans="1:5" x14ac:dyDescent="0.25">
      <c r="A21" s="7" t="s">
        <v>109</v>
      </c>
      <c r="B21" s="16">
        <v>125836.29</v>
      </c>
      <c r="C21" s="8">
        <v>-9187.82</v>
      </c>
      <c r="D21" s="9">
        <v>-7.2999999999999995E-2</v>
      </c>
      <c r="E21" s="9">
        <v>0.25034853665931617</v>
      </c>
    </row>
    <row r="22" spans="1:5" x14ac:dyDescent="0.25">
      <c r="A22" s="7" t="s">
        <v>104</v>
      </c>
      <c r="B22" s="16">
        <v>119000</v>
      </c>
      <c r="C22" s="8">
        <v>0</v>
      </c>
      <c r="D22" s="9">
        <v>0</v>
      </c>
      <c r="E22" s="9">
        <v>0.41941132906128237</v>
      </c>
    </row>
    <row r="23" spans="1:5" x14ac:dyDescent="0.25">
      <c r="A23" s="7" t="s">
        <v>117</v>
      </c>
      <c r="B23" s="16">
        <v>108811.99</v>
      </c>
      <c r="C23" s="8">
        <v>-16852.419999999998</v>
      </c>
      <c r="D23" s="9">
        <v>-0.154</v>
      </c>
      <c r="E23" s="9">
        <v>0.31752861907429364</v>
      </c>
    </row>
    <row r="24" spans="1:5" x14ac:dyDescent="0.25">
      <c r="A24" s="7" t="s">
        <v>118</v>
      </c>
      <c r="B24" s="16">
        <v>106061.05</v>
      </c>
      <c r="C24" s="8">
        <v>0</v>
      </c>
      <c r="D24" s="9">
        <v>0</v>
      </c>
      <c r="E24" s="9">
        <v>0.40795619010847195</v>
      </c>
    </row>
    <row r="27" spans="1:5" x14ac:dyDescent="0.25">
      <c r="A27" s="25" t="s">
        <v>101</v>
      </c>
    </row>
    <row r="28" spans="1:5" x14ac:dyDescent="0.25">
      <c r="A28" s="6" t="s">
        <v>469</v>
      </c>
      <c r="B28" t="s">
        <v>30</v>
      </c>
      <c r="C28" t="s">
        <v>29</v>
      </c>
    </row>
    <row r="29" spans="1:5" x14ac:dyDescent="0.25">
      <c r="A29" s="7" t="s">
        <v>50</v>
      </c>
      <c r="B29" s="8">
        <v>237482</v>
      </c>
      <c r="C29" s="8">
        <v>114174</v>
      </c>
    </row>
    <row r="30" spans="1:5" x14ac:dyDescent="0.25">
      <c r="A30" s="7" t="s">
        <v>49</v>
      </c>
      <c r="B30" s="8">
        <v>60016.800000000003</v>
      </c>
      <c r="C30" s="8">
        <v>318762</v>
      </c>
    </row>
    <row r="31" spans="1:5" x14ac:dyDescent="0.25">
      <c r="A31" s="7" t="s">
        <v>47</v>
      </c>
      <c r="B31" s="8">
        <v>393802</v>
      </c>
      <c r="C31" s="8">
        <v>519750.2</v>
      </c>
    </row>
    <row r="32" spans="1:5" x14ac:dyDescent="0.25">
      <c r="A32" s="7" t="s">
        <v>46</v>
      </c>
      <c r="B32" s="8">
        <v>9952.67</v>
      </c>
      <c r="C32" s="8">
        <v>115500</v>
      </c>
    </row>
    <row r="33" spans="1:5" x14ac:dyDescent="0.25">
      <c r="A33" s="7" t="s">
        <v>45</v>
      </c>
      <c r="B33" s="8">
        <v>102688</v>
      </c>
      <c r="C33" s="8">
        <v>767376</v>
      </c>
    </row>
    <row r="34" spans="1:5" x14ac:dyDescent="0.25">
      <c r="A34" s="7" t="s">
        <v>44</v>
      </c>
      <c r="B34" s="8">
        <v>860783</v>
      </c>
      <c r="C34" s="8">
        <v>388493</v>
      </c>
    </row>
    <row r="35" spans="1:5" x14ac:dyDescent="0.25">
      <c r="A35" s="7" t="s">
        <v>43</v>
      </c>
      <c r="B35" s="8">
        <v>410332.76</v>
      </c>
      <c r="C35" s="8">
        <v>1217000</v>
      </c>
    </row>
    <row r="36" spans="1:5" x14ac:dyDescent="0.25">
      <c r="A36" s="7" t="s">
        <v>42</v>
      </c>
      <c r="B36" s="8">
        <v>0</v>
      </c>
      <c r="C36" s="8">
        <v>0</v>
      </c>
    </row>
    <row r="37" spans="1:5" x14ac:dyDescent="0.25">
      <c r="A37" s="7" t="s">
        <v>48</v>
      </c>
      <c r="B37" s="8">
        <v>75852</v>
      </c>
      <c r="C37" s="8">
        <v>84672</v>
      </c>
    </row>
    <row r="38" spans="1:5" x14ac:dyDescent="0.25">
      <c r="A38" s="7" t="s">
        <v>436</v>
      </c>
      <c r="B38" s="8">
        <v>0</v>
      </c>
      <c r="C38" s="8">
        <v>93003.5</v>
      </c>
      <c r="E38" s="1"/>
    </row>
    <row r="39" spans="1:5" x14ac:dyDescent="0.25">
      <c r="A39" s="7" t="s">
        <v>470</v>
      </c>
      <c r="B39" s="8">
        <v>2150909.23</v>
      </c>
      <c r="C39" s="8">
        <v>3618730.7</v>
      </c>
    </row>
  </sheetData>
  <pageMargins left="0.7" right="0.7" top="0.75" bottom="0.75" header="0.3" footer="0.3"/>
  <pageSetup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7E83-465A-4F61-8B17-413F7CB840A8}">
  <sheetPr>
    <tabColor theme="5" tint="-0.249977111117893"/>
  </sheetPr>
  <dimension ref="B4:AA71"/>
  <sheetViews>
    <sheetView showGridLines="0" tabSelected="1" topLeftCell="E34" zoomScaleNormal="100" zoomScalePageLayoutView="90" workbookViewId="0">
      <selection activeCell="E5" sqref="E5:J7"/>
    </sheetView>
  </sheetViews>
  <sheetFormatPr baseColWidth="10" defaultColWidth="10.7109375" defaultRowHeight="15" customHeight="1" x14ac:dyDescent="0.25"/>
  <cols>
    <col min="1" max="1" width="5.85546875" customWidth="1"/>
    <col min="2" max="13" width="11" customWidth="1"/>
    <col min="14" max="15" width="5.85546875" customWidth="1"/>
    <col min="16" max="27" width="11" customWidth="1"/>
    <col min="28" max="28" width="5.85546875" customWidth="1"/>
  </cols>
  <sheetData>
    <row r="4" spans="5:27" ht="15" customHeight="1" thickBot="1" x14ac:dyDescent="0.3"/>
    <row r="5" spans="5:27" ht="15" customHeight="1" thickTop="1" thickBot="1" x14ac:dyDescent="0.3">
      <c r="E5" s="86" t="s">
        <v>467</v>
      </c>
      <c r="F5" s="86"/>
      <c r="G5" s="86"/>
      <c r="H5" s="86"/>
      <c r="I5" s="86"/>
      <c r="J5" s="86"/>
      <c r="L5" s="84" t="s">
        <v>35</v>
      </c>
      <c r="M5" s="85"/>
      <c r="S5" s="86" t="str">
        <f>+E5</f>
        <v>Bardot</v>
      </c>
      <c r="T5" s="86"/>
      <c r="U5" s="86"/>
      <c r="V5" s="86"/>
      <c r="W5" s="86"/>
      <c r="X5" s="86"/>
      <c r="Z5" s="84" t="s">
        <v>35</v>
      </c>
      <c r="AA5" s="85"/>
    </row>
    <row r="6" spans="5:27" ht="15" customHeight="1" thickTop="1" x14ac:dyDescent="0.25">
      <c r="E6" s="86"/>
      <c r="F6" s="86"/>
      <c r="G6" s="86"/>
      <c r="H6" s="86"/>
      <c r="I6" s="86"/>
      <c r="J6" s="86"/>
      <c r="L6" s="12" t="s">
        <v>33</v>
      </c>
      <c r="M6" s="13">
        <f>+Pivot!K8</f>
        <v>46177</v>
      </c>
      <c r="S6" s="86"/>
      <c r="T6" s="86"/>
      <c r="U6" s="86"/>
      <c r="V6" s="86"/>
      <c r="W6" s="86"/>
      <c r="X6" s="86"/>
      <c r="Z6" s="12" t="s">
        <v>33</v>
      </c>
      <c r="AA6" s="13">
        <f>+M6</f>
        <v>46177</v>
      </c>
    </row>
    <row r="7" spans="5:27" ht="15" customHeight="1" thickBot="1" x14ac:dyDescent="0.3">
      <c r="E7" s="87"/>
      <c r="F7" s="87"/>
      <c r="G7" s="87"/>
      <c r="H7" s="87"/>
      <c r="I7" s="87"/>
      <c r="J7" s="87"/>
      <c r="L7" s="14" t="s">
        <v>34</v>
      </c>
      <c r="M7" s="15">
        <f>+Pivot!L8</f>
        <v>46183</v>
      </c>
      <c r="S7" s="87"/>
      <c r="T7" s="87"/>
      <c r="U7" s="87"/>
      <c r="V7" s="87"/>
      <c r="W7" s="87"/>
      <c r="X7" s="87"/>
      <c r="Z7" s="14" t="s">
        <v>34</v>
      </c>
      <c r="AA7" s="15">
        <f>+M7</f>
        <v>46183</v>
      </c>
    </row>
    <row r="8" spans="5:27" ht="15" customHeight="1" thickTop="1" x14ac:dyDescent="0.25">
      <c r="M8" s="1"/>
    </row>
    <row r="59" spans="2:14" ht="15" customHeight="1" x14ac:dyDescent="0.25">
      <c r="B59" s="88" t="s">
        <v>65</v>
      </c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</row>
    <row r="60" spans="2:14" ht="15" customHeight="1" x14ac:dyDescent="0.25"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</row>
    <row r="61" spans="2:14" ht="15" customHeight="1" x14ac:dyDescent="0.25">
      <c r="B61" s="96" t="s">
        <v>36</v>
      </c>
      <c r="C61" s="96"/>
      <c r="D61" s="96"/>
      <c r="E61" s="96"/>
      <c r="F61" s="89" t="s">
        <v>66</v>
      </c>
      <c r="G61" s="89"/>
      <c r="H61" s="89" t="s">
        <v>38</v>
      </c>
      <c r="I61" s="89"/>
      <c r="J61" s="89" t="s">
        <v>39</v>
      </c>
      <c r="K61" s="89"/>
      <c r="L61" s="89" t="s">
        <v>37</v>
      </c>
      <c r="M61" s="89"/>
    </row>
    <row r="62" spans="2:14" ht="15" customHeight="1" x14ac:dyDescent="0.25">
      <c r="B62" s="95" t="str">
        <f>+Pivot!A15</f>
        <v>Entra��a</v>
      </c>
      <c r="C62" s="95"/>
      <c r="D62" s="95"/>
      <c r="E62" s="95"/>
      <c r="F62" s="92">
        <f>+Pivot!B15</f>
        <v>1123500</v>
      </c>
      <c r="G62" s="92"/>
      <c r="H62" s="90">
        <f>+Pivot!C15</f>
        <v>-10700</v>
      </c>
      <c r="I62" s="90"/>
      <c r="J62" s="83">
        <f>+Pivot!D15</f>
        <v>-0.01</v>
      </c>
      <c r="K62" s="83"/>
      <c r="L62" s="83">
        <f>+Pivot!E15</f>
        <v>0.39992509386973457</v>
      </c>
      <c r="M62" s="83"/>
    </row>
    <row r="63" spans="2:14" ht="15" customHeight="1" x14ac:dyDescent="0.25">
      <c r="B63" s="94" t="str">
        <f>+Pivot!A16</f>
        <v>Mozzarella Fior Di Latte</v>
      </c>
      <c r="C63" s="94"/>
      <c r="D63" s="94"/>
      <c r="E63" s="94"/>
      <c r="F63" s="93">
        <f>+Pivot!B16</f>
        <v>382743.95</v>
      </c>
      <c r="G63" s="93"/>
      <c r="H63" s="91">
        <f>+Pivot!C16</f>
        <v>413.95</v>
      </c>
      <c r="I63" s="91"/>
      <c r="J63" s="82">
        <f>+Pivot!D16</f>
        <v>1E-3</v>
      </c>
      <c r="K63" s="82"/>
      <c r="L63" s="82">
        <f>+Pivot!E16</f>
        <v>0.18794091531329024</v>
      </c>
      <c r="M63" s="82"/>
    </row>
    <row r="64" spans="2:14" ht="15" customHeight="1" x14ac:dyDescent="0.25">
      <c r="B64" s="95" t="str">
        <f>+Pivot!A17</f>
        <v>Corvina</v>
      </c>
      <c r="C64" s="95"/>
      <c r="D64" s="95"/>
      <c r="E64" s="95"/>
      <c r="F64" s="92">
        <f>+Pivot!B17</f>
        <v>241218.09</v>
      </c>
      <c r="G64" s="92"/>
      <c r="H64" s="90">
        <f>+Pivot!C17</f>
        <v>-27279.16</v>
      </c>
      <c r="I64" s="90"/>
      <c r="J64" s="83">
        <f>+Pivot!D17</f>
        <v>-0.115</v>
      </c>
      <c r="K64" s="83"/>
      <c r="L64" s="83">
        <f>+Pivot!E17</f>
        <v>0.93324946324770142</v>
      </c>
      <c r="M64" s="83"/>
      <c r="N64" s="10"/>
    </row>
    <row r="65" spans="2:14" ht="15" customHeight="1" x14ac:dyDescent="0.25">
      <c r="B65" s="94" t="str">
        <f>+Pivot!A18</f>
        <v>Ojo de Bife</v>
      </c>
      <c r="C65" s="94"/>
      <c r="D65" s="94"/>
      <c r="E65" s="94"/>
      <c r="F65" s="93">
        <f>+Pivot!B18</f>
        <v>233654.38</v>
      </c>
      <c r="G65" s="93"/>
      <c r="H65" s="91">
        <f>+Pivot!C18</f>
        <v>-14327.71</v>
      </c>
      <c r="I65" s="91"/>
      <c r="J65" s="82">
        <f>+Pivot!D18</f>
        <v>-6.0999999999999999E-2</v>
      </c>
      <c r="K65" s="82"/>
      <c r="L65" s="82">
        <f>+Pivot!E18</f>
        <v>0.38176635085740107</v>
      </c>
      <c r="M65" s="82"/>
      <c r="N65" s="10"/>
    </row>
    <row r="66" spans="2:14" ht="15" customHeight="1" x14ac:dyDescent="0.25">
      <c r="B66" s="95" t="str">
        <f>+Pivot!A19</f>
        <v>Locos</v>
      </c>
      <c r="C66" s="95"/>
      <c r="D66" s="95"/>
      <c r="E66" s="95"/>
      <c r="F66" s="92">
        <f>+Pivot!B19</f>
        <v>177921.32</v>
      </c>
      <c r="G66" s="92"/>
      <c r="H66" s="90">
        <f>+Pivot!C19</f>
        <v>1287.03</v>
      </c>
      <c r="I66" s="90"/>
      <c r="J66" s="83">
        <f>+Pivot!D19</f>
        <v>7.0000000000000001E-3</v>
      </c>
      <c r="K66" s="83"/>
      <c r="L66" s="83">
        <f>+Pivot!E19</f>
        <v>0.49064587761382744</v>
      </c>
      <c r="M66" s="83"/>
    </row>
    <row r="67" spans="2:14" ht="15" customHeight="1" x14ac:dyDescent="0.25">
      <c r="B67" s="94" t="str">
        <f>+Pivot!A20</f>
        <v>Filete</v>
      </c>
      <c r="C67" s="94"/>
      <c r="D67" s="94"/>
      <c r="E67" s="94"/>
      <c r="F67" s="93">
        <f>+Pivot!B20</f>
        <v>173521.12</v>
      </c>
      <c r="G67" s="93"/>
      <c r="H67" s="91">
        <f>+Pivot!C20</f>
        <v>15372.83</v>
      </c>
      <c r="I67" s="91"/>
      <c r="J67" s="82">
        <f>+Pivot!D20</f>
        <v>8.8999999999999996E-2</v>
      </c>
      <c r="K67" s="82"/>
      <c r="L67" s="82">
        <f>+Pivot!E20</f>
        <v>0.21958165485066752</v>
      </c>
      <c r="M67" s="82"/>
    </row>
    <row r="68" spans="2:14" ht="15" customHeight="1" x14ac:dyDescent="0.25">
      <c r="B68" s="95" t="str">
        <f>+Pivot!A21</f>
        <v>Salmon</v>
      </c>
      <c r="C68" s="95"/>
      <c r="D68" s="95"/>
      <c r="E68" s="95"/>
      <c r="F68" s="92">
        <f>+Pivot!B21</f>
        <v>125836.29</v>
      </c>
      <c r="G68" s="92"/>
      <c r="H68" s="90">
        <f>+Pivot!C21</f>
        <v>-9187.82</v>
      </c>
      <c r="I68" s="90"/>
      <c r="J68" s="83">
        <f>+Pivot!D21</f>
        <v>-7.2999999999999995E-2</v>
      </c>
      <c r="K68" s="83"/>
      <c r="L68" s="83">
        <f>+Pivot!E21</f>
        <v>0.25034853665931617</v>
      </c>
      <c r="M68" s="83"/>
    </row>
    <row r="69" spans="2:14" ht="15" customHeight="1" x14ac:dyDescent="0.25">
      <c r="B69" s="94" t="str">
        <f>+Pivot!A22</f>
        <v>Filete Medallon</v>
      </c>
      <c r="C69" s="94"/>
      <c r="D69" s="94"/>
      <c r="E69" s="94"/>
      <c r="F69" s="93">
        <f>+Pivot!B22</f>
        <v>119000</v>
      </c>
      <c r="G69" s="93"/>
      <c r="H69" s="91">
        <f>+Pivot!C22</f>
        <v>0</v>
      </c>
      <c r="I69" s="91"/>
      <c r="J69" s="82">
        <f>+Pivot!D22</f>
        <v>0</v>
      </c>
      <c r="K69" s="82"/>
      <c r="L69" s="82">
        <f>+Pivot!E22</f>
        <v>0.41941132906128237</v>
      </c>
      <c r="M69" s="82"/>
    </row>
    <row r="70" spans="2:14" ht="15" customHeight="1" x14ac:dyDescent="0.25">
      <c r="B70" s="95" t="str">
        <f>+Pivot!A23</f>
        <v>Pulpo</v>
      </c>
      <c r="C70" s="95"/>
      <c r="D70" s="95"/>
      <c r="E70" s="95"/>
      <c r="F70" s="92">
        <f>+Pivot!B23</f>
        <v>108811.99</v>
      </c>
      <c r="G70" s="92"/>
      <c r="H70" s="90">
        <f>+Pivot!C23</f>
        <v>-16852.419999999998</v>
      </c>
      <c r="I70" s="90"/>
      <c r="J70" s="83">
        <f>+Pivot!D23</f>
        <v>-0.154</v>
      </c>
      <c r="K70" s="83"/>
      <c r="L70" s="83">
        <f>+Pivot!E23</f>
        <v>0.31752861907429364</v>
      </c>
      <c r="M70" s="83"/>
    </row>
    <row r="71" spans="2:14" ht="15" customHeight="1" x14ac:dyDescent="0.25">
      <c r="B71" s="94" t="str">
        <f>+Pivot!A24</f>
        <v>Burrata</v>
      </c>
      <c r="C71" s="94"/>
      <c r="D71" s="94"/>
      <c r="E71" s="94"/>
      <c r="F71" s="93">
        <f>+Pivot!B24</f>
        <v>106061.05</v>
      </c>
      <c r="G71" s="93"/>
      <c r="H71" s="91">
        <f>+Pivot!C24</f>
        <v>0</v>
      </c>
      <c r="I71" s="91"/>
      <c r="J71" s="82">
        <f>+Pivot!D24</f>
        <v>0</v>
      </c>
      <c r="K71" s="82"/>
      <c r="L71" s="82">
        <f>+Pivot!E24</f>
        <v>0.40795619010847195</v>
      </c>
      <c r="M71" s="82"/>
    </row>
  </sheetData>
  <mergeCells count="60">
    <mergeCell ref="B61:E61"/>
    <mergeCell ref="F66:G66"/>
    <mergeCell ref="F65:G65"/>
    <mergeCell ref="F64:G64"/>
    <mergeCell ref="F63:G63"/>
    <mergeCell ref="B66:E66"/>
    <mergeCell ref="B65:E65"/>
    <mergeCell ref="B64:E64"/>
    <mergeCell ref="B63:E63"/>
    <mergeCell ref="B62:E62"/>
    <mergeCell ref="B71:E71"/>
    <mergeCell ref="B70:E70"/>
    <mergeCell ref="B69:E69"/>
    <mergeCell ref="B68:E68"/>
    <mergeCell ref="B67:E67"/>
    <mergeCell ref="H61:I61"/>
    <mergeCell ref="J71:K71"/>
    <mergeCell ref="J70:K70"/>
    <mergeCell ref="J69:K69"/>
    <mergeCell ref="F62:G62"/>
    <mergeCell ref="F71:G71"/>
    <mergeCell ref="F70:G70"/>
    <mergeCell ref="F69:G69"/>
    <mergeCell ref="F68:G68"/>
    <mergeCell ref="F67:G67"/>
    <mergeCell ref="F61:G61"/>
    <mergeCell ref="H71:I71"/>
    <mergeCell ref="H70:I70"/>
    <mergeCell ref="H69:I69"/>
    <mergeCell ref="H68:I68"/>
    <mergeCell ref="H67:I67"/>
    <mergeCell ref="J68:K68"/>
    <mergeCell ref="J67:K67"/>
    <mergeCell ref="E5:J7"/>
    <mergeCell ref="B59:M60"/>
    <mergeCell ref="L61:M61"/>
    <mergeCell ref="J66:K66"/>
    <mergeCell ref="J65:K65"/>
    <mergeCell ref="J64:K64"/>
    <mergeCell ref="J63:K63"/>
    <mergeCell ref="J62:K62"/>
    <mergeCell ref="J61:K61"/>
    <mergeCell ref="H66:I66"/>
    <mergeCell ref="H65:I65"/>
    <mergeCell ref="H64:I64"/>
    <mergeCell ref="H63:I63"/>
    <mergeCell ref="H62:I62"/>
    <mergeCell ref="L71:M71"/>
    <mergeCell ref="L70:M70"/>
    <mergeCell ref="L69:M69"/>
    <mergeCell ref="L5:M5"/>
    <mergeCell ref="Z5:AA5"/>
    <mergeCell ref="S5:X7"/>
    <mergeCell ref="L68:M68"/>
    <mergeCell ref="L67:M67"/>
    <mergeCell ref="L66:M66"/>
    <mergeCell ref="L65:M65"/>
    <mergeCell ref="L64:M64"/>
    <mergeCell ref="L63:M63"/>
    <mergeCell ref="L62:M62"/>
  </mergeCells>
  <conditionalFormatting sqref="F62:I71">
    <cfRule type="cellIs" dxfId="0" priority="1" operator="lessThan">
      <formula>0</formula>
    </cfRule>
  </conditionalFormatting>
  <pageMargins left="0" right="0" top="0" bottom="0" header="0" footer="0.39370078740157483"/>
  <pageSetup paperSize="5" scale="75" orientation="portrait" r:id="rId1"/>
  <headerFooter>
    <oddHeader>&amp;L&amp;G</oddHead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06AA765F-C72A-4195-BCF9-644D499A0A8D}">
  <ds:schemaRefs/>
</ds:datastoreItem>
</file>

<file path=customXml/itemProps2.xml><?xml version="1.0" encoding="utf-8"?>
<ds:datastoreItem xmlns:ds="http://schemas.openxmlformats.org/officeDocument/2006/customXml" ds:itemID="{E7764928-568D-4874-AC4B-AD23DD6B5F61}">
  <ds:schemaRefs/>
</ds:datastoreItem>
</file>

<file path=customXml/itemProps3.xml><?xml version="1.0" encoding="utf-8"?>
<ds:datastoreItem xmlns:ds="http://schemas.openxmlformats.org/officeDocument/2006/customXml" ds:itemID="{15841144-1596-42A4-8C2D-88446A2AB1F0}">
  <ds:schemaRefs/>
</ds:datastoreItem>
</file>

<file path=customXml/itemProps4.xml><?xml version="1.0" encoding="utf-8"?>
<ds:datastoreItem xmlns:ds="http://schemas.openxmlformats.org/officeDocument/2006/customXml" ds:itemID="{74D4F54B-A83C-4C12-A5F6-06B14ED0890D}">
  <ds:schemaRefs/>
</ds:datastoreItem>
</file>

<file path=customXml/itemProps5.xml><?xml version="1.0" encoding="utf-8"?>
<ds:datastoreItem xmlns:ds="http://schemas.openxmlformats.org/officeDocument/2006/customXml" ds:itemID="{FF0FB2C2-A7A5-4567-B7E5-BA8BA17148AF}">
  <ds:schemaRefs/>
</ds:datastoreItem>
</file>

<file path=customXml/itemProps6.xml><?xml version="1.0" encoding="utf-8"?>
<ds:datastoreItem xmlns:ds="http://schemas.openxmlformats.org/officeDocument/2006/customXml" ds:itemID="{4D1A7D33-511A-4F51-9DA0-B57958DC62E0}">
  <ds:schemaRefs/>
</ds:datastoreItem>
</file>

<file path=customXml/itemProps7.xml><?xml version="1.0" encoding="utf-8"?>
<ds:datastoreItem xmlns:ds="http://schemas.openxmlformats.org/officeDocument/2006/customXml" ds:itemID="{14086EFD-4A29-44AC-9887-C629A951B5DE}">
  <ds:schemaRefs/>
</ds:datastoreItem>
</file>

<file path=customXml/itemProps8.xml><?xml version="1.0" encoding="utf-8"?>
<ds:datastoreItem xmlns:ds="http://schemas.openxmlformats.org/officeDocument/2006/customXml" ds:itemID="{B513A7FB-C263-462E-BD0F-E0EECD7F43BD}">
  <ds:schemaRefs/>
</ds:datastoreItem>
</file>

<file path=customXml/itemProps9.xml><?xml version="1.0" encoding="utf-8"?>
<ds:datastoreItem xmlns:ds="http://schemas.openxmlformats.org/officeDocument/2006/customXml" ds:itemID="{5B3E2D0E-12E4-4E02-B38C-E21044629749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25879FE0-5C78-4B77-9EBA-21DED62C00DC}">
  <ds:schemaRefs/>
</ds:datastoreItem>
</file>

<file path=customXml/itemProps11.xml><?xml version="1.0" encoding="utf-8"?>
<ds:datastoreItem xmlns:ds="http://schemas.openxmlformats.org/officeDocument/2006/customXml" ds:itemID="{731BF3F9-D276-4B8D-9B8E-0946DC2854BE}">
  <ds:schemaRefs/>
</ds:datastoreItem>
</file>

<file path=customXml/itemProps12.xml><?xml version="1.0" encoding="utf-8"?>
<ds:datastoreItem xmlns:ds="http://schemas.openxmlformats.org/officeDocument/2006/customXml" ds:itemID="{80DDB8E9-2E5A-421A-9D4B-CFE5A30CBCC9}">
  <ds:schemaRefs/>
</ds:datastoreItem>
</file>

<file path=customXml/itemProps13.xml><?xml version="1.0" encoding="utf-8"?>
<ds:datastoreItem xmlns:ds="http://schemas.openxmlformats.org/officeDocument/2006/customXml" ds:itemID="{1879A97B-8023-4018-B5CF-886D145DB1E7}">
  <ds:schemaRefs/>
</ds:datastoreItem>
</file>

<file path=customXml/itemProps14.xml><?xml version="1.0" encoding="utf-8"?>
<ds:datastoreItem xmlns:ds="http://schemas.openxmlformats.org/officeDocument/2006/customXml" ds:itemID="{30BA264B-909E-4F81-A2E7-CDBDC48BD1F1}">
  <ds:schemaRefs/>
</ds:datastoreItem>
</file>

<file path=customXml/itemProps15.xml><?xml version="1.0" encoding="utf-8"?>
<ds:datastoreItem xmlns:ds="http://schemas.openxmlformats.org/officeDocument/2006/customXml" ds:itemID="{31251278-5DDB-42B3-9881-13B7D682664C}">
  <ds:schemaRefs/>
</ds:datastoreItem>
</file>

<file path=customXml/itemProps16.xml><?xml version="1.0" encoding="utf-8"?>
<ds:datastoreItem xmlns:ds="http://schemas.openxmlformats.org/officeDocument/2006/customXml" ds:itemID="{DED328D5-DF3A-4550-AE36-A4A57EA43CEF}">
  <ds:schemaRefs/>
</ds:datastoreItem>
</file>

<file path=customXml/itemProps17.xml><?xml version="1.0" encoding="utf-8"?>
<ds:datastoreItem xmlns:ds="http://schemas.openxmlformats.org/officeDocument/2006/customXml" ds:itemID="{15589BE0-F19C-4EA4-9614-CA5C11B90CFB}">
  <ds:schemaRefs/>
</ds:datastoreItem>
</file>

<file path=customXml/itemProps18.xml><?xml version="1.0" encoding="utf-8"?>
<ds:datastoreItem xmlns:ds="http://schemas.openxmlformats.org/officeDocument/2006/customXml" ds:itemID="{F10DDAAF-08B7-4063-B69F-3B57938747B8}">
  <ds:schemaRefs/>
</ds:datastoreItem>
</file>

<file path=customXml/itemProps19.xml><?xml version="1.0" encoding="utf-8"?>
<ds:datastoreItem xmlns:ds="http://schemas.openxmlformats.org/officeDocument/2006/customXml" ds:itemID="{4F888CE9-90D4-40A6-BB54-5B550544AD0F}">
  <ds:schemaRefs/>
</ds:datastoreItem>
</file>

<file path=customXml/itemProps20.xml><?xml version="1.0" encoding="utf-8"?>
<ds:datastoreItem xmlns:ds="http://schemas.openxmlformats.org/officeDocument/2006/customXml" ds:itemID="{527B8119-B577-4EDD-955D-E61DD2880AF2}">
  <ds:schemaRefs/>
</ds:datastoreItem>
</file>

<file path=customXml/itemProps21.xml><?xml version="1.0" encoding="utf-8"?>
<ds:datastoreItem xmlns:ds="http://schemas.openxmlformats.org/officeDocument/2006/customXml" ds:itemID="{998849D8-B64C-449E-BEB9-1A85FC0AE80D}">
  <ds:schemaRefs/>
</ds:datastoreItem>
</file>

<file path=customXml/itemProps22.xml><?xml version="1.0" encoding="utf-8"?>
<ds:datastoreItem xmlns:ds="http://schemas.openxmlformats.org/officeDocument/2006/customXml" ds:itemID="{F59A891C-92B1-445D-88C8-C380047F6EC3}">
  <ds:schemaRefs/>
</ds:datastoreItem>
</file>

<file path=customXml/itemProps23.xml><?xml version="1.0" encoding="utf-8"?>
<ds:datastoreItem xmlns:ds="http://schemas.openxmlformats.org/officeDocument/2006/customXml" ds:itemID="{16CA6E20-A10D-4879-9DEC-853FE90F91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Referencia</vt:lpstr>
      <vt:lpstr>Variacion</vt:lpstr>
      <vt:lpstr>Intelipar</vt:lpstr>
      <vt:lpstr>Pivot</vt:lpstr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gonzalber@gmail.com</dc:creator>
  <cp:lastModifiedBy>pedro daza</cp:lastModifiedBy>
  <cp:lastPrinted>2025-07-01T21:34:37Z</cp:lastPrinted>
  <dcterms:created xsi:type="dcterms:W3CDTF">2024-08-12T21:19:15Z</dcterms:created>
  <dcterms:modified xsi:type="dcterms:W3CDTF">2026-06-15T15:37:39Z</dcterms:modified>
</cp:coreProperties>
</file>