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lasGeelen\Documents\Procwise\"/>
    </mc:Choice>
  </mc:AlternateContent>
  <xr:revisionPtr revIDLastSave="0" documentId="8_{D81D2898-84F2-42B5-A210-53A3F6D3FBFF}" xr6:coauthVersionLast="47" xr6:coauthVersionMax="47" xr10:uidLastSave="{00000000-0000-0000-0000-000000000000}"/>
  <bookViews>
    <workbookView xWindow="-110" yWindow="-110" windowWidth="19420" windowHeight="10300" firstSheet="4" activeTab="7" xr2:uid="{00000000-000D-0000-FFFF-FFFF00000000}"/>
  </bookViews>
  <sheets>
    <sheet name="Inputs_Suppliers" sheetId="1" r:id="rId1"/>
    <sheet name="Inputs_Products" sheetId="2" r:id="rId2"/>
    <sheet name="Inputs_UnitPrices" sheetId="3" r:id="rId3"/>
    <sheet name="Calc_TCO_Lines" sheetId="4" r:id="rId4"/>
    <sheet name="Calc_TCO_Supplier" sheetId="5" r:id="rId5"/>
    <sheet name="Calc_OrgScores" sheetId="6" r:id="rId6"/>
    <sheet name="Calc_ClauseScores" sheetId="7" r:id="rId7"/>
    <sheet name="Calc_WeightsApplied" sheetId="8" r:id="rId8"/>
    <sheet name="Calc_WeightedScores" sheetId="9" r:id="rId9"/>
    <sheet name="Summary_Baseline" sheetId="10" r:id="rId10"/>
    <sheet name="Scenario_Risk_Weights" sheetId="11" r:id="rId11"/>
    <sheet name="Scenario_Risk_Scores" sheetId="12" r:id="rId12"/>
    <sheet name="Scenario_Risk_Summary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2" i="13"/>
  <c r="R3" i="12"/>
  <c r="S3" i="12"/>
  <c r="T3" i="12"/>
  <c r="U3" i="12"/>
  <c r="V3" i="12"/>
  <c r="W3" i="12"/>
  <c r="X3" i="12"/>
  <c r="Y3" i="12"/>
  <c r="R4" i="12"/>
  <c r="S4" i="12"/>
  <c r="T4" i="12"/>
  <c r="U4" i="12"/>
  <c r="V4" i="12"/>
  <c r="W4" i="12"/>
  <c r="X4" i="12"/>
  <c r="Y4" i="12"/>
  <c r="R5" i="12"/>
  <c r="S5" i="12"/>
  <c r="T5" i="12"/>
  <c r="U5" i="12"/>
  <c r="V5" i="12"/>
  <c r="W5" i="12"/>
  <c r="X5" i="12"/>
  <c r="Y5" i="12"/>
  <c r="S2" i="12"/>
  <c r="T2" i="12"/>
  <c r="U2" i="12"/>
  <c r="V2" i="12"/>
  <c r="W2" i="12"/>
  <c r="X2" i="12"/>
  <c r="Y2" i="12"/>
  <c r="R2" i="12"/>
  <c r="Z2" i="12" s="1"/>
  <c r="C3" i="5"/>
  <c r="C4" i="5"/>
  <c r="C5" i="5"/>
  <c r="C2" i="5"/>
  <c r="Z3" i="12" l="1"/>
  <c r="Z4" i="12"/>
  <c r="Z5" i="12"/>
</calcChain>
</file>

<file path=xl/sharedStrings.xml><?xml version="1.0" encoding="utf-8"?>
<sst xmlns="http://schemas.openxmlformats.org/spreadsheetml/2006/main" count="246" uniqueCount="79">
  <si>
    <t>Supplier</t>
  </si>
  <si>
    <t>PaymentTerms</t>
  </si>
  <si>
    <t>ContractTermYears</t>
  </si>
  <si>
    <t>WarrantyYears</t>
  </si>
  <si>
    <t>ESG_Raw</t>
  </si>
  <si>
    <t>SLA_Composite</t>
  </si>
  <si>
    <t>LeadTimeDays</t>
  </si>
  <si>
    <t>DefectRatePPM</t>
  </si>
  <si>
    <t>ISO14001</t>
  </si>
  <si>
    <t>ConsignmentStock</t>
  </si>
  <si>
    <t>StrategicCategory</t>
  </si>
  <si>
    <t>AlphaCo</t>
  </si>
  <si>
    <t>BetaWorks</t>
  </si>
  <si>
    <t>GammaTech</t>
  </si>
  <si>
    <t>DeltaEdge</t>
  </si>
  <si>
    <t>60 days</t>
  </si>
  <si>
    <t>90 days</t>
  </si>
  <si>
    <t>30 days</t>
  </si>
  <si>
    <t>45 days</t>
  </si>
  <si>
    <t>Standard</t>
  </si>
  <si>
    <t>Critical</t>
  </si>
  <si>
    <t>ProductID</t>
  </si>
  <si>
    <t>Description</t>
  </si>
  <si>
    <t>Volume</t>
  </si>
  <si>
    <t>P-100</t>
  </si>
  <si>
    <t>P-200</t>
  </si>
  <si>
    <t>P-300</t>
  </si>
  <si>
    <t>Industrial Sensor</t>
  </si>
  <si>
    <t>Gateway Router</t>
  </si>
  <si>
    <t>Analytics Module</t>
  </si>
  <si>
    <t>UnitPrice</t>
  </si>
  <si>
    <t>LineTCO</t>
  </si>
  <si>
    <t>TCO_Supplier</t>
  </si>
  <si>
    <t>PaymentTerms_Score</t>
  </si>
  <si>
    <t>ContractTerm_Score</t>
  </si>
  <si>
    <t>Warranty_Score</t>
  </si>
  <si>
    <t>ESG_Score</t>
  </si>
  <si>
    <t>ServiceLevel_Score</t>
  </si>
  <si>
    <t>LeadTime_Score</t>
  </si>
  <si>
    <t>DefectRate_Score</t>
  </si>
  <si>
    <t>Price_Score</t>
  </si>
  <si>
    <t>ESG_Score_Final</t>
  </si>
  <si>
    <t>PaymentTerms_Score_Final</t>
  </si>
  <si>
    <t>Price</t>
  </si>
  <si>
    <t>Warranty</t>
  </si>
  <si>
    <t>ContractTerm</t>
  </si>
  <si>
    <t>ESG</t>
  </si>
  <si>
    <t>ServiceLevel</t>
  </si>
  <si>
    <t>LeadTime</t>
  </si>
  <si>
    <t>DefectRate</t>
  </si>
  <si>
    <t>Price_score</t>
  </si>
  <si>
    <t>Warranty_score</t>
  </si>
  <si>
    <t>PaymentTerms_score</t>
  </si>
  <si>
    <t>ContractTerm_score</t>
  </si>
  <si>
    <t>ESG_score</t>
  </si>
  <si>
    <t>ServiceLevel_score</t>
  </si>
  <si>
    <t>LeadTime_score</t>
  </si>
  <si>
    <t>DefectRate_score</t>
  </si>
  <si>
    <t>Price_weight</t>
  </si>
  <si>
    <t>Warranty_weight</t>
  </si>
  <si>
    <t>PaymentTerms_weight</t>
  </si>
  <si>
    <t>ContractTerm_weight</t>
  </si>
  <si>
    <t>ESG_weight</t>
  </si>
  <si>
    <t>ServiceLevel_weight</t>
  </si>
  <si>
    <t>LeadTime_weight</t>
  </si>
  <si>
    <t>DefectRate_weight</t>
  </si>
  <si>
    <t>Price_Weighted</t>
  </si>
  <si>
    <t>Warranty_Weighted</t>
  </si>
  <si>
    <t>PaymentTerms_Weighted</t>
  </si>
  <si>
    <t>ContractTerm_Weighted</t>
  </si>
  <si>
    <t>ESG_Weighted</t>
  </si>
  <si>
    <t>ServiceLevel_Weighted</t>
  </si>
  <si>
    <t>LeadTime_Weighted</t>
  </si>
  <si>
    <t>DefectRate_Weighted</t>
  </si>
  <si>
    <t>TotalScore</t>
  </si>
  <si>
    <t>Rank</t>
  </si>
  <si>
    <t>(applied to all)</t>
  </si>
  <si>
    <t>Scorei​=max(x)−min(x)max(x)−xi​​×10</t>
  </si>
  <si>
    <t>Score Price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</si>
</sst>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C1" sqref="C1"/>
    </sheetView>
  </sheetViews>
  <sheetFormatPr defaultRowHeight="14.5" x14ac:dyDescent="0.35"/>
  <cols>
    <col min="5" max="5" width="8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 x14ac:dyDescent="0.35">
      <c r="A2" t="s">
        <v>11</v>
      </c>
      <c r="B2" t="s">
        <v>15</v>
      </c>
      <c r="C2">
        <v>5</v>
      </c>
      <c r="D2">
        <v>2</v>
      </c>
      <c r="E2">
        <v>62</v>
      </c>
      <c r="F2">
        <v>78</v>
      </c>
      <c r="G2">
        <v>28</v>
      </c>
      <c r="H2">
        <v>450</v>
      </c>
    </row>
    <row r="3" spans="1:11" x14ac:dyDescent="0.35">
      <c r="A3" t="s">
        <v>12</v>
      </c>
      <c r="B3" t="s">
        <v>16</v>
      </c>
      <c r="C3">
        <v>3</v>
      </c>
      <c r="D3">
        <v>3</v>
      </c>
      <c r="E3">
        <v>88</v>
      </c>
      <c r="F3">
        <v>92</v>
      </c>
      <c r="G3">
        <v>35</v>
      </c>
      <c r="H3">
        <v>320</v>
      </c>
    </row>
    <row r="4" spans="1:11" x14ac:dyDescent="0.35">
      <c r="A4" t="s">
        <v>13</v>
      </c>
      <c r="B4" t="s">
        <v>17</v>
      </c>
      <c r="C4">
        <v>8</v>
      </c>
      <c r="D4">
        <v>5</v>
      </c>
      <c r="E4">
        <v>40</v>
      </c>
      <c r="F4">
        <v>65</v>
      </c>
      <c r="G4">
        <v>21</v>
      </c>
      <c r="H4">
        <v>600</v>
      </c>
    </row>
    <row r="5" spans="1:11" x14ac:dyDescent="0.35">
      <c r="A5" t="s">
        <v>14</v>
      </c>
      <c r="B5" t="s">
        <v>18</v>
      </c>
      <c r="C5">
        <v>6</v>
      </c>
      <c r="D5">
        <v>4</v>
      </c>
      <c r="E5">
        <v>75</v>
      </c>
      <c r="F5">
        <v>85</v>
      </c>
      <c r="G5">
        <v>26</v>
      </c>
      <c r="H5">
        <v>380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B1" sqref="B1"/>
    </sheetView>
  </sheetViews>
  <sheetFormatPr defaultRowHeight="14.5" x14ac:dyDescent="0.35"/>
  <cols>
    <col min="4" max="4" width="13.7265625" customWidth="1"/>
    <col min="5" max="5" width="19" customWidth="1"/>
  </cols>
  <sheetData>
    <row r="1" spans="1:5" x14ac:dyDescent="0.35">
      <c r="A1" s="1" t="s">
        <v>0</v>
      </c>
      <c r="B1" s="1" t="s">
        <v>74</v>
      </c>
      <c r="C1" s="1" t="s">
        <v>75</v>
      </c>
      <c r="D1" s="1" t="s">
        <v>32</v>
      </c>
      <c r="E1" s="1" t="s">
        <v>10</v>
      </c>
    </row>
    <row r="2" spans="1:5" x14ac:dyDescent="0.35">
      <c r="A2" t="s">
        <v>11</v>
      </c>
      <c r="B2">
        <v>5.4155543530543531</v>
      </c>
      <c r="C2">
        <v>3</v>
      </c>
      <c r="D2">
        <v>340800</v>
      </c>
      <c r="E2" t="s">
        <v>19</v>
      </c>
    </row>
    <row r="3" spans="1:5" x14ac:dyDescent="0.35">
      <c r="A3" t="s">
        <v>12</v>
      </c>
      <c r="B3">
        <v>7.0563624363636368</v>
      </c>
      <c r="C3">
        <v>2</v>
      </c>
      <c r="D3">
        <v>340500</v>
      </c>
      <c r="E3" t="s">
        <v>20</v>
      </c>
    </row>
    <row r="4" spans="1:5" x14ac:dyDescent="0.35">
      <c r="A4" t="s">
        <v>13</v>
      </c>
      <c r="B4">
        <v>1.95</v>
      </c>
      <c r="C4">
        <v>4</v>
      </c>
      <c r="D4">
        <v>346800</v>
      </c>
      <c r="E4" t="s">
        <v>19</v>
      </c>
    </row>
    <row r="5" spans="1:5" x14ac:dyDescent="0.35">
      <c r="A5" t="s">
        <v>14</v>
      </c>
      <c r="B5">
        <v>8.5698045213955041</v>
      </c>
      <c r="C5">
        <v>1</v>
      </c>
      <c r="D5">
        <v>336900</v>
      </c>
      <c r="E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workbookViewId="0">
      <selection activeCell="A2" sqref="A2:H2"/>
    </sheetView>
  </sheetViews>
  <sheetFormatPr defaultRowHeight="14.5" x14ac:dyDescent="0.35"/>
  <sheetData>
    <row r="1" spans="1:9" x14ac:dyDescent="0.35">
      <c r="A1" s="1" t="s">
        <v>43</v>
      </c>
      <c r="B1" s="1" t="s">
        <v>44</v>
      </c>
      <c r="C1" s="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0</v>
      </c>
    </row>
    <row r="2" spans="1:9" x14ac:dyDescent="0.35">
      <c r="A2">
        <v>50</v>
      </c>
      <c r="B2">
        <v>3</v>
      </c>
      <c r="C2">
        <v>10</v>
      </c>
      <c r="D2">
        <v>15</v>
      </c>
      <c r="E2">
        <v>1</v>
      </c>
      <c r="F2">
        <v>1</v>
      </c>
      <c r="G2">
        <v>10</v>
      </c>
      <c r="H2">
        <v>10</v>
      </c>
      <c r="I2" t="s">
        <v>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topLeftCell="J1" workbookViewId="0">
      <selection activeCell="Z2" sqref="Z2:AA5"/>
    </sheetView>
  </sheetViews>
  <sheetFormatPr defaultRowHeight="14.5" x14ac:dyDescent="0.35"/>
  <sheetData>
    <row r="1" spans="1:27" x14ac:dyDescent="0.35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</row>
    <row r="2" spans="1:27" x14ac:dyDescent="0.35">
      <c r="A2" t="s">
        <v>11</v>
      </c>
      <c r="B2">
        <v>6.0606060606060614</v>
      </c>
      <c r="C2">
        <v>0</v>
      </c>
      <c r="D2">
        <v>7</v>
      </c>
      <c r="E2">
        <v>9</v>
      </c>
      <c r="F2">
        <v>5.583333333333333</v>
      </c>
      <c r="G2">
        <v>4.8148148148148149</v>
      </c>
      <c r="H2">
        <v>5</v>
      </c>
      <c r="I2">
        <v>5.3571428571428568</v>
      </c>
      <c r="J2">
        <v>50</v>
      </c>
      <c r="K2">
        <v>3</v>
      </c>
      <c r="L2">
        <v>10</v>
      </c>
      <c r="M2">
        <v>15</v>
      </c>
      <c r="N2">
        <v>1</v>
      </c>
      <c r="O2">
        <v>1</v>
      </c>
      <c r="P2">
        <v>10</v>
      </c>
      <c r="Q2">
        <v>10</v>
      </c>
      <c r="R2">
        <f>J2/(SUM($J$2:$Q$2))*B2</f>
        <v>3.0303030303030307</v>
      </c>
      <c r="S2">
        <f t="shared" ref="S2:Y2" si="0">K2/(SUM($J$2:$Q$2))*C2</f>
        <v>0</v>
      </c>
      <c r="T2">
        <f t="shared" si="0"/>
        <v>0.70000000000000007</v>
      </c>
      <c r="U2">
        <f t="shared" si="0"/>
        <v>1.3499999999999999</v>
      </c>
      <c r="V2">
        <f t="shared" si="0"/>
        <v>5.5833333333333332E-2</v>
      </c>
      <c r="W2">
        <f t="shared" si="0"/>
        <v>4.8148148148148148E-2</v>
      </c>
      <c r="X2">
        <f t="shared" si="0"/>
        <v>0.5</v>
      </c>
      <c r="Y2">
        <f t="shared" si="0"/>
        <v>0.5357142857142857</v>
      </c>
      <c r="Z2">
        <f>SUM(R2:Y2)</f>
        <v>6.219998797498798</v>
      </c>
      <c r="AA2">
        <v>3</v>
      </c>
    </row>
    <row r="3" spans="1:27" x14ac:dyDescent="0.35">
      <c r="A3" t="s">
        <v>12</v>
      </c>
      <c r="B3">
        <v>6.3636363636363633</v>
      </c>
      <c r="C3">
        <v>3.333333333333333</v>
      </c>
      <c r="D3">
        <v>10</v>
      </c>
      <c r="E3">
        <v>10</v>
      </c>
      <c r="F3">
        <v>10</v>
      </c>
      <c r="G3">
        <v>10</v>
      </c>
      <c r="H3">
        <v>0</v>
      </c>
      <c r="I3">
        <v>10</v>
      </c>
      <c r="J3">
        <v>50</v>
      </c>
      <c r="K3">
        <v>3</v>
      </c>
      <c r="L3">
        <v>10</v>
      </c>
      <c r="M3">
        <v>15</v>
      </c>
      <c r="N3">
        <v>1</v>
      </c>
      <c r="O3">
        <v>1</v>
      </c>
      <c r="P3">
        <v>10</v>
      </c>
      <c r="Q3">
        <v>10</v>
      </c>
      <c r="R3">
        <f t="shared" ref="R3:R5" si="1">J3/(SUM($J$2:$Q$2))*B3</f>
        <v>3.1818181818181817</v>
      </c>
      <c r="S3">
        <f t="shared" ref="S3:S5" si="2">K3/(SUM($J$2:$Q$2))*C3</f>
        <v>9.9999999999999992E-2</v>
      </c>
      <c r="T3">
        <f t="shared" ref="T3:T5" si="3">L3/(SUM($J$2:$Q$2))*D3</f>
        <v>1</v>
      </c>
      <c r="U3">
        <f t="shared" ref="U3:U5" si="4">M3/(SUM($J$2:$Q$2))*E3</f>
        <v>1.5</v>
      </c>
      <c r="V3">
        <f t="shared" ref="V3:V5" si="5">N3/(SUM($J$2:$Q$2))*F3</f>
        <v>0.1</v>
      </c>
      <c r="W3">
        <f t="shared" ref="W3:W5" si="6">O3/(SUM($J$2:$Q$2))*G3</f>
        <v>0.1</v>
      </c>
      <c r="X3">
        <f t="shared" ref="X3:X5" si="7">P3/(SUM($J$2:$Q$2))*H3</f>
        <v>0</v>
      </c>
      <c r="Y3">
        <f t="shared" ref="Y3:Y5" si="8">Q3/(SUM($J$2:$Q$2))*I3</f>
        <v>1</v>
      </c>
      <c r="Z3">
        <f t="shared" ref="Z3:Z5" si="9">SUM(R3:Y3)</f>
        <v>6.9818181818181806</v>
      </c>
      <c r="AA3">
        <v>2</v>
      </c>
    </row>
    <row r="4" spans="1:27" x14ac:dyDescent="0.35">
      <c r="A4" t="s">
        <v>13</v>
      </c>
      <c r="B4">
        <v>0</v>
      </c>
      <c r="C4">
        <v>10</v>
      </c>
      <c r="D4">
        <v>4</v>
      </c>
      <c r="E4">
        <v>5</v>
      </c>
      <c r="F4">
        <v>0</v>
      </c>
      <c r="G4">
        <v>0</v>
      </c>
      <c r="H4">
        <v>10</v>
      </c>
      <c r="I4">
        <v>0</v>
      </c>
      <c r="J4">
        <v>50</v>
      </c>
      <c r="K4">
        <v>3</v>
      </c>
      <c r="L4">
        <v>10</v>
      </c>
      <c r="M4">
        <v>15</v>
      </c>
      <c r="N4">
        <v>1</v>
      </c>
      <c r="O4">
        <v>1</v>
      </c>
      <c r="P4">
        <v>10</v>
      </c>
      <c r="Q4">
        <v>10</v>
      </c>
      <c r="R4">
        <f t="shared" si="1"/>
        <v>0</v>
      </c>
      <c r="S4">
        <f t="shared" si="2"/>
        <v>0.3</v>
      </c>
      <c r="T4">
        <f t="shared" si="3"/>
        <v>0.4</v>
      </c>
      <c r="U4">
        <f t="shared" si="4"/>
        <v>0.75</v>
      </c>
      <c r="V4">
        <f t="shared" si="5"/>
        <v>0</v>
      </c>
      <c r="W4">
        <f t="shared" si="6"/>
        <v>0</v>
      </c>
      <c r="X4">
        <f t="shared" si="7"/>
        <v>1</v>
      </c>
      <c r="Y4">
        <f t="shared" si="8"/>
        <v>0</v>
      </c>
      <c r="Z4">
        <f t="shared" si="9"/>
        <v>2.4500000000000002</v>
      </c>
      <c r="AA4">
        <v>4</v>
      </c>
    </row>
    <row r="5" spans="1:27" x14ac:dyDescent="0.35">
      <c r="A5" t="s">
        <v>14</v>
      </c>
      <c r="B5">
        <v>10</v>
      </c>
      <c r="C5">
        <v>6.6666666666666661</v>
      </c>
      <c r="D5">
        <v>7</v>
      </c>
      <c r="E5">
        <v>8</v>
      </c>
      <c r="F5">
        <v>7.2916666666666661</v>
      </c>
      <c r="G5">
        <v>7.4074074074074074</v>
      </c>
      <c r="H5">
        <v>6.4285714285714288</v>
      </c>
      <c r="I5">
        <v>7.8571428571428568</v>
      </c>
      <c r="J5">
        <v>50</v>
      </c>
      <c r="K5">
        <v>3</v>
      </c>
      <c r="L5">
        <v>10</v>
      </c>
      <c r="M5">
        <v>15</v>
      </c>
      <c r="N5">
        <v>1</v>
      </c>
      <c r="O5">
        <v>1</v>
      </c>
      <c r="P5">
        <v>10</v>
      </c>
      <c r="Q5">
        <v>10</v>
      </c>
      <c r="R5">
        <f t="shared" si="1"/>
        <v>5</v>
      </c>
      <c r="S5">
        <f t="shared" si="2"/>
        <v>0.19999999999999998</v>
      </c>
      <c r="T5">
        <f t="shared" si="3"/>
        <v>0.70000000000000007</v>
      </c>
      <c r="U5">
        <f t="shared" si="4"/>
        <v>1.2</v>
      </c>
      <c r="V5">
        <f t="shared" si="5"/>
        <v>7.2916666666666657E-2</v>
      </c>
      <c r="W5">
        <f t="shared" si="6"/>
        <v>7.407407407407407E-2</v>
      </c>
      <c r="X5">
        <f t="shared" si="7"/>
        <v>0.6428571428571429</v>
      </c>
      <c r="Y5">
        <f t="shared" si="8"/>
        <v>0.7857142857142857</v>
      </c>
      <c r="Z5">
        <f t="shared" si="9"/>
        <v>8.6755621693121707</v>
      </c>
      <c r="AA5">
        <v>1</v>
      </c>
    </row>
    <row r="7" spans="1:27" x14ac:dyDescent="0.35">
      <c r="B7" t="s">
        <v>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"/>
  <sheetViews>
    <sheetView workbookViewId="0">
      <selection activeCell="E6" sqref="E6"/>
    </sheetView>
  </sheetViews>
  <sheetFormatPr defaultRowHeight="14.5" x14ac:dyDescent="0.35"/>
  <sheetData>
    <row r="1" spans="1:7" x14ac:dyDescent="0.35">
      <c r="A1" s="1" t="s">
        <v>0</v>
      </c>
      <c r="B1" s="1" t="s">
        <v>74</v>
      </c>
      <c r="C1" s="1" t="s">
        <v>75</v>
      </c>
      <c r="D1" s="1" t="s">
        <v>32</v>
      </c>
      <c r="E1" s="1" t="s">
        <v>5</v>
      </c>
      <c r="F1" s="1" t="s">
        <v>6</v>
      </c>
      <c r="G1" s="1" t="s">
        <v>7</v>
      </c>
    </row>
    <row r="2" spans="1:7" x14ac:dyDescent="0.35">
      <c r="A2" t="s">
        <v>11</v>
      </c>
      <c r="B2">
        <f>Scenario_Risk_Scores!Z2</f>
        <v>6.219998797498798</v>
      </c>
      <c r="C2">
        <v>3</v>
      </c>
      <c r="D2">
        <v>340800</v>
      </c>
      <c r="E2">
        <v>78</v>
      </c>
      <c r="F2">
        <v>28</v>
      </c>
      <c r="G2">
        <v>450</v>
      </c>
    </row>
    <row r="3" spans="1:7" x14ac:dyDescent="0.35">
      <c r="A3" t="s">
        <v>12</v>
      </c>
      <c r="B3">
        <f>Scenario_Risk_Scores!Z3</f>
        <v>6.9818181818181806</v>
      </c>
      <c r="C3">
        <v>2</v>
      </c>
      <c r="D3">
        <v>340500</v>
      </c>
      <c r="E3">
        <v>92</v>
      </c>
      <c r="F3">
        <v>35</v>
      </c>
      <c r="G3">
        <v>320</v>
      </c>
    </row>
    <row r="4" spans="1:7" x14ac:dyDescent="0.35">
      <c r="A4" t="s">
        <v>13</v>
      </c>
      <c r="B4">
        <f>Scenario_Risk_Scores!Z4</f>
        <v>2.4500000000000002</v>
      </c>
      <c r="C4">
        <v>4</v>
      </c>
      <c r="D4">
        <v>346800</v>
      </c>
      <c r="E4">
        <v>65</v>
      </c>
      <c r="F4">
        <v>21</v>
      </c>
      <c r="G4">
        <v>600</v>
      </c>
    </row>
    <row r="5" spans="1:7" x14ac:dyDescent="0.35">
      <c r="A5" t="s">
        <v>14</v>
      </c>
      <c r="B5">
        <f>Scenario_Risk_Scores!Z5</f>
        <v>8.6755621693121707</v>
      </c>
      <c r="C5">
        <v>1</v>
      </c>
      <c r="D5">
        <v>336900</v>
      </c>
      <c r="E5">
        <v>85</v>
      </c>
      <c r="F5">
        <v>26</v>
      </c>
      <c r="G5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4" sqref="B4"/>
    </sheetView>
  </sheetViews>
  <sheetFormatPr defaultRowHeight="14.5" x14ac:dyDescent="0.35"/>
  <sheetData>
    <row r="1" spans="1:3" x14ac:dyDescent="0.35">
      <c r="A1" s="1" t="s">
        <v>21</v>
      </c>
      <c r="B1" s="1" t="s">
        <v>22</v>
      </c>
      <c r="C1" s="1" t="s">
        <v>23</v>
      </c>
    </row>
    <row r="2" spans="1:3" x14ac:dyDescent="0.35">
      <c r="A2" t="s">
        <v>24</v>
      </c>
      <c r="B2" t="s">
        <v>27</v>
      </c>
      <c r="C2">
        <v>1200</v>
      </c>
    </row>
    <row r="3" spans="1:3" x14ac:dyDescent="0.35">
      <c r="A3" t="s">
        <v>25</v>
      </c>
      <c r="B3" t="s">
        <v>28</v>
      </c>
      <c r="C3">
        <v>300</v>
      </c>
    </row>
    <row r="4" spans="1:3" x14ac:dyDescent="0.35">
      <c r="A4" t="s">
        <v>26</v>
      </c>
      <c r="B4" t="s">
        <v>29</v>
      </c>
      <c r="C4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sqref="A1:C13"/>
    </sheetView>
  </sheetViews>
  <sheetFormatPr defaultRowHeight="14.5" x14ac:dyDescent="0.35"/>
  <sheetData>
    <row r="1" spans="1:3" x14ac:dyDescent="0.35">
      <c r="A1" s="1" t="s">
        <v>0</v>
      </c>
      <c r="B1" s="1" t="s">
        <v>21</v>
      </c>
      <c r="C1" s="1" t="s">
        <v>30</v>
      </c>
    </row>
    <row r="2" spans="1:3" x14ac:dyDescent="0.35">
      <c r="A2" t="s">
        <v>11</v>
      </c>
      <c r="B2" t="s">
        <v>24</v>
      </c>
      <c r="C2">
        <v>84</v>
      </c>
    </row>
    <row r="3" spans="1:3" x14ac:dyDescent="0.35">
      <c r="A3" t="s">
        <v>11</v>
      </c>
      <c r="B3" t="s">
        <v>25</v>
      </c>
      <c r="C3">
        <v>310</v>
      </c>
    </row>
    <row r="4" spans="1:3" x14ac:dyDescent="0.35">
      <c r="A4" t="s">
        <v>11</v>
      </c>
      <c r="B4" t="s">
        <v>26</v>
      </c>
      <c r="C4">
        <v>980</v>
      </c>
    </row>
    <row r="5" spans="1:3" x14ac:dyDescent="0.35">
      <c r="A5" t="s">
        <v>12</v>
      </c>
      <c r="B5" t="s">
        <v>24</v>
      </c>
      <c r="C5">
        <v>87.5</v>
      </c>
    </row>
    <row r="6" spans="1:3" x14ac:dyDescent="0.35">
      <c r="A6" t="s">
        <v>12</v>
      </c>
      <c r="B6" t="s">
        <v>25</v>
      </c>
      <c r="C6">
        <v>305</v>
      </c>
    </row>
    <row r="7" spans="1:3" x14ac:dyDescent="0.35">
      <c r="A7" t="s">
        <v>12</v>
      </c>
      <c r="B7" t="s">
        <v>26</v>
      </c>
      <c r="C7">
        <v>960</v>
      </c>
    </row>
    <row r="8" spans="1:3" x14ac:dyDescent="0.35">
      <c r="A8" t="s">
        <v>13</v>
      </c>
      <c r="B8" t="s">
        <v>24</v>
      </c>
      <c r="C8">
        <v>79</v>
      </c>
    </row>
    <row r="9" spans="1:3" x14ac:dyDescent="0.35">
      <c r="A9" t="s">
        <v>13</v>
      </c>
      <c r="B9" t="s">
        <v>25</v>
      </c>
      <c r="C9">
        <v>330</v>
      </c>
    </row>
    <row r="10" spans="1:3" x14ac:dyDescent="0.35">
      <c r="A10" t="s">
        <v>13</v>
      </c>
      <c r="B10" t="s">
        <v>26</v>
      </c>
      <c r="C10">
        <v>1020</v>
      </c>
    </row>
    <row r="11" spans="1:3" x14ac:dyDescent="0.35">
      <c r="A11" t="s">
        <v>14</v>
      </c>
      <c r="B11" t="s">
        <v>24</v>
      </c>
      <c r="C11">
        <v>82</v>
      </c>
    </row>
    <row r="12" spans="1:3" x14ac:dyDescent="0.35">
      <c r="A12" t="s">
        <v>14</v>
      </c>
      <c r="B12" t="s">
        <v>25</v>
      </c>
      <c r="C12">
        <v>300</v>
      </c>
    </row>
    <row r="13" spans="1:3" x14ac:dyDescent="0.35">
      <c r="A13" t="s">
        <v>14</v>
      </c>
      <c r="B13" t="s">
        <v>26</v>
      </c>
      <c r="C13">
        <v>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E1" sqref="E1"/>
    </sheetView>
  </sheetViews>
  <sheetFormatPr defaultRowHeight="14.5" x14ac:dyDescent="0.35"/>
  <sheetData>
    <row r="1" spans="1:5" x14ac:dyDescent="0.35">
      <c r="A1" s="1" t="s">
        <v>0</v>
      </c>
      <c r="B1" s="1" t="s">
        <v>21</v>
      </c>
      <c r="C1" s="1" t="s">
        <v>30</v>
      </c>
      <c r="D1" s="1" t="s">
        <v>23</v>
      </c>
      <c r="E1" s="1" t="s">
        <v>31</v>
      </c>
    </row>
    <row r="2" spans="1:5" x14ac:dyDescent="0.35">
      <c r="A2" t="s">
        <v>11</v>
      </c>
      <c r="B2" t="s">
        <v>24</v>
      </c>
      <c r="C2">
        <v>84</v>
      </c>
      <c r="D2">
        <v>1200</v>
      </c>
      <c r="E2">
        <v>100800</v>
      </c>
    </row>
    <row r="3" spans="1:5" x14ac:dyDescent="0.35">
      <c r="A3" t="s">
        <v>12</v>
      </c>
      <c r="B3" t="s">
        <v>24</v>
      </c>
      <c r="C3">
        <v>87.5</v>
      </c>
      <c r="D3">
        <v>1200</v>
      </c>
      <c r="E3">
        <v>105000</v>
      </c>
    </row>
    <row r="4" spans="1:5" x14ac:dyDescent="0.35">
      <c r="A4" t="s">
        <v>13</v>
      </c>
      <c r="B4" t="s">
        <v>24</v>
      </c>
      <c r="C4">
        <v>79</v>
      </c>
      <c r="D4">
        <v>1200</v>
      </c>
      <c r="E4">
        <v>94800</v>
      </c>
    </row>
    <row r="5" spans="1:5" x14ac:dyDescent="0.35">
      <c r="A5" t="s">
        <v>14</v>
      </c>
      <c r="B5" t="s">
        <v>24</v>
      </c>
      <c r="C5">
        <v>82</v>
      </c>
      <c r="D5">
        <v>1200</v>
      </c>
      <c r="E5">
        <v>98400</v>
      </c>
    </row>
    <row r="6" spans="1:5" x14ac:dyDescent="0.35">
      <c r="A6" t="s">
        <v>11</v>
      </c>
      <c r="B6" t="s">
        <v>25</v>
      </c>
      <c r="C6">
        <v>310</v>
      </c>
      <c r="D6">
        <v>300</v>
      </c>
      <c r="E6">
        <v>93000</v>
      </c>
    </row>
    <row r="7" spans="1:5" x14ac:dyDescent="0.35">
      <c r="A7" t="s">
        <v>12</v>
      </c>
      <c r="B7" t="s">
        <v>25</v>
      </c>
      <c r="C7">
        <v>305</v>
      </c>
      <c r="D7">
        <v>300</v>
      </c>
      <c r="E7">
        <v>91500</v>
      </c>
    </row>
    <row r="8" spans="1:5" x14ac:dyDescent="0.35">
      <c r="A8" t="s">
        <v>13</v>
      </c>
      <c r="B8" t="s">
        <v>25</v>
      </c>
      <c r="C8">
        <v>330</v>
      </c>
      <c r="D8">
        <v>300</v>
      </c>
      <c r="E8">
        <v>99000</v>
      </c>
    </row>
    <row r="9" spans="1:5" x14ac:dyDescent="0.35">
      <c r="A9" t="s">
        <v>14</v>
      </c>
      <c r="B9" t="s">
        <v>25</v>
      </c>
      <c r="C9">
        <v>300</v>
      </c>
      <c r="D9">
        <v>300</v>
      </c>
      <c r="E9">
        <v>90000</v>
      </c>
    </row>
    <row r="10" spans="1:5" x14ac:dyDescent="0.35">
      <c r="A10" t="s">
        <v>11</v>
      </c>
      <c r="B10" t="s">
        <v>26</v>
      </c>
      <c r="C10">
        <v>980</v>
      </c>
      <c r="D10">
        <v>150</v>
      </c>
      <c r="E10">
        <v>147000</v>
      </c>
    </row>
    <row r="11" spans="1:5" x14ac:dyDescent="0.35">
      <c r="A11" t="s">
        <v>12</v>
      </c>
      <c r="B11" t="s">
        <v>26</v>
      </c>
      <c r="C11">
        <v>960</v>
      </c>
      <c r="D11">
        <v>150</v>
      </c>
      <c r="E11">
        <v>144000</v>
      </c>
    </row>
    <row r="12" spans="1:5" x14ac:dyDescent="0.35">
      <c r="A12" t="s">
        <v>13</v>
      </c>
      <c r="B12" t="s">
        <v>26</v>
      </c>
      <c r="C12">
        <v>1020</v>
      </c>
      <c r="D12">
        <v>150</v>
      </c>
      <c r="E12">
        <v>153000</v>
      </c>
    </row>
    <row r="13" spans="1:5" x14ac:dyDescent="0.35">
      <c r="A13" t="s">
        <v>14</v>
      </c>
      <c r="B13" t="s">
        <v>26</v>
      </c>
      <c r="C13">
        <v>990</v>
      </c>
      <c r="D13">
        <v>150</v>
      </c>
      <c r="E13">
        <v>148500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5" sqref="C5"/>
    </sheetView>
  </sheetViews>
  <sheetFormatPr defaultRowHeight="14.5" x14ac:dyDescent="0.35"/>
  <sheetData>
    <row r="1" spans="1:5" x14ac:dyDescent="0.35">
      <c r="A1" s="1" t="s">
        <v>0</v>
      </c>
      <c r="B1" s="1" t="s">
        <v>32</v>
      </c>
      <c r="C1" s="2" t="s">
        <v>78</v>
      </c>
    </row>
    <row r="2" spans="1:5" x14ac:dyDescent="0.35">
      <c r="A2" t="s">
        <v>11</v>
      </c>
      <c r="B2">
        <v>340800</v>
      </c>
      <c r="C2">
        <f>($B$5-B2)/($B$5-$B$4)*10</f>
        <v>6.0606060606060606</v>
      </c>
    </row>
    <row r="3" spans="1:5" x14ac:dyDescent="0.35">
      <c r="A3" t="s">
        <v>12</v>
      </c>
      <c r="B3">
        <v>340500</v>
      </c>
      <c r="C3">
        <f>($B$5-B3)/($B$5-$B$4)*10</f>
        <v>6.3636363636363633</v>
      </c>
    </row>
    <row r="4" spans="1:5" x14ac:dyDescent="0.35">
      <c r="A4" t="s">
        <v>14</v>
      </c>
      <c r="B4">
        <v>336900</v>
      </c>
      <c r="C4">
        <f>($B$5-B4)/($B$5-$B$4)*10</f>
        <v>10</v>
      </c>
    </row>
    <row r="5" spans="1:5" x14ac:dyDescent="0.35">
      <c r="A5" t="s">
        <v>13</v>
      </c>
      <c r="B5">
        <v>346800</v>
      </c>
      <c r="C5">
        <f>($B$5-B5)/($B$5-$B$4)*10</f>
        <v>0</v>
      </c>
    </row>
    <row r="6" spans="1:5" x14ac:dyDescent="0.35">
      <c r="E6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"/>
  <sheetViews>
    <sheetView zoomScale="90" zoomScaleNormal="90" workbookViewId="0">
      <selection activeCell="C5" sqref="C5"/>
    </sheetView>
  </sheetViews>
  <sheetFormatPr defaultRowHeight="14.5" x14ac:dyDescent="0.35"/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</row>
    <row r="2" spans="1:22" x14ac:dyDescent="0.35">
      <c r="A2" t="s">
        <v>11</v>
      </c>
      <c r="B2" t="s">
        <v>15</v>
      </c>
      <c r="C2">
        <v>5</v>
      </c>
      <c r="D2">
        <v>2</v>
      </c>
      <c r="E2">
        <v>62</v>
      </c>
      <c r="F2">
        <v>78</v>
      </c>
      <c r="G2">
        <v>28</v>
      </c>
      <c r="H2">
        <v>450</v>
      </c>
      <c r="I2" t="b">
        <v>1</v>
      </c>
      <c r="J2" t="b">
        <v>0</v>
      </c>
      <c r="K2" t="s">
        <v>19</v>
      </c>
      <c r="L2">
        <v>340800</v>
      </c>
      <c r="M2">
        <v>7</v>
      </c>
      <c r="N2">
        <v>9</v>
      </c>
      <c r="O2">
        <v>0</v>
      </c>
      <c r="P2">
        <v>4.583333333333333</v>
      </c>
      <c r="Q2">
        <v>4.8148148148148149</v>
      </c>
      <c r="R2">
        <v>5</v>
      </c>
      <c r="S2">
        <v>5.3571428571428568</v>
      </c>
      <c r="T2">
        <v>6.0606060606060614</v>
      </c>
      <c r="U2">
        <v>5.5833333333333304</v>
      </c>
      <c r="V2">
        <v>7</v>
      </c>
    </row>
    <row r="3" spans="1:22" x14ac:dyDescent="0.35">
      <c r="A3" t="s">
        <v>12</v>
      </c>
      <c r="B3" t="s">
        <v>16</v>
      </c>
      <c r="C3">
        <v>3</v>
      </c>
      <c r="D3">
        <v>3</v>
      </c>
      <c r="E3">
        <v>88</v>
      </c>
      <c r="F3">
        <v>92</v>
      </c>
      <c r="G3">
        <v>35</v>
      </c>
      <c r="H3">
        <v>320</v>
      </c>
      <c r="I3" t="b">
        <v>1</v>
      </c>
      <c r="J3" t="b">
        <v>1</v>
      </c>
      <c r="K3" t="s">
        <v>20</v>
      </c>
      <c r="L3">
        <v>340500</v>
      </c>
      <c r="M3">
        <v>10</v>
      </c>
      <c r="N3">
        <v>10</v>
      </c>
      <c r="O3">
        <v>3.333333333333333</v>
      </c>
      <c r="P3">
        <v>10</v>
      </c>
      <c r="Q3">
        <v>10</v>
      </c>
      <c r="R3">
        <v>0</v>
      </c>
      <c r="S3">
        <v>10</v>
      </c>
      <c r="T3">
        <v>6.3636363636363633</v>
      </c>
      <c r="U3">
        <v>10</v>
      </c>
      <c r="V3">
        <v>10</v>
      </c>
    </row>
    <row r="4" spans="1:22" x14ac:dyDescent="0.35">
      <c r="A4" t="s">
        <v>13</v>
      </c>
      <c r="B4" t="s">
        <v>17</v>
      </c>
      <c r="C4">
        <v>8</v>
      </c>
      <c r="D4">
        <v>5</v>
      </c>
      <c r="E4">
        <v>40</v>
      </c>
      <c r="F4">
        <v>65</v>
      </c>
      <c r="G4">
        <v>21</v>
      </c>
      <c r="H4">
        <v>600</v>
      </c>
      <c r="I4" t="b">
        <v>0</v>
      </c>
      <c r="J4" t="b">
        <v>0</v>
      </c>
      <c r="K4" t="s">
        <v>19</v>
      </c>
      <c r="L4">
        <v>346800</v>
      </c>
      <c r="M4">
        <v>4</v>
      </c>
      <c r="N4">
        <v>5</v>
      </c>
      <c r="O4">
        <v>10</v>
      </c>
      <c r="P4">
        <v>0</v>
      </c>
      <c r="Q4">
        <v>0</v>
      </c>
      <c r="R4">
        <v>10</v>
      </c>
      <c r="S4">
        <v>0</v>
      </c>
      <c r="T4">
        <v>0</v>
      </c>
      <c r="U4">
        <v>0</v>
      </c>
      <c r="V4">
        <v>4</v>
      </c>
    </row>
    <row r="5" spans="1:22" x14ac:dyDescent="0.35">
      <c r="A5" t="s">
        <v>14</v>
      </c>
      <c r="B5" t="s">
        <v>18</v>
      </c>
      <c r="C5">
        <v>6</v>
      </c>
      <c r="D5">
        <v>4</v>
      </c>
      <c r="E5">
        <v>75</v>
      </c>
      <c r="F5">
        <v>85</v>
      </c>
      <c r="G5">
        <v>26</v>
      </c>
      <c r="H5">
        <v>380</v>
      </c>
      <c r="I5" t="b">
        <v>0</v>
      </c>
      <c r="J5" t="b">
        <v>1</v>
      </c>
      <c r="K5" t="s">
        <v>20</v>
      </c>
      <c r="L5">
        <v>336900</v>
      </c>
      <c r="M5">
        <v>6</v>
      </c>
      <c r="N5">
        <v>8</v>
      </c>
      <c r="O5">
        <v>6.6666666666666661</v>
      </c>
      <c r="P5">
        <v>7.2916666666666661</v>
      </c>
      <c r="Q5">
        <v>7.4074074074074074</v>
      </c>
      <c r="R5">
        <v>6.4285714285714288</v>
      </c>
      <c r="S5">
        <v>7.8571428571428568</v>
      </c>
      <c r="T5">
        <v>10</v>
      </c>
      <c r="U5">
        <v>7.2916666666666661</v>
      </c>
      <c r="V5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"/>
  <sheetViews>
    <sheetView workbookViewId="0">
      <selection activeCell="I19" sqref="I19"/>
    </sheetView>
  </sheetViews>
  <sheetFormatPr defaultRowHeight="14.5" x14ac:dyDescent="0.35"/>
  <cols>
    <col min="3" max="3" width="10.6328125" customWidth="1"/>
    <col min="4" max="4" width="15.26953125" customWidth="1"/>
    <col min="5" max="5" width="12.81640625" customWidth="1"/>
    <col min="7" max="7" width="13.1796875" customWidth="1"/>
    <col min="8" max="8" width="11.26953125" customWidth="1"/>
    <col min="9" max="9" width="13.7265625" customWidth="1"/>
  </cols>
  <sheetData>
    <row r="1" spans="1:9" x14ac:dyDescent="0.35">
      <c r="A1" s="1" t="s">
        <v>0</v>
      </c>
      <c r="B1" s="1" t="s">
        <v>43</v>
      </c>
      <c r="C1" s="1" t="s">
        <v>44</v>
      </c>
      <c r="D1" s="1" t="s">
        <v>1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</row>
    <row r="2" spans="1:9" x14ac:dyDescent="0.35">
      <c r="A2" t="s">
        <v>11</v>
      </c>
      <c r="B2">
        <v>6.0606060606060614</v>
      </c>
      <c r="C2">
        <v>0</v>
      </c>
      <c r="D2">
        <v>7</v>
      </c>
      <c r="E2">
        <v>9</v>
      </c>
      <c r="F2">
        <v>5.583333333333333</v>
      </c>
      <c r="G2">
        <v>4.8148148148148149</v>
      </c>
      <c r="H2">
        <v>5</v>
      </c>
      <c r="I2">
        <v>5.3571428571428568</v>
      </c>
    </row>
    <row r="3" spans="1:9" x14ac:dyDescent="0.35">
      <c r="A3" t="s">
        <v>12</v>
      </c>
      <c r="B3">
        <v>6.3636363636363633</v>
      </c>
      <c r="C3">
        <v>3.333333333333333</v>
      </c>
      <c r="D3">
        <v>10</v>
      </c>
      <c r="E3">
        <v>10</v>
      </c>
      <c r="F3">
        <v>10</v>
      </c>
      <c r="G3">
        <v>10</v>
      </c>
      <c r="H3">
        <v>0</v>
      </c>
      <c r="I3">
        <v>10</v>
      </c>
    </row>
    <row r="4" spans="1:9" x14ac:dyDescent="0.35">
      <c r="A4" t="s">
        <v>13</v>
      </c>
      <c r="B4">
        <v>0</v>
      </c>
      <c r="C4">
        <v>10</v>
      </c>
      <c r="D4">
        <v>4</v>
      </c>
      <c r="E4">
        <v>5</v>
      </c>
      <c r="F4">
        <v>0</v>
      </c>
      <c r="G4">
        <v>0</v>
      </c>
      <c r="H4">
        <v>10</v>
      </c>
      <c r="I4">
        <v>0</v>
      </c>
    </row>
    <row r="5" spans="1:9" x14ac:dyDescent="0.35">
      <c r="A5" t="s">
        <v>14</v>
      </c>
      <c r="B5">
        <v>10</v>
      </c>
      <c r="C5">
        <v>6.6666666666666661</v>
      </c>
      <c r="D5">
        <v>7</v>
      </c>
      <c r="E5">
        <v>8</v>
      </c>
      <c r="F5">
        <v>7.2916666666666661</v>
      </c>
      <c r="G5">
        <v>7.4074074074074074</v>
      </c>
      <c r="H5">
        <v>6.4285714285714288</v>
      </c>
      <c r="I5">
        <v>7.8571428571428568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"/>
  <sheetViews>
    <sheetView tabSelected="1" workbookViewId="0">
      <selection activeCell="B2" sqref="B2"/>
    </sheetView>
  </sheetViews>
  <sheetFormatPr defaultRowHeight="14.5" x14ac:dyDescent="0.35"/>
  <cols>
    <col min="7" max="7" width="13.54296875" customWidth="1"/>
    <col min="8" max="8" width="9.6328125" customWidth="1"/>
    <col min="9" max="9" width="13.08984375" customWidth="1"/>
  </cols>
  <sheetData>
    <row r="1" spans="1:16" x14ac:dyDescent="0.35">
      <c r="A1" s="1" t="s">
        <v>0</v>
      </c>
      <c r="B1" s="1" t="s">
        <v>43</v>
      </c>
      <c r="C1" s="1" t="s">
        <v>44</v>
      </c>
      <c r="D1" s="1" t="s">
        <v>1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N1" s="1"/>
      <c r="O1" s="1"/>
      <c r="P1" s="1"/>
    </row>
    <row r="2" spans="1:16" x14ac:dyDescent="0.35">
      <c r="A2" t="s">
        <v>11</v>
      </c>
      <c r="B2">
        <v>50</v>
      </c>
      <c r="C2">
        <v>10</v>
      </c>
      <c r="D2">
        <v>5</v>
      </c>
      <c r="E2">
        <v>5</v>
      </c>
      <c r="F2">
        <v>15</v>
      </c>
      <c r="G2">
        <v>7</v>
      </c>
      <c r="H2">
        <v>5</v>
      </c>
      <c r="I2">
        <v>3</v>
      </c>
    </row>
    <row r="3" spans="1:16" x14ac:dyDescent="0.35">
      <c r="A3" t="s">
        <v>12</v>
      </c>
      <c r="B3">
        <v>49.309666</v>
      </c>
      <c r="C3">
        <v>9.8619330000000005</v>
      </c>
      <c r="D3">
        <v>4.9309659999999997</v>
      </c>
      <c r="E3">
        <v>4.9309659999999997</v>
      </c>
      <c r="F3">
        <v>14.792899</v>
      </c>
      <c r="G3">
        <v>8.2840240000000005</v>
      </c>
      <c r="H3">
        <v>4.9309659999999997</v>
      </c>
      <c r="I3">
        <v>2.95858</v>
      </c>
    </row>
    <row r="4" spans="1:16" x14ac:dyDescent="0.35">
      <c r="A4" t="s">
        <v>13</v>
      </c>
      <c r="B4">
        <v>50</v>
      </c>
      <c r="C4">
        <v>10</v>
      </c>
      <c r="D4">
        <v>5</v>
      </c>
      <c r="E4">
        <v>5</v>
      </c>
      <c r="F4">
        <v>15</v>
      </c>
      <c r="G4">
        <v>7</v>
      </c>
      <c r="H4">
        <v>5</v>
      </c>
      <c r="I4">
        <v>3</v>
      </c>
    </row>
    <row r="5" spans="1:16" x14ac:dyDescent="0.35">
      <c r="A5" t="s">
        <v>14</v>
      </c>
      <c r="B5">
        <v>49.309666</v>
      </c>
      <c r="C5">
        <v>9.8619330000000005</v>
      </c>
      <c r="D5">
        <v>4.9309659999999997</v>
      </c>
      <c r="E5">
        <v>4.9309659999999997</v>
      </c>
      <c r="F5">
        <v>14.792899</v>
      </c>
      <c r="G5">
        <v>8.2840240000000005</v>
      </c>
      <c r="H5">
        <v>4.9309659999999997</v>
      </c>
      <c r="I5">
        <v>2.95858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"/>
  <sheetViews>
    <sheetView workbookViewId="0">
      <selection activeCell="I11" sqref="I11"/>
    </sheetView>
  </sheetViews>
  <sheetFormatPr defaultRowHeight="14.5" x14ac:dyDescent="0.35"/>
  <sheetData>
    <row r="1" spans="1:27" x14ac:dyDescent="0.35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</row>
    <row r="2" spans="1:27" x14ac:dyDescent="0.35">
      <c r="A2" t="s">
        <v>11</v>
      </c>
      <c r="B2">
        <v>6.0606060606060614</v>
      </c>
      <c r="C2">
        <v>0</v>
      </c>
      <c r="D2">
        <v>7</v>
      </c>
      <c r="E2">
        <v>9</v>
      </c>
      <c r="F2">
        <v>5.583333333333333</v>
      </c>
      <c r="G2">
        <v>4.8148148148148149</v>
      </c>
      <c r="H2">
        <v>5</v>
      </c>
      <c r="I2">
        <v>5.3571428571428568</v>
      </c>
      <c r="J2">
        <v>50</v>
      </c>
      <c r="K2">
        <v>10</v>
      </c>
      <c r="L2">
        <v>5</v>
      </c>
      <c r="M2">
        <v>5</v>
      </c>
      <c r="N2">
        <v>15</v>
      </c>
      <c r="O2">
        <v>7</v>
      </c>
      <c r="P2">
        <v>5</v>
      </c>
      <c r="Q2">
        <v>3</v>
      </c>
      <c r="R2">
        <v>3.0303030303030298</v>
      </c>
      <c r="S2">
        <v>0</v>
      </c>
      <c r="T2">
        <v>0.35</v>
      </c>
      <c r="U2">
        <v>0.45</v>
      </c>
      <c r="V2">
        <v>0.83749999999999991</v>
      </c>
      <c r="W2">
        <v>0.33703703703703708</v>
      </c>
      <c r="X2">
        <v>0.25</v>
      </c>
      <c r="Y2">
        <v>0.1607142857142857</v>
      </c>
      <c r="Z2">
        <v>5.4155543530543531</v>
      </c>
      <c r="AA2">
        <v>3</v>
      </c>
    </row>
    <row r="3" spans="1:27" x14ac:dyDescent="0.35">
      <c r="A3" t="s">
        <v>12</v>
      </c>
      <c r="B3">
        <v>6.3636363636363633</v>
      </c>
      <c r="C3">
        <v>3.333333333333333</v>
      </c>
      <c r="D3">
        <v>10</v>
      </c>
      <c r="E3">
        <v>10</v>
      </c>
      <c r="F3">
        <v>10</v>
      </c>
      <c r="G3">
        <v>10</v>
      </c>
      <c r="H3">
        <v>0</v>
      </c>
      <c r="I3">
        <v>10</v>
      </c>
      <c r="J3">
        <v>49.309666</v>
      </c>
      <c r="K3">
        <v>9.8619330000000005</v>
      </c>
      <c r="L3">
        <v>4.9309659999999997</v>
      </c>
      <c r="M3">
        <v>4.9309659999999997</v>
      </c>
      <c r="N3">
        <v>14.792899</v>
      </c>
      <c r="O3">
        <v>8.2840240000000005</v>
      </c>
      <c r="P3">
        <v>4.9309659999999997</v>
      </c>
      <c r="Q3">
        <v>2.95858</v>
      </c>
      <c r="R3">
        <v>3.1378878363636362</v>
      </c>
      <c r="S3">
        <v>0.3287311</v>
      </c>
      <c r="T3">
        <v>0.4930966</v>
      </c>
      <c r="U3">
        <v>0.4930966</v>
      </c>
      <c r="V3">
        <v>1.4792898999999999</v>
      </c>
      <c r="W3">
        <v>0.82840240000000009</v>
      </c>
      <c r="X3">
        <v>0</v>
      </c>
      <c r="Y3">
        <v>0.29585800000000001</v>
      </c>
      <c r="Z3">
        <v>7.0563624363636368</v>
      </c>
      <c r="AA3">
        <v>2</v>
      </c>
    </row>
    <row r="4" spans="1:27" x14ac:dyDescent="0.35">
      <c r="A4" t="s">
        <v>13</v>
      </c>
      <c r="B4">
        <v>0</v>
      </c>
      <c r="C4">
        <v>10</v>
      </c>
      <c r="D4">
        <v>4</v>
      </c>
      <c r="E4">
        <v>5</v>
      </c>
      <c r="F4">
        <v>0</v>
      </c>
      <c r="G4">
        <v>0</v>
      </c>
      <c r="H4">
        <v>10</v>
      </c>
      <c r="I4">
        <v>0</v>
      </c>
      <c r="J4">
        <v>50</v>
      </c>
      <c r="K4">
        <v>10</v>
      </c>
      <c r="L4">
        <v>5</v>
      </c>
      <c r="M4">
        <v>5</v>
      </c>
      <c r="N4">
        <v>15</v>
      </c>
      <c r="O4">
        <v>7</v>
      </c>
      <c r="P4">
        <v>5</v>
      </c>
      <c r="Q4">
        <v>3</v>
      </c>
      <c r="R4">
        <v>0</v>
      </c>
      <c r="S4">
        <v>1</v>
      </c>
      <c r="T4">
        <v>0.2</v>
      </c>
      <c r="U4">
        <v>0.25</v>
      </c>
      <c r="V4">
        <v>0</v>
      </c>
      <c r="W4">
        <v>0</v>
      </c>
      <c r="X4">
        <v>0.5</v>
      </c>
      <c r="Y4">
        <v>0</v>
      </c>
      <c r="Z4">
        <v>1.95</v>
      </c>
      <c r="AA4">
        <v>4</v>
      </c>
    </row>
    <row r="5" spans="1:27" x14ac:dyDescent="0.35">
      <c r="A5" t="s">
        <v>14</v>
      </c>
      <c r="B5">
        <v>10</v>
      </c>
      <c r="C5">
        <v>6.6666666666666661</v>
      </c>
      <c r="D5">
        <v>7</v>
      </c>
      <c r="E5">
        <v>8</v>
      </c>
      <c r="F5">
        <v>7.2916666666666661</v>
      </c>
      <c r="G5">
        <v>7.4074074074074074</v>
      </c>
      <c r="H5">
        <v>6.4285714285714288</v>
      </c>
      <c r="I5">
        <v>7.8571428571428568</v>
      </c>
      <c r="J5">
        <v>49.309666</v>
      </c>
      <c r="K5">
        <v>9.8619330000000005</v>
      </c>
      <c r="L5">
        <v>4.9309659999999997</v>
      </c>
      <c r="M5">
        <v>4.9309659999999997</v>
      </c>
      <c r="N5">
        <v>14.792899</v>
      </c>
      <c r="O5">
        <v>8.2840240000000005</v>
      </c>
      <c r="P5">
        <v>4.9309659999999997</v>
      </c>
      <c r="Q5">
        <v>2.95858</v>
      </c>
      <c r="R5">
        <v>4.9309666000000014</v>
      </c>
      <c r="S5">
        <v>0.6574622</v>
      </c>
      <c r="T5">
        <v>0.34516762000000001</v>
      </c>
      <c r="U5">
        <v>0.39447727999999999</v>
      </c>
      <c r="V5">
        <v>1.0786488854166669</v>
      </c>
      <c r="W5">
        <v>0.6136314074074074</v>
      </c>
      <c r="X5">
        <v>0.3169906714285714</v>
      </c>
      <c r="Y5">
        <v>0.23245985714285711</v>
      </c>
      <c r="Z5">
        <v>8.5698045213955041</v>
      </c>
      <c r="AA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CD1BEC1007E1469EFD48B0B7D5BFA2" ma:contentTypeVersion="10" ma:contentTypeDescription="Create a new document." ma:contentTypeScope="" ma:versionID="f4ed2f8e85bcb63ed4a45be32fcf0af1">
  <xsd:schema xmlns:xsd="http://www.w3.org/2001/XMLSchema" xmlns:xs="http://www.w3.org/2001/XMLSchema" xmlns:p="http://schemas.microsoft.com/office/2006/metadata/properties" xmlns:ns2="7374e2ad-90c5-41fd-a998-011aaae8d148" xmlns:ns3="66e99abc-29ec-44c5-b05d-8ae112ecdef3" targetNamespace="http://schemas.microsoft.com/office/2006/metadata/properties" ma:root="true" ma:fieldsID="bb74aa899446d44aa64f23b601df069b" ns2:_="" ns3:_="">
    <xsd:import namespace="7374e2ad-90c5-41fd-a998-011aaae8d148"/>
    <xsd:import namespace="66e99abc-29ec-44c5-b05d-8ae112ecde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4e2ad-90c5-41fd-a998-011aaae8d1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9f11023-205a-464d-82ad-bdf39e251a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99abc-29ec-44c5-b05d-8ae112ecdef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ff9ace2-583e-4110-82bd-845ac463507f}" ma:internalName="TaxCatchAll" ma:showField="CatchAllData" ma:web="66e99abc-29ec-44c5-b05d-8ae112ecde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e99abc-29ec-44c5-b05d-8ae112ecdef3" xsi:nil="true"/>
    <lcf76f155ced4ddcb4097134ff3c332f xmlns="7374e2ad-90c5-41fd-a998-011aaae8d1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CFBE9D-FE0B-4D03-B8CE-6EB33A311CFD}"/>
</file>

<file path=customXml/itemProps2.xml><?xml version="1.0" encoding="utf-8"?>
<ds:datastoreItem xmlns:ds="http://schemas.openxmlformats.org/officeDocument/2006/customXml" ds:itemID="{740C64D0-C528-45FF-90CE-67422EACABF0}"/>
</file>

<file path=customXml/itemProps3.xml><?xml version="1.0" encoding="utf-8"?>
<ds:datastoreItem xmlns:ds="http://schemas.openxmlformats.org/officeDocument/2006/customXml" ds:itemID="{B92DB9C8-2E4F-4979-A987-F3E9CFD85F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Inputs_Suppliers</vt:lpstr>
      <vt:lpstr>Inputs_Products</vt:lpstr>
      <vt:lpstr>Inputs_UnitPrices</vt:lpstr>
      <vt:lpstr>Calc_TCO_Lines</vt:lpstr>
      <vt:lpstr>Calc_TCO_Supplier</vt:lpstr>
      <vt:lpstr>Calc_OrgScores</vt:lpstr>
      <vt:lpstr>Calc_ClauseScores</vt:lpstr>
      <vt:lpstr>Calc_WeightsApplied</vt:lpstr>
      <vt:lpstr>Calc_WeightedScores</vt:lpstr>
      <vt:lpstr>Summary_Baseline</vt:lpstr>
      <vt:lpstr>Scenario_Risk_Weights</vt:lpstr>
      <vt:lpstr>Scenario_Risk_Scores</vt:lpstr>
      <vt:lpstr>Scenario_Risk_Summary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Geelen</dc:creator>
  <cp:lastModifiedBy>Nicholas Geelen</cp:lastModifiedBy>
  <dcterms:created xsi:type="dcterms:W3CDTF">2025-08-19T10:49:29Z</dcterms:created>
  <dcterms:modified xsi:type="dcterms:W3CDTF">2025-08-19T14:14:06Z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0x01010041CD1BEC1007E1469EFD48B0B7D5BFA2</vt:lpwstr>
  </property>
</Properties>
</file>