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fullrosternew" sheetId="1" state="visible" r:id="rId1"/>
    <sheet name="fullrosterCWLroles" sheetId="2" state="visible" r:id="rId2"/>
    <sheet name="fullrosterCWLrole" sheetId="3" state="visible" r:id="rId3"/>
    <sheet name="fullrosterCWLrole1" sheetId="4" state="visible" r:id="rId4"/>
    <sheet name="fullrosterCWLrole2" sheetId="5" state="visible" r:id="rId5"/>
    <sheet name="fullrosterCWLrole3" sheetId="6" state="visible" r:id="rId6"/>
    <sheet name="fullrosterCWLrole4" sheetId="7" state="visible" r:id="rId7"/>
    <sheet name="fullrosterCWLrole11" sheetId="8" state="visible" r:id="rId8"/>
    <sheet name="fullrosterCWLrole12" sheetId="9" state="visible" r:id="rId9"/>
    <sheet name="fullrosterCWLrole13" sheetId="10" state="visible" r:id="rId10"/>
    <sheet name="fullrosterCWLrole14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DCDDDE"/>
      <sz val="12"/>
    </font>
  </fonts>
  <fills count="7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893BC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fgColor indexed="64"/>
          <bgColor rgb="FFFF0000"/>
        </patternFill>
      </fill>
    </dxf>
    <dxf>
      <fill>
        <patternFill>
          <fgColor indexed="64"/>
          <bgColor theme="5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9900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302"/>
  <sheetViews>
    <sheetView tabSelected="1" topLeftCell="A46" workbookViewId="0">
      <selection activeCell="Q21" sqref="Q21"/>
    </sheetView>
  </sheetViews>
  <sheetFormatPr baseColWidth="8" defaultRowHeight="15"/>
  <cols>
    <col width="14" customWidth="1" style="13" min="5" max="5"/>
    <col width="17.85546875" bestFit="1" customWidth="1" style="13" min="6" max="6"/>
    <col width="15.28515625" bestFit="1" customWidth="1" style="13" min="7" max="8"/>
    <col width="28.140625" bestFit="1" customWidth="1" style="13" min="14" max="14"/>
    <col width="32.28515625" customWidth="1" style="13" min="15" max="15"/>
    <col width="9.140625" customWidth="1" style="13" min="26" max="26"/>
  </cols>
  <sheetData>
    <row r="1">
      <c r="A1" t="inlineStr">
        <is>
          <t>PlayerTag</t>
        </is>
      </c>
      <c r="B1" t="inlineStr">
        <is>
          <t>PlayerName</t>
        </is>
      </c>
      <c r="C1" t="inlineStr">
        <is>
          <t>Clan Role</t>
        </is>
      </c>
      <c r="D1" t="inlineStr">
        <is>
          <t>TownHall</t>
        </is>
      </c>
      <c r="E1" t="inlineStr">
        <is>
          <t>PlayerLeague</t>
        </is>
      </c>
      <c r="F1" t="inlineStr">
        <is>
          <t>Clan</t>
        </is>
      </c>
      <c r="G1" t="inlineStr">
        <is>
          <t>Role</t>
        </is>
      </c>
    </row>
    <row r="2">
      <c r="A2" t="inlineStr">
        <is>
          <t>#JR8UQ2GY</t>
        </is>
      </c>
      <c r="B2" t="inlineStr">
        <is>
          <t>NotoriousBRFITE</t>
        </is>
      </c>
      <c r="C2" t="inlineStr">
        <is>
          <t>Member</t>
        </is>
      </c>
      <c r="D2" t="n">
        <v>14</v>
      </c>
      <c r="E2" t="inlineStr">
        <is>
          <t>Titan League II</t>
        </is>
      </c>
      <c r="F2" t="inlineStr">
        <is>
          <t>Legendary Monks</t>
        </is>
      </c>
      <c r="G2">
        <f>IFERROR(VLOOKUP(A2,fullrosterCWLroles!$A$1:$B$300,2,FALSE),0)</f>
        <v/>
      </c>
      <c r="N2" s="21" t="inlineStr">
        <is>
          <t>Town Hall</t>
        </is>
      </c>
      <c r="O2" s="21" t="n">
        <v>3</v>
      </c>
      <c r="P2" s="21" t="n">
        <v>4</v>
      </c>
      <c r="Q2" s="21" t="n">
        <v>5</v>
      </c>
      <c r="R2" s="21" t="n">
        <v>6</v>
      </c>
      <c r="S2" s="21" t="n">
        <v>7</v>
      </c>
      <c r="T2" s="21" t="n">
        <v>8</v>
      </c>
      <c r="U2" s="21" t="n">
        <v>9</v>
      </c>
      <c r="V2" s="21" t="n">
        <v>10</v>
      </c>
      <c r="W2" s="21" t="n">
        <v>11</v>
      </c>
      <c r="X2" s="21" t="n">
        <v>12</v>
      </c>
      <c r="Y2" s="21" t="n">
        <v>13</v>
      </c>
      <c r="Z2" s="21" t="n">
        <v>14</v>
      </c>
      <c r="AA2" s="21" t="inlineStr">
        <is>
          <t>13D/14</t>
        </is>
      </c>
    </row>
    <row r="3">
      <c r="A3" t="inlineStr">
        <is>
          <t>#PGJRLJG2C</t>
        </is>
      </c>
      <c r="B3" t="inlineStr">
        <is>
          <t>Pixalâ„¢ï¸</t>
        </is>
      </c>
      <c r="C3" t="inlineStr">
        <is>
          <t>Member</t>
        </is>
      </c>
      <c r="D3" t="n">
        <v>13</v>
      </c>
      <c r="E3" t="inlineStr">
        <is>
          <t>Champion League I</t>
        </is>
      </c>
      <c r="F3" t="inlineStr">
        <is>
          <t>Legendary Monks</t>
        </is>
      </c>
      <c r="G3">
        <f>IFERROR(VLOOKUP(A3,fullrosterCWLroles!$A$1:$B$300,2,FALSE),0)</f>
        <v/>
      </c>
      <c r="N3" s="21" t="inlineStr">
        <is>
          <t>Sheer Force</t>
        </is>
      </c>
      <c r="O3" s="18">
        <f>COUNTIFS($D:$D,"=3",$F:$F,"Sheer Force")</f>
        <v/>
      </c>
      <c r="P3" s="18">
        <f>COUNTIFS($D:$D,"=4",$F:$F,"Sheer Force")</f>
        <v/>
      </c>
      <c r="Q3" s="18">
        <f>COUNTIFS($D:$D,"=5",$F:$F,"Sheer Force")</f>
        <v/>
      </c>
      <c r="R3" s="18">
        <f>COUNTIFS($D:$D,"=6",$F:$F,"Sheer Force")</f>
        <v/>
      </c>
      <c r="S3" s="18">
        <f>COUNTIFS($D:$D,"=7",$F:$F,"Sheer Force")</f>
        <v/>
      </c>
      <c r="T3" s="18">
        <f>COUNTIFS($D:$D,"=8",$F:$F,"Sheer Force")</f>
        <v/>
      </c>
      <c r="U3" s="18">
        <f>COUNTIFS($D:$D,"=9",$F:$F,"Sheer Force")</f>
        <v/>
      </c>
      <c r="V3" s="18">
        <f>COUNTIFS($D:$D,"=10",$F:$F,"Sheer Force")</f>
        <v/>
      </c>
      <c r="W3" s="18">
        <f>COUNTIFS($D:$D,"=11",$F:$F,"Sheer Force")</f>
        <v/>
      </c>
      <c r="X3" s="18">
        <f>COUNTIFS($D:$D,"=12",$F:$F,"Sheer Force")</f>
        <v/>
      </c>
      <c r="Y3" s="18">
        <f>COUNTIFS($D:$D,"=13",$F:$F,"Sheer Force")</f>
        <v/>
      </c>
      <c r="Z3" s="18">
        <f>COUNTIFS($D:$D,"=14",$F:$F,"Sheer Force")</f>
        <v/>
      </c>
      <c r="AA3" s="18">
        <f>COUNTIFS($D:$D,"=14",$F:$F,"Sheer Force")</f>
        <v/>
      </c>
    </row>
    <row r="4">
      <c r="A4" t="inlineStr">
        <is>
          <t>#92RVQGR0C</t>
        </is>
      </c>
      <c r="B4" t="inlineStr">
        <is>
          <t>StringFire</t>
        </is>
      </c>
      <c r="C4" t="inlineStr">
        <is>
          <t>Member</t>
        </is>
      </c>
      <c r="D4" t="n">
        <v>13</v>
      </c>
      <c r="E4" t="inlineStr">
        <is>
          <t>Champion League II</t>
        </is>
      </c>
      <c r="F4" t="inlineStr">
        <is>
          <t>Legendary Monks</t>
        </is>
      </c>
      <c r="G4">
        <f>IFERROR(VLOOKUP(A4,fullrosterCWLroles!$A$1:$B$300,2,FALSE),0)</f>
        <v/>
      </c>
      <c r="N4" s="21" t="inlineStr">
        <is>
          <t>Legendary Monks</t>
        </is>
      </c>
      <c r="O4" s="18">
        <f>COUNTIFS($D:$D,"=3",$F:$F,"Legendary Monks")</f>
        <v/>
      </c>
      <c r="P4" s="18">
        <f>COUNTIFS($D:$D,"=4",$F:$F,"Legendary Monks")</f>
        <v/>
      </c>
      <c r="Q4" s="18">
        <f>COUNTIFS($D:$D,"=5",$F:$F,"Legendary Monks")</f>
        <v/>
      </c>
      <c r="R4" s="18">
        <f>COUNTIFS($D:$D,"=6",$F:$F,"Legendary Monks")</f>
        <v/>
      </c>
      <c r="S4" s="18">
        <f>COUNTIFS($D:$D,"=7",$F:$F,"Legendary Monks")</f>
        <v/>
      </c>
      <c r="T4" s="18">
        <f>COUNTIFS($D:$D,"=8",$F:$F,"Legendary Monks")</f>
        <v/>
      </c>
      <c r="U4" s="18">
        <f>COUNTIFS($D:$D,"=9",$F:$F,"Legendary Monks")</f>
        <v/>
      </c>
      <c r="V4" s="18">
        <f>COUNTIFS($D:$D,"=10",$F:$F,"Legendary Monks")</f>
        <v/>
      </c>
      <c r="W4" s="18">
        <f>COUNTIFS($D:$D,"=11",$F:$F,"Legendary Monks")</f>
        <v/>
      </c>
      <c r="X4" s="18">
        <f>COUNTIFS($D:$D,"=12",$F:$F,"Legendary Monks")</f>
        <v/>
      </c>
      <c r="Y4" s="18">
        <f>COUNTIFS($D:$D,"=13",$F:$F,"Legendary Monks")</f>
        <v/>
      </c>
      <c r="Z4" s="18">
        <f>COUNTIFS($D:$D,"=14",$F:$F,"Legendary Monks")</f>
        <v/>
      </c>
      <c r="AA4" s="18">
        <f>COUNTIFS($D:$D,"=14",$F:$F,"Legendary Monks")</f>
        <v/>
      </c>
    </row>
    <row r="5">
      <c r="A5" t="inlineStr">
        <is>
          <t>#98P0GPCQC</t>
        </is>
      </c>
      <c r="B5" t="inlineStr">
        <is>
          <t>Baby Dragon</t>
        </is>
      </c>
      <c r="C5" t="inlineStr">
        <is>
          <t>Co-Leader</t>
        </is>
      </c>
      <c r="D5" t="n">
        <v>14</v>
      </c>
      <c r="E5" t="inlineStr">
        <is>
          <t>Champion League III</t>
        </is>
      </c>
      <c r="F5" t="inlineStr">
        <is>
          <t>Legendary Monks</t>
        </is>
      </c>
      <c r="G5">
        <f>IFERROR(VLOOKUP(A5,fullrosterCWLroles!$A$1:$B$300,2,FALSE),0)</f>
        <v/>
      </c>
      <c r="N5" s="21" t="inlineStr">
        <is>
          <t>Golden Clan</t>
        </is>
      </c>
      <c r="O5" s="18">
        <f>COUNTIFS($D:$D,"=3",$F:$F,"Golden Clan")</f>
        <v/>
      </c>
      <c r="P5" s="18">
        <f>COUNTIFS($D:$D,"=4",$F:$F,"Golden Clan")</f>
        <v/>
      </c>
      <c r="Q5" s="18">
        <f>COUNTIFS($D:$D,"=5",$F:$F,"Golden Clan")</f>
        <v/>
      </c>
      <c r="R5" s="18">
        <f>COUNTIFS($D:$D,"=6",$F:$F,"Golden Clan")</f>
        <v/>
      </c>
      <c r="S5" s="18">
        <f>COUNTIFS($D:$D,"=7",$F:$F,"Golden Clan")</f>
        <v/>
      </c>
      <c r="T5" s="18">
        <f>COUNTIFS($D:$D,"=8",$F:$F,"Golden Clan")</f>
        <v/>
      </c>
      <c r="U5" s="18">
        <f>COUNTIFS($D:$D,"=9",$F:$F,"Golden Clan")</f>
        <v/>
      </c>
      <c r="V5" s="18">
        <f>COUNTIFS($D:$D,"=10",$F:$F,"Golden Clan")</f>
        <v/>
      </c>
      <c r="W5" s="18">
        <f>COUNTIFS($D:$D,"=11",$F:$F,"Golden Clan")</f>
        <v/>
      </c>
      <c r="X5" s="18">
        <f>COUNTIFS($D:$D,"=12",$F:$F,"Golden Clan")</f>
        <v/>
      </c>
      <c r="Y5" s="18">
        <f>COUNTIFS($D:$D,"=13",$F:$F,"Golden Clan")</f>
        <v/>
      </c>
      <c r="Z5" s="18">
        <f>COUNTIFS($D:$D,"=14",$F:$F,"Golden Clan")</f>
        <v/>
      </c>
      <c r="AA5" s="18">
        <f>COUNTIFS($D:$D,"=14",$F:$F,"Golden Clan")</f>
        <v/>
      </c>
    </row>
    <row r="6">
      <c r="A6" t="inlineStr">
        <is>
          <t>#82RPPRU9J</t>
        </is>
      </c>
      <c r="B6" t="inlineStr">
        <is>
          <t>joyel</t>
        </is>
      </c>
      <c r="C6" t="inlineStr">
        <is>
          <t>Elder</t>
        </is>
      </c>
      <c r="D6" t="n">
        <v>12</v>
      </c>
      <c r="E6" t="inlineStr">
        <is>
          <t>Master League I</t>
        </is>
      </c>
      <c r="F6" t="inlineStr">
        <is>
          <t>Legendary Monks</t>
        </is>
      </c>
      <c r="G6">
        <f>IFERROR(VLOOKUP(A6,fullrosterCWLroles!$A$1:$B$300,2,FALSE),0)</f>
        <v/>
      </c>
      <c r="N6" s="21" t="inlineStr">
        <is>
          <t>Dark Matter</t>
        </is>
      </c>
      <c r="O6" s="18">
        <f>COUNTIFS($D:$D,"=3",$F:$F,"Dark Matter")</f>
        <v/>
      </c>
      <c r="P6" s="18">
        <f>COUNTIFS($D:$D,"=4",$F:$F,"Dark Matter")</f>
        <v/>
      </c>
      <c r="Q6" s="18">
        <f>COUNTIFS($D:$D,"=5",$F:$F,"Dark Matter")</f>
        <v/>
      </c>
      <c r="R6" s="18">
        <f>COUNTIFS($D:$D,"=6",$F:$F,"Dark Matter")</f>
        <v/>
      </c>
      <c r="S6" s="18">
        <f>COUNTIFS($D:$D,"=7",$F:$F,"Dark Matter")</f>
        <v/>
      </c>
      <c r="T6" s="18">
        <f>COUNTIFS($D:$D,"=8",$F:$F,"Dark Matter")</f>
        <v/>
      </c>
      <c r="U6" s="18">
        <f>COUNTIFS($D:$D,"=9",$F:$F,"Dark Matter")</f>
        <v/>
      </c>
      <c r="V6" s="18">
        <f>COUNTIFS($D:$D,"=10",$F:$F,"Dark Matter")</f>
        <v/>
      </c>
      <c r="W6" s="18">
        <f>COUNTIFS($D:$D,"=11",$F:$F,"Dark Matter")</f>
        <v/>
      </c>
      <c r="X6" s="18">
        <f>COUNTIFS($D:$D,"12",$F:$F,"Dark Matter")</f>
        <v/>
      </c>
      <c r="Y6" s="18">
        <f>COUNTIFS($D:$D,"=13",$F:$F,"Dark Matter")</f>
        <v/>
      </c>
      <c r="Z6" s="18">
        <f>COUNTIFS($D:$D,"=14",$F:$F,"Dark Matter")</f>
        <v/>
      </c>
      <c r="AA6" s="18">
        <f>COUNTIFS($D:$D,"=14",$F:$F,"Dark Matter")</f>
        <v/>
      </c>
    </row>
    <row r="7">
      <c r="A7" t="inlineStr">
        <is>
          <t>#22Q8Y2CU9</t>
        </is>
      </c>
      <c r="B7" t="inlineStr">
        <is>
          <t>Willy</t>
        </is>
      </c>
      <c r="C7" t="inlineStr">
        <is>
          <t>Member</t>
        </is>
      </c>
      <c r="D7" t="n">
        <v>10</v>
      </c>
      <c r="E7" t="inlineStr">
        <is>
          <t>Crystal League II</t>
        </is>
      </c>
      <c r="F7" t="inlineStr">
        <is>
          <t>Legendary Monks</t>
        </is>
      </c>
      <c r="G7">
        <f>IFERROR(VLOOKUP(A7,fullrosterCWLroles!$A$1:$B$300,2,FALSE),0)</f>
        <v/>
      </c>
      <c r="N7" s="21" t="inlineStr">
        <is>
          <t>Wookies</t>
        </is>
      </c>
      <c r="O7" s="18">
        <f>COUNTIFS($D:$D,"=3",$F:$F,"Wookies")</f>
        <v/>
      </c>
      <c r="P7" s="18">
        <f>COUNTIFS($D:$D,"=4",$F:$F,"Wookies")</f>
        <v/>
      </c>
      <c r="Q7" s="18">
        <f>COUNTIFS($D:$D,"=5",$F:$F,"Wookies")</f>
        <v/>
      </c>
      <c r="R7" s="18">
        <f>COUNTIFS($D:$D,"=6",$F:$F,"Wookies")</f>
        <v/>
      </c>
      <c r="S7" s="18">
        <f>COUNTIFS($D:$D,"=7",$F:$F,"Wookies")</f>
        <v/>
      </c>
      <c r="T7" s="18">
        <f>COUNTIFS($D:$D,"=8",$F:$F,"Wookies")</f>
        <v/>
      </c>
      <c r="U7" s="18">
        <f>COUNTIFS($D:$D,"=9",$F:$F,"Wookies")</f>
        <v/>
      </c>
      <c r="V7" s="18">
        <f>COUNTIFS($D:$D,"=10",$F:$F,"Wookies")</f>
        <v/>
      </c>
      <c r="W7" s="18">
        <f>COUNTIFS($D:$D,"=11",$F:$F,"Wookies")</f>
        <v/>
      </c>
      <c r="X7" s="18">
        <f>COUNTIFS($D:$D,"=12",$F:$F,"Wookies")</f>
        <v/>
      </c>
      <c r="Y7" s="18">
        <f>COUNTIFS($D:$D,"=13",$F:$F,"Wookies")</f>
        <v/>
      </c>
      <c r="Z7" s="18">
        <f>COUNTIFS($D:$D,"=14",$F:$F,"Wookies")</f>
        <v/>
      </c>
      <c r="AA7" s="18">
        <f>COUNTIFS($D:$D,"=14",$F:$F,"Wookies")</f>
        <v/>
      </c>
    </row>
    <row r="8">
      <c r="A8" t="inlineStr">
        <is>
          <t>#YCQCP0U02</t>
        </is>
      </c>
      <c r="B8" t="inlineStr">
        <is>
          <t>Mnoon</t>
        </is>
      </c>
      <c r="C8" t="inlineStr">
        <is>
          <t>Member</t>
        </is>
      </c>
      <c r="D8" t="n">
        <v>9</v>
      </c>
      <c r="E8" t="inlineStr">
        <is>
          <t>Crystal League III</t>
        </is>
      </c>
      <c r="F8" t="inlineStr">
        <is>
          <t>Legendary Monks</t>
        </is>
      </c>
      <c r="G8">
        <f>IFERROR(VLOOKUP(A8,fullrosterCWLroles!$A$1:$B$300,2,FALSE),0)</f>
        <v/>
      </c>
      <c r="N8" s="21" t="inlineStr">
        <is>
          <t>Totals</t>
        </is>
      </c>
      <c r="O8" s="18">
        <f>SUM(O3:O7)</f>
        <v/>
      </c>
      <c r="P8" s="18">
        <f>SUM(P3:P7)</f>
        <v/>
      </c>
      <c r="Q8" s="18">
        <f>SUM(Q3:Q7)</f>
        <v/>
      </c>
      <c r="R8" s="18">
        <f>SUM(R3:R7)</f>
        <v/>
      </c>
      <c r="S8" s="18">
        <f>SUM(S3:S7)</f>
        <v/>
      </c>
      <c r="T8" s="10">
        <f>SUM(T3:T7)</f>
        <v/>
      </c>
      <c r="U8" s="10">
        <f>SUM(U3:U7)</f>
        <v/>
      </c>
      <c r="V8" s="18">
        <f>SUM(V3:V7)</f>
        <v/>
      </c>
      <c r="W8" s="18">
        <f>SUM(W3:W7)</f>
        <v/>
      </c>
      <c r="X8" s="18">
        <f>SUM(X3:X7)</f>
        <v/>
      </c>
      <c r="Y8" s="18">
        <f>SUM(Y3:Y7)</f>
        <v/>
      </c>
      <c r="Z8" s="18">
        <f>SUM(Z3:Z7)</f>
        <v/>
      </c>
      <c r="AA8" s="18">
        <f>SUM(AA3:AA7)</f>
        <v/>
      </c>
    </row>
    <row r="9">
      <c r="A9" t="inlineStr">
        <is>
          <t>#8PP29PLC8</t>
        </is>
      </c>
      <c r="B9" t="inlineStr">
        <is>
          <t>Onahole</t>
        </is>
      </c>
      <c r="C9" t="inlineStr">
        <is>
          <t>Co-Leader</t>
        </is>
      </c>
      <c r="D9" t="n">
        <v>10</v>
      </c>
      <c r="E9" t="inlineStr">
        <is>
          <t>Crystal League III</t>
        </is>
      </c>
      <c r="F9" t="inlineStr">
        <is>
          <t>Legendary Monks</t>
        </is>
      </c>
      <c r="G9">
        <f>IFERROR(VLOOKUP(A9,fullrosterCWLroles!$A$1:$B$300,2,FALSE),0)</f>
        <v/>
      </c>
      <c r="T9" s="11" t="inlineStr">
        <is>
          <t>Total</t>
        </is>
      </c>
      <c r="U9" s="12">
        <f>SUM(O8:AA8)</f>
        <v/>
      </c>
    </row>
    <row r="10">
      <c r="A10" t="inlineStr">
        <is>
          <t>#9C2QLPYLC</t>
        </is>
      </c>
      <c r="B10" t="inlineStr">
        <is>
          <t>Joyel!!</t>
        </is>
      </c>
      <c r="C10" t="inlineStr">
        <is>
          <t>Member</t>
        </is>
      </c>
      <c r="D10" t="n">
        <v>10</v>
      </c>
      <c r="E10" t="inlineStr">
        <is>
          <t>Crystal League III</t>
        </is>
      </c>
      <c r="F10" t="inlineStr">
        <is>
          <t>Legendary Monks</t>
        </is>
      </c>
      <c r="G10">
        <f>IFERROR(VLOOKUP(A10,fullrosterCWLroles!$A$1:$B$300,2,FALSE),0)</f>
        <v/>
      </c>
      <c r="I10" s="18" t="inlineStr">
        <is>
          <t>For 15 or 30</t>
        </is>
      </c>
      <c r="J10" s="19" t="n"/>
      <c r="K10" s="19" t="n"/>
      <c r="L10" s="20" t="n"/>
      <c r="N10" s="21" t="inlineStr">
        <is>
          <t>Possible combos</t>
        </is>
      </c>
      <c r="O10" s="18" t="inlineStr">
        <is>
          <t># of THs</t>
        </is>
      </c>
      <c r="P10" s="16" t="n">
        <v>15</v>
      </c>
      <c r="Q10" s="18" t="n">
        <v>30</v>
      </c>
      <c r="S10" s="12" t="inlineStr">
        <is>
          <t>Last Season</t>
        </is>
      </c>
      <c r="T10" s="12" t="n"/>
    </row>
    <row r="11">
      <c r="A11" t="inlineStr">
        <is>
          <t>#LVQ0C20U2</t>
        </is>
      </c>
      <c r="B11" t="inlineStr">
        <is>
          <t>Bot ryze</t>
        </is>
      </c>
      <c r="C11" t="inlineStr">
        <is>
          <t>Member</t>
        </is>
      </c>
      <c r="D11" t="n">
        <v>9</v>
      </c>
      <c r="E11" t="inlineStr">
        <is>
          <t>Crystal League III</t>
        </is>
      </c>
      <c r="F11" t="inlineStr">
        <is>
          <t>Legendary Monks</t>
        </is>
      </c>
      <c r="G11">
        <f>IFERROR(VLOOKUP(A11,fullrosterCWLroles!$A$1:$B$300,2,FALSE),0)</f>
        <v/>
      </c>
      <c r="I11" s="21" t="inlineStr">
        <is>
          <t>Color</t>
        </is>
      </c>
      <c r="J11" s="21" t="inlineStr">
        <is>
          <t>Meaning</t>
        </is>
      </c>
      <c r="K11" s="19" t="n"/>
      <c r="L11" s="20" t="n"/>
      <c r="N11" s="21" t="inlineStr">
        <is>
          <t>TH13&amp;14</t>
        </is>
      </c>
      <c r="O11" s="18">
        <f>SUM(Y3:Y7)</f>
        <v/>
      </c>
      <c r="P11" s="16">
        <f>_xlfn.IFS(O11=15,"Green",O11&lt;15,"Red",O11&gt;18,"Look-&gt;")</f>
        <v/>
      </c>
      <c r="Q11" s="18">
        <f>_xlfn.IFS(P11="Red","",O11&lt;29,"Tile",O11&gt;33,"Over",O11&gt;31,"Within",O11=30,"Green")</f>
        <v/>
      </c>
      <c r="S11" s="12" t="n"/>
      <c r="T11" s="12" t="n"/>
    </row>
    <row r="12">
      <c r="A12" t="inlineStr">
        <is>
          <t>#LLC20U2PG</t>
        </is>
      </c>
      <c r="B12" t="inlineStr">
        <is>
          <t>dk</t>
        </is>
      </c>
      <c r="C12" t="inlineStr">
        <is>
          <t>Member</t>
        </is>
      </c>
      <c r="D12" t="n">
        <v>9</v>
      </c>
      <c r="E12" t="inlineStr">
        <is>
          <t>Gold League I</t>
        </is>
      </c>
      <c r="F12" t="inlineStr">
        <is>
          <t>Legendary Monks</t>
        </is>
      </c>
      <c r="G12">
        <f>IFERROR(VLOOKUP(A12,fullrosterCWLroles!$A$1:$B$300,2,FALSE),0)</f>
        <v/>
      </c>
      <c r="I12" s="2" t="inlineStr">
        <is>
          <t>Red</t>
        </is>
      </c>
      <c r="J12" s="18" t="inlineStr">
        <is>
          <t>Not enough for 15 war</t>
        </is>
      </c>
      <c r="K12" s="19" t="n"/>
      <c r="L12" s="20" t="n"/>
      <c r="N12" s="21" t="inlineStr">
        <is>
          <t>Rushed 13+12</t>
        </is>
      </c>
      <c r="O12" s="18">
        <f>SUM(AA3:AA7)+SUM(X3:X7)</f>
        <v/>
      </c>
      <c r="P12" s="16">
        <f>_xlfn.IFS(O12=15,"Green",O12&lt;15,"Red",O12&gt;18,"Look-&gt;")</f>
        <v/>
      </c>
      <c r="Q12" s="18">
        <f>_xlfn.IFS(P12="Red","",O12&lt;29,"Tile",O12&gt;33,"Over",O12&gt;31,"Within",O12=30,"Green")</f>
        <v/>
      </c>
      <c r="S12" s="12" t="n"/>
      <c r="T12" s="12" t="n"/>
    </row>
    <row r="13">
      <c r="A13" t="inlineStr">
        <is>
          <t>#2C9LR9P2Q</t>
        </is>
      </c>
      <c r="B13" t="inlineStr">
        <is>
          <t>Kiwi</t>
        </is>
      </c>
      <c r="C13" t="inlineStr">
        <is>
          <t>Member</t>
        </is>
      </c>
      <c r="D13" t="n">
        <v>12</v>
      </c>
      <c r="E13" t="inlineStr">
        <is>
          <t>Gold League I</t>
        </is>
      </c>
      <c r="F13" t="inlineStr">
        <is>
          <t>Legendary Monks</t>
        </is>
      </c>
      <c r="G13">
        <f>IFERROR(VLOOKUP(A13,fullrosterCWLroles!$A$1:$B$300,2,FALSE),0)</f>
        <v/>
      </c>
      <c r="I13" s="3" t="inlineStr">
        <is>
          <t>Within</t>
        </is>
      </c>
      <c r="J13" s="18" t="inlineStr">
        <is>
          <t>Within limits for 30 war</t>
        </is>
      </c>
      <c r="K13" s="19" t="n"/>
      <c r="L13" s="20" t="n"/>
      <c r="N13" s="21" t="inlineStr">
        <is>
          <t>SF 10s and 11s with LM 9s</t>
        </is>
      </c>
      <c r="O13" s="18">
        <f>SUM(V3:W3)+SUM(U4)</f>
        <v/>
      </c>
      <c r="P13" s="16">
        <f>_xlfn.IFS(O13=15,"Green",O13&lt;15,"Red",O13&gt;18,"Look-&gt;")</f>
        <v/>
      </c>
      <c r="Q13" s="18">
        <f>_xlfn.IFS(P13="Red","",O13&lt;29,"Tile",O13&gt;33,"Over",O13&gt;31,"Within",O13=30,"Green")</f>
        <v/>
      </c>
      <c r="S13" s="12" t="n"/>
      <c r="T13" s="12" t="n"/>
    </row>
    <row r="14">
      <c r="A14" t="inlineStr">
        <is>
          <t>#2JQGJ8LU9</t>
        </is>
      </c>
      <c r="B14" t="inlineStr">
        <is>
          <t>Trap Master</t>
        </is>
      </c>
      <c r="C14" t="inlineStr">
        <is>
          <t>Member</t>
        </is>
      </c>
      <c r="D14" t="n">
        <v>10</v>
      </c>
      <c r="E14" t="inlineStr">
        <is>
          <t>Gold League I</t>
        </is>
      </c>
      <c r="F14" t="inlineStr">
        <is>
          <t>Legendary Monks</t>
        </is>
      </c>
      <c r="G14">
        <f>IFERROR(VLOOKUP(A14,fullrosterCWLroles!$A$1:$B$300,2,FALSE),0)</f>
        <v/>
      </c>
      <c r="I14" s="4" t="inlineStr">
        <is>
          <t>Green</t>
        </is>
      </c>
      <c r="J14" s="18" t="inlineStr">
        <is>
          <t>Exact req for 15 or 30</t>
        </is>
      </c>
      <c r="K14" s="19" t="n"/>
      <c r="L14" s="20" t="n"/>
      <c r="N14" s="21" t="inlineStr">
        <is>
          <t xml:space="preserve"> DM/LM 10s and 11s with SF 9s</t>
        </is>
      </c>
      <c r="O14" s="18">
        <f>SUM(V4+V6)+SUM(W4+W6)+U3</f>
        <v/>
      </c>
      <c r="P14" s="16">
        <f>_xlfn.IFS(O14=15,"Green",O14&lt;15,"Red",O14&gt;18,"Look-&gt;")</f>
        <v/>
      </c>
      <c r="Q14" s="18">
        <f>_xlfn.IFS(P14="Red","",O14&lt;29,"Tile",O14&gt;33,"Over",O14&gt;31,"Within",O14=30,"Green")</f>
        <v/>
      </c>
      <c r="S14" s="12" t="n"/>
      <c r="T14" s="12" t="n"/>
    </row>
    <row r="15">
      <c r="A15" t="inlineStr">
        <is>
          <t>#Q0PYP8U0V</t>
        </is>
      </c>
      <c r="B15" t="inlineStr">
        <is>
          <t>Beyond</t>
        </is>
      </c>
      <c r="C15" t="inlineStr">
        <is>
          <t>Elder</t>
        </is>
      </c>
      <c r="D15" t="n">
        <v>8</v>
      </c>
      <c r="E15" t="inlineStr">
        <is>
          <t>Gold League II</t>
        </is>
      </c>
      <c r="F15" t="inlineStr">
        <is>
          <t>Legendary Monks</t>
        </is>
      </c>
      <c r="G15">
        <f>IFERROR(VLOOKUP(A15,fullrosterCWLroles!$A$1:$B$300,2,FALSE),0)</f>
        <v/>
      </c>
      <c r="I15" s="18" t="n"/>
      <c r="J15" s="19" t="n"/>
      <c r="K15" s="19" t="n"/>
      <c r="L15" s="20" t="n"/>
      <c r="N15" s="21" t="inlineStr">
        <is>
          <t>ALL TH7+8</t>
        </is>
      </c>
      <c r="O15" s="18">
        <f>SUM(S3:T7)</f>
        <v/>
      </c>
      <c r="P15" s="16">
        <f>_xlfn.IFS(O15=15,"Green",O15&lt;15,"Red",O15&gt;18,"Look-&gt;")</f>
        <v/>
      </c>
      <c r="Q15" s="18">
        <f>_xlfn.IFS(P15="Red","",O15&lt;29,"Tile",O15&gt;33,"Over",O15&gt;31,"Within",O15=30,"Green")</f>
        <v/>
      </c>
      <c r="S15" s="12" t="n"/>
      <c r="T15" s="12" t="n"/>
    </row>
    <row r="16">
      <c r="A16" t="inlineStr">
        <is>
          <t>#Q08UPC0G</t>
        </is>
      </c>
      <c r="B16" t="inlineStr">
        <is>
          <t>curtickle</t>
        </is>
      </c>
      <c r="C16" t="inlineStr">
        <is>
          <t>Member</t>
        </is>
      </c>
      <c r="D16" t="n">
        <v>9</v>
      </c>
      <c r="E16" t="inlineStr">
        <is>
          <t>Gold League II</t>
        </is>
      </c>
      <c r="F16" t="inlineStr">
        <is>
          <t>Legendary Monks</t>
        </is>
      </c>
      <c r="G16">
        <f>IFERROR(VLOOKUP(A16,fullrosterCWLroles!$A$1:$B$300,2,FALSE),0)</f>
        <v/>
      </c>
      <c r="I16" s="5" t="inlineStr">
        <is>
          <t>Tile</t>
        </is>
      </c>
      <c r="J16" s="18" t="inlineStr">
        <is>
          <t>Between 15 and 30</t>
        </is>
      </c>
      <c r="K16" s="19" t="n"/>
      <c r="L16" s="20" t="n"/>
      <c r="N16" s="21" t="inlineStr">
        <is>
          <t>TH7 + 8 + 9</t>
        </is>
      </c>
      <c r="O16" s="18">
        <f>SUM(S3:U7)</f>
        <v/>
      </c>
      <c r="P16" s="16">
        <f>_xlfn.IFS(O16=15,"Green",O16&lt;15,"Red",O16&gt;18,"Look-&gt;")</f>
        <v/>
      </c>
      <c r="Q16" s="18">
        <f>_xlfn.IFS(P16="Red","",O16&lt;29,"Tile",O16&gt;33,"Over",O16&gt;31,"Within",O16=30,"Green")</f>
        <v/>
      </c>
      <c r="S16" s="12" t="n"/>
      <c r="T16" s="12" t="n"/>
    </row>
    <row r="17">
      <c r="A17" t="inlineStr">
        <is>
          <t>#Y8QUY2LLQ</t>
        </is>
      </c>
      <c r="B17" t="inlineStr">
        <is>
          <t>marbear</t>
        </is>
      </c>
      <c r="C17" t="inlineStr">
        <is>
          <t>Member</t>
        </is>
      </c>
      <c r="D17" t="n">
        <v>9</v>
      </c>
      <c r="E17" t="inlineStr">
        <is>
          <t>Gold League II</t>
        </is>
      </c>
      <c r="F17" t="inlineStr">
        <is>
          <t>Legendary Monks</t>
        </is>
      </c>
      <c r="G17">
        <f>IFERROR(VLOOKUP(A17,fullrosterCWLroles!$A$1:$B$300,2,FALSE),0)</f>
        <v/>
      </c>
      <c r="I17" s="6" t="inlineStr">
        <is>
          <t>Over</t>
        </is>
      </c>
      <c r="J17" s="18" t="inlineStr">
        <is>
          <t>Over 33</t>
        </is>
      </c>
      <c r="K17" s="19" t="n"/>
      <c r="L17" s="20" t="n"/>
      <c r="N17" s="21" t="inlineStr">
        <is>
          <t>TH13D &amp; 14</t>
        </is>
      </c>
      <c r="O17" s="7">
        <f>COUNTIFS(F:F,N3,G:G,$N21)</f>
        <v/>
      </c>
    </row>
    <row r="18">
      <c r="A18" t="inlineStr">
        <is>
          <t>#Y9LCJP8LQ</t>
        </is>
      </c>
      <c r="B18" t="inlineStr">
        <is>
          <t>Gutti Guy 2</t>
        </is>
      </c>
      <c r="C18" t="inlineStr">
        <is>
          <t>Member</t>
        </is>
      </c>
      <c r="D18" t="n">
        <v>9</v>
      </c>
      <c r="E18" t="inlineStr">
        <is>
          <t>Unranked</t>
        </is>
      </c>
      <c r="F18" t="inlineStr">
        <is>
          <t>Legendary Monks</t>
        </is>
      </c>
      <c r="G18">
        <f>IFERROR(VLOOKUP(A18,fullrosterCWLroles!$A$1:$B$300,2,FALSE),0)</f>
        <v/>
      </c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</row>
    <row r="19">
      <c r="A19" t="inlineStr">
        <is>
          <t>#Q89UJYRV0</t>
        </is>
      </c>
      <c r="B19" t="inlineStr">
        <is>
          <t>DarkLight</t>
        </is>
      </c>
      <c r="C19" t="inlineStr">
        <is>
          <t>Member</t>
        </is>
      </c>
      <c r="D19" t="n">
        <v>9</v>
      </c>
      <c r="E19" t="inlineStr">
        <is>
          <t>Gold League III</t>
        </is>
      </c>
      <c r="F19" t="inlineStr">
        <is>
          <t>Legendary Monks</t>
        </is>
      </c>
      <c r="G19">
        <f>IFERROR(VLOOKUP(A19,fullrosterCWLroles!$A$1:$B$300,2,FALSE),0)</f>
        <v/>
      </c>
      <c r="N19" s="9" t="inlineStr">
        <is>
          <t>Roles by Town Hall</t>
        </is>
      </c>
      <c r="O19" s="9" t="n">
        <v>3</v>
      </c>
      <c r="P19" s="9" t="n">
        <v>4</v>
      </c>
      <c r="Q19" s="9" t="n">
        <v>5</v>
      </c>
      <c r="R19" s="9" t="n">
        <v>6</v>
      </c>
      <c r="S19" s="9" t="n">
        <v>7</v>
      </c>
      <c r="T19" s="9" t="n">
        <v>8</v>
      </c>
      <c r="U19" s="9" t="n">
        <v>9</v>
      </c>
      <c r="V19" s="9" t="n">
        <v>10</v>
      </c>
      <c r="W19" s="9" t="n">
        <v>11</v>
      </c>
      <c r="X19" s="9" t="n">
        <v>12</v>
      </c>
      <c r="Y19" s="9" t="n">
        <v>13</v>
      </c>
      <c r="Z19" s="9" t="n">
        <v>14</v>
      </c>
      <c r="AA19" s="9" t="inlineStr">
        <is>
          <t>13D/14</t>
        </is>
      </c>
    </row>
    <row r="20">
      <c r="A20" t="inlineStr">
        <is>
          <t>#LC02LYCL8</t>
        </is>
      </c>
      <c r="B20" t="inlineStr">
        <is>
          <t>Burns</t>
        </is>
      </c>
      <c r="C20" t="inlineStr">
        <is>
          <t>Member</t>
        </is>
      </c>
      <c r="D20" t="n">
        <v>9</v>
      </c>
      <c r="E20" t="inlineStr">
        <is>
          <t>Gold League III</t>
        </is>
      </c>
      <c r="F20" t="inlineStr">
        <is>
          <t>Legendary Monks</t>
        </is>
      </c>
      <c r="G20">
        <f>IFERROR(VLOOKUP(A20,fullrosterCWLroles!$A$1:$B$300,2,FALSE),0)</f>
        <v/>
      </c>
      <c r="N20" s="9" t="inlineStr">
        <is>
          <t>Attacker</t>
        </is>
      </c>
      <c r="O20" s="7">
        <f>COUNTIFS($D:$D,3,$G:$G,$N20)</f>
        <v/>
      </c>
      <c r="P20" s="7">
        <f>COUNTIFS($D:$D,4,$G:$G,$N20)</f>
        <v/>
      </c>
      <c r="Q20" s="7">
        <f>COUNTIFS($D:$D,5,$G:$G,$N20)</f>
        <v/>
      </c>
      <c r="R20" s="7">
        <f>COUNTIFS($D:$D,6,$G:$G,$N20)</f>
        <v/>
      </c>
      <c r="S20" s="7">
        <f>COUNTIFS($D:$D,7,$G:$G,$N20)</f>
        <v/>
      </c>
      <c r="T20" s="7">
        <f>COUNTIFS($D:$D,8,$G:$G,$N20)</f>
        <v/>
      </c>
      <c r="U20" s="7">
        <f>COUNTIFS($D:$D,9,$G:$G,$N20)</f>
        <v/>
      </c>
      <c r="V20" s="7">
        <f>COUNTIFS($D:$D,10,$G:$G,$N20)</f>
        <v/>
      </c>
      <c r="W20" s="7">
        <f>COUNTIFS($D:$D,11,$G:$G,$N20)</f>
        <v/>
      </c>
      <c r="X20" s="7">
        <f>COUNTIFS($D:$D,12,$G:$G,$N20)</f>
        <v/>
      </c>
      <c r="Y20" s="7">
        <f>COUNTIFS($D:$D,13,$G:$G,$N20)</f>
        <v/>
      </c>
      <c r="Z20" s="7">
        <f>COUNTIFS($D:$D,14,$G:$G,$N20)</f>
        <v/>
      </c>
      <c r="AA20" s="7">
        <f>COUNTIFS($D:$D,14,$G:$G,$N20)</f>
        <v/>
      </c>
    </row>
    <row r="21">
      <c r="A21" t="inlineStr">
        <is>
          <t>#LJCPUJYYC</t>
        </is>
      </c>
      <c r="B21" t="inlineStr">
        <is>
          <t>Murple</t>
        </is>
      </c>
      <c r="C21" t="inlineStr">
        <is>
          <t>Member</t>
        </is>
      </c>
      <c r="D21" t="n">
        <v>9</v>
      </c>
      <c r="E21" t="inlineStr">
        <is>
          <t>Gold League III</t>
        </is>
      </c>
      <c r="F21" t="inlineStr">
        <is>
          <t>Legendary Monks</t>
        </is>
      </c>
      <c r="G21">
        <f>IFERROR(VLOOKUP(A21,fullrosterCWLroles!$A$1:$B$300,2,FALSE),0)</f>
        <v/>
      </c>
      <c r="N21" s="9" t="inlineStr">
        <is>
          <t>Attacking Donor</t>
        </is>
      </c>
      <c r="O21" s="7">
        <f>COUNTIFS($D:$D,3,$G:$G,$N21)</f>
        <v/>
      </c>
      <c r="P21" s="7">
        <f>COUNTIFS($D:$D,4,$G:$G,$N21)</f>
        <v/>
      </c>
      <c r="Q21" s="7">
        <f>COUNTIFS($D:$D,5,$G:$G,$N21)</f>
        <v/>
      </c>
      <c r="R21" s="7">
        <f>COUNTIFS($D:$D,6,$G:$G,$N21)</f>
        <v/>
      </c>
      <c r="S21" s="7">
        <f>COUNTIFS($D:$D,7,$G:$G,$N21)</f>
        <v/>
      </c>
      <c r="T21" s="7">
        <f>COUNTIFS($D:$D,8,$G:$G,$N21)</f>
        <v/>
      </c>
      <c r="U21" s="7">
        <f>COUNTIFS($D:$D,9,$G:$G,$N21)</f>
        <v/>
      </c>
      <c r="V21" s="7">
        <f>COUNTIFS($D:$D,10,$G:$G,$N21)</f>
        <v/>
      </c>
      <c r="W21" s="7">
        <f>COUNTIFS($D:$D,11,$G:$G,$N21)</f>
        <v/>
      </c>
      <c r="X21" s="7">
        <f>COUNTIFS($D:$D,12,$G:$G,$N21)</f>
        <v/>
      </c>
      <c r="Y21" s="7">
        <f>COUNTIFS($D:$D,13,$G:$G,$N21)</f>
        <v/>
      </c>
      <c r="Z21" s="7">
        <f>COUNTIFS($D:$D,14,$G:$G,$N21)</f>
        <v/>
      </c>
      <c r="AA21" s="7">
        <f>COUNTIFS($D:$D,14,$G:$G,$N21)</f>
        <v/>
      </c>
    </row>
    <row r="22">
      <c r="A22" t="inlineStr">
        <is>
          <t>#LVQQG9JJV</t>
        </is>
      </c>
      <c r="B22" t="inlineStr">
        <is>
          <t>smooth-ie</t>
        </is>
      </c>
      <c r="C22" t="inlineStr">
        <is>
          <t>Member</t>
        </is>
      </c>
      <c r="D22" t="n">
        <v>8</v>
      </c>
      <c r="E22" t="inlineStr">
        <is>
          <t>Gold League III</t>
        </is>
      </c>
      <c r="F22" t="inlineStr">
        <is>
          <t>Legendary Monks</t>
        </is>
      </c>
      <c r="G22">
        <f>IFERROR(VLOOKUP(A22,fullrosterCWLroles!$A$1:$B$300,2,FALSE),0)</f>
        <v/>
      </c>
      <c r="N22" s="9" t="inlineStr">
        <is>
          <t>Backup</t>
        </is>
      </c>
      <c r="O22" s="7">
        <f>COUNTIFS($D:$D,3,$G:$G,$N22)</f>
        <v/>
      </c>
      <c r="P22" s="7">
        <f>COUNTIFS($D:$D,4,$G:$G,$N22)</f>
        <v/>
      </c>
      <c r="Q22" s="7">
        <f>COUNTIFS($D:$D,5,$G:$G,$N22)</f>
        <v/>
      </c>
      <c r="R22" s="7">
        <f>COUNTIFS($D:$D,6,$G:$G,$N22)</f>
        <v/>
      </c>
      <c r="S22" s="7">
        <f>COUNTIFS($D:$D,7,$G:$G,$N22)</f>
        <v/>
      </c>
      <c r="T22" s="7">
        <f>COUNTIFS($D:$D,8,$G:$G,$N22)</f>
        <v/>
      </c>
      <c r="U22" s="7">
        <f>COUNTIFS($D:$D,9,$G:$G,$N22)</f>
        <v/>
      </c>
      <c r="V22" s="7">
        <f>COUNTIFS($D:$D,10,$G:$G,$N22)</f>
        <v/>
      </c>
      <c r="W22" s="7">
        <f>COUNTIFS($D:$D,11,$G:$G,$N22)</f>
        <v/>
      </c>
      <c r="X22" s="7">
        <f>COUNTIFS($D:$D,12,$G:$G,$N22)</f>
        <v/>
      </c>
      <c r="Y22" s="7">
        <f>COUNTIFS($D:$D,13,$G:$G,$N22)</f>
        <v/>
      </c>
      <c r="Z22" s="7">
        <f>COUNTIFS($D:$D,14,$G:$G,$N22)</f>
        <v/>
      </c>
      <c r="AA22" s="7">
        <f>COUNTIFS($D:$D,14,$G:$G,$N22)</f>
        <v/>
      </c>
    </row>
    <row r="23">
      <c r="A23" t="inlineStr">
        <is>
          <t>#YRJ8YUVLU</t>
        </is>
      </c>
      <c r="B23" t="inlineStr">
        <is>
          <t>verbxtiim</t>
        </is>
      </c>
      <c r="C23" t="inlineStr">
        <is>
          <t>Member</t>
        </is>
      </c>
      <c r="D23" t="n">
        <v>8</v>
      </c>
      <c r="E23" t="inlineStr">
        <is>
          <t>Gold League III</t>
        </is>
      </c>
      <c r="F23" t="inlineStr">
        <is>
          <t>Legendary Monks</t>
        </is>
      </c>
      <c r="G23">
        <f>IFERROR(VLOOKUP(A23,fullrosterCWLroles!$A$1:$B$300,2,FALSE),0)</f>
        <v/>
      </c>
      <c r="N23" s="9" t="inlineStr">
        <is>
          <t>Backup Donor</t>
        </is>
      </c>
      <c r="O23" s="7">
        <f>COUNTIFS($D:$D,3,$G:$G,$N23)</f>
        <v/>
      </c>
      <c r="P23" s="7">
        <f>COUNTIFS($D:$D,4,$G:$G,$N23)</f>
        <v/>
      </c>
      <c r="Q23" s="7">
        <f>COUNTIFS($D:$D,5,$G:$G,$N23)</f>
        <v/>
      </c>
      <c r="R23" s="7">
        <f>COUNTIFS($D:$D,6,$G:$G,$N23)</f>
        <v/>
      </c>
      <c r="S23" s="7">
        <f>COUNTIFS($D:$D,7,$G:$G,$N23)</f>
        <v/>
      </c>
      <c r="T23" s="7">
        <f>COUNTIFS($D:$D,8,$G:$G,$N23)</f>
        <v/>
      </c>
      <c r="U23" s="7">
        <f>COUNTIFS($D:$D,9,$G:$G,$N23)</f>
        <v/>
      </c>
      <c r="V23" s="7">
        <f>COUNTIFS($D:$D,10,$G:$G,$N23)</f>
        <v/>
      </c>
      <c r="W23" s="7">
        <f>COUNTIFS($D:$D,11,$G:$G,$N23)</f>
        <v/>
      </c>
      <c r="X23" s="7">
        <f>COUNTIFS($D:$D,12,$G:$G,$N23)</f>
        <v/>
      </c>
      <c r="Y23" s="7">
        <f>COUNTIFS($D:$D,13,$G:$G,$N23)</f>
        <v/>
      </c>
      <c r="Z23" s="7">
        <f>COUNTIFS($D:$D,14,$G:$G,$N23)</f>
        <v/>
      </c>
      <c r="AA23" s="7">
        <f>COUNTIFS($D:$D,14,$G:$G,$N23)</f>
        <v/>
      </c>
    </row>
    <row r="24">
      <c r="A24" t="inlineStr">
        <is>
          <t>#LJVPQJCPV</t>
        </is>
      </c>
      <c r="B24" t="inlineStr">
        <is>
          <t>Sung Jin-Woo</t>
        </is>
      </c>
      <c r="C24" t="inlineStr">
        <is>
          <t>Member</t>
        </is>
      </c>
      <c r="D24" t="n">
        <v>8</v>
      </c>
      <c r="E24" t="inlineStr">
        <is>
          <t>Gold League III</t>
        </is>
      </c>
      <c r="F24" t="inlineStr">
        <is>
          <t>Legendary Monks</t>
        </is>
      </c>
      <c r="G24">
        <f>IFERROR(VLOOKUP(A24,fullrosterCWLroles!$A$1:$B$300,2,FALSE),0)</f>
        <v/>
      </c>
      <c r="N24" s="9" t="inlineStr">
        <is>
          <t>Backup Final</t>
        </is>
      </c>
      <c r="O24" s="7">
        <f>COUNTIFS($D:$D,3,$G:$G,$N24)</f>
        <v/>
      </c>
      <c r="P24" s="7">
        <f>COUNTIFS($D:$D,4,$G:$G,$N24)</f>
        <v/>
      </c>
      <c r="Q24" s="7">
        <f>COUNTIFS($D:$D,5,$G:$G,$N24)</f>
        <v/>
      </c>
      <c r="R24" s="7">
        <f>COUNTIFS($D:$D,6,$G:$G,$N24)</f>
        <v/>
      </c>
      <c r="S24" s="7">
        <f>COUNTIFS($D:$D,7,$G:$G,$N24)</f>
        <v/>
      </c>
      <c r="T24" s="7">
        <f>COUNTIFS($D:$D,8,$G:$G,$N24)</f>
        <v/>
      </c>
      <c r="U24" s="7">
        <f>COUNTIFS($D:$D,9,$G:$G,$N24)</f>
        <v/>
      </c>
      <c r="V24" s="7">
        <f>COUNTIFS($D:$D,10,$G:$G,$N24)</f>
        <v/>
      </c>
      <c r="W24" s="7">
        <f>COUNTIFS($D:$D,11,$G:$G,$N24)</f>
        <v/>
      </c>
      <c r="X24" s="7">
        <f>COUNTIFS($D:$D,12,$G:$G,$N24)</f>
        <v/>
      </c>
      <c r="Y24" s="7">
        <f>COUNTIFS($D:$D,13,$G:$G,$N24)</f>
        <v/>
      </c>
      <c r="Z24" s="7">
        <f>COUNTIFS($D:$D,14,$G:$G,$N24)</f>
        <v/>
      </c>
      <c r="AA24" s="7">
        <f>COUNTIFS($D:$D,14,$G:$G,$N24)</f>
        <v/>
      </c>
    </row>
    <row r="25">
      <c r="A25" t="inlineStr">
        <is>
          <t>#Q9CP8QJJR</t>
        </is>
      </c>
      <c r="B25" t="inlineStr">
        <is>
          <t>Kruptos</t>
        </is>
      </c>
      <c r="C25" t="inlineStr">
        <is>
          <t>Member</t>
        </is>
      </c>
      <c r="D25" t="n">
        <v>8</v>
      </c>
      <c r="E25" t="inlineStr">
        <is>
          <t>Gold League III</t>
        </is>
      </c>
      <c r="F25" t="inlineStr">
        <is>
          <t>Legendary Monks</t>
        </is>
      </c>
      <c r="G25">
        <f>IFERROR(VLOOKUP(A25,fullrosterCWLroles!$A$1:$B$300,2,FALSE),0)</f>
        <v/>
      </c>
      <c r="N25" s="9" t="inlineStr">
        <is>
          <t>Bench</t>
        </is>
      </c>
      <c r="O25" s="7">
        <f>COUNTIFS($D:$D,3,$G:$G,$N25)</f>
        <v/>
      </c>
      <c r="P25" s="7">
        <f>COUNTIFS($D:$D,4,$G:$G,$N25)</f>
        <v/>
      </c>
      <c r="Q25" s="7">
        <f>COUNTIFS($D:$D,5,$G:$G,$N25)</f>
        <v/>
      </c>
      <c r="R25" s="7">
        <f>COUNTIFS($D:$D,6,$G:$G,$N25)</f>
        <v/>
      </c>
      <c r="S25" s="7">
        <f>COUNTIFS($D:$D,7,$G:$G,$N25)</f>
        <v/>
      </c>
      <c r="T25" s="7">
        <f>COUNTIFS($D:$D,8,$G:$G,$N25)</f>
        <v/>
      </c>
      <c r="U25" s="7">
        <f>COUNTIFS($D:$D,9,$G:$G,$N25)</f>
        <v/>
      </c>
      <c r="V25" s="7">
        <f>COUNTIFS($D:$D,10,$G:$G,$N25)</f>
        <v/>
      </c>
      <c r="W25" s="7">
        <f>COUNTIFS($D:$D,11,$G:$G,$N25)</f>
        <v/>
      </c>
      <c r="X25" s="7">
        <f>COUNTIFS($D:$D,12,$G:$G,$N25)</f>
        <v/>
      </c>
      <c r="Y25" s="7">
        <f>COUNTIFS($D:$D,13,$G:$G,$N25)</f>
        <v/>
      </c>
      <c r="Z25" s="7">
        <f>COUNTIFS($D:$D,14,$G:$G,$N25)</f>
        <v/>
      </c>
      <c r="AA25" s="7">
        <f>COUNTIFS($D:$D,14,$G:$G,$N25)</f>
        <v/>
      </c>
    </row>
    <row r="26">
      <c r="A26" t="inlineStr">
        <is>
          <t>#L202YPUR8</t>
        </is>
      </c>
      <c r="B26" t="inlineStr">
        <is>
          <t>OGclashplayer</t>
        </is>
      </c>
      <c r="C26" t="inlineStr">
        <is>
          <t>Member</t>
        </is>
      </c>
      <c r="D26" t="n">
        <v>7</v>
      </c>
      <c r="E26" t="inlineStr">
        <is>
          <t>Gold League III</t>
        </is>
      </c>
      <c r="F26" t="inlineStr">
        <is>
          <t>Legendary Monks</t>
        </is>
      </c>
      <c r="G26">
        <f>IFERROR(VLOOKUP(A26,fullrosterCWLroles!$A$1:$B$300,2,FALSE),0)</f>
        <v/>
      </c>
      <c r="N26" s="9" t="inlineStr">
        <is>
          <t>Other</t>
        </is>
      </c>
      <c r="O26" s="7">
        <f>COUNTIFS($D:$D,3,$G:$G,$N26)</f>
        <v/>
      </c>
      <c r="P26" s="7">
        <f>COUNTIFS($D:$D,4,$G:$G,$N26)</f>
        <v/>
      </c>
      <c r="Q26" s="7">
        <f>COUNTIFS($D:$D,5,$G:$G,$N26)</f>
        <v/>
      </c>
      <c r="R26" s="7">
        <f>COUNTIFS($D:$D,6,$G:$G,$N26)</f>
        <v/>
      </c>
      <c r="S26" s="7">
        <f>COUNTIFS($D:$D,7,$G:$G,$N26)</f>
        <v/>
      </c>
      <c r="T26" s="7">
        <f>COUNTIFS($D:$D,8,$G:$G,$N26)</f>
        <v/>
      </c>
      <c r="U26" s="7">
        <f>COUNTIFS($D:$D,9,$G:$G,$N26)</f>
        <v/>
      </c>
      <c r="V26" s="7">
        <f>COUNTIFS($D:$D,10,$G:$G,$N26)</f>
        <v/>
      </c>
      <c r="W26" s="7">
        <f>COUNTIFS($D:$D,11,$G:$G,$N26)</f>
        <v/>
      </c>
      <c r="X26" s="7">
        <f>COUNTIFS($D:$D,12,$G:$G,$N26)</f>
        <v/>
      </c>
      <c r="Y26" s="7">
        <f>COUNTIFS($D:$D,13,$G:$G,$N26)</f>
        <v/>
      </c>
      <c r="Z26" s="7">
        <f>COUNTIFS($D:$D,14,$G:$G,$N26)</f>
        <v/>
      </c>
      <c r="AA26" s="7">
        <f>COUNTIFS($D:$D,14,$G:$G,$N26)</f>
        <v/>
      </c>
    </row>
    <row r="27">
      <c r="A27" t="inlineStr">
        <is>
          <t>#QY28G89RP</t>
        </is>
      </c>
      <c r="B27" t="inlineStr">
        <is>
          <t>verbadxmb</t>
        </is>
      </c>
      <c r="C27" t="inlineStr">
        <is>
          <t>Member</t>
        </is>
      </c>
      <c r="D27" t="n">
        <v>8</v>
      </c>
      <c r="E27" t="inlineStr">
        <is>
          <t>Silver League I</t>
        </is>
      </c>
      <c r="F27" t="inlineStr">
        <is>
          <t>Legendary Monks</t>
        </is>
      </c>
      <c r="G27">
        <f>IFERROR(VLOOKUP(A27,fullrosterCWLroles!$A$1:$B$300,2,FALSE),0)</f>
        <v/>
      </c>
      <c r="N27" s="8" t="n"/>
    </row>
    <row r="28">
      <c r="A28" t="inlineStr">
        <is>
          <t>#LUUYL909Y</t>
        </is>
      </c>
      <c r="B28" t="inlineStr">
        <is>
          <t>PENCIL</t>
        </is>
      </c>
      <c r="C28" t="inlineStr">
        <is>
          <t>Member</t>
        </is>
      </c>
      <c r="D28" t="n">
        <v>8</v>
      </c>
      <c r="E28" t="inlineStr">
        <is>
          <t>Silver League I</t>
        </is>
      </c>
      <c r="F28" t="inlineStr">
        <is>
          <t>Legendary Monks</t>
        </is>
      </c>
      <c r="G28">
        <f>IFERROR(VLOOKUP(A28,fullrosterCWLroles!$A$1:$B$300,2,FALSE),0)</f>
        <v/>
      </c>
    </row>
    <row r="29">
      <c r="A29" t="inlineStr">
        <is>
          <t>#LQCUQVPCL</t>
        </is>
      </c>
      <c r="B29" t="inlineStr">
        <is>
          <t>Diesel.905</t>
        </is>
      </c>
      <c r="C29" t="inlineStr">
        <is>
          <t>Member</t>
        </is>
      </c>
      <c r="D29" t="n">
        <v>8</v>
      </c>
      <c r="E29" t="inlineStr">
        <is>
          <t>Silver League I</t>
        </is>
      </c>
      <c r="F29" t="inlineStr">
        <is>
          <t>Legendary Monks</t>
        </is>
      </c>
      <c r="G29">
        <f>IFERROR(VLOOKUP(A29,fullrosterCWLroles!$A$1:$B$300,2,FALSE),0)</f>
        <v/>
      </c>
    </row>
    <row r="30">
      <c r="A30" t="inlineStr">
        <is>
          <t>#LVY22R28U</t>
        </is>
      </c>
      <c r="B30" t="inlineStr">
        <is>
          <t>KobraDangerKing</t>
        </is>
      </c>
      <c r="C30" t="inlineStr">
        <is>
          <t>Member</t>
        </is>
      </c>
      <c r="D30" t="n">
        <v>8</v>
      </c>
      <c r="E30" t="inlineStr">
        <is>
          <t>Silver League I</t>
        </is>
      </c>
      <c r="F30" t="inlineStr">
        <is>
          <t>Legendary Monks</t>
        </is>
      </c>
      <c r="G30">
        <f>IFERROR(VLOOKUP(A30,fullrosterCWLroles!$A$1:$B$300,2,FALSE),0)</f>
        <v/>
      </c>
    </row>
    <row r="31">
      <c r="A31" t="inlineStr">
        <is>
          <t>#YCPJCLV82</t>
        </is>
      </c>
      <c r="B31" t="inlineStr">
        <is>
          <t>Scarface</t>
        </is>
      </c>
      <c r="C31" t="inlineStr">
        <is>
          <t>Member</t>
        </is>
      </c>
      <c r="D31" t="n">
        <v>8</v>
      </c>
      <c r="E31" t="inlineStr">
        <is>
          <t>Silver League I</t>
        </is>
      </c>
      <c r="F31" t="inlineStr">
        <is>
          <t>Legendary Monks</t>
        </is>
      </c>
      <c r="G31">
        <f>IFERROR(VLOOKUP(A31,fullrosterCWLroles!$A$1:$B$300,2,FALSE),0)</f>
        <v/>
      </c>
    </row>
    <row r="32">
      <c r="A32" t="inlineStr">
        <is>
          <t>#Q2828PRLG</t>
        </is>
      </c>
      <c r="B32" t="inlineStr">
        <is>
          <t>Sprinter</t>
        </is>
      </c>
      <c r="C32" t="inlineStr">
        <is>
          <t>Member</t>
        </is>
      </c>
      <c r="D32" t="n">
        <v>8</v>
      </c>
      <c r="E32" t="inlineStr">
        <is>
          <t>Silver League I</t>
        </is>
      </c>
      <c r="F32" t="inlineStr">
        <is>
          <t>Legendary Monks</t>
        </is>
      </c>
      <c r="G32">
        <f>IFERROR(VLOOKUP(A32,fullrosterCWLroles!$A$1:$B$300,2,FALSE),0)</f>
        <v/>
      </c>
    </row>
    <row r="33">
      <c r="A33" t="inlineStr">
        <is>
          <t>#LYR9JGUYQ</t>
        </is>
      </c>
      <c r="B33" t="inlineStr">
        <is>
          <t>iopo</t>
        </is>
      </c>
      <c r="C33" t="inlineStr">
        <is>
          <t>Member</t>
        </is>
      </c>
      <c r="D33" t="n">
        <v>9</v>
      </c>
      <c r="E33" t="inlineStr">
        <is>
          <t>Silver League II</t>
        </is>
      </c>
      <c r="F33" t="inlineStr">
        <is>
          <t>Legendary Monks</t>
        </is>
      </c>
      <c r="G33">
        <f>IFERROR(VLOOKUP(A33,fullrosterCWLroles!$A$1:$B$300,2,FALSE),0)</f>
        <v/>
      </c>
    </row>
    <row r="34">
      <c r="A34" t="inlineStr">
        <is>
          <t>#Y0GLU0G9Y</t>
        </is>
      </c>
      <c r="B34" t="inlineStr">
        <is>
          <t>G.O.L.D.</t>
        </is>
      </c>
      <c r="C34" t="inlineStr">
        <is>
          <t>Member</t>
        </is>
      </c>
      <c r="D34" t="n">
        <v>8</v>
      </c>
      <c r="E34" t="inlineStr">
        <is>
          <t>Silver League I</t>
        </is>
      </c>
      <c r="F34" t="inlineStr">
        <is>
          <t>Legendary Monks</t>
        </is>
      </c>
      <c r="G34">
        <f>IFERROR(VLOOKUP(A34,fullrosterCWLroles!$A$1:$B$300,2,FALSE),0)</f>
        <v/>
      </c>
    </row>
    <row r="35">
      <c r="A35" t="inlineStr">
        <is>
          <t>#QYU0RRGJL</t>
        </is>
      </c>
      <c r="B35" t="inlineStr">
        <is>
          <t>laruee47</t>
        </is>
      </c>
      <c r="C35" t="inlineStr">
        <is>
          <t>Member</t>
        </is>
      </c>
      <c r="D35" t="n">
        <v>8</v>
      </c>
      <c r="E35" t="inlineStr">
        <is>
          <t>Silver League II</t>
        </is>
      </c>
      <c r="F35" t="inlineStr">
        <is>
          <t>Legendary Monks</t>
        </is>
      </c>
      <c r="G35">
        <f>IFERROR(VLOOKUP(A35,fullrosterCWLroles!$A$1:$B$300,2,FALSE),0)</f>
        <v/>
      </c>
    </row>
    <row r="36">
      <c r="A36" t="inlineStr">
        <is>
          <t>#Y9CP0YPC8</t>
        </is>
      </c>
      <c r="B36" t="inlineStr">
        <is>
          <t>marbabe</t>
        </is>
      </c>
      <c r="C36" t="inlineStr">
        <is>
          <t>Member</t>
        </is>
      </c>
      <c r="D36" t="n">
        <v>8</v>
      </c>
      <c r="E36" t="inlineStr">
        <is>
          <t>Silver League II</t>
        </is>
      </c>
      <c r="F36" t="inlineStr">
        <is>
          <t>Legendary Monks</t>
        </is>
      </c>
      <c r="G36">
        <f>IFERROR(VLOOKUP(A36,fullrosterCWLroles!$A$1:$B$300,2,FALSE),0)</f>
        <v/>
      </c>
    </row>
    <row r="37">
      <c r="A37" t="inlineStr">
        <is>
          <t>#P08LRYVYJ</t>
        </is>
      </c>
      <c r="B37" t="inlineStr">
        <is>
          <t>Chewi â­â­â­â­â­</t>
        </is>
      </c>
      <c r="C37" t="inlineStr">
        <is>
          <t>Leader</t>
        </is>
      </c>
      <c r="D37" t="n">
        <v>9</v>
      </c>
      <c r="E37" t="inlineStr">
        <is>
          <t>Silver League II</t>
        </is>
      </c>
      <c r="F37" t="inlineStr">
        <is>
          <t>Legendary Monks</t>
        </is>
      </c>
      <c r="G37">
        <f>IFERROR(VLOOKUP(A37,fullrosterCWLroles!$A$1:$B$300,2,FALSE),0)</f>
        <v/>
      </c>
    </row>
    <row r="38">
      <c r="A38" t="inlineStr">
        <is>
          <t>#Y02C9UUGQ</t>
        </is>
      </c>
      <c r="B38" t="inlineStr">
        <is>
          <t>âš¡ï¸Shockwaveâš¡ï¸</t>
        </is>
      </c>
      <c r="C38" t="inlineStr">
        <is>
          <t>Member</t>
        </is>
      </c>
      <c r="D38" t="n">
        <v>8</v>
      </c>
      <c r="E38" t="inlineStr">
        <is>
          <t>Silver League II</t>
        </is>
      </c>
      <c r="F38" t="inlineStr">
        <is>
          <t>Legendary Monks</t>
        </is>
      </c>
      <c r="G38">
        <f>IFERROR(VLOOKUP(A38,fullrosterCWLroles!$A$1:$B$300,2,FALSE),0)</f>
        <v/>
      </c>
    </row>
    <row r="39">
      <c r="A39" t="inlineStr">
        <is>
          <t>#Q09J8YQRQ</t>
        </is>
      </c>
      <c r="B39" t="inlineStr">
        <is>
          <t>darth marmar</t>
        </is>
      </c>
      <c r="C39" t="inlineStr">
        <is>
          <t>Member</t>
        </is>
      </c>
      <c r="D39" t="n">
        <v>7</v>
      </c>
      <c r="E39" t="inlineStr">
        <is>
          <t>Silver League II</t>
        </is>
      </c>
      <c r="F39" t="inlineStr">
        <is>
          <t>Legendary Monks</t>
        </is>
      </c>
      <c r="G39">
        <f>IFERROR(VLOOKUP(A39,fullrosterCWLroles!$A$1:$B$300,2,FALSE),0)</f>
        <v/>
      </c>
    </row>
    <row r="40">
      <c r="A40" t="inlineStr">
        <is>
          <t>#YRUR8VUL2</t>
        </is>
      </c>
      <c r="B40" t="inlineStr">
        <is>
          <t>Lil Willy</t>
        </is>
      </c>
      <c r="C40" t="inlineStr">
        <is>
          <t>Member</t>
        </is>
      </c>
      <c r="D40" t="n">
        <v>8</v>
      </c>
      <c r="E40" t="inlineStr">
        <is>
          <t>Silver League II</t>
        </is>
      </c>
      <c r="F40" t="inlineStr">
        <is>
          <t>Legendary Monks</t>
        </is>
      </c>
      <c r="G40">
        <f>IFERROR(VLOOKUP(A40,fullrosterCWLroles!$A$1:$B$300,2,FALSE),0)</f>
        <v/>
      </c>
    </row>
    <row r="41">
      <c r="A41" t="inlineStr">
        <is>
          <t>#LCQYULLVR</t>
        </is>
      </c>
      <c r="B41" t="inlineStr">
        <is>
          <t>Baby Dream</t>
        </is>
      </c>
      <c r="C41" t="inlineStr">
        <is>
          <t>Co-Leader</t>
        </is>
      </c>
      <c r="D41" t="n">
        <v>7</v>
      </c>
      <c r="E41" t="inlineStr">
        <is>
          <t>Silver League III</t>
        </is>
      </c>
      <c r="F41" t="inlineStr">
        <is>
          <t>Legendary Monks</t>
        </is>
      </c>
      <c r="G41">
        <f>IFERROR(VLOOKUP(A41,fullrosterCWLroles!$A$1:$B$300,2,FALSE),0)</f>
        <v/>
      </c>
    </row>
    <row r="42">
      <c r="A42" t="inlineStr">
        <is>
          <t>#PVVP028R8</t>
        </is>
      </c>
      <c r="B42" t="inlineStr">
        <is>
          <t>Come-Stayin</t>
        </is>
      </c>
      <c r="C42" t="inlineStr">
        <is>
          <t>Member</t>
        </is>
      </c>
      <c r="D42" t="n">
        <v>7</v>
      </c>
      <c r="E42" t="inlineStr">
        <is>
          <t>Silver League III</t>
        </is>
      </c>
      <c r="F42" t="inlineStr">
        <is>
          <t>Legendary Monks</t>
        </is>
      </c>
      <c r="G42">
        <f>IFERROR(VLOOKUP(A42,fullrosterCWLroles!$A$1:$B$300,2,FALSE),0)</f>
        <v/>
      </c>
    </row>
    <row r="43">
      <c r="A43" t="inlineStr">
        <is>
          <t>#LGPV08RLJ</t>
        </is>
      </c>
      <c r="B43" t="inlineStr">
        <is>
          <t>OUTTVT1ME</t>
        </is>
      </c>
      <c r="C43" t="inlineStr">
        <is>
          <t>Member</t>
        </is>
      </c>
      <c r="D43" t="n">
        <v>8</v>
      </c>
      <c r="E43" t="inlineStr">
        <is>
          <t>Silver League III</t>
        </is>
      </c>
      <c r="F43" t="inlineStr">
        <is>
          <t>Legendary Monks</t>
        </is>
      </c>
      <c r="G43">
        <f>IFERROR(VLOOKUP(A43,fullrosterCWLroles!$A$1:$B$300,2,FALSE),0)</f>
        <v/>
      </c>
    </row>
    <row r="44">
      <c r="A44" t="inlineStr">
        <is>
          <t>#LVJ0LPCU9</t>
        </is>
      </c>
      <c r="B44" t="inlineStr">
        <is>
          <t>âš”ï¸FC Warriorâš”ï¸</t>
        </is>
      </c>
      <c r="C44" t="inlineStr">
        <is>
          <t>Member</t>
        </is>
      </c>
      <c r="D44" t="n">
        <v>7</v>
      </c>
      <c r="E44" t="inlineStr">
        <is>
          <t>Silver League III</t>
        </is>
      </c>
      <c r="F44" t="inlineStr">
        <is>
          <t>Legendary Monks</t>
        </is>
      </c>
      <c r="G44">
        <f>IFERROR(VLOOKUP(A44,fullrosterCWLroles!$A$1:$B$300,2,FALSE),0)</f>
        <v/>
      </c>
    </row>
    <row r="45">
      <c r="A45" t="inlineStr">
        <is>
          <t>#PCQVY2RUJ</t>
        </is>
      </c>
      <c r="B45" t="inlineStr">
        <is>
          <t>Elixir</t>
        </is>
      </c>
      <c r="C45" t="inlineStr">
        <is>
          <t>Co-Leader</t>
        </is>
      </c>
      <c r="D45" t="n">
        <v>8</v>
      </c>
      <c r="E45" t="inlineStr">
        <is>
          <t>Silver League III</t>
        </is>
      </c>
      <c r="F45" t="inlineStr">
        <is>
          <t>Legendary Monks</t>
        </is>
      </c>
      <c r="G45">
        <f>IFERROR(VLOOKUP(A45,fullrosterCWLroles!$A$1:$B$300,2,FALSE),0)</f>
        <v/>
      </c>
    </row>
    <row r="46">
      <c r="A46" t="inlineStr">
        <is>
          <t>#P8UGUPGGJ</t>
        </is>
      </c>
      <c r="B46" t="inlineStr">
        <is>
          <t>AxeDon</t>
        </is>
      </c>
      <c r="C46" t="inlineStr">
        <is>
          <t>Leader</t>
        </is>
      </c>
      <c r="D46" t="n">
        <v>8</v>
      </c>
      <c r="E46" t="inlineStr">
        <is>
          <t>Silver League II</t>
        </is>
      </c>
      <c r="F46" t="inlineStr">
        <is>
          <t>SN JAIN</t>
        </is>
      </c>
      <c r="G46">
        <f>IFERROR(VLOOKUP(A46,fullrosterCWLroles!$A$1:$B$300,2,FALSE),0)</f>
        <v/>
      </c>
    </row>
    <row r="47">
      <c r="A47" t="inlineStr">
        <is>
          <t>#2RLGUU9RY</t>
        </is>
      </c>
      <c r="B47" t="inlineStr">
        <is>
          <t>LeGend NiAziiâ¤</t>
        </is>
      </c>
      <c r="C47" t="inlineStr">
        <is>
          <t>Leader</t>
        </is>
      </c>
      <c r="D47" t="n">
        <v>12</v>
      </c>
      <c r="E47" t="inlineStr">
        <is>
          <t>Master League II</t>
        </is>
      </c>
      <c r="F47" t="inlineStr">
        <is>
          <t>Brute Force</t>
        </is>
      </c>
      <c r="G47">
        <f>IFERROR(VLOOKUP(A47,fullrosterCWLroles!$A$1:$B$300,2,FALSE),0)</f>
        <v/>
      </c>
    </row>
    <row r="48">
      <c r="A48" t="inlineStr">
        <is>
          <t>#P88G8UJ8J</t>
        </is>
      </c>
      <c r="B48" t="inlineStr">
        <is>
          <t>RushDon</t>
        </is>
      </c>
      <c r="C48" t="inlineStr">
        <is>
          <t>Co-Leader</t>
        </is>
      </c>
      <c r="D48" t="n">
        <v>8</v>
      </c>
      <c r="E48" t="inlineStr">
        <is>
          <t>Unranked</t>
        </is>
      </c>
      <c r="F48" t="inlineStr">
        <is>
          <t>Brute Force</t>
        </is>
      </c>
      <c r="G48">
        <f>IFERROR(VLOOKUP(A48,fullrosterCWLroles!$A$1:$B$300,2,FALSE),0)</f>
        <v/>
      </c>
    </row>
    <row r="49">
      <c r="A49" t="inlineStr">
        <is>
          <t>#VU0QPY8</t>
        </is>
      </c>
      <c r="B49" t="inlineStr">
        <is>
          <t>Zedsaz</t>
        </is>
      </c>
      <c r="C49" t="inlineStr">
        <is>
          <t>Co-Leader</t>
        </is>
      </c>
      <c r="D49" t="n">
        <v>11</v>
      </c>
      <c r="E49" t="inlineStr">
        <is>
          <t>Master League II</t>
        </is>
      </c>
      <c r="F49" t="inlineStr">
        <is>
          <t>PBfPN</t>
        </is>
      </c>
      <c r="G49">
        <f>IFERROR(VLOOKUP(A49,fullrosterCWLroles!$A$1:$B$300,2,FALSE),0)</f>
        <v/>
      </c>
    </row>
    <row r="50">
      <c r="A50" t="inlineStr">
        <is>
          <t>#QP00RQV0</t>
        </is>
      </c>
      <c r="B50" t="inlineStr">
        <is>
          <t>Pixal</t>
        </is>
      </c>
      <c r="C50" t="inlineStr">
        <is>
          <t>Co-Leader</t>
        </is>
      </c>
      <c r="D50" t="n">
        <v>13</v>
      </c>
      <c r="E50" t="inlineStr">
        <is>
          <t>Unranked</t>
        </is>
      </c>
      <c r="F50" t="inlineStr">
        <is>
          <t>PBfPN</t>
        </is>
      </c>
      <c r="G50">
        <f>IFERROR(VLOOKUP(A50,fullrosterCWLroles!$A$1:$B$300,2,FALSE),0)</f>
        <v/>
      </c>
    </row>
    <row r="51">
      <c r="A51" t="inlineStr">
        <is>
          <t>#J909RC9P</t>
        </is>
      </c>
      <c r="B51" t="inlineStr">
        <is>
          <t>mini-Notorious</t>
        </is>
      </c>
      <c r="C51" t="inlineStr">
        <is>
          <t>Co-Leader</t>
        </is>
      </c>
      <c r="D51" t="n">
        <v>11</v>
      </c>
      <c r="E51" t="inlineStr">
        <is>
          <t>Unranked</t>
        </is>
      </c>
      <c r="F51" t="inlineStr">
        <is>
          <t>PBfPN</t>
        </is>
      </c>
      <c r="G51">
        <f>IFERROR(VLOOKUP(A51,fullrosterCWLroles!$A$1:$B$300,2,FALSE),0)</f>
        <v/>
      </c>
    </row>
    <row r="52">
      <c r="A52" t="inlineStr">
        <is>
          <t>#C80C8UUC</t>
        </is>
      </c>
      <c r="B52" t="inlineStr">
        <is>
          <t>clan warrior 17</t>
        </is>
      </c>
      <c r="C52" t="inlineStr">
        <is>
          <t>Elder</t>
        </is>
      </c>
      <c r="D52" t="n">
        <v>11</v>
      </c>
      <c r="E52" t="inlineStr">
        <is>
          <t>Unranked</t>
        </is>
      </c>
      <c r="F52" t="inlineStr">
        <is>
          <t>PBfPN</t>
        </is>
      </c>
      <c r="G52">
        <f>IFERROR(VLOOKUP(A52,fullrosterCWLroles!$A$1:$B$300,2,FALSE),0)</f>
        <v/>
      </c>
    </row>
    <row r="53">
      <c r="A53" t="inlineStr">
        <is>
          <t>#LUY90RY09</t>
        </is>
      </c>
      <c r="B53" t="inlineStr">
        <is>
          <t>JimJam</t>
        </is>
      </c>
      <c r="C53" t="inlineStr">
        <is>
          <t>Member</t>
        </is>
      </c>
      <c r="D53" t="n">
        <v>10</v>
      </c>
      <c r="E53" t="inlineStr">
        <is>
          <t>Unranked</t>
        </is>
      </c>
      <c r="F53" t="inlineStr">
        <is>
          <t>PBfPN</t>
        </is>
      </c>
      <c r="G53">
        <f>IFERROR(VLOOKUP(A53,fullrosterCWLroles!$A$1:$B$300,2,FALSE),0)</f>
        <v/>
      </c>
    </row>
    <row r="54">
      <c r="A54" t="inlineStr">
        <is>
          <t>#2JRQ2LGLC</t>
        </is>
      </c>
      <c r="B54" t="inlineStr">
        <is>
          <t>Bella</t>
        </is>
      </c>
      <c r="C54" t="inlineStr">
        <is>
          <t>Co-Leader</t>
        </is>
      </c>
      <c r="D54" t="n">
        <v>10</v>
      </c>
      <c r="E54" t="inlineStr">
        <is>
          <t>Unranked</t>
        </is>
      </c>
      <c r="F54" t="inlineStr">
        <is>
          <t>PBfPN</t>
        </is>
      </c>
      <c r="G54">
        <f>IFERROR(VLOOKUP(A54,fullrosterCWLroles!$A$1:$B$300,2,FALSE),0)</f>
        <v/>
      </c>
    </row>
    <row r="55">
      <c r="A55" t="inlineStr">
        <is>
          <t>#2P89QVU8</t>
        </is>
      </c>
      <c r="B55" t="inlineStr">
        <is>
          <t>Shilkins</t>
        </is>
      </c>
      <c r="C55" t="inlineStr">
        <is>
          <t>Co-Leader</t>
        </is>
      </c>
      <c r="D55" t="n">
        <v>9</v>
      </c>
      <c r="E55" t="inlineStr">
        <is>
          <t>Unranked</t>
        </is>
      </c>
      <c r="F55" t="inlineStr">
        <is>
          <t>PBfPN</t>
        </is>
      </c>
      <c r="G55">
        <f>IFERROR(VLOOKUP(A55,fullrosterCWLroles!$A$1:$B$300,2,FALSE),0)</f>
        <v/>
      </c>
    </row>
    <row r="56">
      <c r="A56" t="inlineStr">
        <is>
          <t>#YRPQYYGCJ</t>
        </is>
      </c>
      <c r="B56" t="inlineStr">
        <is>
          <t>Tacos</t>
        </is>
      </c>
      <c r="C56" t="inlineStr">
        <is>
          <t>Co-Leader</t>
        </is>
      </c>
      <c r="D56" t="n">
        <v>9</v>
      </c>
      <c r="E56" t="inlineStr">
        <is>
          <t>Unranked</t>
        </is>
      </c>
      <c r="F56" t="inlineStr">
        <is>
          <t>PBfPN</t>
        </is>
      </c>
      <c r="G56">
        <f>IFERROR(VLOOKUP(A56,fullrosterCWLroles!$A$1:$B$300,2,FALSE),0)</f>
        <v/>
      </c>
    </row>
    <row r="57">
      <c r="A57" t="inlineStr">
        <is>
          <t>#L2VVUJ8JC</t>
        </is>
      </c>
      <c r="B57" t="inlineStr">
        <is>
          <t>SyZyGy</t>
        </is>
      </c>
      <c r="C57" t="inlineStr">
        <is>
          <t>Co-Leader</t>
        </is>
      </c>
      <c r="D57" t="n">
        <v>8</v>
      </c>
      <c r="E57" t="inlineStr">
        <is>
          <t>Unranked</t>
        </is>
      </c>
      <c r="F57" t="inlineStr">
        <is>
          <t>PBfPN</t>
        </is>
      </c>
      <c r="G57">
        <f>IFERROR(VLOOKUP(A57,fullrosterCWLroles!$A$1:$B$300,2,FALSE),0)</f>
        <v/>
      </c>
    </row>
    <row r="58">
      <c r="A58" t="inlineStr">
        <is>
          <t>#LUCYLPLLG</t>
        </is>
      </c>
      <c r="B58" t="inlineStr">
        <is>
          <t>Darth Leia</t>
        </is>
      </c>
      <c r="C58" t="inlineStr">
        <is>
          <t>Leader</t>
        </is>
      </c>
      <c r="D58" t="n">
        <v>3</v>
      </c>
      <c r="E58" t="inlineStr">
        <is>
          <t>Unranked</t>
        </is>
      </c>
      <c r="F58" t="inlineStr">
        <is>
          <t>PBfPN</t>
        </is>
      </c>
      <c r="G58">
        <f>IFERROR(VLOOKUP(A58,fullrosterCWLroles!$A$1:$B$300,2,FALSE),0)</f>
        <v/>
      </c>
    </row>
    <row r="59">
      <c r="A59" t="inlineStr">
        <is>
          <t>#9Y999U0CU</t>
        </is>
      </c>
      <c r="B59" t="inlineStr">
        <is>
          <t>chewii</t>
        </is>
      </c>
      <c r="C59" t="inlineStr">
        <is>
          <t>Leader</t>
        </is>
      </c>
      <c r="D59" t="n">
        <v>11</v>
      </c>
      <c r="E59" t="inlineStr">
        <is>
          <t>Unranked</t>
        </is>
      </c>
      <c r="F59" t="inlineStr">
        <is>
          <t>Wookies</t>
        </is>
      </c>
      <c r="G59">
        <f>IFERROR(VLOOKUP(A59,fullrosterCWLroles!$A$1:$B$300,2,FALSE),0)</f>
        <v/>
      </c>
    </row>
    <row r="60">
      <c r="A60" t="inlineStr">
        <is>
          <t>#280QYU8Y</t>
        </is>
      </c>
      <c r="B60" t="inlineStr">
        <is>
          <t>Logan</t>
        </is>
      </c>
      <c r="C60" t="inlineStr">
        <is>
          <t>Member</t>
        </is>
      </c>
      <c r="D60" t="n">
        <v>14</v>
      </c>
      <c r="E60" t="inlineStr">
        <is>
          <t>Titan League II</t>
        </is>
      </c>
      <c r="F60" t="inlineStr">
        <is>
          <t>Mini Matter</t>
        </is>
      </c>
      <c r="G60">
        <f>IFERROR(VLOOKUP(A60,fullrosterCWLroles!$A$1:$B$300,2,FALSE),0)</f>
        <v/>
      </c>
    </row>
    <row r="61">
      <c r="A61" t="inlineStr">
        <is>
          <t>#LQ0PGV0LJ</t>
        </is>
      </c>
      <c r="B61" t="inlineStr">
        <is>
          <t>Wet Nightmare</t>
        </is>
      </c>
      <c r="C61" t="inlineStr">
        <is>
          <t>Member</t>
        </is>
      </c>
      <c r="D61" t="n">
        <v>14</v>
      </c>
      <c r="E61" t="inlineStr">
        <is>
          <t>Champion League III</t>
        </is>
      </c>
      <c r="F61" t="inlineStr">
        <is>
          <t>Mini Matter</t>
        </is>
      </c>
      <c r="G61">
        <f>IFERROR(VLOOKUP(A61,fullrosterCWLroles!$A$1:$B$300,2,FALSE),0)</f>
        <v/>
      </c>
    </row>
    <row r="62">
      <c r="A62" t="inlineStr">
        <is>
          <t>#L2RCPVJV</t>
        </is>
      </c>
      <c r="B62" t="inlineStr">
        <is>
          <t>Optimus</t>
        </is>
      </c>
      <c r="C62" t="inlineStr">
        <is>
          <t>Member</t>
        </is>
      </c>
      <c r="D62" t="n">
        <v>10</v>
      </c>
      <c r="E62" t="inlineStr">
        <is>
          <t>Champion League III</t>
        </is>
      </c>
      <c r="F62" t="inlineStr">
        <is>
          <t>Mini Matter</t>
        </is>
      </c>
      <c r="G62">
        <f>IFERROR(VLOOKUP(A62,fullrosterCWLroles!$A$1:$B$300,2,FALSE),0)</f>
        <v/>
      </c>
    </row>
    <row r="63">
      <c r="A63" t="inlineStr">
        <is>
          <t>#PUYCRJC</t>
        </is>
      </c>
      <c r="B63" t="inlineStr">
        <is>
          <t>mini string</t>
        </is>
      </c>
      <c r="C63" t="inlineStr">
        <is>
          <t>Member</t>
        </is>
      </c>
      <c r="D63" t="n">
        <v>14</v>
      </c>
      <c r="E63" t="inlineStr">
        <is>
          <t>Master League III</t>
        </is>
      </c>
      <c r="F63" t="inlineStr">
        <is>
          <t>Mini Matter</t>
        </is>
      </c>
      <c r="G63">
        <f>IFERROR(VLOOKUP(A63,fullrosterCWLroles!$A$1:$B$300,2,FALSE),0)</f>
        <v/>
      </c>
    </row>
    <row r="64">
      <c r="A64" t="inlineStr">
        <is>
          <t>#QPYRLQVC9</t>
        </is>
      </c>
      <c r="B64" t="inlineStr">
        <is>
          <t>joker face</t>
        </is>
      </c>
      <c r="C64" t="inlineStr">
        <is>
          <t>Member</t>
        </is>
      </c>
      <c r="D64" t="n">
        <v>6</v>
      </c>
      <c r="E64" t="inlineStr">
        <is>
          <t>Silver League III</t>
        </is>
      </c>
      <c r="F64" t="inlineStr">
        <is>
          <t>Mini Matter</t>
        </is>
      </c>
      <c r="G64">
        <f>IFERROR(VLOOKUP(A64,fullrosterCWLroles!$A$1:$B$300,2,FALSE),0)</f>
        <v/>
      </c>
    </row>
    <row r="65">
      <c r="A65" t="inlineStr">
        <is>
          <t>#PRVV2GV80</t>
        </is>
      </c>
      <c r="B65" t="inlineStr">
        <is>
          <t>FlipDon</t>
        </is>
      </c>
      <c r="C65" t="inlineStr">
        <is>
          <t>Co-Leader</t>
        </is>
      </c>
      <c r="D65" t="n">
        <v>7</v>
      </c>
      <c r="E65" t="inlineStr">
        <is>
          <t>Silver League III</t>
        </is>
      </c>
      <c r="F65" t="inlineStr">
        <is>
          <t>Mini Matter</t>
        </is>
      </c>
      <c r="G65">
        <f>IFERROR(VLOOKUP(A65,fullrosterCWLroles!$A$1:$B$300,2,FALSE),0)</f>
        <v/>
      </c>
    </row>
    <row r="66">
      <c r="A66" t="inlineStr">
        <is>
          <t>#Q00VVVL9U</t>
        </is>
      </c>
      <c r="B66" t="inlineStr">
        <is>
          <t>Kinoko</t>
        </is>
      </c>
      <c r="C66" t="inlineStr">
        <is>
          <t>Elder</t>
        </is>
      </c>
      <c r="D66" t="n">
        <v>6</v>
      </c>
      <c r="E66" t="inlineStr">
        <is>
          <t>Silver League III</t>
        </is>
      </c>
      <c r="F66" t="inlineStr">
        <is>
          <t>Mini Matter</t>
        </is>
      </c>
      <c r="G66">
        <f>IFERROR(VLOOKUP(A66,fullrosterCWLroles!$A$1:$B$300,2,FALSE),0)</f>
        <v/>
      </c>
    </row>
    <row r="67">
      <c r="A67" t="inlineStr">
        <is>
          <t>#QP0R2YULL</t>
        </is>
      </c>
      <c r="B67" t="inlineStr">
        <is>
          <t>StonyGhost</t>
        </is>
      </c>
      <c r="C67" t="inlineStr">
        <is>
          <t>Member</t>
        </is>
      </c>
      <c r="D67" t="n">
        <v>5</v>
      </c>
      <c r="E67" t="inlineStr">
        <is>
          <t>Silver League III</t>
        </is>
      </c>
      <c r="F67" t="inlineStr">
        <is>
          <t>Mini Matter</t>
        </is>
      </c>
      <c r="G67">
        <f>IFERROR(VLOOKUP(A67,fullrosterCWLroles!$A$1:$B$300,2,FALSE),0)</f>
        <v/>
      </c>
    </row>
    <row r="68">
      <c r="A68" t="inlineStr">
        <is>
          <t>#2QVV8YC2P</t>
        </is>
      </c>
      <c r="B68" t="inlineStr">
        <is>
          <t>Anomaly</t>
        </is>
      </c>
      <c r="C68" t="inlineStr">
        <is>
          <t>Member</t>
        </is>
      </c>
      <c r="D68" t="n">
        <v>8</v>
      </c>
      <c r="E68" t="inlineStr">
        <is>
          <t>Silver League III</t>
        </is>
      </c>
      <c r="F68" t="inlineStr">
        <is>
          <t>Mini Matter</t>
        </is>
      </c>
      <c r="G68">
        <f>IFERROR(VLOOKUP(A68,fullrosterCWLroles!$A$1:$B$300,2,FALSE),0)</f>
        <v/>
      </c>
    </row>
    <row r="69">
      <c r="A69" t="inlineStr">
        <is>
          <t>#Q9VGC0CQ8</t>
        </is>
      </c>
      <c r="B69" t="inlineStr">
        <is>
          <t>Mr. CoCo</t>
        </is>
      </c>
      <c r="C69" t="inlineStr">
        <is>
          <t>Elder</t>
        </is>
      </c>
      <c r="D69" t="n">
        <v>6</v>
      </c>
      <c r="E69" t="inlineStr">
        <is>
          <t>Silver League III</t>
        </is>
      </c>
      <c r="F69" t="inlineStr">
        <is>
          <t>Mini Matter</t>
        </is>
      </c>
      <c r="G69">
        <f>IFERROR(VLOOKUP(A69,fullrosterCWLroles!$A$1:$B$300,2,FALSE),0)</f>
        <v/>
      </c>
    </row>
    <row r="70">
      <c r="A70" t="inlineStr">
        <is>
          <t>#LLPPPC0UR</t>
        </is>
      </c>
      <c r="B70" t="inlineStr">
        <is>
          <t>Gutti Guy 5</t>
        </is>
      </c>
      <c r="C70" t="inlineStr">
        <is>
          <t>Elder</t>
        </is>
      </c>
      <c r="D70" t="n">
        <v>6</v>
      </c>
      <c r="E70" t="inlineStr">
        <is>
          <t>Silver League III</t>
        </is>
      </c>
      <c r="F70" t="inlineStr">
        <is>
          <t>Mini Matter</t>
        </is>
      </c>
      <c r="G70">
        <f>IFERROR(VLOOKUP(A70,fullrosterCWLroles!$A$1:$B$300,2,FALSE),0)</f>
        <v/>
      </c>
    </row>
    <row r="71">
      <c r="A71" t="inlineStr">
        <is>
          <t>#QP90VG0VC</t>
        </is>
      </c>
      <c r="B71" t="inlineStr">
        <is>
          <t>Cytosed</t>
        </is>
      </c>
      <c r="C71" t="inlineStr">
        <is>
          <t>Member</t>
        </is>
      </c>
      <c r="D71" t="n">
        <v>4</v>
      </c>
      <c r="E71" t="inlineStr">
        <is>
          <t>Silver League III</t>
        </is>
      </c>
      <c r="F71" t="inlineStr">
        <is>
          <t>Mini Matter</t>
        </is>
      </c>
      <c r="G71">
        <f>IFERROR(VLOOKUP(A71,fullrosterCWLroles!$A$1:$B$300,2,FALSE),0)</f>
        <v/>
      </c>
    </row>
    <row r="72">
      <c r="A72" t="inlineStr">
        <is>
          <t>#Q9PU2PJJL</t>
        </is>
      </c>
      <c r="B72" t="inlineStr">
        <is>
          <t>Alex The Strong</t>
        </is>
      </c>
      <c r="C72" t="inlineStr">
        <is>
          <t>Co-Leader</t>
        </is>
      </c>
      <c r="D72" t="n">
        <v>6</v>
      </c>
      <c r="E72" t="inlineStr">
        <is>
          <t>Silver League III</t>
        </is>
      </c>
      <c r="F72" t="inlineStr">
        <is>
          <t>Mini Matter</t>
        </is>
      </c>
      <c r="G72">
        <f>IFERROR(VLOOKUP(A72,fullrosterCWLroles!$A$1:$B$300,2,FALSE),0)</f>
        <v/>
      </c>
    </row>
    <row r="73">
      <c r="A73" t="inlineStr">
        <is>
          <t>#Q0CGY89Y2</t>
        </is>
      </c>
      <c r="B73" t="inlineStr">
        <is>
          <t>goblin</t>
        </is>
      </c>
      <c r="C73" t="inlineStr">
        <is>
          <t>Member</t>
        </is>
      </c>
      <c r="D73" t="n">
        <v>6</v>
      </c>
      <c r="E73" t="inlineStr">
        <is>
          <t>Silver League III</t>
        </is>
      </c>
      <c r="F73" t="inlineStr">
        <is>
          <t>Mini Matter</t>
        </is>
      </c>
      <c r="G73">
        <f>IFERROR(VLOOKUP(A73,fullrosterCWLroles!$A$1:$B$300,2,FALSE),0)</f>
        <v/>
      </c>
    </row>
    <row r="74">
      <c r="A74" t="inlineStr">
        <is>
          <t>#QPR9CP8PY</t>
        </is>
      </c>
      <c r="B74" t="inlineStr">
        <is>
          <t>Sarge Luca</t>
        </is>
      </c>
      <c r="C74" t="inlineStr">
        <is>
          <t>Elder</t>
        </is>
      </c>
      <c r="D74" t="n">
        <v>6</v>
      </c>
      <c r="E74" t="inlineStr">
        <is>
          <t>Silver League III</t>
        </is>
      </c>
      <c r="F74" t="inlineStr">
        <is>
          <t>Mini Matter</t>
        </is>
      </c>
      <c r="G74">
        <f>IFERROR(VLOOKUP(A74,fullrosterCWLroles!$A$1:$B$300,2,FALSE),0)</f>
        <v/>
      </c>
    </row>
    <row r="75">
      <c r="A75" t="inlineStr">
        <is>
          <t>#Q90Q8UJYL</t>
        </is>
      </c>
      <c r="B75" t="inlineStr">
        <is>
          <t>Lord Jeff</t>
        </is>
      </c>
      <c r="C75" t="inlineStr">
        <is>
          <t>Member</t>
        </is>
      </c>
      <c r="D75" t="n">
        <v>5</v>
      </c>
      <c r="E75" t="inlineStr">
        <is>
          <t>Silver League III</t>
        </is>
      </c>
      <c r="F75" t="inlineStr">
        <is>
          <t>Mini Matter</t>
        </is>
      </c>
      <c r="G75">
        <f>IFERROR(VLOOKUP(A75,fullrosterCWLroles!$A$1:$B$300,2,FALSE),0)</f>
        <v/>
      </c>
    </row>
    <row r="76">
      <c r="A76" t="inlineStr">
        <is>
          <t>#8LU98GJ0L</t>
        </is>
      </c>
      <c r="B76" t="inlineStr">
        <is>
          <t>Match Attax</t>
        </is>
      </c>
      <c r="C76" t="inlineStr">
        <is>
          <t>Co-Leader</t>
        </is>
      </c>
      <c r="D76" t="n">
        <v>6</v>
      </c>
      <c r="E76" t="inlineStr">
        <is>
          <t>Silver League III</t>
        </is>
      </c>
      <c r="F76" t="inlineStr">
        <is>
          <t>Mini Matter</t>
        </is>
      </c>
      <c r="G76">
        <f>IFERROR(VLOOKUP(A76,fullrosterCWLroles!$A$1:$B$300,2,FALSE),0)</f>
        <v/>
      </c>
    </row>
    <row r="77">
      <c r="A77" t="inlineStr">
        <is>
          <t>#QPPCJ8RJ8</t>
        </is>
      </c>
      <c r="B77" t="inlineStr">
        <is>
          <t>Jimbooo</t>
        </is>
      </c>
      <c r="C77" t="inlineStr">
        <is>
          <t>Member</t>
        </is>
      </c>
      <c r="D77" t="n">
        <v>5</v>
      </c>
      <c r="E77" t="inlineStr">
        <is>
          <t>Bronze League I</t>
        </is>
      </c>
      <c r="F77" t="inlineStr">
        <is>
          <t>Mini Matter</t>
        </is>
      </c>
      <c r="G77">
        <f>IFERROR(VLOOKUP(A77,fullrosterCWLroles!$A$1:$B$300,2,FALSE),0)</f>
        <v/>
      </c>
    </row>
    <row r="78">
      <c r="A78" t="inlineStr">
        <is>
          <t>#Q9P9JCVRV</t>
        </is>
      </c>
      <c r="B78" t="inlineStr">
        <is>
          <t>Alex The Great</t>
        </is>
      </c>
      <c r="C78" t="inlineStr">
        <is>
          <t>Elder</t>
        </is>
      </c>
      <c r="D78" t="n">
        <v>6</v>
      </c>
      <c r="E78" t="inlineStr">
        <is>
          <t>Silver League III</t>
        </is>
      </c>
      <c r="F78" t="inlineStr">
        <is>
          <t>Mini Matter</t>
        </is>
      </c>
      <c r="G78">
        <f>IFERROR(VLOOKUP(A78,fullrosterCWLroles!$A$1:$B$300,2,FALSE),0)</f>
        <v/>
      </c>
    </row>
    <row r="79">
      <c r="A79" t="inlineStr">
        <is>
          <t>#YRCJ9L80R</t>
        </is>
      </c>
      <c r="B79" t="inlineStr">
        <is>
          <t>Elder's DoorMan</t>
        </is>
      </c>
      <c r="C79" t="inlineStr">
        <is>
          <t>Member</t>
        </is>
      </c>
      <c r="D79" t="n">
        <v>6</v>
      </c>
      <c r="E79" t="inlineStr">
        <is>
          <t>Silver League III</t>
        </is>
      </c>
      <c r="F79" t="inlineStr">
        <is>
          <t>Mini Matter</t>
        </is>
      </c>
      <c r="G79">
        <f>IFERROR(VLOOKUP(A79,fullrosterCWLroles!$A$1:$B$300,2,FALSE),0)</f>
        <v/>
      </c>
    </row>
    <row r="80">
      <c r="A80" t="inlineStr">
        <is>
          <t>#Q8GPYC9PR</t>
        </is>
      </c>
      <c r="B80" t="inlineStr">
        <is>
          <t>Darth Chewi</t>
        </is>
      </c>
      <c r="C80" t="inlineStr">
        <is>
          <t>Leader</t>
        </is>
      </c>
      <c r="D80" t="n">
        <v>5</v>
      </c>
      <c r="E80" t="inlineStr">
        <is>
          <t>Bronze League I</t>
        </is>
      </c>
      <c r="F80" t="inlineStr">
        <is>
          <t>Mini Matter</t>
        </is>
      </c>
      <c r="G80">
        <f>IFERROR(VLOOKUP(A80,fullrosterCWLroles!$A$1:$B$300,2,FALSE),0)</f>
        <v/>
      </c>
    </row>
    <row r="81">
      <c r="A81" t="inlineStr">
        <is>
          <t>#Q9GL90U28</t>
        </is>
      </c>
      <c r="B81" t="inlineStr">
        <is>
          <t>Alex The Wise</t>
        </is>
      </c>
      <c r="C81" t="inlineStr">
        <is>
          <t>Member</t>
        </is>
      </c>
      <c r="D81" t="n">
        <v>6</v>
      </c>
      <c r="E81" t="inlineStr">
        <is>
          <t>Silver League III</t>
        </is>
      </c>
      <c r="F81" t="inlineStr">
        <is>
          <t>Mini Matter</t>
        </is>
      </c>
      <c r="G81">
        <f>IFERROR(VLOOKUP(A81,fullrosterCWLroles!$A$1:$B$300,2,FALSE),0)</f>
        <v/>
      </c>
    </row>
    <row r="82">
      <c r="A82" t="inlineStr">
        <is>
          <t>#QP0G8V9QP</t>
        </is>
      </c>
      <c r="B82" t="inlineStr">
        <is>
          <t>Liliruca</t>
        </is>
      </c>
      <c r="C82" t="inlineStr">
        <is>
          <t>Member</t>
        </is>
      </c>
      <c r="D82" t="n">
        <v>6</v>
      </c>
      <c r="E82" t="inlineStr">
        <is>
          <t>Bronze League I</t>
        </is>
      </c>
      <c r="F82" t="inlineStr">
        <is>
          <t>Mini Matter</t>
        </is>
      </c>
      <c r="G82">
        <f>IFERROR(VLOOKUP(A82,fullrosterCWLroles!$A$1:$B$300,2,FALSE),0)</f>
        <v/>
      </c>
    </row>
    <row r="83">
      <c r="A83" t="inlineStr">
        <is>
          <t>#Q2UQQPGPP</t>
        </is>
      </c>
      <c r="B83" t="inlineStr">
        <is>
          <t>Krakatoa</t>
        </is>
      </c>
      <c r="C83" t="inlineStr">
        <is>
          <t>Elder</t>
        </is>
      </c>
      <c r="D83" t="n">
        <v>5</v>
      </c>
      <c r="E83" t="inlineStr">
        <is>
          <t>Bronze League I</t>
        </is>
      </c>
      <c r="F83" t="inlineStr">
        <is>
          <t>Mini Matter</t>
        </is>
      </c>
      <c r="G83">
        <f>IFERROR(VLOOKUP(A83,fullrosterCWLroles!$A$1:$B$300,2,FALSE),0)</f>
        <v/>
      </c>
    </row>
    <row r="84">
      <c r="A84" t="inlineStr">
        <is>
          <t>#LCQ8JVJQ9</t>
        </is>
      </c>
      <c r="B84" t="inlineStr">
        <is>
          <t>Elite_Potato</t>
        </is>
      </c>
      <c r="C84" t="inlineStr">
        <is>
          <t>Member</t>
        </is>
      </c>
      <c r="D84" t="n">
        <v>5</v>
      </c>
      <c r="E84" t="inlineStr">
        <is>
          <t>Bronze League I</t>
        </is>
      </c>
      <c r="F84" t="inlineStr">
        <is>
          <t>Mini Matter</t>
        </is>
      </c>
      <c r="G84">
        <f>IFERROR(VLOOKUP(A84,fullrosterCWLroles!$A$1:$B$300,2,FALSE),0)</f>
        <v/>
      </c>
    </row>
    <row r="85">
      <c r="A85" t="inlineStr">
        <is>
          <t>#LUPVQVLPV</t>
        </is>
      </c>
      <c r="B85" t="inlineStr">
        <is>
          <t>jolballing</t>
        </is>
      </c>
      <c r="C85" t="inlineStr">
        <is>
          <t>Member</t>
        </is>
      </c>
      <c r="D85" t="n">
        <v>6</v>
      </c>
      <c r="E85" t="inlineStr">
        <is>
          <t>Bronze League I</t>
        </is>
      </c>
      <c r="F85" t="inlineStr">
        <is>
          <t>Mini Matter</t>
        </is>
      </c>
      <c r="G85">
        <f>IFERROR(VLOOKUP(A85,fullrosterCWLroles!$A$1:$B$300,2,FALSE),0)</f>
        <v/>
      </c>
    </row>
    <row r="86">
      <c r="A86" t="inlineStr">
        <is>
          <t>#Q9PC8PJYJ</t>
        </is>
      </c>
      <c r="B86" t="inlineStr">
        <is>
          <t>Dream v2</t>
        </is>
      </c>
      <c r="C86" t="inlineStr">
        <is>
          <t>Co-Leader</t>
        </is>
      </c>
      <c r="D86" t="n">
        <v>5</v>
      </c>
      <c r="E86" t="inlineStr">
        <is>
          <t>Bronze League I</t>
        </is>
      </c>
      <c r="F86" t="inlineStr">
        <is>
          <t>Mini Matter</t>
        </is>
      </c>
      <c r="G86">
        <f>IFERROR(VLOOKUP(A86,fullrosterCWLroles!$A$1:$B$300,2,FALSE),0)</f>
        <v/>
      </c>
    </row>
    <row r="87">
      <c r="A87" t="inlineStr">
        <is>
          <t>#Q8GLGLV80</t>
        </is>
      </c>
      <c r="B87" t="inlineStr">
        <is>
          <t>beaker</t>
        </is>
      </c>
      <c r="C87" t="inlineStr">
        <is>
          <t>s lab</t>
        </is>
      </c>
      <c r="D87" t="inlineStr">
        <is>
          <t>Member</t>
        </is>
      </c>
      <c r="E87" t="n">
        <v>5</v>
      </c>
      <c r="F87" t="inlineStr">
        <is>
          <t>Bronze League II</t>
        </is>
      </c>
      <c r="G87">
        <f>IFERROR(VLOOKUP(A87,fullrosterCWLroles!$A$1:$B$300,2,FALSE),0)</f>
        <v/>
      </c>
    </row>
    <row r="88">
      <c r="A88" t="inlineStr">
        <is>
          <t>#PV2CG0YJ8</t>
        </is>
      </c>
      <c r="B88" t="inlineStr">
        <is>
          <t>Monkeylette</t>
        </is>
      </c>
      <c r="C88" t="inlineStr">
        <is>
          <t>Elder</t>
        </is>
      </c>
      <c r="D88" t="n">
        <v>4</v>
      </c>
      <c r="E88" t="inlineStr">
        <is>
          <t>Bronze League II</t>
        </is>
      </c>
      <c r="F88" t="inlineStr">
        <is>
          <t>Mini Matter</t>
        </is>
      </c>
      <c r="G88">
        <f>IFERROR(VLOOKUP(A88,fullrosterCWLroles!$A$1:$B$300,2,FALSE),0)</f>
        <v/>
      </c>
    </row>
    <row r="89">
      <c r="A89" t="inlineStr">
        <is>
          <t>#QY02090U2</t>
        </is>
      </c>
      <c r="B89" t="inlineStr">
        <is>
          <t>edgar</t>
        </is>
      </c>
      <c r="C89" t="inlineStr">
        <is>
          <t>Member</t>
        </is>
      </c>
      <c r="D89" t="n">
        <v>3</v>
      </c>
      <c r="E89" t="inlineStr">
        <is>
          <t>Bronze League II</t>
        </is>
      </c>
      <c r="F89" t="inlineStr">
        <is>
          <t>Mini Matter</t>
        </is>
      </c>
      <c r="G89">
        <f>IFERROR(VLOOKUP(A89,fullrosterCWLroles!$A$1:$B$300,2,FALSE),0)</f>
        <v/>
      </c>
    </row>
    <row r="90">
      <c r="A90" t="inlineStr">
        <is>
          <t>#8Q0LPUQ2V</t>
        </is>
      </c>
      <c r="B90" t="inlineStr">
        <is>
          <t>Act Natural</t>
        </is>
      </c>
      <c r="C90" t="inlineStr">
        <is>
          <t>Member</t>
        </is>
      </c>
      <c r="D90" t="n">
        <v>5</v>
      </c>
      <c r="E90" t="inlineStr">
        <is>
          <t>Unranked</t>
        </is>
      </c>
      <c r="F90" t="inlineStr">
        <is>
          <t>Mini Matter</t>
        </is>
      </c>
      <c r="G90">
        <f>IFERROR(VLOOKUP(A90,fullrosterCWLroles!$A$1:$B$300,2,FALSE),0)</f>
        <v/>
      </c>
    </row>
    <row r="91">
      <c r="A91" t="inlineStr">
        <is>
          <t>#PYV2U22QP</t>
        </is>
      </c>
      <c r="B91" t="inlineStr">
        <is>
          <t>DocDon</t>
        </is>
      </c>
      <c r="C91" t="inlineStr">
        <is>
          <t>Elder</t>
        </is>
      </c>
      <c r="D91" t="n">
        <v>5</v>
      </c>
      <c r="E91" t="inlineStr">
        <is>
          <t>Bronze League II</t>
        </is>
      </c>
      <c r="F91" t="inlineStr">
        <is>
          <t>Mini Matter</t>
        </is>
      </c>
      <c r="G91">
        <f>IFERROR(VLOOKUP(A91,fullrosterCWLroles!$A$1:$B$300,2,FALSE),0)</f>
        <v/>
      </c>
    </row>
    <row r="92">
      <c r="A92" t="inlineStr">
        <is>
          <t>#Q0VG2UR9J</t>
        </is>
      </c>
      <c r="B92" t="inlineStr">
        <is>
          <t>PANda</t>
        </is>
      </c>
      <c r="C92" t="inlineStr">
        <is>
          <t>Member</t>
        </is>
      </c>
      <c r="D92" t="n">
        <v>4</v>
      </c>
      <c r="E92" t="inlineStr">
        <is>
          <t>Bronze League III</t>
        </is>
      </c>
      <c r="F92" t="inlineStr">
        <is>
          <t>Mini Matter</t>
        </is>
      </c>
      <c r="G92">
        <f>IFERROR(VLOOKUP(A92,fullrosterCWLroles!$A$1:$B$300,2,FALSE),0)</f>
        <v/>
      </c>
    </row>
    <row r="93">
      <c r="A93" t="inlineStr">
        <is>
          <t>#LUCVRGUQ8</t>
        </is>
      </c>
      <c r="B93" t="inlineStr">
        <is>
          <t>adam</t>
        </is>
      </c>
      <c r="C93" t="inlineStr">
        <is>
          <t>Member</t>
        </is>
      </c>
      <c r="D93" t="n">
        <v>4</v>
      </c>
      <c r="E93" t="inlineStr">
        <is>
          <t>Bronze League III</t>
        </is>
      </c>
      <c r="F93" t="inlineStr">
        <is>
          <t>Mini Matter</t>
        </is>
      </c>
      <c r="G93">
        <f>IFERROR(VLOOKUP(A93,fullrosterCWLroles!$A$1:$B$300,2,FALSE),0)</f>
        <v/>
      </c>
    </row>
    <row r="94">
      <c r="A94" t="inlineStr">
        <is>
          <t>#Q98CYPUL0</t>
        </is>
      </c>
      <c r="B94" t="inlineStr">
        <is>
          <t>GLadiTor</t>
        </is>
      </c>
      <c r="C94" t="inlineStr">
        <is>
          <t>Member</t>
        </is>
      </c>
      <c r="D94" t="n">
        <v>4</v>
      </c>
      <c r="E94" t="inlineStr">
        <is>
          <t>Bronze League III</t>
        </is>
      </c>
      <c r="F94" t="inlineStr">
        <is>
          <t>Mini Matter</t>
        </is>
      </c>
      <c r="G94">
        <f>IFERROR(VLOOKUP(A94,fullrosterCWLroles!$A$1:$B$300,2,FALSE),0)</f>
        <v/>
      </c>
    </row>
    <row r="95">
      <c r="A95" t="inlineStr">
        <is>
          <t>#LVU80LJ2J</t>
        </is>
      </c>
      <c r="B95" t="inlineStr">
        <is>
          <t>Jumbo Snack</t>
        </is>
      </c>
      <c r="C95" t="inlineStr">
        <is>
          <t>Member</t>
        </is>
      </c>
      <c r="D95" t="n">
        <v>4</v>
      </c>
      <c r="E95" t="inlineStr">
        <is>
          <t>Unranked</t>
        </is>
      </c>
      <c r="F95" t="inlineStr">
        <is>
          <t>Mini Matter</t>
        </is>
      </c>
      <c r="G95">
        <f>IFERROR(VLOOKUP(A95,fullrosterCWLroles!$A$1:$B$300,2,FALSE),0)</f>
        <v/>
      </c>
    </row>
    <row r="96">
      <c r="A96" t="inlineStr">
        <is>
          <t>#QQ9LRJ8G8</t>
        </is>
      </c>
      <c r="B96" t="inlineStr">
        <is>
          <t>javier camacho</t>
        </is>
      </c>
      <c r="C96" t="inlineStr">
        <is>
          <t>Member</t>
        </is>
      </c>
      <c r="D96" t="n">
        <v>3</v>
      </c>
      <c r="E96" t="inlineStr">
        <is>
          <t>Unranked</t>
        </is>
      </c>
      <c r="F96" t="inlineStr">
        <is>
          <t>Mini Matter</t>
        </is>
      </c>
      <c r="G96">
        <f>IFERROR(VLOOKUP(A96,fullrosterCWLroles!$A$1:$B$300,2,FALSE),0)</f>
        <v/>
      </c>
    </row>
    <row r="97">
      <c r="A97" t="inlineStr">
        <is>
          <t>#Q9QVPL28L</t>
        </is>
      </c>
      <c r="B97" t="inlineStr">
        <is>
          <t>bigrojo</t>
        </is>
      </c>
      <c r="C97" t="inlineStr">
        <is>
          <t>Member</t>
        </is>
      </c>
      <c r="D97" t="n">
        <v>4</v>
      </c>
      <c r="E97" t="inlineStr">
        <is>
          <t>Unranked</t>
        </is>
      </c>
      <c r="F97" t="inlineStr">
        <is>
          <t>Mini Matter</t>
        </is>
      </c>
      <c r="G97">
        <f>IFERROR(VLOOKUP(A97,fullrosterCWLroles!$A$1:$B$300,2,FALSE),0)</f>
        <v/>
      </c>
    </row>
    <row r="98">
      <c r="A98" t="inlineStr">
        <is>
          <t>#Q8CVC29LU</t>
        </is>
      </c>
      <c r="B98" t="inlineStr">
        <is>
          <t>Fruit Blender</t>
        </is>
      </c>
      <c r="C98" t="inlineStr">
        <is>
          <t>Member</t>
        </is>
      </c>
      <c r="D98" t="n">
        <v>3</v>
      </c>
      <c r="E98" t="inlineStr">
        <is>
          <t>Unranked</t>
        </is>
      </c>
      <c r="F98" t="inlineStr">
        <is>
          <t>Mini Matter</t>
        </is>
      </c>
      <c r="G98">
        <f>IFERROR(VLOOKUP(A98,fullrosterCWLroles!$A$1:$B$300,2,FALSE),0)</f>
        <v/>
      </c>
    </row>
    <row r="99">
      <c r="A99" t="inlineStr">
        <is>
          <t>#Q2LUVJQPL</t>
        </is>
      </c>
      <c r="B99" t="inlineStr">
        <is>
          <t>Fruit Smoothie</t>
        </is>
      </c>
      <c r="C99" t="inlineStr">
        <is>
          <t>Co-Leader</t>
        </is>
      </c>
      <c r="D99" t="n">
        <v>3</v>
      </c>
      <c r="E99" t="inlineStr">
        <is>
          <t>Unranked</t>
        </is>
      </c>
      <c r="F99" t="inlineStr">
        <is>
          <t>Mini Matter</t>
        </is>
      </c>
      <c r="G99">
        <f>IFERROR(VLOOKUP(A99,fullrosterCWLroles!$A$1:$B$300,2,FALSE),0)</f>
        <v/>
      </c>
    </row>
    <row r="100">
      <c r="A100" t="inlineStr">
        <is>
          <t>#LCCUVJYQJ</t>
        </is>
      </c>
      <c r="B100" t="inlineStr">
        <is>
          <t>Hox</t>
        </is>
      </c>
      <c r="C100" t="inlineStr">
        <is>
          <t>Member</t>
        </is>
      </c>
      <c r="D100" t="n">
        <v>4</v>
      </c>
      <c r="E100" t="inlineStr">
        <is>
          <t>Unranked</t>
        </is>
      </c>
      <c r="F100" t="inlineStr">
        <is>
          <t>Mini Matter</t>
        </is>
      </c>
      <c r="G100">
        <f>IFERROR(VLOOKUP(A100,fullrosterCWLroles!$A$1:$B$300,2,FALSE),0)</f>
        <v/>
      </c>
    </row>
    <row r="101">
      <c r="A101" t="inlineStr">
        <is>
          <t>#Q28JPV8Y2</t>
        </is>
      </c>
      <c r="B101" t="inlineStr">
        <is>
          <t>Fruit Gummie</t>
        </is>
      </c>
      <c r="C101" t="inlineStr">
        <is>
          <t>Member</t>
        </is>
      </c>
      <c r="D101" t="n">
        <v>3</v>
      </c>
      <c r="E101" t="inlineStr">
        <is>
          <t>Unranked</t>
        </is>
      </c>
      <c r="F101" t="inlineStr">
        <is>
          <t>Mini Matter</t>
        </is>
      </c>
      <c r="G101">
        <f>IFERROR(VLOOKUP(A101,fullrosterCWLroles!$A$1:$B$300,2,FALSE),0)</f>
        <v/>
      </c>
    </row>
    <row r="102">
      <c r="A102" t="inlineStr">
        <is>
          <t>#80RJQ8RRQ</t>
        </is>
      </c>
      <c r="B102" t="inlineStr">
        <is>
          <t>Liquid Gas</t>
        </is>
      </c>
      <c r="C102" t="inlineStr">
        <is>
          <t>Member</t>
        </is>
      </c>
      <c r="D102" t="n">
        <v>3</v>
      </c>
      <c r="E102" t="inlineStr">
        <is>
          <t>Unranked</t>
        </is>
      </c>
      <c r="F102" t="inlineStr">
        <is>
          <t>Mini Matter</t>
        </is>
      </c>
      <c r="G102">
        <f>IFERROR(VLOOKUP(A102,fullrosterCWLroles!$A$1:$B$300,2,FALSE),0)</f>
        <v/>
      </c>
    </row>
    <row r="103">
      <c r="A103" t="inlineStr">
        <is>
          <t>#LR0Q9LJRU</t>
        </is>
      </c>
      <c r="B103" t="inlineStr">
        <is>
          <t>Peek a chew</t>
        </is>
      </c>
      <c r="C103" t="inlineStr">
        <is>
          <t>Member</t>
        </is>
      </c>
      <c r="D103" t="n">
        <v>3</v>
      </c>
      <c r="E103" t="inlineStr">
        <is>
          <t>Unranked</t>
        </is>
      </c>
      <c r="F103" t="inlineStr">
        <is>
          <t>Mini Matter</t>
        </is>
      </c>
      <c r="G103">
        <f>IFERROR(VLOOKUP(A103,fullrosterCWLroles!$A$1:$B$300,2,FALSE),0)</f>
        <v/>
      </c>
    </row>
    <row r="104">
      <c r="A104" t="inlineStr">
        <is>
          <t>#L20CJU9C0</t>
        </is>
      </c>
      <c r="B104" t="inlineStr">
        <is>
          <t>Doorman SP</t>
        </is>
      </c>
      <c r="C104" t="inlineStr">
        <is>
          <t>Elder</t>
        </is>
      </c>
      <c r="D104" t="n">
        <v>3</v>
      </c>
      <c r="E104" t="inlineStr">
        <is>
          <t>Unranked</t>
        </is>
      </c>
      <c r="F104" t="inlineStr">
        <is>
          <t>Mini Matter</t>
        </is>
      </c>
      <c r="G104">
        <f>IFERROR(VLOOKUP(A104,fullrosterCWLroles!$A$1:$B$300,2,FALSE),0)</f>
        <v/>
      </c>
    </row>
    <row r="105">
      <c r="A105" t="inlineStr">
        <is>
          <t>#L8VJ80JP2</t>
        </is>
      </c>
      <c r="B105" t="inlineStr">
        <is>
          <t>Bulb a Sore</t>
        </is>
      </c>
      <c r="C105" t="inlineStr">
        <is>
          <t>Member</t>
        </is>
      </c>
      <c r="D105" t="n">
        <v>3</v>
      </c>
      <c r="E105" t="inlineStr">
        <is>
          <t>Unranked</t>
        </is>
      </c>
      <c r="F105" t="inlineStr">
        <is>
          <t>Mini Matter</t>
        </is>
      </c>
      <c r="G105">
        <f>IFERROR(VLOOKUP(A105,fullrosterCWLroles!$A$1:$B$300,2,FALSE),0)</f>
        <v/>
      </c>
    </row>
    <row r="106">
      <c r="A106" t="inlineStr">
        <is>
          <t>#99Q0PLVPC</t>
        </is>
      </c>
      <c r="B106" t="inlineStr">
        <is>
          <t>F.I.N.E.</t>
        </is>
      </c>
      <c r="C106" t="inlineStr">
        <is>
          <t>Co-Leader</t>
        </is>
      </c>
      <c r="D106" t="n">
        <v>11</v>
      </c>
      <c r="E106" t="inlineStr">
        <is>
          <t>Unranked</t>
        </is>
      </c>
      <c r="F106" t="inlineStr">
        <is>
          <t>Endor</t>
        </is>
      </c>
      <c r="G106">
        <f>IFERROR(VLOOKUP(A106,fullrosterCWLroles!$A$1:$B$300,2,FALSE),0)</f>
        <v/>
      </c>
    </row>
    <row r="107">
      <c r="A107" t="inlineStr">
        <is>
          <t>#LR0LJQ9C9</t>
        </is>
      </c>
      <c r="B107" t="inlineStr">
        <is>
          <t>S.T.A.R.</t>
        </is>
      </c>
      <c r="C107" t="inlineStr">
        <is>
          <t>Elder</t>
        </is>
      </c>
      <c r="D107" t="n">
        <v>9</v>
      </c>
      <c r="E107" t="inlineStr">
        <is>
          <t>Unranked</t>
        </is>
      </c>
      <c r="F107" t="inlineStr">
        <is>
          <t>Endor</t>
        </is>
      </c>
      <c r="G107">
        <f>IFERROR(VLOOKUP(A107,fullrosterCWLroles!$A$1:$B$300,2,FALSE),0)</f>
        <v/>
      </c>
    </row>
    <row r="108">
      <c r="A108" t="inlineStr">
        <is>
          <t>#LJJLUL92L</t>
        </is>
      </c>
      <c r="B108" t="inlineStr">
        <is>
          <t>Xenpachi</t>
        </is>
      </c>
      <c r="C108" t="inlineStr">
        <is>
          <t>Co-Leader</t>
        </is>
      </c>
      <c r="D108" t="n">
        <v>9</v>
      </c>
      <c r="E108" t="inlineStr">
        <is>
          <t>Gold League III</t>
        </is>
      </c>
      <c r="F108" t="inlineStr">
        <is>
          <t>Endor</t>
        </is>
      </c>
      <c r="G108">
        <f>IFERROR(VLOOKUP(A108,fullrosterCWLroles!$A$1:$B$300,2,FALSE),0)</f>
        <v/>
      </c>
    </row>
    <row r="109">
      <c r="A109" t="inlineStr">
        <is>
          <t>#YVJLYPRVG</t>
        </is>
      </c>
      <c r="B109" t="inlineStr">
        <is>
          <t>C.R.E.A.T.E.</t>
        </is>
      </c>
      <c r="C109" t="inlineStr">
        <is>
          <t>Member</t>
        </is>
      </c>
      <c r="D109" t="n">
        <v>9</v>
      </c>
      <c r="E109" t="inlineStr">
        <is>
          <t>Unranked</t>
        </is>
      </c>
      <c r="F109" t="inlineStr">
        <is>
          <t>Endor</t>
        </is>
      </c>
      <c r="G109">
        <f>IFERROR(VLOOKUP(A109,fullrosterCWLroles!$A$1:$B$300,2,FALSE),0)</f>
        <v/>
      </c>
    </row>
    <row r="110">
      <c r="A110" t="inlineStr">
        <is>
          <t>#LGVP9PP8C</t>
        </is>
      </c>
      <c r="B110" t="inlineStr">
        <is>
          <t>Darth Lando</t>
        </is>
      </c>
      <c r="C110" t="inlineStr">
        <is>
          <t>Leader</t>
        </is>
      </c>
      <c r="D110" t="n">
        <v>3</v>
      </c>
      <c r="E110" t="inlineStr">
        <is>
          <t>Bronze League III</t>
        </is>
      </c>
      <c r="F110" t="inlineStr">
        <is>
          <t>Endor</t>
        </is>
      </c>
      <c r="G110">
        <f>IFERROR(VLOOKUP(A110,fullrosterCWLroles!$A$1:$B$300,2,FALSE),0)</f>
        <v/>
      </c>
    </row>
    <row r="111">
      <c r="A111" t="inlineStr">
        <is>
          <t>#LGRJYJGQ9</t>
        </is>
      </c>
      <c r="B111" t="inlineStr">
        <is>
          <t>Darth Turtle</t>
        </is>
      </c>
      <c r="C111" t="inlineStr">
        <is>
          <t>Leader</t>
        </is>
      </c>
      <c r="D111" t="n">
        <v>3</v>
      </c>
      <c r="E111" t="inlineStr">
        <is>
          <t>Unranked</t>
        </is>
      </c>
      <c r="F111" t="inlineStr">
        <is>
          <t>Mos Eisley</t>
        </is>
      </c>
      <c r="G111">
        <f>IFERROR(VLOOKUP(A111,fullrosterCWLroles!$A$1:$B$300,2,FALSE),0)</f>
        <v/>
      </c>
    </row>
    <row r="112">
      <c r="A112" t="inlineStr">
        <is>
          <t>#YL8LRVYVJ</t>
        </is>
      </c>
      <c r="B112" t="inlineStr">
        <is>
          <t>ob</t>
        </is>
      </c>
      <c r="C112" t="inlineStr">
        <is>
          <t>Member</t>
        </is>
      </c>
      <c r="D112" t="n">
        <v>9</v>
      </c>
      <c r="E112" t="inlineStr">
        <is>
          <t>Gold League III</t>
        </is>
      </c>
      <c r="F112" t="inlineStr">
        <is>
          <t>Killer_Black_Wf</t>
        </is>
      </c>
      <c r="G112">
        <f>IFERROR(VLOOKUP(A112,fullrosterCWLroles!$A$1:$B$300,2,FALSE),0)</f>
        <v/>
      </c>
    </row>
    <row r="113">
      <c r="A113" t="inlineStr">
        <is>
          <t>#Q8YQ0CCQ2</t>
        </is>
      </c>
      <c r="B113" t="inlineStr">
        <is>
          <t>Alex The Brave</t>
        </is>
      </c>
      <c r="C113" t="inlineStr">
        <is>
          <t>Member</t>
        </is>
      </c>
      <c r="D113" t="n">
        <v>6</v>
      </c>
      <c r="E113" t="inlineStr">
        <is>
          <t>Silver League III</t>
        </is>
      </c>
      <c r="F113" t="inlineStr">
        <is>
          <t>Killer_Black_Wf</t>
        </is>
      </c>
      <c r="G113">
        <f>IFERROR(VLOOKUP(A113,fullrosterCWLroles!$A$1:$B$300,2,FALSE),0)</f>
        <v/>
      </c>
    </row>
    <row r="114">
      <c r="A114" t="inlineStr">
        <is>
          <t>#LLURGGVP0</t>
        </is>
      </c>
      <c r="B114" t="inlineStr">
        <is>
          <t>MiniPix</t>
        </is>
      </c>
      <c r="C114" t="inlineStr">
        <is>
          <t>Co-Leader</t>
        </is>
      </c>
      <c r="D114" t="n">
        <v>5</v>
      </c>
      <c r="E114" t="inlineStr">
        <is>
          <t>Unranked</t>
        </is>
      </c>
      <c r="F114" t="inlineStr">
        <is>
          <t>Killer_Black_Wf</t>
        </is>
      </c>
      <c r="G114">
        <f>IFERROR(VLOOKUP(A114,fullrosterCWLroles!$A$1:$B$300,2,FALSE),0)</f>
        <v/>
      </c>
    </row>
    <row r="115">
      <c r="A115" t="inlineStr">
        <is>
          <t>#LCVUGVYLU</t>
        </is>
      </c>
      <c r="B115" t="inlineStr">
        <is>
          <t>Darth Yoda</t>
        </is>
      </c>
      <c r="C115" t="inlineStr">
        <is>
          <t>Leader</t>
        </is>
      </c>
      <c r="D115" t="n">
        <v>3</v>
      </c>
      <c r="E115" t="inlineStr">
        <is>
          <t>Bronze League III</t>
        </is>
      </c>
      <c r="F115" t="inlineStr">
        <is>
          <t>Killer_Black_Wf</t>
        </is>
      </c>
      <c r="G115">
        <f>IFERROR(VLOOKUP(A115,fullrosterCWLroles!$A$1:$B$300,2,FALSE),0)</f>
        <v/>
      </c>
    </row>
    <row r="116">
      <c r="A116" t="inlineStr">
        <is>
          <t>#8YLCPCGYU</t>
        </is>
      </c>
      <c r="B116" t="inlineStr">
        <is>
          <t>ANTOR KHAN</t>
        </is>
      </c>
      <c r="C116" t="inlineStr">
        <is>
          <t>Member</t>
        </is>
      </c>
      <c r="D116" t="n">
        <v>13</v>
      </c>
      <c r="E116" t="inlineStr">
        <is>
          <t>Unranked</t>
        </is>
      </c>
      <c r="F116" t="inlineStr">
        <is>
          <t>Golden Clan</t>
        </is>
      </c>
      <c r="G116">
        <f>IFERROR(VLOOKUP(A116,fullrosterCWLroles!$A$1:$B$300,2,FALSE),0)</f>
        <v/>
      </c>
    </row>
    <row r="117">
      <c r="A117" t="inlineStr">
        <is>
          <t>#PVJYRRQPR</t>
        </is>
      </c>
      <c r="B117" t="inlineStr">
        <is>
          <t>kitaisaboss</t>
        </is>
      </c>
      <c r="C117" t="inlineStr">
        <is>
          <t>Member</t>
        </is>
      </c>
      <c r="D117" t="n">
        <v>10</v>
      </c>
      <c r="E117" t="inlineStr">
        <is>
          <t>Unranked</t>
        </is>
      </c>
      <c r="F117" t="inlineStr">
        <is>
          <t>Golden Clan</t>
        </is>
      </c>
      <c r="G117">
        <f>IFERROR(VLOOKUP(A117,fullrosterCWLroles!$A$1:$B$300,2,FALSE),0)</f>
        <v/>
      </c>
    </row>
    <row r="118">
      <c r="A118" t="inlineStr">
        <is>
          <t>#PC8L99UJQ</t>
        </is>
      </c>
      <c r="B118" t="inlineStr">
        <is>
          <t>Hellboy</t>
        </is>
      </c>
      <c r="C118" t="inlineStr">
        <is>
          <t>Member</t>
        </is>
      </c>
      <c r="D118" t="n">
        <v>9</v>
      </c>
      <c r="E118" t="inlineStr">
        <is>
          <t>Unranked</t>
        </is>
      </c>
      <c r="F118" t="inlineStr">
        <is>
          <t>Golden Clan</t>
        </is>
      </c>
      <c r="G118">
        <f>IFERROR(VLOOKUP(A118,fullrosterCWLroles!$A$1:$B$300,2,FALSE),0)</f>
        <v/>
      </c>
    </row>
    <row r="119">
      <c r="A119" t="inlineStr">
        <is>
          <t>#LUGV8UP2C</t>
        </is>
      </c>
      <c r="B119" t="inlineStr">
        <is>
          <t>You</t>
        </is>
      </c>
      <c r="C119" t="inlineStr">
        <is>
          <t>Co-Leader</t>
        </is>
      </c>
      <c r="D119" t="n">
        <v>8</v>
      </c>
      <c r="E119" t="inlineStr">
        <is>
          <t>Silver League II</t>
        </is>
      </c>
      <c r="F119" t="inlineStr">
        <is>
          <t>Golden Clan</t>
        </is>
      </c>
      <c r="G119">
        <f>IFERROR(VLOOKUP(A119,fullrosterCWLroles!$A$1:$B$300,2,FALSE),0)</f>
        <v/>
      </c>
    </row>
    <row r="120">
      <c r="A120" t="inlineStr">
        <is>
          <t>#Q9VP298PC</t>
        </is>
      </c>
      <c r="B120" t="inlineStr">
        <is>
          <t>Reactive</t>
        </is>
      </c>
      <c r="C120" t="inlineStr">
        <is>
          <t>Member</t>
        </is>
      </c>
      <c r="D120" t="n">
        <v>7</v>
      </c>
      <c r="E120" t="inlineStr">
        <is>
          <t>Unranked</t>
        </is>
      </c>
      <c r="F120" t="inlineStr">
        <is>
          <t>Golden Clan</t>
        </is>
      </c>
      <c r="G120">
        <f>IFERROR(VLOOKUP(A120,fullrosterCWLroles!$A$1:$B$300,2,FALSE),0)</f>
        <v/>
      </c>
    </row>
    <row r="121">
      <c r="A121" t="inlineStr">
        <is>
          <t>#PL8L99U2Q</t>
        </is>
      </c>
      <c r="B121" t="inlineStr">
        <is>
          <t>S.E.V.E.N</t>
        </is>
      </c>
      <c r="C121" t="inlineStr">
        <is>
          <t>Co-Leader</t>
        </is>
      </c>
      <c r="D121" t="n">
        <v>7</v>
      </c>
      <c r="E121" t="inlineStr">
        <is>
          <t>Unranked</t>
        </is>
      </c>
      <c r="F121" t="inlineStr">
        <is>
          <t>Golden Clan</t>
        </is>
      </c>
      <c r="G121">
        <f>IFERROR(VLOOKUP(A121,fullrosterCWLroles!$A$1:$B$300,2,FALSE),0)</f>
        <v/>
      </c>
    </row>
    <row r="122">
      <c r="A122" t="inlineStr">
        <is>
          <t>#QPCGYPJU9</t>
        </is>
      </c>
      <c r="B122" t="inlineStr">
        <is>
          <t>â‚½Ð­Ð™Ð¡!Ð“</t>
        </is>
      </c>
      <c r="C122" t="inlineStr">
        <is>
          <t>Member</t>
        </is>
      </c>
      <c r="D122" t="n">
        <v>7</v>
      </c>
      <c r="E122" t="inlineStr">
        <is>
          <t>Silver League III</t>
        </is>
      </c>
      <c r="F122" t="inlineStr">
        <is>
          <t>Golden Clan</t>
        </is>
      </c>
      <c r="G122">
        <f>IFERROR(VLOOKUP(A122,fullrosterCWLroles!$A$1:$B$300,2,FALSE),0)</f>
        <v/>
      </c>
    </row>
    <row r="123">
      <c r="A123" t="inlineStr">
        <is>
          <t>#QYQ9GJ0U8</t>
        </is>
      </c>
      <c r="B123" t="inlineStr">
        <is>
          <t>Ð–!ÐŸG</t>
        </is>
      </c>
      <c r="C123" t="inlineStr">
        <is>
          <t>Member</t>
        </is>
      </c>
      <c r="D123" t="n">
        <v>6</v>
      </c>
      <c r="E123" t="inlineStr">
        <is>
          <t>Silver League III</t>
        </is>
      </c>
      <c r="F123" t="inlineStr">
        <is>
          <t>Golden Clan</t>
        </is>
      </c>
      <c r="G123">
        <f>IFERROR(VLOOKUP(A123,fullrosterCWLroles!$A$1:$B$300,2,FALSE),0)</f>
        <v/>
      </c>
    </row>
    <row r="124">
      <c r="A124" t="inlineStr">
        <is>
          <t>#9CY9L0RGV</t>
        </is>
      </c>
      <c r="B124" t="inlineStr">
        <is>
          <t>Eragon</t>
        </is>
      </c>
      <c r="C124" t="inlineStr">
        <is>
          <t>Member</t>
        </is>
      </c>
      <c r="D124" t="n">
        <v>11</v>
      </c>
      <c r="E124" t="inlineStr">
        <is>
          <t>Unranked</t>
        </is>
      </c>
      <c r="F124" t="inlineStr">
        <is>
          <t>Golden Clan</t>
        </is>
      </c>
      <c r="G124">
        <f>IFERROR(VLOOKUP(A124,fullrosterCWLroles!$A$1:$B$300,2,FALSE),0)</f>
        <v/>
      </c>
    </row>
    <row r="125">
      <c r="A125" t="inlineStr">
        <is>
          <t>#LG0LRVLPJ</t>
        </is>
      </c>
      <c r="B125" t="inlineStr">
        <is>
          <t>MajÃ¯n Lex</t>
        </is>
      </c>
      <c r="C125" t="inlineStr">
        <is>
          <t>Co-Leader</t>
        </is>
      </c>
      <c r="D125" t="n">
        <v>6</v>
      </c>
      <c r="E125" t="inlineStr">
        <is>
          <t>Unranked</t>
        </is>
      </c>
      <c r="F125" t="inlineStr">
        <is>
          <t>Golden Clan</t>
        </is>
      </c>
      <c r="G125">
        <f>IFERROR(VLOOKUP(A125,fullrosterCWLroles!$A$1:$B$300,2,FALSE),0)</f>
        <v/>
      </c>
    </row>
    <row r="126">
      <c r="A126" t="inlineStr">
        <is>
          <t>#Q2LU9RCC8</t>
        </is>
      </c>
      <c r="B126" t="inlineStr">
        <is>
          <t>JUMBO JUICE</t>
        </is>
      </c>
      <c r="C126" t="inlineStr">
        <is>
          <t>Member</t>
        </is>
      </c>
      <c r="D126" t="n">
        <v>4</v>
      </c>
      <c r="E126" t="inlineStr">
        <is>
          <t>Unranked</t>
        </is>
      </c>
      <c r="F126" t="inlineStr">
        <is>
          <t>Golden Clan</t>
        </is>
      </c>
      <c r="G126">
        <f>IFERROR(VLOOKUP(A126,fullrosterCWLroles!$A$1:$B$300,2,FALSE),0)</f>
        <v/>
      </c>
    </row>
    <row r="127">
      <c r="A127" t="inlineStr">
        <is>
          <t>#PPCJCJ9J9</t>
        </is>
      </c>
      <c r="B127" t="inlineStr">
        <is>
          <t>CalDon</t>
        </is>
      </c>
      <c r="C127" t="inlineStr">
        <is>
          <t>Leader</t>
        </is>
      </c>
      <c r="D127" t="n">
        <v>3</v>
      </c>
      <c r="E127" t="inlineStr">
        <is>
          <t>Unranked</t>
        </is>
      </c>
      <c r="F127" t="inlineStr">
        <is>
          <t>Golden Clan</t>
        </is>
      </c>
      <c r="G127">
        <f>IFERROR(VLOOKUP(A127,fullrosterCWLroles!$A$1:$B$300,2,FALSE),0)</f>
        <v/>
      </c>
    </row>
    <row r="128">
      <c r="A128" t="inlineStr">
        <is>
          <t>#LCGRVQ92</t>
        </is>
      </c>
      <c r="B128" t="inlineStr">
        <is>
          <t>tomaetuhs</t>
        </is>
      </c>
      <c r="C128" t="inlineStr">
        <is>
          <t>Leader</t>
        </is>
      </c>
      <c r="D128" t="n">
        <v>7</v>
      </c>
      <c r="E128" t="inlineStr">
        <is>
          <t>Unranked</t>
        </is>
      </c>
      <c r="F128" t="inlineStr">
        <is>
          <t>Optimus Prime*</t>
        </is>
      </c>
      <c r="G128">
        <f>IFERROR(VLOOKUP(A128,fullrosterCWLroles!$A$1:$B$300,2,FALSE),0)</f>
        <v/>
      </c>
    </row>
    <row r="129">
      <c r="A129" t="inlineStr">
        <is>
          <t>#2LPCUCLYR</t>
        </is>
      </c>
      <c r="B129" t="inlineStr">
        <is>
          <t>Eric</t>
        </is>
      </c>
      <c r="C129" t="inlineStr">
        <is>
          <t>Leader</t>
        </is>
      </c>
      <c r="D129" t="n">
        <v>9</v>
      </c>
      <c r="E129" t="inlineStr">
        <is>
          <t>Gold League II</t>
        </is>
      </c>
      <c r="F129" t="inlineStr">
        <is>
          <t>PETARUNG SEJATI</t>
        </is>
      </c>
      <c r="G129">
        <f>IFERROR(VLOOKUP(A129,fullrosterCWLroles!$A$1:$B$300,2,FALSE),0)</f>
        <v/>
      </c>
    </row>
    <row r="130">
      <c r="A130" t="inlineStr">
        <is>
          <t>#9YUP2GLCY</t>
        </is>
      </c>
      <c r="B130" t="inlineStr">
        <is>
          <t>Chewi</t>
        </is>
      </c>
      <c r="C130" t="inlineStr">
        <is>
          <t>Leader</t>
        </is>
      </c>
      <c r="D130" t="n">
        <v>14</v>
      </c>
      <c r="E130" t="inlineStr">
        <is>
          <t>Legend League</t>
        </is>
      </c>
      <c r="F130" t="inlineStr">
        <is>
          <t>Dark Matter</t>
        </is>
      </c>
      <c r="G130">
        <f>IFERROR(VLOOKUP(A130,fullrosterCWLroles!$A$1:$B$300,2,FALSE),0)</f>
        <v/>
      </c>
    </row>
    <row r="131">
      <c r="A131" t="inlineStr">
        <is>
          <t>#CVYC8LQV</t>
        </is>
      </c>
      <c r="B131" t="inlineStr">
        <is>
          <t>aid</t>
        </is>
      </c>
      <c r="C131" t="inlineStr">
        <is>
          <t>Member</t>
        </is>
      </c>
      <c r="D131" t="n">
        <v>13</v>
      </c>
      <c r="E131" t="inlineStr">
        <is>
          <t>Legend League</t>
        </is>
      </c>
      <c r="F131" t="inlineStr">
        <is>
          <t>Dark Matter</t>
        </is>
      </c>
      <c r="G131">
        <f>IFERROR(VLOOKUP(A131,fullrosterCWLroles!$A$1:$B$300,2,FALSE),0)</f>
        <v/>
      </c>
    </row>
    <row r="132">
      <c r="A132" t="inlineStr">
        <is>
          <t>#2CJGPPR0P</t>
        </is>
      </c>
      <c r="B132" t="inlineStr">
        <is>
          <t>Aussie</t>
        </is>
      </c>
      <c r="C132" t="inlineStr">
        <is>
          <t>Co-Leader</t>
        </is>
      </c>
      <c r="D132" t="n">
        <v>13</v>
      </c>
      <c r="E132" t="inlineStr">
        <is>
          <t>Legend League</t>
        </is>
      </c>
      <c r="F132" t="inlineStr">
        <is>
          <t>Dark Matter</t>
        </is>
      </c>
      <c r="G132">
        <f>IFERROR(VLOOKUP(A132,fullrosterCWLroles!$A$1:$B$300,2,FALSE),0)</f>
        <v/>
      </c>
    </row>
    <row r="133">
      <c r="A133" t="inlineStr">
        <is>
          <t>#YUP8VPGU2</t>
        </is>
      </c>
      <c r="B133" t="inlineStr">
        <is>
          <t>wtxmp</t>
        </is>
      </c>
      <c r="C133" t="inlineStr">
        <is>
          <t>Elder</t>
        </is>
      </c>
      <c r="D133" t="n">
        <v>14</v>
      </c>
      <c r="E133" t="inlineStr">
        <is>
          <t>Titan League I</t>
        </is>
      </c>
      <c r="F133" t="inlineStr">
        <is>
          <t>Dark Matter</t>
        </is>
      </c>
      <c r="G133">
        <f>IFERROR(VLOOKUP(A133,fullrosterCWLroles!$A$1:$B$300,2,FALSE),0)</f>
        <v/>
      </c>
    </row>
    <row r="134">
      <c r="A134" t="inlineStr">
        <is>
          <t>#VRJ9VG0R</t>
        </is>
      </c>
      <c r="B134" t="inlineStr">
        <is>
          <t>McNuggets</t>
        </is>
      </c>
      <c r="C134" t="inlineStr">
        <is>
          <t>Co-Leader</t>
        </is>
      </c>
      <c r="D134" t="n">
        <v>14</v>
      </c>
      <c r="E134" t="inlineStr">
        <is>
          <t>Titan League I</t>
        </is>
      </c>
      <c r="F134" t="inlineStr">
        <is>
          <t>Dark Matter</t>
        </is>
      </c>
      <c r="G134">
        <f>IFERROR(VLOOKUP(A134,fullrosterCWLroles!$A$1:$B$300,2,FALSE),0)</f>
        <v/>
      </c>
    </row>
    <row r="135">
      <c r="A135" t="inlineStr">
        <is>
          <t>#28JGQ9YPV</t>
        </is>
      </c>
      <c r="B135" t="inlineStr">
        <is>
          <t>Lexpachi</t>
        </is>
      </c>
      <c r="C135" t="inlineStr">
        <is>
          <t>Co-Leader</t>
        </is>
      </c>
      <c r="D135" t="n">
        <v>13</v>
      </c>
      <c r="E135" t="inlineStr">
        <is>
          <t>Titan League I</t>
        </is>
      </c>
      <c r="F135" t="inlineStr">
        <is>
          <t>Dark Matter</t>
        </is>
      </c>
      <c r="G135">
        <f>IFERROR(VLOOKUP(A135,fullrosterCWLroles!$A$1:$B$300,2,FALSE),0)</f>
        <v/>
      </c>
    </row>
    <row r="136">
      <c r="A136" t="inlineStr">
        <is>
          <t>#90VV2VVU</t>
        </is>
      </c>
      <c r="B136" t="inlineStr">
        <is>
          <t>janaenae</t>
        </is>
      </c>
      <c r="C136" t="inlineStr">
        <is>
          <t>Co-Leader</t>
        </is>
      </c>
      <c r="D136" t="n">
        <v>13</v>
      </c>
      <c r="E136" t="inlineStr">
        <is>
          <t>Titan League I</t>
        </is>
      </c>
      <c r="F136" t="inlineStr">
        <is>
          <t>Dark Matter</t>
        </is>
      </c>
      <c r="G136">
        <f>IFERROR(VLOOKUP(A136,fullrosterCWLroles!$A$1:$B$300,2,FALSE),0)</f>
        <v/>
      </c>
    </row>
    <row r="137">
      <c r="A137" t="inlineStr">
        <is>
          <t>#LUQ9989</t>
        </is>
      </c>
      <c r="B137" t="inlineStr">
        <is>
          <t>Alex</t>
        </is>
      </c>
      <c r="C137" t="inlineStr">
        <is>
          <t>Co-Leader</t>
        </is>
      </c>
      <c r="D137" t="n">
        <v>12</v>
      </c>
      <c r="E137" t="inlineStr">
        <is>
          <t>Titan League I</t>
        </is>
      </c>
      <c r="F137" t="inlineStr">
        <is>
          <t>Dark Matter</t>
        </is>
      </c>
      <c r="G137">
        <f>IFERROR(VLOOKUP(A137,fullrosterCWLroles!$A$1:$B$300,2,FALSE),0)</f>
        <v/>
      </c>
    </row>
    <row r="138">
      <c r="A138" t="inlineStr">
        <is>
          <t>#2UC829Q0R</t>
        </is>
      </c>
      <c r="B138" t="inlineStr">
        <is>
          <t>French Fry</t>
        </is>
      </c>
      <c r="C138" t="inlineStr">
        <is>
          <t>Elder</t>
        </is>
      </c>
      <c r="D138" t="n">
        <v>14</v>
      </c>
      <c r="E138" t="inlineStr">
        <is>
          <t>Titan League I</t>
        </is>
      </c>
      <c r="F138" t="inlineStr">
        <is>
          <t>Dark Matter</t>
        </is>
      </c>
      <c r="G138">
        <f>IFERROR(VLOOKUP(A138,fullrosterCWLroles!$A$1:$B$300,2,FALSE),0)</f>
        <v/>
      </c>
    </row>
    <row r="139">
      <c r="A139" t="inlineStr">
        <is>
          <t>#2990QPY0</t>
        </is>
      </c>
      <c r="B139" t="inlineStr">
        <is>
          <t>Sug</t>
        </is>
      </c>
      <c r="C139" t="inlineStr">
        <is>
          <t>Co-Leader</t>
        </is>
      </c>
      <c r="D139" t="n">
        <v>14</v>
      </c>
      <c r="E139" t="inlineStr">
        <is>
          <t>Titan League II</t>
        </is>
      </c>
      <c r="F139" t="inlineStr">
        <is>
          <t>Dark Matter</t>
        </is>
      </c>
      <c r="G139">
        <f>IFERROR(VLOOKUP(A139,fullrosterCWLroles!$A$1:$B$300,2,FALSE),0)</f>
        <v/>
      </c>
    </row>
    <row r="140">
      <c r="A140" t="inlineStr">
        <is>
          <t>#8P0YU0098</t>
        </is>
      </c>
      <c r="B140" t="inlineStr">
        <is>
          <t>The Dude</t>
        </is>
      </c>
      <c r="C140" t="inlineStr">
        <is>
          <t>Member</t>
        </is>
      </c>
      <c r="D140" t="n">
        <v>14</v>
      </c>
      <c r="E140" t="inlineStr">
        <is>
          <t>Titan League I</t>
        </is>
      </c>
      <c r="F140" t="inlineStr">
        <is>
          <t>Dark Matter</t>
        </is>
      </c>
      <c r="G140">
        <f>IFERROR(VLOOKUP(A140,fullrosterCWLroles!$A$1:$B$300,2,FALSE),0)</f>
        <v/>
      </c>
    </row>
    <row r="141">
      <c r="A141" t="inlineStr">
        <is>
          <t>#9P9GR08Y</t>
        </is>
      </c>
      <c r="B141" t="inlineStr">
        <is>
          <t>Big Mac</t>
        </is>
      </c>
      <c r="C141" t="inlineStr">
        <is>
          <t>Co-Leader</t>
        </is>
      </c>
      <c r="D141" t="n">
        <v>13</v>
      </c>
      <c r="E141" t="inlineStr">
        <is>
          <t>Titan League II</t>
        </is>
      </c>
      <c r="F141" t="inlineStr">
        <is>
          <t>Dark Matter</t>
        </is>
      </c>
      <c r="G141">
        <f>IFERROR(VLOOKUP(A141,fullrosterCWLroles!$A$1:$B$300,2,FALSE),0)</f>
        <v/>
      </c>
    </row>
    <row r="142">
      <c r="A142" t="inlineStr">
        <is>
          <t>#22PR9220R</t>
        </is>
      </c>
      <c r="B142" t="inlineStr">
        <is>
          <t>Mebi</t>
        </is>
      </c>
      <c r="C142" t="inlineStr">
        <is>
          <t>Member</t>
        </is>
      </c>
      <c r="D142" t="n">
        <v>13</v>
      </c>
      <c r="E142" t="inlineStr">
        <is>
          <t>Titan League III</t>
        </is>
      </c>
      <c r="F142" t="inlineStr">
        <is>
          <t>Dark Matter</t>
        </is>
      </c>
      <c r="G142">
        <f>IFERROR(VLOOKUP(A142,fullrosterCWLroles!$A$1:$B$300,2,FALSE),0)</f>
        <v/>
      </c>
    </row>
    <row r="143">
      <c r="A143" t="inlineStr">
        <is>
          <t>#8LY0RYJ28</t>
        </is>
      </c>
      <c r="B143" t="inlineStr">
        <is>
          <t>Aid2</t>
        </is>
      </c>
      <c r="C143" t="inlineStr">
        <is>
          <t>Co-Leader</t>
        </is>
      </c>
      <c r="D143" t="n">
        <v>14</v>
      </c>
      <c r="E143" t="inlineStr">
        <is>
          <t>Champion League I</t>
        </is>
      </c>
      <c r="F143" t="inlineStr">
        <is>
          <t>Dark Matter</t>
        </is>
      </c>
      <c r="G143">
        <f>IFERROR(VLOOKUP(A143,fullrosterCWLroles!$A$1:$B$300,2,FALSE),0)</f>
        <v/>
      </c>
    </row>
    <row r="144">
      <c r="A144" t="inlineStr">
        <is>
          <t>#289YCRGU2</t>
        </is>
      </c>
      <c r="B144" t="inlineStr">
        <is>
          <t>Revolt</t>
        </is>
      </c>
      <c r="C144" t="inlineStr">
        <is>
          <t>Co-Leader</t>
        </is>
      </c>
      <c r="D144" t="n">
        <v>13</v>
      </c>
      <c r="E144" t="inlineStr">
        <is>
          <t>Champion League I</t>
        </is>
      </c>
      <c r="F144" t="inlineStr">
        <is>
          <t>Dark Matter</t>
        </is>
      </c>
      <c r="G144">
        <f>IFERROR(VLOOKUP(A144,fullrosterCWLroles!$A$1:$B$300,2,FALSE),0)</f>
        <v/>
      </c>
    </row>
    <row r="145">
      <c r="A145" t="inlineStr">
        <is>
          <t>#2U2LLLQVV</t>
        </is>
      </c>
      <c r="B145" t="inlineStr">
        <is>
          <t>Pix</t>
        </is>
      </c>
      <c r="C145" t="inlineStr">
        <is>
          <t>Member</t>
        </is>
      </c>
      <c r="D145" t="n">
        <v>13</v>
      </c>
      <c r="E145" t="inlineStr">
        <is>
          <t>Champion League II</t>
        </is>
      </c>
      <c r="F145" t="inlineStr">
        <is>
          <t>Dark Matter</t>
        </is>
      </c>
      <c r="G145">
        <f>IFERROR(VLOOKUP(A145,fullrosterCWLroles!$A$1:$B$300,2,FALSE),0)</f>
        <v/>
      </c>
    </row>
    <row r="146">
      <c r="A146" t="inlineStr">
        <is>
          <t>#2JJGL8JL0</t>
        </is>
      </c>
      <c r="B146" t="inlineStr">
        <is>
          <t>RH Rangers</t>
        </is>
      </c>
      <c r="C146" t="inlineStr">
        <is>
          <t>Co-Leader</t>
        </is>
      </c>
      <c r="D146" t="n">
        <v>12</v>
      </c>
      <c r="E146" t="inlineStr">
        <is>
          <t>Champion League II</t>
        </is>
      </c>
      <c r="F146" t="inlineStr">
        <is>
          <t>Dark Matter</t>
        </is>
      </c>
      <c r="G146">
        <f>IFERROR(VLOOKUP(A146,fullrosterCWLroles!$A$1:$B$300,2,FALSE),0)</f>
        <v/>
      </c>
    </row>
    <row r="147">
      <c r="A147" t="inlineStr">
        <is>
          <t>#J00PYG2U</t>
        </is>
      </c>
      <c r="B147" t="inlineStr">
        <is>
          <t>McFlurry</t>
        </is>
      </c>
      <c r="C147" t="inlineStr">
        <is>
          <t>Co-Leader</t>
        </is>
      </c>
      <c r="D147" t="n">
        <v>14</v>
      </c>
      <c r="E147" t="inlineStr">
        <is>
          <t>Champion League II</t>
        </is>
      </c>
      <c r="F147" t="inlineStr">
        <is>
          <t>Dark Matter</t>
        </is>
      </c>
      <c r="G147">
        <f>IFERROR(VLOOKUP(A147,fullrosterCWLroles!$A$1:$B$300,2,FALSE),0)</f>
        <v/>
      </c>
    </row>
    <row r="148">
      <c r="A148" t="inlineStr">
        <is>
          <t>#JGYQV8GL</t>
        </is>
      </c>
      <c r="B148" t="inlineStr">
        <is>
          <t>Drago</t>
        </is>
      </c>
      <c r="C148" t="inlineStr">
        <is>
          <t>Member</t>
        </is>
      </c>
      <c r="D148" t="n">
        <v>13</v>
      </c>
      <c r="E148" t="inlineStr">
        <is>
          <t>Champion League II</t>
        </is>
      </c>
      <c r="F148" t="inlineStr">
        <is>
          <t>Dark Matter</t>
        </is>
      </c>
      <c r="G148">
        <f>IFERROR(VLOOKUP(A148,fullrosterCWLroles!$A$1:$B$300,2,FALSE),0)</f>
        <v/>
      </c>
    </row>
    <row r="149">
      <c r="A149" t="inlineStr">
        <is>
          <t>#P2JLJU89L</t>
        </is>
      </c>
      <c r="B149" t="inlineStr">
        <is>
          <t>turtle</t>
        </is>
      </c>
      <c r="C149" t="inlineStr">
        <is>
          <t>Member</t>
        </is>
      </c>
      <c r="D149" t="n">
        <v>14</v>
      </c>
      <c r="E149" t="inlineStr">
        <is>
          <t>Champion League II</t>
        </is>
      </c>
      <c r="F149" t="inlineStr">
        <is>
          <t>Dark Matter</t>
        </is>
      </c>
      <c r="G149">
        <f>IFERROR(VLOOKUP(A149,fullrosterCWLroles!$A$1:$B$300,2,FALSE),0)</f>
        <v/>
      </c>
    </row>
    <row r="150">
      <c r="A150" t="inlineStr">
        <is>
          <t>#8J2LGRUU</t>
        </is>
      </c>
      <c r="B150" t="inlineStr">
        <is>
          <t>Luca</t>
        </is>
      </c>
      <c r="C150" t="inlineStr">
        <is>
          <t>Elder</t>
        </is>
      </c>
      <c r="D150" t="n">
        <v>11</v>
      </c>
      <c r="E150" t="inlineStr">
        <is>
          <t>Champion League III</t>
        </is>
      </c>
      <c r="F150" t="inlineStr">
        <is>
          <t>Dark Matter</t>
        </is>
      </c>
      <c r="G150">
        <f>IFERROR(VLOOKUP(A150,fullrosterCWLroles!$A$1:$B$300,2,FALSE),0)</f>
        <v/>
      </c>
    </row>
    <row r="151">
      <c r="A151" t="inlineStr">
        <is>
          <t>#PL9VLC9RP</t>
        </is>
      </c>
      <c r="B151" t="inlineStr">
        <is>
          <t>o0o_Jerson_o0o</t>
        </is>
      </c>
      <c r="C151" t="inlineStr">
        <is>
          <t>Elder</t>
        </is>
      </c>
      <c r="D151" t="n">
        <v>10</v>
      </c>
      <c r="E151" t="inlineStr">
        <is>
          <t>Champion League III</t>
        </is>
      </c>
      <c r="F151" t="inlineStr">
        <is>
          <t>Dark Matter</t>
        </is>
      </c>
      <c r="G151">
        <f>IFERROR(VLOOKUP(A151,fullrosterCWLroles!$A$1:$B$300,2,FALSE),0)</f>
        <v/>
      </c>
    </row>
    <row r="152">
      <c r="A152" t="inlineStr">
        <is>
          <t>#RGVCJJUY</t>
        </is>
      </c>
      <c r="B152" t="inlineStr">
        <is>
          <t>Tricky</t>
        </is>
      </c>
      <c r="C152" t="inlineStr">
        <is>
          <t>Member</t>
        </is>
      </c>
      <c r="D152" t="n">
        <v>11</v>
      </c>
      <c r="E152" t="inlineStr">
        <is>
          <t>Champion League III</t>
        </is>
      </c>
      <c r="F152" t="inlineStr">
        <is>
          <t>Dark Matter</t>
        </is>
      </c>
      <c r="G152">
        <f>IFERROR(VLOOKUP(A152,fullrosterCWLroles!$A$1:$B$300,2,FALSE),0)</f>
        <v/>
      </c>
    </row>
    <row r="153">
      <c r="A153" t="inlineStr">
        <is>
          <t>#LGVVPPQ0C</t>
        </is>
      </c>
      <c r="B153" t="inlineStr">
        <is>
          <t>Max All B4 TH</t>
        </is>
      </c>
      <c r="C153" t="inlineStr">
        <is>
          <t>Co-Leader</t>
        </is>
      </c>
      <c r="D153" t="n">
        <v>10</v>
      </c>
      <c r="E153" t="inlineStr">
        <is>
          <t>Champion League III</t>
        </is>
      </c>
      <c r="F153" t="inlineStr">
        <is>
          <t>Dark Matter</t>
        </is>
      </c>
      <c r="G153">
        <f>IFERROR(VLOOKUP(A153,fullrosterCWLroles!$A$1:$B$300,2,FALSE),0)</f>
        <v/>
      </c>
    </row>
    <row r="154">
      <c r="A154" t="inlineStr">
        <is>
          <t>#LLYGGYJPV</t>
        </is>
      </c>
      <c r="B154" t="inlineStr">
        <is>
          <t>iLuvDaenerys</t>
        </is>
      </c>
      <c r="C154" t="inlineStr">
        <is>
          <t>Member</t>
        </is>
      </c>
      <c r="D154" t="n">
        <v>11</v>
      </c>
      <c r="E154" t="inlineStr">
        <is>
          <t>Master League I</t>
        </is>
      </c>
      <c r="F154" t="inlineStr">
        <is>
          <t>Dark Matter</t>
        </is>
      </c>
      <c r="G154">
        <f>IFERROR(VLOOKUP(A154,fullrosterCWLroles!$A$1:$B$300,2,FALSE),0)</f>
        <v/>
      </c>
    </row>
    <row r="155">
      <c r="A155" t="inlineStr">
        <is>
          <t>#YLGP2V0YP</t>
        </is>
      </c>
      <c r="B155" t="inlineStr">
        <is>
          <t>FhishPearl</t>
        </is>
      </c>
      <c r="C155" t="inlineStr">
        <is>
          <t>Member</t>
        </is>
      </c>
      <c r="D155" t="n">
        <v>11</v>
      </c>
      <c r="E155" t="inlineStr">
        <is>
          <t>Master League I</t>
        </is>
      </c>
      <c r="F155" t="inlineStr">
        <is>
          <t>Dark Matter</t>
        </is>
      </c>
      <c r="G155">
        <f>IFERROR(VLOOKUP(A155,fullrosterCWLroles!$A$1:$B$300,2,FALSE),0)</f>
        <v/>
      </c>
    </row>
    <row r="156">
      <c r="A156" t="inlineStr">
        <is>
          <t>#C08PVLUU</t>
        </is>
      </c>
      <c r="B156" t="inlineStr">
        <is>
          <t>HS McChicken</t>
        </is>
      </c>
      <c r="C156" t="inlineStr">
        <is>
          <t>Member</t>
        </is>
      </c>
      <c r="D156" t="n">
        <v>12</v>
      </c>
      <c r="E156" t="inlineStr">
        <is>
          <t>Master League I</t>
        </is>
      </c>
      <c r="F156" t="inlineStr">
        <is>
          <t>Dark Matter</t>
        </is>
      </c>
      <c r="G156">
        <f>IFERROR(VLOOKUP(A156,fullrosterCWLroles!$A$1:$B$300,2,FALSE),0)</f>
        <v/>
      </c>
    </row>
    <row r="157">
      <c r="A157" t="inlineStr">
        <is>
          <t>#880R20PC</t>
        </is>
      </c>
      <c r="B157" t="inlineStr">
        <is>
          <t>Ossamy</t>
        </is>
      </c>
      <c r="C157" t="inlineStr">
        <is>
          <t>Elder</t>
        </is>
      </c>
      <c r="D157" t="n">
        <v>11</v>
      </c>
      <c r="E157" t="inlineStr">
        <is>
          <t>Master League II</t>
        </is>
      </c>
      <c r="F157" t="inlineStr">
        <is>
          <t>Dark Matter</t>
        </is>
      </c>
      <c r="G157">
        <f>IFERROR(VLOOKUP(A157,fullrosterCWLroles!$A$1:$B$300,2,FALSE),0)</f>
        <v/>
      </c>
    </row>
    <row r="158">
      <c r="A158" t="inlineStr">
        <is>
          <t>#YV2LL2R8G</t>
        </is>
      </c>
      <c r="B158" t="inlineStr">
        <is>
          <t>OVO_Drip Lord</t>
        </is>
      </c>
      <c r="C158" t="inlineStr">
        <is>
          <t>Member</t>
        </is>
      </c>
      <c r="D158" t="n">
        <v>12</v>
      </c>
      <c r="E158" t="inlineStr">
        <is>
          <t>Master League I</t>
        </is>
      </c>
      <c r="F158" t="inlineStr">
        <is>
          <t>Dark Matter</t>
        </is>
      </c>
      <c r="G158">
        <f>IFERROR(VLOOKUP(A158,fullrosterCWLroles!$A$1:$B$300,2,FALSE),0)</f>
        <v/>
      </c>
    </row>
    <row r="159">
      <c r="A159" t="inlineStr">
        <is>
          <t>#2G9JJRVRG</t>
        </is>
      </c>
      <c r="B159" t="inlineStr">
        <is>
          <t xml:space="preserve">â˜ Äâ„¯aâ€ â„Œâ“»â“»â„œâ„¯aâ„˜â„¯Å—â˜ </t>
        </is>
      </c>
      <c r="C159" t="inlineStr">
        <is>
          <t>Elder</t>
        </is>
      </c>
      <c r="D159" t="n">
        <v>11</v>
      </c>
      <c r="E159" t="inlineStr">
        <is>
          <t>Master League I</t>
        </is>
      </c>
      <c r="F159" t="inlineStr">
        <is>
          <t>Dark Matter</t>
        </is>
      </c>
      <c r="G159">
        <f>IFERROR(VLOOKUP(A159,fullrosterCWLroles!$A$1:$B$300,2,FALSE),0)</f>
        <v/>
      </c>
    </row>
    <row r="160">
      <c r="A160" t="inlineStr">
        <is>
          <t>#LRUGQY80P</t>
        </is>
      </c>
      <c r="B160" t="inlineStr">
        <is>
          <t>BK1</t>
        </is>
      </c>
      <c r="C160" t="inlineStr">
        <is>
          <t>Member</t>
        </is>
      </c>
      <c r="D160" t="n">
        <v>10</v>
      </c>
      <c r="E160" t="inlineStr">
        <is>
          <t>Master League II</t>
        </is>
      </c>
      <c r="F160" t="inlineStr">
        <is>
          <t>Dark Matter</t>
        </is>
      </c>
      <c r="G160">
        <f>IFERROR(VLOOKUP(A160,fullrosterCWLroles!$A$1:$B$300,2,FALSE),0)</f>
        <v/>
      </c>
    </row>
    <row r="161">
      <c r="A161" t="inlineStr">
        <is>
          <t>#GJG9RCGJ</t>
        </is>
      </c>
      <c r="B161" t="inlineStr">
        <is>
          <t>Liam7210</t>
        </is>
      </c>
      <c r="C161" t="inlineStr">
        <is>
          <t>Member</t>
        </is>
      </c>
      <c r="D161" t="n">
        <v>10</v>
      </c>
      <c r="E161" t="inlineStr">
        <is>
          <t>Master League III</t>
        </is>
      </c>
      <c r="F161" t="inlineStr">
        <is>
          <t>Dark Matter</t>
        </is>
      </c>
      <c r="G161">
        <f>IFERROR(VLOOKUP(A161,fullrosterCWLroles!$A$1:$B$300,2,FALSE),0)</f>
        <v/>
      </c>
    </row>
    <row r="162">
      <c r="A162" t="inlineStr">
        <is>
          <t>#2YYL8LC9Q</t>
        </is>
      </c>
      <c r="B162" t="inlineStr">
        <is>
          <t>Gutti Guy</t>
        </is>
      </c>
      <c r="C162" t="inlineStr">
        <is>
          <t>Member</t>
        </is>
      </c>
      <c r="D162" t="n">
        <v>11</v>
      </c>
      <c r="E162" t="inlineStr">
        <is>
          <t>Master League III</t>
        </is>
      </c>
      <c r="F162" t="inlineStr">
        <is>
          <t>Dark Matter</t>
        </is>
      </c>
      <c r="G162">
        <f>IFERROR(VLOOKUP(A162,fullrosterCWLroles!$A$1:$B$300,2,FALSE),0)</f>
        <v/>
      </c>
    </row>
    <row r="163">
      <c r="A163" t="inlineStr">
        <is>
          <t>#YQ2R02U2</t>
        </is>
      </c>
      <c r="B163" t="inlineStr">
        <is>
          <t>SPONGIYE</t>
        </is>
      </c>
      <c r="C163" t="inlineStr">
        <is>
          <t>Member</t>
        </is>
      </c>
      <c r="D163" t="n">
        <v>11</v>
      </c>
      <c r="E163" t="inlineStr">
        <is>
          <t>Crystal League I</t>
        </is>
      </c>
      <c r="F163" t="inlineStr">
        <is>
          <t>Dark Matter</t>
        </is>
      </c>
      <c r="G163">
        <f>IFERROR(VLOOKUP(A163,fullrosterCWLroles!$A$1:$B$300,2,FALSE),0)</f>
        <v/>
      </c>
    </row>
    <row r="164">
      <c r="A164" t="inlineStr">
        <is>
          <t>#GPGCC9PG</t>
        </is>
      </c>
      <c r="B164" t="inlineStr">
        <is>
          <t>tank</t>
        </is>
      </c>
      <c r="C164" t="inlineStr">
        <is>
          <t>Member</t>
        </is>
      </c>
      <c r="D164" t="n">
        <v>11</v>
      </c>
      <c r="E164" t="inlineStr">
        <is>
          <t>Master League III</t>
        </is>
      </c>
      <c r="F164" t="inlineStr">
        <is>
          <t>Dark Matter</t>
        </is>
      </c>
      <c r="G164">
        <f>IFERROR(VLOOKUP(A164,fullrosterCWLroles!$A$1:$B$300,2,FALSE),0)</f>
        <v/>
      </c>
    </row>
    <row r="165">
      <c r="A165" t="inlineStr">
        <is>
          <t>#LCC0QUJPG</t>
        </is>
      </c>
      <c r="B165" t="inlineStr">
        <is>
          <t>LÃ¸rd Lannister</t>
        </is>
      </c>
      <c r="C165" t="inlineStr">
        <is>
          <t>Member</t>
        </is>
      </c>
      <c r="D165" t="n">
        <v>11</v>
      </c>
      <c r="E165" t="inlineStr">
        <is>
          <t>Master League III</t>
        </is>
      </c>
      <c r="F165" t="inlineStr">
        <is>
          <t>Dark Matter</t>
        </is>
      </c>
      <c r="G165">
        <f>IFERROR(VLOOKUP(A165,fullrosterCWLroles!$A$1:$B$300,2,FALSE),0)</f>
        <v/>
      </c>
    </row>
    <row r="166">
      <c r="A166" t="inlineStr">
        <is>
          <t>#VG0PV298</t>
        </is>
      </c>
      <c r="B166" t="inlineStr">
        <is>
          <t>Warlords Outcry</t>
        </is>
      </c>
      <c r="C166" t="inlineStr">
        <is>
          <t>Member</t>
        </is>
      </c>
      <c r="D166" t="n">
        <v>10</v>
      </c>
      <c r="E166" t="inlineStr">
        <is>
          <t>Master League III</t>
        </is>
      </c>
      <c r="F166" t="inlineStr">
        <is>
          <t>Dark Matter</t>
        </is>
      </c>
      <c r="G166">
        <f>IFERROR(VLOOKUP(A166,fullrosterCWLroles!$A$1:$B$300,2,FALSE),0)</f>
        <v/>
      </c>
    </row>
    <row r="167">
      <c r="A167" t="inlineStr">
        <is>
          <t>#2PLJPGR0Q</t>
        </is>
      </c>
      <c r="B167" t="inlineStr">
        <is>
          <t>morfowt</t>
        </is>
      </c>
      <c r="C167" t="inlineStr">
        <is>
          <t>Member</t>
        </is>
      </c>
      <c r="D167" t="n">
        <v>11</v>
      </c>
      <c r="E167" t="inlineStr">
        <is>
          <t>Crystal League I</t>
        </is>
      </c>
      <c r="F167" t="inlineStr">
        <is>
          <t>Dark Matter</t>
        </is>
      </c>
      <c r="G167">
        <f>IFERROR(VLOOKUP(A167,fullrosterCWLroles!$A$1:$B$300,2,FALSE),0)</f>
        <v/>
      </c>
    </row>
    <row r="168">
      <c r="A168" t="inlineStr">
        <is>
          <t>#LJVCYVPV9</t>
        </is>
      </c>
      <c r="B168" t="inlineStr">
        <is>
          <t>go easy on me</t>
        </is>
      </c>
      <c r="C168" t="inlineStr">
        <is>
          <t>Member</t>
        </is>
      </c>
      <c r="D168" t="n">
        <v>10</v>
      </c>
      <c r="E168" t="inlineStr">
        <is>
          <t>Crystal League I</t>
        </is>
      </c>
      <c r="F168" t="inlineStr">
        <is>
          <t>Dark Matter</t>
        </is>
      </c>
      <c r="G168">
        <f>IFERROR(VLOOKUP(A168,fullrosterCWLroles!$A$1:$B$300,2,FALSE),0)</f>
        <v/>
      </c>
    </row>
    <row r="169">
      <c r="A169" t="inlineStr">
        <is>
          <t>#LQYQLGRQY</t>
        </is>
      </c>
      <c r="B169" t="inlineStr">
        <is>
          <t>Aurora</t>
        </is>
      </c>
      <c r="C169" t="inlineStr">
        <is>
          <t>Member</t>
        </is>
      </c>
      <c r="D169" t="n">
        <v>10</v>
      </c>
      <c r="E169" t="inlineStr">
        <is>
          <t>Crystal League I</t>
        </is>
      </c>
      <c r="F169" t="inlineStr">
        <is>
          <t>Dark Matter</t>
        </is>
      </c>
      <c r="G169">
        <f>IFERROR(VLOOKUP(A169,fullrosterCWLroles!$A$1:$B$300,2,FALSE),0)</f>
        <v/>
      </c>
    </row>
    <row r="170">
      <c r="A170" t="inlineStr">
        <is>
          <t>#V0UQ2LC</t>
        </is>
      </c>
      <c r="B170" t="inlineStr">
        <is>
          <t>djdrng</t>
        </is>
      </c>
      <c r="C170" t="inlineStr">
        <is>
          <t>Member</t>
        </is>
      </c>
      <c r="D170" t="n">
        <v>10</v>
      </c>
      <c r="E170" t="inlineStr">
        <is>
          <t>Crystal League II</t>
        </is>
      </c>
      <c r="F170" t="inlineStr">
        <is>
          <t>Dark Matter</t>
        </is>
      </c>
      <c r="G170">
        <f>IFERROR(VLOOKUP(A170,fullrosterCWLroles!$A$1:$B$300,2,FALSE),0)</f>
        <v/>
      </c>
    </row>
    <row r="171">
      <c r="A171" t="inlineStr">
        <is>
          <t>#PJCPC8280</t>
        </is>
      </c>
      <c r="B171" t="inlineStr">
        <is>
          <t>GAWD</t>
        </is>
      </c>
      <c r="C171" t="inlineStr">
        <is>
          <t>Member</t>
        </is>
      </c>
      <c r="D171" t="n">
        <v>10</v>
      </c>
      <c r="E171" t="inlineStr">
        <is>
          <t>Crystal League I</t>
        </is>
      </c>
      <c r="F171" t="inlineStr">
        <is>
          <t>Dark Matter</t>
        </is>
      </c>
      <c r="G171">
        <f>IFERROR(VLOOKUP(A171,fullrosterCWLroles!$A$1:$B$300,2,FALSE),0)</f>
        <v/>
      </c>
    </row>
    <row r="172">
      <c r="A172" t="inlineStr">
        <is>
          <t>#9R9JP000V</t>
        </is>
      </c>
      <c r="B172" t="inlineStr">
        <is>
          <t>bibhu</t>
        </is>
      </c>
      <c r="C172" t="inlineStr">
        <is>
          <t>Member</t>
        </is>
      </c>
      <c r="D172" t="n">
        <v>11</v>
      </c>
      <c r="E172" t="inlineStr">
        <is>
          <t>Crystal League III</t>
        </is>
      </c>
      <c r="F172" t="inlineStr">
        <is>
          <t>Dark Matter</t>
        </is>
      </c>
      <c r="G172">
        <f>IFERROR(VLOOKUP(A172,fullrosterCWLroles!$A$1:$B$300,2,FALSE),0)</f>
        <v/>
      </c>
    </row>
    <row r="173">
      <c r="A173" t="inlineStr">
        <is>
          <t>#2VYY92JGV</t>
        </is>
      </c>
      <c r="B173" t="inlineStr">
        <is>
          <t>dk97</t>
        </is>
      </c>
      <c r="C173" t="inlineStr">
        <is>
          <t>Member</t>
        </is>
      </c>
      <c r="D173" t="n">
        <v>10</v>
      </c>
      <c r="E173" t="inlineStr">
        <is>
          <t>Crystal League III</t>
        </is>
      </c>
      <c r="F173" t="inlineStr">
        <is>
          <t>Dark Matter</t>
        </is>
      </c>
      <c r="G173">
        <f>IFERROR(VLOOKUP(A173,fullrosterCWLroles!$A$1:$B$300,2,FALSE),0)</f>
        <v/>
      </c>
    </row>
    <row r="174">
      <c r="A174" t="inlineStr">
        <is>
          <t>#V9LQRUJR</t>
        </is>
      </c>
      <c r="B174" t="inlineStr">
        <is>
          <t>Dagerson</t>
        </is>
      </c>
      <c r="C174" t="inlineStr">
        <is>
          <t>Member</t>
        </is>
      </c>
      <c r="D174" t="n">
        <v>10</v>
      </c>
      <c r="E174" t="inlineStr">
        <is>
          <t>Crystal League III</t>
        </is>
      </c>
      <c r="F174" t="inlineStr">
        <is>
          <t>Dark Matter</t>
        </is>
      </c>
      <c r="G174">
        <f>IFERROR(VLOOKUP(A174,fullrosterCWLroles!$A$1:$B$300,2,FALSE),0)</f>
        <v/>
      </c>
    </row>
    <row r="175">
      <c r="A175" t="inlineStr">
        <is>
          <t>#2GCV29CGG</t>
        </is>
      </c>
      <c r="B175" t="inlineStr">
        <is>
          <t>Sandip!</t>
        </is>
      </c>
      <c r="C175" t="inlineStr">
        <is>
          <t>Member</t>
        </is>
      </c>
      <c r="D175" t="n">
        <v>9</v>
      </c>
      <c r="E175" t="inlineStr">
        <is>
          <t>Gold League II</t>
        </is>
      </c>
      <c r="F175" t="inlineStr">
        <is>
          <t>Dark Matter</t>
        </is>
      </c>
      <c r="G175">
        <f>IFERROR(VLOOKUP(A175,fullrosterCWLroles!$A$1:$B$300,2,FALSE),0)</f>
        <v/>
      </c>
    </row>
    <row r="176">
      <c r="A176" t="inlineStr">
        <is>
          <t>#2L9VLQL0Q</t>
        </is>
      </c>
      <c r="B176" t="inlineStr">
        <is>
          <t>B-Mar</t>
        </is>
      </c>
      <c r="C176" t="inlineStr">
        <is>
          <t>Co-Leader</t>
        </is>
      </c>
      <c r="D176" t="n">
        <v>11</v>
      </c>
      <c r="E176" t="inlineStr">
        <is>
          <t>Silver League I</t>
        </is>
      </c>
      <c r="F176" t="inlineStr">
        <is>
          <t>Dark Matter</t>
        </is>
      </c>
      <c r="G176">
        <f>IFERROR(VLOOKUP(A176,fullrosterCWLroles!$A$1:$B$300,2,FALSE),0)</f>
        <v/>
      </c>
    </row>
    <row r="177">
      <c r="A177" t="inlineStr">
        <is>
          <t>#9LLVCUY8C</t>
        </is>
      </c>
      <c r="B177" t="inlineStr">
        <is>
          <t>Rianto</t>
        </is>
      </c>
      <c r="C177" t="inlineStr">
        <is>
          <t>Leader</t>
        </is>
      </c>
      <c r="D177" t="n">
        <v>10</v>
      </c>
      <c r="E177" t="inlineStr">
        <is>
          <t>Unranked</t>
        </is>
      </c>
      <c r="F177" t="inlineStr">
        <is>
          <t>barudak sunda</t>
        </is>
      </c>
      <c r="G177">
        <f>IFERROR(VLOOKUP(A177,fullrosterCWLroles!$A$1:$B$300,2,FALSE),0)</f>
        <v/>
      </c>
    </row>
    <row r="178">
      <c r="A178" t="inlineStr">
        <is>
          <t>#PJUVP2GUC</t>
        </is>
      </c>
      <c r="B178" t="inlineStr">
        <is>
          <t>turtlette</t>
        </is>
      </c>
      <c r="C178" t="inlineStr">
        <is>
          <t>Co-Leader</t>
        </is>
      </c>
      <c r="D178" t="n">
        <v>9</v>
      </c>
      <c r="E178" t="inlineStr">
        <is>
          <t>Unranked</t>
        </is>
      </c>
      <c r="F178" t="inlineStr">
        <is>
          <t>barudak sunda</t>
        </is>
      </c>
      <c r="G178">
        <f>IFERROR(VLOOKUP(A178,fullrosterCWLroles!$A$1:$B$300,2,FALSE),0)</f>
        <v/>
      </c>
    </row>
    <row r="179">
      <c r="A179" t="inlineStr">
        <is>
          <t>#PUCCG908Y</t>
        </is>
      </c>
      <c r="B179" t="inlineStr">
        <is>
          <t>Lucid</t>
        </is>
      </c>
      <c r="C179" t="inlineStr">
        <is>
          <t>Member</t>
        </is>
      </c>
      <c r="D179" t="n">
        <v>12</v>
      </c>
      <c r="E179" t="inlineStr">
        <is>
          <t>Titan League II</t>
        </is>
      </c>
      <c r="F179" t="inlineStr">
        <is>
          <t>Sheer Force</t>
        </is>
      </c>
      <c r="G179">
        <f>IFERROR(VLOOKUP(A179,fullrosterCWLroles!$A$1:$B$300,2,FALSE),0)</f>
        <v/>
      </c>
    </row>
    <row r="180">
      <c r="A180" t="inlineStr">
        <is>
          <t>#J9RGCLGL</t>
        </is>
      </c>
      <c r="B180" t="inlineStr">
        <is>
          <t>Triton</t>
        </is>
      </c>
      <c r="C180" t="inlineStr">
        <is>
          <t>Member</t>
        </is>
      </c>
      <c r="D180" t="n">
        <v>13</v>
      </c>
      <c r="E180" t="inlineStr">
        <is>
          <t>Titan League III</t>
        </is>
      </c>
      <c r="F180" t="inlineStr">
        <is>
          <t>Sheer Force</t>
        </is>
      </c>
      <c r="G180">
        <f>IFERROR(VLOOKUP(A180,fullrosterCWLroles!$A$1:$B$300,2,FALSE),0)</f>
        <v/>
      </c>
    </row>
    <row r="181">
      <c r="A181" t="inlineStr">
        <is>
          <t>#9PC2U8G98</t>
        </is>
      </c>
      <c r="B181" t="inlineStr">
        <is>
          <t>Bullet</t>
        </is>
      </c>
      <c r="C181" t="inlineStr">
        <is>
          <t>Member</t>
        </is>
      </c>
      <c r="D181" t="n">
        <v>14</v>
      </c>
      <c r="E181" t="inlineStr">
        <is>
          <t>Titan League III</t>
        </is>
      </c>
      <c r="F181" t="inlineStr">
        <is>
          <t>Sheer Force</t>
        </is>
      </c>
      <c r="G181">
        <f>IFERROR(VLOOKUP(A181,fullrosterCWLroles!$A$1:$B$300,2,FALSE),0)</f>
        <v/>
      </c>
    </row>
    <row r="182">
      <c r="A182" t="inlineStr">
        <is>
          <t>#20R9QGCJC</t>
        </is>
      </c>
      <c r="B182" t="inlineStr">
        <is>
          <t>verbatxm</t>
        </is>
      </c>
      <c r="C182" t="inlineStr">
        <is>
          <t>Member</t>
        </is>
      </c>
      <c r="D182" t="n">
        <v>10</v>
      </c>
      <c r="E182" t="inlineStr">
        <is>
          <t>Champion League I</t>
        </is>
      </c>
      <c r="F182" t="inlineStr">
        <is>
          <t>Sheer Force</t>
        </is>
      </c>
      <c r="G182">
        <f>IFERROR(VLOOKUP(A182,fullrosterCWLroles!$A$1:$B$300,2,FALSE),0)</f>
        <v/>
      </c>
    </row>
    <row r="183">
      <c r="A183" t="inlineStr">
        <is>
          <t>#Y9P0RUU0</t>
        </is>
      </c>
      <c r="B183" t="inlineStr">
        <is>
          <t>sillysilas</t>
        </is>
      </c>
      <c r="C183" t="inlineStr">
        <is>
          <t>Member</t>
        </is>
      </c>
      <c r="D183" t="n">
        <v>12</v>
      </c>
      <c r="E183" t="inlineStr">
        <is>
          <t>Champion League II</t>
        </is>
      </c>
      <c r="F183" t="inlineStr">
        <is>
          <t>Sheer Force</t>
        </is>
      </c>
      <c r="G183">
        <f>IFERROR(VLOOKUP(A183,fullrosterCWLroles!$A$1:$B$300,2,FALSE),0)</f>
        <v/>
      </c>
    </row>
    <row r="184">
      <c r="A184" t="inlineStr">
        <is>
          <t>#RCV08YPR</t>
        </is>
      </c>
      <c r="B184" t="inlineStr">
        <is>
          <t>littlesonshine</t>
        </is>
      </c>
      <c r="C184" t="inlineStr">
        <is>
          <t>Co-Leader</t>
        </is>
      </c>
      <c r="D184" t="n">
        <v>12</v>
      </c>
      <c r="E184" t="inlineStr">
        <is>
          <t>Champion League III</t>
        </is>
      </c>
      <c r="F184" t="inlineStr">
        <is>
          <t>Sheer Force</t>
        </is>
      </c>
      <c r="G184">
        <f>IFERROR(VLOOKUP(A184,fullrosterCWLroles!$A$1:$B$300,2,FALSE),0)</f>
        <v/>
      </c>
    </row>
    <row r="185">
      <c r="A185" t="inlineStr">
        <is>
          <t>#9R89Q2VC9</t>
        </is>
      </c>
      <c r="B185" t="inlineStr">
        <is>
          <t>COVID-19</t>
        </is>
      </c>
      <c r="C185" t="inlineStr">
        <is>
          <t>Co-Leader</t>
        </is>
      </c>
      <c r="D185" t="n">
        <v>13</v>
      </c>
      <c r="E185" t="inlineStr">
        <is>
          <t>Master League I</t>
        </is>
      </c>
      <c r="F185" t="inlineStr">
        <is>
          <t>Sheer Force</t>
        </is>
      </c>
      <c r="G185">
        <f>IFERROR(VLOOKUP(A185,fullrosterCWLroles!$A$1:$B$300,2,FALSE),0)</f>
        <v/>
      </c>
    </row>
    <row r="186">
      <c r="A186" t="inlineStr">
        <is>
          <t>#82C9UC0U9</t>
        </is>
      </c>
      <c r="B186" t="inlineStr">
        <is>
          <t>Hypathios</t>
        </is>
      </c>
      <c r="C186" t="inlineStr">
        <is>
          <t>Member</t>
        </is>
      </c>
      <c r="D186" t="n">
        <v>12</v>
      </c>
      <c r="E186" t="inlineStr">
        <is>
          <t>Master League I</t>
        </is>
      </c>
      <c r="F186" t="inlineStr">
        <is>
          <t>Sheer Force</t>
        </is>
      </c>
      <c r="G186">
        <f>IFERROR(VLOOKUP(A186,fullrosterCWLroles!$A$1:$B$300,2,FALSE),0)</f>
        <v/>
      </c>
    </row>
    <row r="187">
      <c r="A187" t="inlineStr">
        <is>
          <t>#2CJPGVLQ2</t>
        </is>
      </c>
      <c r="B187" t="inlineStr">
        <is>
          <t>Harsh (gt)25</t>
        </is>
      </c>
      <c r="C187" t="inlineStr">
        <is>
          <t>Member</t>
        </is>
      </c>
      <c r="D187" t="n">
        <v>10</v>
      </c>
      <c r="E187" t="inlineStr">
        <is>
          <t>Master League II</t>
        </is>
      </c>
      <c r="F187" t="inlineStr">
        <is>
          <t>Sheer Force</t>
        </is>
      </c>
      <c r="G187">
        <f>IFERROR(VLOOKUP(A187,fullrosterCWLroles!$A$1:$B$300,2,FALSE),0)</f>
        <v/>
      </c>
    </row>
    <row r="188">
      <c r="A188" t="inlineStr">
        <is>
          <t>#YYLC2CJ20</t>
        </is>
      </c>
      <c r="B188" t="inlineStr">
        <is>
          <t>Kramer</t>
        </is>
      </c>
      <c r="C188" t="inlineStr">
        <is>
          <t>Member</t>
        </is>
      </c>
      <c r="D188" t="n">
        <v>9</v>
      </c>
      <c r="E188" t="inlineStr">
        <is>
          <t>Master League II</t>
        </is>
      </c>
      <c r="F188" t="inlineStr">
        <is>
          <t>Sheer Force</t>
        </is>
      </c>
      <c r="G188">
        <f>IFERROR(VLOOKUP(A188,fullrosterCWLroles!$A$1:$B$300,2,FALSE),0)</f>
        <v/>
      </c>
    </row>
    <row r="189">
      <c r="A189" t="inlineStr">
        <is>
          <t>#Y8LP9VCV</t>
        </is>
      </c>
      <c r="B189" t="inlineStr">
        <is>
          <t>Casper 1</t>
        </is>
      </c>
      <c r="C189" t="inlineStr">
        <is>
          <t>Member</t>
        </is>
      </c>
      <c r="D189" t="n">
        <v>11</v>
      </c>
      <c r="E189" t="inlineStr">
        <is>
          <t>Master League II</t>
        </is>
      </c>
      <c r="F189" t="inlineStr">
        <is>
          <t>Sheer Force</t>
        </is>
      </c>
      <c r="G189">
        <f>IFERROR(VLOOKUP(A189,fullrosterCWLroles!$A$1:$B$300,2,FALSE),0)</f>
        <v/>
      </c>
    </row>
    <row r="190">
      <c r="A190" t="inlineStr">
        <is>
          <t>#8VRRLG0LY</t>
        </is>
      </c>
      <c r="B190" t="inlineStr">
        <is>
          <t>Vito</t>
        </is>
      </c>
      <c r="C190" t="inlineStr">
        <is>
          <t>Member</t>
        </is>
      </c>
      <c r="D190" t="n">
        <v>10</v>
      </c>
      <c r="E190" t="inlineStr">
        <is>
          <t>Master League III</t>
        </is>
      </c>
      <c r="F190" t="inlineStr">
        <is>
          <t>Sheer Force</t>
        </is>
      </c>
      <c r="G190">
        <f>IFERROR(VLOOKUP(A190,fullrosterCWLroles!$A$1:$B$300,2,FALSE),0)</f>
        <v/>
      </c>
    </row>
    <row r="191">
      <c r="A191" t="inlineStr">
        <is>
          <t>#990LG8Q9R</t>
        </is>
      </c>
      <c r="B191" t="inlineStr">
        <is>
          <t>Pixal</t>
        </is>
      </c>
      <c r="C191" t="inlineStr">
        <is>
          <t>Leader</t>
        </is>
      </c>
      <c r="D191" t="n">
        <v>11</v>
      </c>
      <c r="E191" t="inlineStr">
        <is>
          <t>Master League III</t>
        </is>
      </c>
      <c r="F191" t="inlineStr">
        <is>
          <t>Sheer Force</t>
        </is>
      </c>
      <c r="G191">
        <f>IFERROR(VLOOKUP(A191,fullrosterCWLroles!$A$1:$B$300,2,FALSE),0)</f>
        <v/>
      </c>
    </row>
    <row r="192">
      <c r="A192" t="inlineStr">
        <is>
          <t>#P29R0UYJP</t>
        </is>
      </c>
      <c r="B192" t="inlineStr">
        <is>
          <t>Grandma åŽ»</t>
        </is>
      </c>
      <c r="C192" t="inlineStr">
        <is>
          <t>Member</t>
        </is>
      </c>
      <c r="D192" t="n">
        <v>10</v>
      </c>
      <c r="E192" t="inlineStr">
        <is>
          <t>Master League III</t>
        </is>
      </c>
      <c r="F192" t="inlineStr">
        <is>
          <t>Sheer Force</t>
        </is>
      </c>
      <c r="G192">
        <f>IFERROR(VLOOKUP(A192,fullrosterCWLroles!$A$1:$B$300,2,FALSE),0)</f>
        <v/>
      </c>
    </row>
    <row r="193">
      <c r="A193" t="inlineStr">
        <is>
          <t>#RYC8LYG2</t>
        </is>
      </c>
      <c r="B193" t="inlineStr">
        <is>
          <t>Shadvox</t>
        </is>
      </c>
      <c r="C193" t="inlineStr">
        <is>
          <t>Member</t>
        </is>
      </c>
      <c r="D193" t="n">
        <v>10</v>
      </c>
      <c r="E193" t="inlineStr">
        <is>
          <t>Master League III</t>
        </is>
      </c>
      <c r="F193" t="inlineStr">
        <is>
          <t>Sheer Force</t>
        </is>
      </c>
      <c r="G193">
        <f>IFERROR(VLOOKUP(A193,fullrosterCWLroles!$A$1:$B$300,2,FALSE),0)</f>
        <v/>
      </c>
    </row>
    <row r="194">
      <c r="A194" t="inlineStr">
        <is>
          <t>#LPPQJQYJU</t>
        </is>
      </c>
      <c r="B194" t="inlineStr">
        <is>
          <t>qwertyuiop6</t>
        </is>
      </c>
      <c r="C194" t="inlineStr">
        <is>
          <t>Member</t>
        </is>
      </c>
      <c r="D194" t="n">
        <v>10</v>
      </c>
      <c r="E194" t="inlineStr">
        <is>
          <t>Crystal League I</t>
        </is>
      </c>
      <c r="F194" t="inlineStr">
        <is>
          <t>Sheer Force</t>
        </is>
      </c>
      <c r="G194">
        <f>IFERROR(VLOOKUP(A194,fullrosterCWLroles!$A$1:$B$300,2,FALSE),0)</f>
        <v/>
      </c>
    </row>
    <row r="195">
      <c r="A195" t="inlineStr">
        <is>
          <t>#G099YGUG</t>
        </is>
      </c>
      <c r="B195" t="inlineStr">
        <is>
          <t>HomeSlicedToast</t>
        </is>
      </c>
      <c r="C195" t="inlineStr">
        <is>
          <t>Member</t>
        </is>
      </c>
      <c r="D195" t="n">
        <v>11</v>
      </c>
      <c r="E195" t="inlineStr">
        <is>
          <t>Crystal League I</t>
        </is>
      </c>
      <c r="F195" t="inlineStr">
        <is>
          <t>Sheer Force</t>
        </is>
      </c>
      <c r="G195">
        <f>IFERROR(VLOOKUP(A195,fullrosterCWLroles!$A$1:$B$300,2,FALSE),0)</f>
        <v/>
      </c>
    </row>
    <row r="196">
      <c r="A196" t="inlineStr">
        <is>
          <t>#2G2YCU0P9</t>
        </is>
      </c>
      <c r="B196" t="inlineStr">
        <is>
          <t>Karuko</t>
        </is>
      </c>
      <c r="C196" t="inlineStr">
        <is>
          <t>Member</t>
        </is>
      </c>
      <c r="D196" t="n">
        <v>10</v>
      </c>
      <c r="E196" t="inlineStr">
        <is>
          <t>Crystal League I</t>
        </is>
      </c>
      <c r="F196" t="inlineStr">
        <is>
          <t>Sheer Force</t>
        </is>
      </c>
      <c r="G196">
        <f>IFERROR(VLOOKUP(A196,fullrosterCWLroles!$A$1:$B$300,2,FALSE),0)</f>
        <v/>
      </c>
    </row>
    <row r="197">
      <c r="A197" t="inlineStr">
        <is>
          <t>#QGCLV2J0</t>
        </is>
      </c>
      <c r="B197" t="inlineStr">
        <is>
          <t>marleigh</t>
        </is>
      </c>
      <c r="C197" t="inlineStr">
        <is>
          <t>Member</t>
        </is>
      </c>
      <c r="D197" t="n">
        <v>11</v>
      </c>
      <c r="E197" t="inlineStr">
        <is>
          <t>Crystal League II</t>
        </is>
      </c>
      <c r="F197" t="inlineStr">
        <is>
          <t>Sheer Force</t>
        </is>
      </c>
      <c r="G197">
        <f>IFERROR(VLOOKUP(A197,fullrosterCWLroles!$A$1:$B$300,2,FALSE),0)</f>
        <v/>
      </c>
    </row>
    <row r="198">
      <c r="A198" t="inlineStr">
        <is>
          <t>#2VR92U9UP</t>
        </is>
      </c>
      <c r="B198" t="inlineStr">
        <is>
          <t>Saransh</t>
        </is>
      </c>
      <c r="C198" t="inlineStr">
        <is>
          <t>Member</t>
        </is>
      </c>
      <c r="D198" t="n">
        <v>11</v>
      </c>
      <c r="E198" t="inlineStr">
        <is>
          <t>Crystal League II</t>
        </is>
      </c>
      <c r="F198" t="inlineStr">
        <is>
          <t>Sheer Force</t>
        </is>
      </c>
      <c r="G198">
        <f>IFERROR(VLOOKUP(A198,fullrosterCWLroles!$A$1:$B$300,2,FALSE),0)</f>
        <v/>
      </c>
    </row>
    <row r="199">
      <c r="A199" t="inlineStr">
        <is>
          <t>#2VUUV2VJ2</t>
        </is>
      </c>
      <c r="B199" t="inlineStr">
        <is>
          <t>Ed</t>
        </is>
      </c>
      <c r="C199" t="inlineStr">
        <is>
          <t>Elder</t>
        </is>
      </c>
      <c r="D199" t="n">
        <v>10</v>
      </c>
      <c r="E199" t="inlineStr">
        <is>
          <t>Crystal League II</t>
        </is>
      </c>
      <c r="F199" t="inlineStr">
        <is>
          <t>Sheer Force</t>
        </is>
      </c>
      <c r="G199">
        <f>IFERROR(VLOOKUP(A199,fullrosterCWLroles!$A$1:$B$300,2,FALSE),0)</f>
        <v/>
      </c>
    </row>
    <row r="200">
      <c r="A200" t="inlineStr">
        <is>
          <t>#PGPJV9VCJ</t>
        </is>
      </c>
      <c r="B200" t="inlineStr">
        <is>
          <t>Deer</t>
        </is>
      </c>
      <c r="C200" t="inlineStr">
        <is>
          <t>Member</t>
        </is>
      </c>
      <c r="D200" t="n">
        <v>9</v>
      </c>
      <c r="E200" t="inlineStr">
        <is>
          <t>Crystal League II</t>
        </is>
      </c>
      <c r="F200" t="inlineStr">
        <is>
          <t>Sheer Force</t>
        </is>
      </c>
      <c r="G200">
        <f>IFERROR(VLOOKUP(A200,fullrosterCWLroles!$A$1:$B$300,2,FALSE),0)</f>
        <v/>
      </c>
    </row>
    <row r="201">
      <c r="A201" t="inlineStr">
        <is>
          <t>#2U0GYYRRQ</t>
        </is>
      </c>
      <c r="B201" t="inlineStr">
        <is>
          <t>Â«N00BÂ»</t>
        </is>
      </c>
      <c r="C201" t="inlineStr">
        <is>
          <t>Member</t>
        </is>
      </c>
      <c r="D201" t="n">
        <v>10</v>
      </c>
      <c r="E201" t="inlineStr">
        <is>
          <t>Crystal League III</t>
        </is>
      </c>
      <c r="F201" t="inlineStr">
        <is>
          <t>Sheer Force</t>
        </is>
      </c>
      <c r="G201">
        <f>IFERROR(VLOOKUP(A201,fullrosterCWLroles!$A$1:$B$300,2,FALSE),0)</f>
        <v/>
      </c>
    </row>
    <row r="202">
      <c r="A202" t="inlineStr">
        <is>
          <t>#LJ92JJ8Q</t>
        </is>
      </c>
      <c r="B202" t="inlineStr">
        <is>
          <t>ZARD</t>
        </is>
      </c>
      <c r="C202" t="inlineStr">
        <is>
          <t>Elder</t>
        </is>
      </c>
      <c r="D202" t="n">
        <v>10</v>
      </c>
      <c r="E202" t="inlineStr">
        <is>
          <t>Crystal League III</t>
        </is>
      </c>
      <c r="F202" t="inlineStr">
        <is>
          <t>Sheer Force</t>
        </is>
      </c>
      <c r="G202">
        <f>IFERROR(VLOOKUP(A202,fullrosterCWLroles!$A$1:$B$300,2,FALSE),0)</f>
        <v/>
      </c>
    </row>
    <row r="203">
      <c r="A203" t="inlineStr">
        <is>
          <t>#PGY0Q9Q2L</t>
        </is>
      </c>
      <c r="B203" t="inlineStr">
        <is>
          <t>THUNDERPULSE360</t>
        </is>
      </c>
      <c r="C203" t="inlineStr">
        <is>
          <t>Member</t>
        </is>
      </c>
      <c r="D203" t="n">
        <v>9</v>
      </c>
      <c r="E203" t="inlineStr">
        <is>
          <t>Crystal League III</t>
        </is>
      </c>
      <c r="F203" t="inlineStr">
        <is>
          <t>Sheer Force</t>
        </is>
      </c>
      <c r="G203">
        <f>IFERROR(VLOOKUP(A203,fullrosterCWLroles!$A$1:$B$300,2,FALSE),0)</f>
        <v/>
      </c>
    </row>
    <row r="204">
      <c r="A204" t="inlineStr">
        <is>
          <t>#P8UUCPR8U</t>
        </is>
      </c>
      <c r="B204" t="inlineStr">
        <is>
          <t>Parth</t>
        </is>
      </c>
      <c r="C204" t="inlineStr">
        <is>
          <t>Member</t>
        </is>
      </c>
      <c r="D204" t="n">
        <v>9</v>
      </c>
      <c r="E204" t="inlineStr">
        <is>
          <t>Crystal League III</t>
        </is>
      </c>
      <c r="F204" t="inlineStr">
        <is>
          <t>Sheer Force</t>
        </is>
      </c>
      <c r="G204">
        <f>IFERROR(VLOOKUP(A204,fullrosterCWLroles!$A$1:$B$300,2,FALSE),0)</f>
        <v/>
      </c>
    </row>
    <row r="205">
      <c r="A205" t="inlineStr">
        <is>
          <t>#LVY9R20CR</t>
        </is>
      </c>
      <c r="B205" t="inlineStr">
        <is>
          <t>Dry Dream</t>
        </is>
      </c>
      <c r="C205" t="inlineStr">
        <is>
          <t>Co-Leader</t>
        </is>
      </c>
      <c r="D205" t="n">
        <v>10</v>
      </c>
      <c r="E205" t="inlineStr">
        <is>
          <t>Crystal League III</t>
        </is>
      </c>
      <c r="F205" t="inlineStr">
        <is>
          <t>Sheer Force</t>
        </is>
      </c>
      <c r="G205">
        <f>IFERROR(VLOOKUP(A205,fullrosterCWLroles!$A$1:$B$300,2,FALSE),0)</f>
        <v/>
      </c>
    </row>
    <row r="206">
      <c r="A206" t="inlineStr">
        <is>
          <t>#UGYUR2V9</t>
        </is>
      </c>
      <c r="B206" t="inlineStr">
        <is>
          <t>THE DARK VENOM</t>
        </is>
      </c>
      <c r="C206" t="inlineStr">
        <is>
          <t>Member</t>
        </is>
      </c>
      <c r="D206" t="n">
        <v>10</v>
      </c>
      <c r="E206" t="inlineStr">
        <is>
          <t>Crystal League III</t>
        </is>
      </c>
      <c r="F206" t="inlineStr">
        <is>
          <t>Sheer Force</t>
        </is>
      </c>
      <c r="G206">
        <f>IFERROR(VLOOKUP(A206,fullrosterCWLroles!$A$1:$B$300,2,FALSE),0)</f>
        <v/>
      </c>
    </row>
    <row r="207">
      <c r="A207" t="inlineStr">
        <is>
          <t>#Y9V8LUCLQ</t>
        </is>
      </c>
      <c r="B207" t="inlineStr">
        <is>
          <t>Sloth</t>
        </is>
      </c>
      <c r="C207" t="inlineStr">
        <is>
          <t>Member</t>
        </is>
      </c>
      <c r="D207" t="n">
        <v>9</v>
      </c>
      <c r="E207" t="inlineStr">
        <is>
          <t>Crystal League III</t>
        </is>
      </c>
      <c r="F207" t="inlineStr">
        <is>
          <t>Sheer Force</t>
        </is>
      </c>
      <c r="G207">
        <f>IFERROR(VLOOKUP(A207,fullrosterCWLroles!$A$1:$B$300,2,FALSE),0)</f>
        <v/>
      </c>
    </row>
    <row r="208">
      <c r="A208" t="inlineStr">
        <is>
          <t>#9PVQ9RJJG</t>
        </is>
      </c>
      <c r="B208" t="inlineStr">
        <is>
          <t>Salim</t>
        </is>
      </c>
      <c r="C208" t="inlineStr">
        <is>
          <t>Member</t>
        </is>
      </c>
      <c r="D208" t="n">
        <v>9</v>
      </c>
      <c r="E208" t="inlineStr">
        <is>
          <t>Crystal League III</t>
        </is>
      </c>
      <c r="F208" t="inlineStr">
        <is>
          <t>Sheer Force</t>
        </is>
      </c>
      <c r="G208">
        <f>IFERROR(VLOOKUP(A208,fullrosterCWLroles!$A$1:$B$300,2,FALSE),0)</f>
        <v/>
      </c>
    </row>
    <row r="209">
      <c r="A209" t="inlineStr">
        <is>
          <t>#YLG82C9Y2</t>
        </is>
      </c>
      <c r="B209" t="inlineStr">
        <is>
          <t>SLAY DOG</t>
        </is>
      </c>
      <c r="C209" t="inlineStr">
        <is>
          <t>Member</t>
        </is>
      </c>
      <c r="D209" t="n">
        <v>8</v>
      </c>
      <c r="E209" t="inlineStr">
        <is>
          <t>Crystal League III</t>
        </is>
      </c>
      <c r="F209" t="inlineStr">
        <is>
          <t>Sheer Force</t>
        </is>
      </c>
      <c r="G209">
        <f>IFERROR(VLOOKUP(A209,fullrosterCWLroles!$A$1:$B$300,2,FALSE),0)</f>
        <v/>
      </c>
    </row>
    <row r="210">
      <c r="A210" t="inlineStr">
        <is>
          <t>#2GQ22RCCG</t>
        </is>
      </c>
      <c r="B210" t="inlineStr">
        <is>
          <t>Hero</t>
        </is>
      </c>
      <c r="C210" t="inlineStr">
        <is>
          <t>Member</t>
        </is>
      </c>
      <c r="D210" t="n">
        <v>9</v>
      </c>
      <c r="E210" t="inlineStr">
        <is>
          <t>Crystal League III</t>
        </is>
      </c>
      <c r="F210" t="inlineStr">
        <is>
          <t>Sheer Force</t>
        </is>
      </c>
      <c r="G210">
        <f>IFERROR(VLOOKUP(A210,fullrosterCWLroles!$A$1:$B$300,2,FALSE),0)</f>
        <v/>
      </c>
    </row>
    <row r="211">
      <c r="A211" t="inlineStr">
        <is>
          <t>#QP2LUC009</t>
        </is>
      </c>
      <c r="B211" t="inlineStr">
        <is>
          <t>Designerpog</t>
        </is>
      </c>
      <c r="C211" t="inlineStr">
        <is>
          <t>Member</t>
        </is>
      </c>
      <c r="D211" t="n">
        <v>7</v>
      </c>
      <c r="E211" t="inlineStr">
        <is>
          <t>Gold League I</t>
        </is>
      </c>
      <c r="F211" t="inlineStr">
        <is>
          <t>Sheer Force</t>
        </is>
      </c>
      <c r="G211">
        <f>IFERROR(VLOOKUP(A211,fullrosterCWLroles!$A$1:$B$300,2,FALSE),0)</f>
        <v/>
      </c>
    </row>
    <row r="212">
      <c r="A212" t="inlineStr">
        <is>
          <t>#292LQVGP8</t>
        </is>
      </c>
      <c r="B212" t="inlineStr">
        <is>
          <t>SkyNet</t>
        </is>
      </c>
      <c r="C212" t="inlineStr">
        <is>
          <t>Member</t>
        </is>
      </c>
      <c r="D212" t="n">
        <v>10</v>
      </c>
      <c r="E212" t="inlineStr">
        <is>
          <t>Gold League I</t>
        </is>
      </c>
      <c r="F212" t="inlineStr">
        <is>
          <t>Sheer Force</t>
        </is>
      </c>
      <c r="G212">
        <f>IFERROR(VLOOKUP(A212,fullrosterCWLroles!$A$1:$B$300,2,FALSE),0)</f>
        <v/>
      </c>
    </row>
    <row r="213">
      <c r="A213" t="inlineStr">
        <is>
          <t>#Q9GPQ08Y8</t>
        </is>
      </c>
      <c r="B213" t="inlineStr">
        <is>
          <t>luvly</t>
        </is>
      </c>
      <c r="C213" t="inlineStr">
        <is>
          <t>Member</t>
        </is>
      </c>
      <c r="D213" t="n">
        <v>9</v>
      </c>
      <c r="E213" t="inlineStr">
        <is>
          <t>Gold League I</t>
        </is>
      </c>
      <c r="F213" t="inlineStr">
        <is>
          <t>Sheer Force</t>
        </is>
      </c>
      <c r="G213">
        <f>IFERROR(VLOOKUP(A213,fullrosterCWLroles!$A$1:$B$300,2,FALSE),0)</f>
        <v/>
      </c>
    </row>
    <row r="214">
      <c r="A214" t="inlineStr">
        <is>
          <t>#L0JV0LQR0</t>
        </is>
      </c>
      <c r="B214" t="inlineStr">
        <is>
          <t>MY5T3RY5M4RT13</t>
        </is>
      </c>
      <c r="C214" t="inlineStr">
        <is>
          <t>Member</t>
        </is>
      </c>
      <c r="D214" t="n">
        <v>9</v>
      </c>
      <c r="E214" t="inlineStr">
        <is>
          <t>Gold League I</t>
        </is>
      </c>
      <c r="F214" t="inlineStr">
        <is>
          <t>Sheer Force</t>
        </is>
      </c>
      <c r="G214">
        <f>IFERROR(VLOOKUP(A214,fullrosterCWLroles!$A$1:$B$300,2,FALSE),0)</f>
        <v/>
      </c>
    </row>
    <row r="215">
      <c r="A215" t="inlineStr">
        <is>
          <t>#LC2Q8UPGP</t>
        </is>
      </c>
      <c r="B215" t="inlineStr">
        <is>
          <t>Anubis</t>
        </is>
      </c>
      <c r="C215" t="inlineStr">
        <is>
          <t>Member</t>
        </is>
      </c>
      <c r="D215" t="n">
        <v>9</v>
      </c>
      <c r="E215" t="inlineStr">
        <is>
          <t>Gold League I</t>
        </is>
      </c>
      <c r="F215" t="inlineStr">
        <is>
          <t>Sheer Force</t>
        </is>
      </c>
      <c r="G215">
        <f>IFERROR(VLOOKUP(A215,fullrosterCWLroles!$A$1:$B$300,2,FALSE),0)</f>
        <v/>
      </c>
    </row>
    <row r="216">
      <c r="A216" t="inlineStr">
        <is>
          <t>#LV9CQQUR9</t>
        </is>
      </c>
      <c r="B216" t="inlineStr">
        <is>
          <t>FredTime</t>
        </is>
      </c>
      <c r="C216" t="inlineStr">
        <is>
          <t>Member</t>
        </is>
      </c>
      <c r="D216" t="n">
        <v>9</v>
      </c>
      <c r="E216" t="inlineStr">
        <is>
          <t>Gold League I</t>
        </is>
      </c>
      <c r="F216" t="inlineStr">
        <is>
          <t>Sheer Force</t>
        </is>
      </c>
      <c r="G216">
        <f>IFERROR(VLOOKUP(A216,fullrosterCWLroles!$A$1:$B$300,2,FALSE),0)</f>
        <v/>
      </c>
    </row>
    <row r="217">
      <c r="A217" t="inlineStr">
        <is>
          <t>#Q0L0VY0PQ</t>
        </is>
      </c>
      <c r="B217" t="inlineStr">
        <is>
          <t>Kismet_27</t>
        </is>
      </c>
      <c r="C217" t="inlineStr">
        <is>
          <t>Member</t>
        </is>
      </c>
      <c r="D217" t="n">
        <v>9</v>
      </c>
      <c r="E217" t="inlineStr">
        <is>
          <t>Gold League II</t>
        </is>
      </c>
      <c r="F217" t="inlineStr">
        <is>
          <t>Sheer Force</t>
        </is>
      </c>
      <c r="G217">
        <f>IFERROR(VLOOKUP(A217,fullrosterCWLroles!$A$1:$B$300,2,FALSE),0)</f>
        <v/>
      </c>
    </row>
    <row r="218">
      <c r="A218" t="inlineStr">
        <is>
          <t>#QU29PUQ8</t>
        </is>
      </c>
      <c r="B218" t="inlineStr">
        <is>
          <t>Pork_Adobo</t>
        </is>
      </c>
      <c r="C218" t="inlineStr">
        <is>
          <t>Member</t>
        </is>
      </c>
      <c r="D218" t="n">
        <v>9</v>
      </c>
      <c r="E218" t="inlineStr">
        <is>
          <t>Gold League II</t>
        </is>
      </c>
      <c r="F218" t="inlineStr">
        <is>
          <t>Sheer Force</t>
        </is>
      </c>
      <c r="G218">
        <f>IFERROR(VLOOKUP(A218,fullrosterCWLroles!$A$1:$B$300,2,FALSE),0)</f>
        <v/>
      </c>
    </row>
    <row r="219">
      <c r="A219" t="inlineStr">
        <is>
          <t>#LCJ088C2</t>
        </is>
      </c>
      <c r="B219" t="inlineStr">
        <is>
          <t>Ossamy</t>
        </is>
      </c>
      <c r="C219" t="inlineStr">
        <is>
          <t>Elder</t>
        </is>
      </c>
      <c r="D219" t="n">
        <v>9</v>
      </c>
      <c r="E219" t="inlineStr">
        <is>
          <t>Gold League II</t>
        </is>
      </c>
      <c r="F219" t="inlineStr">
        <is>
          <t>Sheer Force</t>
        </is>
      </c>
      <c r="G219">
        <f>IFERROR(VLOOKUP(A219,fullrosterCWLroles!$A$1:$B$300,2,FALSE),0)</f>
        <v/>
      </c>
    </row>
    <row r="220">
      <c r="A220" t="inlineStr">
        <is>
          <t>#2LQ9Y8CUR</t>
        </is>
      </c>
      <c r="B220" t="inlineStr">
        <is>
          <t>kingTzilla</t>
        </is>
      </c>
      <c r="C220" t="inlineStr">
        <is>
          <t>Member</t>
        </is>
      </c>
      <c r="D220" t="n">
        <v>7</v>
      </c>
      <c r="E220" t="inlineStr">
        <is>
          <t>Gold League III</t>
        </is>
      </c>
      <c r="F220" t="inlineStr">
        <is>
          <t>Sheer Force</t>
        </is>
      </c>
      <c r="G220">
        <f>IFERROR(VLOOKUP(A220,fullrosterCWLroles!$A$1:$B$300,2,FALSE),0)</f>
        <v/>
      </c>
    </row>
    <row r="221">
      <c r="A221" t="inlineStr">
        <is>
          <t>#Q2V2QPQ0P</t>
        </is>
      </c>
      <c r="B221" t="inlineStr">
        <is>
          <t>Fisk</t>
        </is>
      </c>
      <c r="C221" t="inlineStr">
        <is>
          <t>Member</t>
        </is>
      </c>
      <c r="D221" t="n">
        <v>8</v>
      </c>
      <c r="E221" t="inlineStr">
        <is>
          <t>Gold League III</t>
        </is>
      </c>
      <c r="F221" t="inlineStr">
        <is>
          <t>Sheer Force</t>
        </is>
      </c>
      <c r="G221">
        <f>IFERROR(VLOOKUP(A221,fullrosterCWLroles!$A$1:$B$300,2,FALSE),0)</f>
        <v/>
      </c>
    </row>
    <row r="222">
      <c r="A222" t="inlineStr">
        <is>
          <t>#29Q8Y200G</t>
        </is>
      </c>
      <c r="B222" t="inlineStr">
        <is>
          <t>Pixalite</t>
        </is>
      </c>
      <c r="C222" t="inlineStr">
        <is>
          <t>Co-Leader</t>
        </is>
      </c>
      <c r="D222" t="n">
        <v>9</v>
      </c>
      <c r="E222" t="inlineStr">
        <is>
          <t>Gold League III</t>
        </is>
      </c>
      <c r="F222" t="inlineStr">
        <is>
          <t>Sheer Force</t>
        </is>
      </c>
      <c r="G222">
        <f>IFERROR(VLOOKUP(A222,fullrosterCWLroles!$A$1:$B$300,2,FALSE),0)</f>
        <v/>
      </c>
    </row>
    <row r="223">
      <c r="A223" t="inlineStr">
        <is>
          <t>#YV9P9GC0P</t>
        </is>
      </c>
      <c r="B223" t="inlineStr">
        <is>
          <t>/AaRoN\</t>
        </is>
      </c>
      <c r="C223" t="inlineStr">
        <is>
          <t>Member</t>
        </is>
      </c>
      <c r="D223" t="n">
        <v>9</v>
      </c>
      <c r="E223" t="inlineStr">
        <is>
          <t>Gold League III</t>
        </is>
      </c>
      <c r="F223" t="inlineStr">
        <is>
          <t>Sheer Force</t>
        </is>
      </c>
      <c r="G223">
        <f>IFERROR(VLOOKUP(A223,fullrosterCWLroles!$A$1:$B$300,2,FALSE),0)</f>
        <v/>
      </c>
    </row>
    <row r="224">
      <c r="A224" t="inlineStr">
        <is>
          <t>#9GRLJC9UJ</t>
        </is>
      </c>
      <c r="B224" t="inlineStr">
        <is>
          <t>ChewDon</t>
        </is>
      </c>
      <c r="C224" t="inlineStr">
        <is>
          <t>Co-Leader</t>
        </is>
      </c>
      <c r="D224" t="n">
        <v>9</v>
      </c>
      <c r="E224" t="inlineStr">
        <is>
          <t>Gold League III</t>
        </is>
      </c>
      <c r="F224" t="inlineStr">
        <is>
          <t>Sheer Force</t>
        </is>
      </c>
      <c r="G224">
        <f>IFERROR(VLOOKUP(A224,fullrosterCWLroles!$A$1:$B$300,2,FALSE),0)</f>
        <v/>
      </c>
    </row>
    <row r="225">
      <c r="A225" t="inlineStr">
        <is>
          <t>#JCYYY9VY</t>
        </is>
      </c>
      <c r="B225" t="inlineStr">
        <is>
          <t>Blue</t>
        </is>
      </c>
      <c r="C225" t="inlineStr">
        <is>
          <t>Elder</t>
        </is>
      </c>
      <c r="D225" t="n">
        <v>11</v>
      </c>
      <c r="E225" t="inlineStr">
        <is>
          <t>Silver League I</t>
        </is>
      </c>
      <c r="F225" t="inlineStr">
        <is>
          <t>Sheer Force</t>
        </is>
      </c>
      <c r="G225">
        <f>IFERROR(VLOOKUP(A225,fullrosterCWLroles!$A$1:$B$300,2,FALSE),0)</f>
        <v/>
      </c>
    </row>
    <row r="226">
      <c r="A226" t="inlineStr">
        <is>
          <t>#LQ2P9VU88</t>
        </is>
      </c>
      <c r="B226" t="inlineStr">
        <is>
          <t>Theo</t>
        </is>
      </c>
      <c r="C226" t="inlineStr">
        <is>
          <t>Member</t>
        </is>
      </c>
      <c r="D226" t="n">
        <v>8</v>
      </c>
      <c r="E226" t="inlineStr">
        <is>
          <t>Silver League I</t>
        </is>
      </c>
      <c r="F226" t="inlineStr">
        <is>
          <t>Sheer Force</t>
        </is>
      </c>
      <c r="G226">
        <f>IFERROR(VLOOKUP(A226,fullrosterCWLroles!$A$1:$B$300,2,FALSE),0)</f>
        <v/>
      </c>
    </row>
    <row r="227">
      <c r="A227" t="inlineStr">
        <is>
          <t>#Q2RUCY88L</t>
        </is>
      </c>
      <c r="B227" t="inlineStr">
        <is>
          <t>Ice Golem</t>
        </is>
      </c>
      <c r="C227" t="inlineStr">
        <is>
          <t>Member</t>
        </is>
      </c>
      <c r="D227" t="n">
        <v>8</v>
      </c>
      <c r="E227" t="inlineStr">
        <is>
          <t>Silver League I</t>
        </is>
      </c>
      <c r="F227" t="inlineStr">
        <is>
          <t>Sheer Force</t>
        </is>
      </c>
      <c r="G227">
        <f>IFERROR(VLOOKUP(A227,fullrosterCWLroles!$A$1:$B$300,2,FALSE),0)</f>
        <v/>
      </c>
    </row>
    <row r="228">
      <c r="A228" t="inlineStr">
        <is>
          <t>#2CYVR82QQ</t>
        </is>
      </c>
      <c r="B228" t="inlineStr">
        <is>
          <t>á´¾á´¿á´¼ã‚·MoÐ½á´…Îºá´€Î¹Ò“</t>
        </is>
      </c>
      <c r="C228" t="inlineStr">
        <is>
          <t>Member</t>
        </is>
      </c>
      <c r="D228" t="n">
        <v>9</v>
      </c>
      <c r="E228" t="inlineStr">
        <is>
          <t>Silver League I</t>
        </is>
      </c>
      <c r="F228" t="inlineStr">
        <is>
          <t>Sheer Force</t>
        </is>
      </c>
      <c r="G228">
        <f>IFERROR(VLOOKUP(A228,fullrosterCWLroles!$A$1:$B$300,2,FALSE),0)</f>
        <v/>
      </c>
    </row>
    <row r="229">
      <c r="A229" t="inlineStr">
        <is>
          <t>#82GLJC8YQ</t>
        </is>
      </c>
      <c r="B229" t="inlineStr">
        <is>
          <t>Left Pix</t>
        </is>
      </c>
      <c r="C229" t="inlineStr">
        <is>
          <t>Leader</t>
        </is>
      </c>
      <c r="D229" t="n">
        <v>8</v>
      </c>
      <c r="E229" t="inlineStr">
        <is>
          <t>Unranked</t>
        </is>
      </c>
      <c r="F229" t="inlineStr">
        <is>
          <t>UnitedAsOne</t>
        </is>
      </c>
      <c r="G229">
        <f>IFERROR(VLOOKUP(A229,fullrosterCWLroles!$A$1:$B$300,2,FALSE),0)</f>
        <v/>
      </c>
    </row>
    <row r="230">
      <c r="A230" t="inlineStr">
        <is>
          <t>#LLP0URLGU</t>
        </is>
      </c>
      <c r="B230" t="inlineStr">
        <is>
          <t>WMcNasty</t>
        </is>
      </c>
      <c r="C230" t="inlineStr">
        <is>
          <t>Elder</t>
        </is>
      </c>
      <c r="D230" t="n">
        <v>11</v>
      </c>
      <c r="E230" t="inlineStr">
        <is>
          <t>Titan League III</t>
        </is>
      </c>
      <c r="F230" t="inlineStr">
        <is>
          <t>MANUBO BOYS</t>
        </is>
      </c>
      <c r="G230">
        <f>IFERROR(VLOOKUP(A230,fullrosterCWLroles!$A$1:$B$300,2,FALSE),0)</f>
        <v/>
      </c>
    </row>
    <row r="231">
      <c r="A231" t="inlineStr">
        <is>
          <t>#YJ0P0CVUR</t>
        </is>
      </c>
      <c r="B231" t="inlineStr">
        <is>
          <t>Super Chicken</t>
        </is>
      </c>
      <c r="C231" t="inlineStr">
        <is>
          <t>Member</t>
        </is>
      </c>
      <c r="D231" t="n">
        <v>12</v>
      </c>
      <c r="E231" t="inlineStr">
        <is>
          <t>Champion League II</t>
        </is>
      </c>
      <c r="F231" t="inlineStr">
        <is>
          <t>MANUBO BOYS</t>
        </is>
      </c>
      <c r="G231">
        <f>IFERROR(VLOOKUP(A231,fullrosterCWLroles!$A$1:$B$300,2,FALSE),0)</f>
        <v/>
      </c>
    </row>
    <row r="232">
      <c r="A232" t="inlineStr">
        <is>
          <t>#YC2VRQYV</t>
        </is>
      </c>
      <c r="B232" t="inlineStr">
        <is>
          <t>D.X. generation</t>
        </is>
      </c>
      <c r="C232" t="inlineStr">
        <is>
          <t>Co-Leader</t>
        </is>
      </c>
      <c r="D232" t="n">
        <v>11</v>
      </c>
      <c r="E232" t="inlineStr">
        <is>
          <t>Champion League III</t>
        </is>
      </c>
      <c r="F232" t="inlineStr">
        <is>
          <t>MANUBO BOYS</t>
        </is>
      </c>
      <c r="G232">
        <f>IFERROR(VLOOKUP(A232,fullrosterCWLroles!$A$1:$B$300,2,FALSE),0)</f>
        <v/>
      </c>
    </row>
    <row r="233">
      <c r="A233" t="inlineStr">
        <is>
          <t>#PLPUGP0Y9</t>
        </is>
      </c>
      <c r="B233" t="inlineStr">
        <is>
          <t>MANNY</t>
        </is>
      </c>
      <c r="C233" t="inlineStr">
        <is>
          <t>Member</t>
        </is>
      </c>
      <c r="D233" t="n">
        <v>12</v>
      </c>
      <c r="E233" t="inlineStr">
        <is>
          <t>Master League II</t>
        </is>
      </c>
      <c r="F233" t="inlineStr">
        <is>
          <t>MANUBO BOYS</t>
        </is>
      </c>
      <c r="G233">
        <f>IFERROR(VLOOKUP(A233,fullrosterCWLroles!$A$1:$B$300,2,FALSE),0)</f>
        <v/>
      </c>
    </row>
    <row r="234">
      <c r="A234" t="inlineStr">
        <is>
          <t>#8882CLY2</t>
        </is>
      </c>
      <c r="B234" t="inlineStr">
        <is>
          <t>johny2.0</t>
        </is>
      </c>
      <c r="C234" t="inlineStr">
        <is>
          <t>Elder</t>
        </is>
      </c>
      <c r="D234" t="n">
        <v>12</v>
      </c>
      <c r="E234" t="inlineStr">
        <is>
          <t>Master League II</t>
        </is>
      </c>
      <c r="F234" t="inlineStr">
        <is>
          <t>MANUBO BOYS</t>
        </is>
      </c>
      <c r="G234">
        <f>IFERROR(VLOOKUP(A234,fullrosterCWLroles!$A$1:$B$300,2,FALSE),0)</f>
        <v/>
      </c>
    </row>
    <row r="235">
      <c r="A235" t="inlineStr">
        <is>
          <t>#RJQR9U8U</t>
        </is>
      </c>
      <c r="B235" t="inlineStr">
        <is>
          <t>Blackstock</t>
        </is>
      </c>
      <c r="C235" t="inlineStr">
        <is>
          <t>Co-Leader</t>
        </is>
      </c>
      <c r="D235" t="n">
        <v>11</v>
      </c>
      <c r="E235" t="inlineStr">
        <is>
          <t>Master League III</t>
        </is>
      </c>
      <c r="F235" t="inlineStr">
        <is>
          <t>MANUBO BOYS</t>
        </is>
      </c>
      <c r="G235">
        <f>IFERROR(VLOOKUP(A235,fullrosterCWLroles!$A$1:$B$300,2,FALSE),0)</f>
        <v/>
      </c>
    </row>
    <row r="236">
      <c r="A236" t="inlineStr">
        <is>
          <t>#P2PV8RRUL</t>
        </is>
      </c>
      <c r="B236" t="inlineStr">
        <is>
          <t>power star</t>
        </is>
      </c>
      <c r="C236" t="inlineStr">
        <is>
          <t>Member</t>
        </is>
      </c>
      <c r="D236" t="n">
        <v>13</v>
      </c>
      <c r="E236" t="inlineStr">
        <is>
          <t>Crystal League I</t>
        </is>
      </c>
      <c r="F236" t="inlineStr">
        <is>
          <t>MANUBO BOYS</t>
        </is>
      </c>
      <c r="G236">
        <f>IFERROR(VLOOKUP(A236,fullrosterCWLroles!$A$1:$B$300,2,FALSE),0)</f>
        <v/>
      </c>
    </row>
    <row r="237">
      <c r="A237" t="inlineStr">
        <is>
          <t>#LPVYQVGU9</t>
        </is>
      </c>
      <c r="B237" t="inlineStr">
        <is>
          <t>aidan2</t>
        </is>
      </c>
      <c r="C237" t="inlineStr">
        <is>
          <t>Leader</t>
        </is>
      </c>
      <c r="D237" t="n">
        <v>10</v>
      </c>
      <c r="E237" t="inlineStr">
        <is>
          <t>Crystal League I</t>
        </is>
      </c>
      <c r="F237" t="inlineStr">
        <is>
          <t>MANUBO BOYS</t>
        </is>
      </c>
      <c r="G237">
        <f>IFERROR(VLOOKUP(A237,fullrosterCWLroles!$A$1:$B$300,2,FALSE),0)</f>
        <v/>
      </c>
    </row>
    <row r="238">
      <c r="A238" t="inlineStr">
        <is>
          <t>#P8PQUQYJ9</t>
        </is>
      </c>
      <c r="B238" t="inlineStr">
        <is>
          <t>pekka</t>
        </is>
      </c>
      <c r="C238" t="inlineStr">
        <is>
          <t>Member</t>
        </is>
      </c>
      <c r="D238" t="n">
        <v>10</v>
      </c>
      <c r="E238" t="inlineStr">
        <is>
          <t>Crystal League I</t>
        </is>
      </c>
      <c r="F238" t="inlineStr">
        <is>
          <t>MANUBO BOYS</t>
        </is>
      </c>
      <c r="G238">
        <f>IFERROR(VLOOKUP(A238,fullrosterCWLroles!$A$1:$B$300,2,FALSE),0)</f>
        <v/>
      </c>
    </row>
    <row r="239">
      <c r="A239" t="inlineStr">
        <is>
          <t>#PRC00R0</t>
        </is>
      </c>
      <c r="B239" t="inlineStr">
        <is>
          <t>â’¿â“„â’½â“ƒ</t>
        </is>
      </c>
      <c r="C239" t="inlineStr">
        <is>
          <t>Member</t>
        </is>
      </c>
      <c r="D239" t="n">
        <v>10</v>
      </c>
      <c r="E239" t="inlineStr">
        <is>
          <t>Crystal League I</t>
        </is>
      </c>
      <c r="F239" t="inlineStr">
        <is>
          <t>MANUBO BOYS</t>
        </is>
      </c>
      <c r="G239">
        <f>IFERROR(VLOOKUP(A239,fullrosterCWLroles!$A$1:$B$300,2,FALSE),0)</f>
        <v/>
      </c>
    </row>
    <row r="240">
      <c r="A240" t="inlineStr">
        <is>
          <t>#8QGJGY2Y</t>
        </is>
      </c>
      <c r="B240" t="inlineStr">
        <is>
          <t>TheLogHog</t>
        </is>
      </c>
      <c r="C240" t="inlineStr">
        <is>
          <t>Elder</t>
        </is>
      </c>
      <c r="D240" t="n">
        <v>9</v>
      </c>
      <c r="E240" t="inlineStr">
        <is>
          <t>Crystal League III</t>
        </is>
      </c>
      <c r="F240" t="inlineStr">
        <is>
          <t>MANUBO BOYS</t>
        </is>
      </c>
      <c r="G240">
        <f>IFERROR(VLOOKUP(A240,fullrosterCWLroles!$A$1:$B$300,2,FALSE),0)</f>
        <v/>
      </c>
    </row>
    <row r="241">
      <c r="A241" t="inlineStr">
        <is>
          <t>#29URP2J0Q</t>
        </is>
      </c>
      <c r="B241" t="inlineStr">
        <is>
          <t>Caden</t>
        </is>
      </c>
      <c r="C241" t="inlineStr">
        <is>
          <t>Member</t>
        </is>
      </c>
      <c r="D241" t="n">
        <v>10</v>
      </c>
      <c r="E241" t="inlineStr">
        <is>
          <t>Crystal League III</t>
        </is>
      </c>
      <c r="F241" t="inlineStr">
        <is>
          <t>MANUBO BOYS</t>
        </is>
      </c>
      <c r="G241">
        <f>IFERROR(VLOOKUP(A241,fullrosterCWLroles!$A$1:$B$300,2,FALSE),0)</f>
        <v/>
      </c>
    </row>
    <row r="242">
      <c r="A242" t="inlineStr">
        <is>
          <t>#PY08RJLCL</t>
        </is>
      </c>
      <c r="B242" t="inlineStr">
        <is>
          <t>mynutzzhurt</t>
        </is>
      </c>
      <c r="C242" t="inlineStr">
        <is>
          <t>Elder</t>
        </is>
      </c>
      <c r="D242" t="n">
        <v>9</v>
      </c>
      <c r="E242" t="inlineStr">
        <is>
          <t>Crystal League III</t>
        </is>
      </c>
      <c r="F242" t="inlineStr">
        <is>
          <t>MANUBO BOYS</t>
        </is>
      </c>
      <c r="G242">
        <f>IFERROR(VLOOKUP(A242,fullrosterCWLroles!$A$1:$B$300,2,FALSE),0)</f>
        <v/>
      </c>
    </row>
    <row r="243">
      <c r="A243" t="inlineStr">
        <is>
          <t>#YJ9V98PPC</t>
        </is>
      </c>
      <c r="B243" t="inlineStr">
        <is>
          <t>PaddyG</t>
        </is>
      </c>
      <c r="C243" t="inlineStr">
        <is>
          <t>Member</t>
        </is>
      </c>
      <c r="D243" t="n">
        <v>9</v>
      </c>
      <c r="E243" t="inlineStr">
        <is>
          <t>Crystal League III</t>
        </is>
      </c>
      <c r="F243" t="inlineStr">
        <is>
          <t>MANUBO BOYS</t>
        </is>
      </c>
      <c r="G243">
        <f>IFERROR(VLOOKUP(A243,fullrosterCWLroles!$A$1:$B$300,2,FALSE),0)</f>
        <v/>
      </c>
    </row>
    <row r="244">
      <c r="A244" t="inlineStr">
        <is>
          <t>#CJCPCVPU</t>
        </is>
      </c>
      <c r="B244" t="inlineStr">
        <is>
          <t>Plu</t>
        </is>
      </c>
      <c r="C244" t="inlineStr">
        <is>
          <t>Co-Leader</t>
        </is>
      </c>
      <c r="D244" t="n">
        <v>11</v>
      </c>
      <c r="E244" t="inlineStr">
        <is>
          <t>Crystal League III</t>
        </is>
      </c>
      <c r="F244" t="inlineStr">
        <is>
          <t>MANUBO BOYS</t>
        </is>
      </c>
      <c r="G244">
        <f>IFERROR(VLOOKUP(A244,fullrosterCWLroles!$A$1:$B$300,2,FALSE),0)</f>
        <v/>
      </c>
    </row>
    <row r="245">
      <c r="A245" t="inlineStr">
        <is>
          <t>#UQQYJLPG</t>
        </is>
      </c>
      <c r="B245" t="inlineStr">
        <is>
          <t>ãƒ‰ãƒ©ã‚´ãƒ³ã‚¹ãƒ‘ãƒžãƒ¼</t>
        </is>
      </c>
      <c r="C245" t="inlineStr">
        <is>
          <t>Co-Leader</t>
        </is>
      </c>
      <c r="D245" t="n">
        <v>9</v>
      </c>
      <c r="E245" t="inlineStr">
        <is>
          <t>Gold League I</t>
        </is>
      </c>
      <c r="F245" t="inlineStr">
        <is>
          <t>MANUBO BOYS</t>
        </is>
      </c>
      <c r="G245">
        <f>IFERROR(VLOOKUP(A245,fullrosterCWLroles!$A$1:$B$300,2,FALSE),0)</f>
        <v/>
      </c>
    </row>
    <row r="246">
      <c r="A246" t="inlineStr">
        <is>
          <t>#LLRLUQQQU</t>
        </is>
      </c>
      <c r="B246" t="inlineStr">
        <is>
          <t>O Sather..</t>
        </is>
      </c>
      <c r="C246" t="inlineStr">
        <is>
          <t>Member</t>
        </is>
      </c>
      <c r="D246" t="n">
        <v>9</v>
      </c>
      <c r="E246" t="inlineStr">
        <is>
          <t>Gold League II</t>
        </is>
      </c>
      <c r="F246" t="inlineStr">
        <is>
          <t>MANUBO BOYS</t>
        </is>
      </c>
      <c r="G246">
        <f>IFERROR(VLOOKUP(A246,fullrosterCWLroles!$A$1:$B$300,2,FALSE),0)</f>
        <v/>
      </c>
    </row>
    <row r="247">
      <c r="A247" t="inlineStr">
        <is>
          <t>#QV8RYC0L</t>
        </is>
      </c>
      <c r="B247" t="inlineStr">
        <is>
          <t>BeastMode</t>
        </is>
      </c>
      <c r="C247" t="inlineStr">
        <is>
          <t>Elder</t>
        </is>
      </c>
      <c r="D247" t="n">
        <v>12</v>
      </c>
      <c r="E247" t="inlineStr">
        <is>
          <t>Unranked</t>
        </is>
      </c>
      <c r="F247" t="inlineStr">
        <is>
          <t>MANUBO BOYS</t>
        </is>
      </c>
      <c r="G247">
        <f>IFERROR(VLOOKUP(A247,fullrosterCWLroles!$A$1:$B$300,2,FALSE),0)</f>
        <v/>
      </c>
    </row>
    <row r="248">
      <c r="A248" t="inlineStr">
        <is>
          <t>#LGPGV9R2</t>
        </is>
      </c>
      <c r="B248" t="inlineStr">
        <is>
          <t>Max12</t>
        </is>
      </c>
      <c r="C248" t="inlineStr">
        <is>
          <t>Member</t>
        </is>
      </c>
      <c r="D248" t="n">
        <v>9</v>
      </c>
      <c r="E248" t="inlineStr">
        <is>
          <t>Gold League II</t>
        </is>
      </c>
      <c r="F248" t="inlineStr">
        <is>
          <t>MANUBO BOYS</t>
        </is>
      </c>
      <c r="G248">
        <f>IFERROR(VLOOKUP(A248,fullrosterCWLroles!$A$1:$B$300,2,FALSE),0)</f>
        <v/>
      </c>
    </row>
    <row r="249">
      <c r="A249" t="inlineStr">
        <is>
          <t>#88L0YJYR8</t>
        </is>
      </c>
      <c r="B249" t="inlineStr">
        <is>
          <t>ryan</t>
        </is>
      </c>
      <c r="C249" t="inlineStr">
        <is>
          <t>Member</t>
        </is>
      </c>
      <c r="D249" t="n">
        <v>9</v>
      </c>
      <c r="E249" t="inlineStr">
        <is>
          <t>Gold League II</t>
        </is>
      </c>
      <c r="F249" t="inlineStr">
        <is>
          <t>MANUBO BOYS</t>
        </is>
      </c>
      <c r="G249">
        <f>IFERROR(VLOOKUP(A249,fullrosterCWLroles!$A$1:$B$300,2,FALSE),0)</f>
        <v/>
      </c>
    </row>
    <row r="250">
      <c r="A250" t="inlineStr">
        <is>
          <t>#L2RY9JVU9</t>
        </is>
      </c>
      <c r="B250" t="inlineStr">
        <is>
          <t>DMoney</t>
        </is>
      </c>
      <c r="C250" t="inlineStr">
        <is>
          <t>Member</t>
        </is>
      </c>
      <c r="D250" t="n">
        <v>9</v>
      </c>
      <c r="E250" t="inlineStr">
        <is>
          <t>Gold League II</t>
        </is>
      </c>
      <c r="F250" t="inlineStr">
        <is>
          <t>MANUBO BOYS</t>
        </is>
      </c>
      <c r="G250">
        <f>IFERROR(VLOOKUP(A250,fullrosterCWLroles!$A$1:$B$300,2,FALSE),0)</f>
        <v/>
      </c>
    </row>
    <row r="251">
      <c r="A251" t="inlineStr">
        <is>
          <t>#PCPGYQVR0</t>
        </is>
      </c>
      <c r="B251" t="inlineStr">
        <is>
          <t>chi</t>
        </is>
      </c>
      <c r="C251" t="inlineStr">
        <is>
          <t>Member</t>
        </is>
      </c>
      <c r="D251" t="n">
        <v>9</v>
      </c>
      <c r="E251" t="inlineStr">
        <is>
          <t>Gold League II</t>
        </is>
      </c>
      <c r="F251" t="inlineStr">
        <is>
          <t>MANUBO BOYS</t>
        </is>
      </c>
      <c r="G251">
        <f>IFERROR(VLOOKUP(A251,fullrosterCWLroles!$A$1:$B$300,2,FALSE),0)</f>
        <v/>
      </c>
    </row>
    <row r="252">
      <c r="A252" t="inlineStr">
        <is>
          <t>#JURR2UVY</t>
        </is>
      </c>
      <c r="B252" t="inlineStr">
        <is>
          <t>DJDaniel27</t>
        </is>
      </c>
      <c r="C252" t="inlineStr">
        <is>
          <t>Elder</t>
        </is>
      </c>
      <c r="D252" t="n">
        <v>9</v>
      </c>
      <c r="E252" t="inlineStr">
        <is>
          <t>Gold League II</t>
        </is>
      </c>
      <c r="F252" t="inlineStr">
        <is>
          <t>MANUBO BOYS</t>
        </is>
      </c>
      <c r="G252">
        <f>IFERROR(VLOOKUP(A252,fullrosterCWLroles!$A$1:$B$300,2,FALSE),0)</f>
        <v/>
      </c>
    </row>
    <row r="253">
      <c r="A253" t="inlineStr">
        <is>
          <t>#P2U0LUPVQ</t>
        </is>
      </c>
      <c r="B253" t="inlineStr">
        <is>
          <t>ZHockey07</t>
        </is>
      </c>
      <c r="C253" t="inlineStr">
        <is>
          <t>Member</t>
        </is>
      </c>
      <c r="D253" t="n">
        <v>8</v>
      </c>
      <c r="E253" t="inlineStr">
        <is>
          <t>Gold League II</t>
        </is>
      </c>
      <c r="F253" t="inlineStr">
        <is>
          <t>MANUBO BOYS</t>
        </is>
      </c>
      <c r="G253">
        <f>IFERROR(VLOOKUP(A253,fullrosterCWLroles!$A$1:$B$300,2,FALSE),0)</f>
        <v/>
      </c>
    </row>
    <row r="254">
      <c r="A254" t="inlineStr">
        <is>
          <t>#YGJ2CCPL0</t>
        </is>
      </c>
      <c r="B254" t="inlineStr">
        <is>
          <t>Firestorm42</t>
        </is>
      </c>
      <c r="C254" t="inlineStr">
        <is>
          <t>Member</t>
        </is>
      </c>
      <c r="D254" t="n">
        <v>8</v>
      </c>
      <c r="E254" t="inlineStr">
        <is>
          <t>Gold League II</t>
        </is>
      </c>
      <c r="F254" t="inlineStr">
        <is>
          <t>MANUBO BOYS</t>
        </is>
      </c>
      <c r="G254">
        <f>IFERROR(VLOOKUP(A254,fullrosterCWLroles!$A$1:$B$300,2,FALSE),0)</f>
        <v/>
      </c>
    </row>
    <row r="255">
      <c r="A255" t="inlineStr">
        <is>
          <t>#LVPC9GRYJ</t>
        </is>
      </c>
      <c r="B255" t="inlineStr">
        <is>
          <t>Chubbz</t>
        </is>
      </c>
      <c r="C255" t="inlineStr">
        <is>
          <t>Member</t>
        </is>
      </c>
      <c r="D255" t="n">
        <v>9</v>
      </c>
      <c r="E255" t="inlineStr">
        <is>
          <t>Gold League III</t>
        </is>
      </c>
      <c r="F255" t="inlineStr">
        <is>
          <t>MANUBO BOYS</t>
        </is>
      </c>
      <c r="G255">
        <f>IFERROR(VLOOKUP(A255,fullrosterCWLroles!$A$1:$B$300,2,FALSE),0)</f>
        <v/>
      </c>
    </row>
    <row r="256">
      <c r="A256" t="inlineStr">
        <is>
          <t>#Q0CP2C08Y</t>
        </is>
      </c>
      <c r="B256" t="inlineStr">
        <is>
          <t>stop-</t>
        </is>
      </c>
      <c r="C256" t="inlineStr">
        <is>
          <t>Member</t>
        </is>
      </c>
      <c r="D256" t="n">
        <v>8</v>
      </c>
      <c r="E256" t="inlineStr">
        <is>
          <t>Gold League III</t>
        </is>
      </c>
      <c r="F256" t="inlineStr">
        <is>
          <t>MANUBO BOYS</t>
        </is>
      </c>
      <c r="G256">
        <f>IFERROR(VLOOKUP(A256,fullrosterCWLroles!$A$1:$B$300,2,FALSE),0)</f>
        <v/>
      </c>
    </row>
    <row r="257">
      <c r="A257" t="inlineStr">
        <is>
          <t>#9VYJ820U9</t>
        </is>
      </c>
      <c r="B257" t="inlineStr">
        <is>
          <t>xXeggrollXx</t>
        </is>
      </c>
      <c r="C257" t="inlineStr">
        <is>
          <t>Member</t>
        </is>
      </c>
      <c r="D257" t="n">
        <v>9</v>
      </c>
      <c r="E257" t="inlineStr">
        <is>
          <t>Gold League III</t>
        </is>
      </c>
      <c r="F257" t="inlineStr">
        <is>
          <t>MANUBO BOYS</t>
        </is>
      </c>
      <c r="G257">
        <f>IFERROR(VLOOKUP(A257,fullrosterCWLroles!$A$1:$B$300,2,FALSE),0)</f>
        <v/>
      </c>
    </row>
    <row r="258">
      <c r="A258" t="inlineStr">
        <is>
          <t>#LJ9P2YLUP</t>
        </is>
      </c>
      <c r="B258" t="inlineStr">
        <is>
          <t>Nates Rushed Al</t>
        </is>
      </c>
      <c r="C258" t="inlineStr">
        <is>
          <t>Member</t>
        </is>
      </c>
      <c r="D258" t="n">
        <v>12</v>
      </c>
      <c r="E258" t="inlineStr">
        <is>
          <t>Gold League III</t>
        </is>
      </c>
      <c r="F258" t="inlineStr">
        <is>
          <t>MANUBO BOYS</t>
        </is>
      </c>
      <c r="G258">
        <f>IFERROR(VLOOKUP(A258,fullrosterCWLroles!$A$1:$B$300,2,FALSE),0)</f>
        <v/>
      </c>
    </row>
    <row r="259">
      <c r="A259" t="inlineStr">
        <is>
          <t>#LJLR8RP89</t>
        </is>
      </c>
      <c r="B259" t="inlineStr">
        <is>
          <t>Mr. Target</t>
        </is>
      </c>
      <c r="C259" t="inlineStr">
        <is>
          <t>Member</t>
        </is>
      </c>
      <c r="D259" t="n">
        <v>9</v>
      </c>
      <c r="E259" t="inlineStr">
        <is>
          <t>Gold League III</t>
        </is>
      </c>
      <c r="F259" t="inlineStr">
        <is>
          <t>MANUBO BOYS</t>
        </is>
      </c>
      <c r="G259">
        <f>IFERROR(VLOOKUP(A259,fullrosterCWLroles!$A$1:$B$300,2,FALSE),0)</f>
        <v/>
      </c>
    </row>
    <row r="260">
      <c r="A260" t="inlineStr">
        <is>
          <t>#PRP08L8UY</t>
        </is>
      </c>
      <c r="B260" t="inlineStr">
        <is>
          <t>Larz</t>
        </is>
      </c>
      <c r="C260" t="inlineStr">
        <is>
          <t>Member</t>
        </is>
      </c>
      <c r="D260" t="n">
        <v>9</v>
      </c>
      <c r="E260" t="inlineStr">
        <is>
          <t>Unranked</t>
        </is>
      </c>
      <c r="F260" t="inlineStr">
        <is>
          <t>MANUBO BOYS</t>
        </is>
      </c>
      <c r="G260">
        <f>IFERROR(VLOOKUP(A260,fullrosterCWLroles!$A$1:$B$300,2,FALSE),0)</f>
        <v/>
      </c>
    </row>
    <row r="261">
      <c r="A261" t="inlineStr">
        <is>
          <t>#LVUYGUPY8</t>
        </is>
      </c>
      <c r="B261" t="inlineStr">
        <is>
          <t>RonCydaoe</t>
        </is>
      </c>
      <c r="C261" t="inlineStr">
        <is>
          <t>Member</t>
        </is>
      </c>
      <c r="D261" t="n">
        <v>8</v>
      </c>
      <c r="E261" t="inlineStr">
        <is>
          <t>Silver League I</t>
        </is>
      </c>
      <c r="F261" t="inlineStr">
        <is>
          <t>MANUBO BOYS</t>
        </is>
      </c>
      <c r="G261">
        <f>IFERROR(VLOOKUP(A261,fullrosterCWLroles!$A$1:$B$300,2,FALSE),0)</f>
        <v/>
      </c>
    </row>
    <row r="262">
      <c r="A262" t="inlineStr">
        <is>
          <t>#8QPRQRQL</t>
        </is>
      </c>
      <c r="B262" t="inlineStr">
        <is>
          <t>David S</t>
        </is>
      </c>
      <c r="C262" t="inlineStr">
        <is>
          <t>Member</t>
        </is>
      </c>
      <c r="D262" t="n">
        <v>10</v>
      </c>
      <c r="E262" t="inlineStr">
        <is>
          <t>Silver League II</t>
        </is>
      </c>
      <c r="F262" t="inlineStr">
        <is>
          <t>MANUBO BOYS</t>
        </is>
      </c>
      <c r="G262">
        <f>IFERROR(VLOOKUP(A262,fullrosterCWLroles!$A$1:$B$300,2,FALSE),0)</f>
        <v/>
      </c>
    </row>
    <row r="263">
      <c r="A263" t="inlineStr">
        <is>
          <t>#YRY9G0YCJ</t>
        </is>
      </c>
      <c r="B263" t="inlineStr">
        <is>
          <t>Cloaked_Virus</t>
        </is>
      </c>
      <c r="C263" t="inlineStr">
        <is>
          <t>Member</t>
        </is>
      </c>
      <c r="D263" t="n">
        <v>7</v>
      </c>
      <c r="E263" t="inlineStr">
        <is>
          <t>Silver League II</t>
        </is>
      </c>
      <c r="F263" t="inlineStr">
        <is>
          <t>MANUBO BOYS</t>
        </is>
      </c>
      <c r="G263">
        <f>IFERROR(VLOOKUP(A263,fullrosterCWLroles!$A$1:$B$300,2,FALSE),0)</f>
        <v/>
      </c>
    </row>
    <row r="264">
      <c r="A264" t="inlineStr">
        <is>
          <t>#Q02RVPQ80</t>
        </is>
      </c>
      <c r="B264" t="inlineStr">
        <is>
          <t>earliii</t>
        </is>
      </c>
      <c r="C264" t="inlineStr">
        <is>
          <t>Member</t>
        </is>
      </c>
      <c r="D264" t="n">
        <v>6</v>
      </c>
      <c r="E264" t="inlineStr">
        <is>
          <t>Silver League II</t>
        </is>
      </c>
      <c r="F264" t="inlineStr">
        <is>
          <t>MANUBO BOYS</t>
        </is>
      </c>
      <c r="G264">
        <f>IFERROR(VLOOKUP(A264,fullrosterCWLroles!$A$1:$B$300,2,FALSE),0)</f>
        <v/>
      </c>
    </row>
    <row r="265">
      <c r="A265" t="inlineStr">
        <is>
          <t>#LCVCJGLVQ</t>
        </is>
      </c>
      <c r="B265" t="inlineStr">
        <is>
          <t>Joe Mama</t>
        </is>
      </c>
      <c r="C265" t="inlineStr">
        <is>
          <t>Member</t>
        </is>
      </c>
      <c r="D265" t="n">
        <v>8</v>
      </c>
      <c r="E265" t="inlineStr">
        <is>
          <t>Silver League I</t>
        </is>
      </c>
      <c r="F265" t="inlineStr">
        <is>
          <t>MANUBO BOYS</t>
        </is>
      </c>
      <c r="G265">
        <f>IFERROR(VLOOKUP(A265,fullrosterCWLroles!$A$1:$B$300,2,FALSE),0)</f>
        <v/>
      </c>
    </row>
    <row r="266">
      <c r="A266" t="inlineStr">
        <is>
          <t>#QP0PYJQUJ</t>
        </is>
      </c>
      <c r="B266" t="inlineStr">
        <is>
          <t>asianquinn</t>
        </is>
      </c>
      <c r="C266" t="inlineStr">
        <is>
          <t>Member</t>
        </is>
      </c>
      <c r="D266" t="n">
        <v>7</v>
      </c>
      <c r="E266" t="inlineStr">
        <is>
          <t>Silver League II</t>
        </is>
      </c>
      <c r="F266" t="inlineStr">
        <is>
          <t>MANUBO BOYS</t>
        </is>
      </c>
      <c r="G266">
        <f>IFERROR(VLOOKUP(A266,fullrosterCWLroles!$A$1:$B$300,2,FALSE),0)</f>
        <v/>
      </c>
    </row>
    <row r="267">
      <c r="A267" t="inlineStr">
        <is>
          <t>#82RYVJCVL</t>
        </is>
      </c>
      <c r="B267" t="inlineStr">
        <is>
          <t>erik.nordseth</t>
        </is>
      </c>
      <c r="C267" t="inlineStr">
        <is>
          <t>Member</t>
        </is>
      </c>
      <c r="D267" t="n">
        <v>8</v>
      </c>
      <c r="E267" t="inlineStr">
        <is>
          <t>Silver League II</t>
        </is>
      </c>
      <c r="F267" t="inlineStr">
        <is>
          <t>MANUBO BOYS</t>
        </is>
      </c>
      <c r="G267">
        <f>IFERROR(VLOOKUP(A267,fullrosterCWLroles!$A$1:$B$300,2,FALSE),0)</f>
        <v/>
      </c>
    </row>
    <row r="268">
      <c r="A268" t="inlineStr">
        <is>
          <t>#P0R2VUVRV</t>
        </is>
      </c>
      <c r="B268" t="inlineStr">
        <is>
          <t>Jeff the ref</t>
        </is>
      </c>
      <c r="C268" t="inlineStr">
        <is>
          <t>Elder</t>
        </is>
      </c>
      <c r="D268" t="n">
        <v>7</v>
      </c>
      <c r="E268" t="inlineStr">
        <is>
          <t>Silver League II</t>
        </is>
      </c>
      <c r="F268" t="inlineStr">
        <is>
          <t>MANUBO BOYS</t>
        </is>
      </c>
      <c r="G268">
        <f>IFERROR(VLOOKUP(A268,fullrosterCWLroles!$A$1:$B$300,2,FALSE),0)</f>
        <v/>
      </c>
    </row>
    <row r="269">
      <c r="A269" t="inlineStr">
        <is>
          <t>#LCJCLJCJ8</t>
        </is>
      </c>
      <c r="B269" t="inlineStr">
        <is>
          <t>JellyFamDimes</t>
        </is>
      </c>
      <c r="C269" t="inlineStr">
        <is>
          <t>Member</t>
        </is>
      </c>
      <c r="D269" t="n">
        <v>9</v>
      </c>
      <c r="E269" t="inlineStr">
        <is>
          <t>Silver League III</t>
        </is>
      </c>
      <c r="F269" t="inlineStr">
        <is>
          <t>MANUBO BOYS</t>
        </is>
      </c>
      <c r="G269">
        <f>IFERROR(VLOOKUP(A269,fullrosterCWLroles!$A$1:$B$300,2,FALSE),0)</f>
        <v/>
      </c>
    </row>
    <row r="270">
      <c r="A270" t="inlineStr">
        <is>
          <t>#QLPUPU9JR</t>
        </is>
      </c>
      <c r="B270" t="inlineStr">
        <is>
          <t>stevma2</t>
        </is>
      </c>
      <c r="C270" t="inlineStr">
        <is>
          <t>Elder</t>
        </is>
      </c>
      <c r="D270" t="n">
        <v>6</v>
      </c>
      <c r="E270" t="inlineStr">
        <is>
          <t>Silver League III</t>
        </is>
      </c>
      <c r="F270" t="inlineStr">
        <is>
          <t>MANUBO BOYS</t>
        </is>
      </c>
      <c r="G270">
        <f>IFERROR(VLOOKUP(A270,fullrosterCWLroles!$A$1:$B$300,2,FALSE),0)</f>
        <v/>
      </c>
    </row>
    <row r="271">
      <c r="A271" t="inlineStr">
        <is>
          <t>#LUQYR9YJJ</t>
        </is>
      </c>
      <c r="B271" t="inlineStr">
        <is>
          <t>GucciMane06</t>
        </is>
      </c>
      <c r="C271" t="inlineStr">
        <is>
          <t>Member</t>
        </is>
      </c>
      <c r="D271" t="n">
        <v>9</v>
      </c>
      <c r="E271" t="inlineStr">
        <is>
          <t>Silver League III</t>
        </is>
      </c>
      <c r="F271" t="inlineStr">
        <is>
          <t>MANUBO BOYS</t>
        </is>
      </c>
      <c r="G271">
        <f>IFERROR(VLOOKUP(A271,fullrosterCWLroles!$A$1:$B$300,2,FALSE),0)</f>
        <v/>
      </c>
    </row>
    <row r="272">
      <c r="A272" t="inlineStr">
        <is>
          <t>#QL8RLVG0U</t>
        </is>
      </c>
      <c r="B272" t="inlineStr">
        <is>
          <t>......</t>
        </is>
      </c>
      <c r="C272" t="inlineStr">
        <is>
          <t>Member</t>
        </is>
      </c>
      <c r="D272" t="n">
        <v>8</v>
      </c>
      <c r="E272" t="inlineStr">
        <is>
          <t>Silver League III</t>
        </is>
      </c>
      <c r="F272" t="inlineStr">
        <is>
          <t>MANUBO BOYS</t>
        </is>
      </c>
      <c r="G272">
        <f>IFERROR(VLOOKUP(A272,fullrosterCWLroles!$A$1:$B$300,2,FALSE),0)</f>
        <v/>
      </c>
    </row>
    <row r="273">
      <c r="A273" t="inlineStr">
        <is>
          <t>#LR0L89LUP</t>
        </is>
      </c>
      <c r="B273" t="inlineStr">
        <is>
          <t>bread god</t>
        </is>
      </c>
      <c r="C273" t="inlineStr">
        <is>
          <t>Member</t>
        </is>
      </c>
      <c r="D273" t="n">
        <v>7</v>
      </c>
      <c r="E273" t="inlineStr">
        <is>
          <t>Silver League III</t>
        </is>
      </c>
      <c r="F273" t="inlineStr">
        <is>
          <t>MANUBO BOYS</t>
        </is>
      </c>
      <c r="G273">
        <f>IFERROR(VLOOKUP(A273,fullrosterCWLroles!$A$1:$B$300,2,FALSE),0)</f>
        <v/>
      </c>
    </row>
    <row r="274">
      <c r="A274" t="inlineStr">
        <is>
          <t>#QLVJQCUVP</t>
        </is>
      </c>
      <c r="B274" t="inlineStr">
        <is>
          <t>memekeidnjwinej</t>
        </is>
      </c>
      <c r="C274" t="inlineStr">
        <is>
          <t>Member</t>
        </is>
      </c>
      <c r="D274" t="n">
        <v>4</v>
      </c>
      <c r="E274" t="inlineStr">
        <is>
          <t>Bronze League II</t>
        </is>
      </c>
      <c r="F274" t="inlineStr">
        <is>
          <t>MANUBO BOYS</t>
        </is>
      </c>
      <c r="G274">
        <f>IFERROR(VLOOKUP(A274,fullrosterCWLroles!$A$1:$B$300,2,FALSE),0)</f>
        <v/>
      </c>
    </row>
    <row r="275">
      <c r="A275" t="inlineStr">
        <is>
          <t>#Y0VVCLL82</t>
        </is>
      </c>
      <c r="B275" t="inlineStr">
        <is>
          <t>Dank_Potato</t>
        </is>
      </c>
      <c r="C275" t="inlineStr">
        <is>
          <t>Member</t>
        </is>
      </c>
      <c r="D275" t="n">
        <v>4</v>
      </c>
      <c r="E275" t="inlineStr">
        <is>
          <t>Bronze League III</t>
        </is>
      </c>
      <c r="F275" t="inlineStr">
        <is>
          <t>MANUBO BOYS</t>
        </is>
      </c>
      <c r="G275">
        <f>IFERROR(VLOOKUP(A275,fullrosterCWLroles!$A$1:$B$300,2,FALSE),0)</f>
        <v/>
      </c>
    </row>
    <row r="276">
      <c r="A276" t="inlineStr">
        <is>
          <t>#LLVULC29V</t>
        </is>
      </c>
      <c r="B276" t="inlineStr">
        <is>
          <t>Dr. Pekka</t>
        </is>
      </c>
      <c r="C276" t="inlineStr">
        <is>
          <t>Member</t>
        </is>
      </c>
      <c r="D276" t="n">
        <v>3</v>
      </c>
      <c r="E276" t="inlineStr">
        <is>
          <t>Unranked</t>
        </is>
      </c>
      <c r="F276" t="inlineStr">
        <is>
          <t>MANUBO BOYS</t>
        </is>
      </c>
      <c r="G276">
        <f>IFERROR(VLOOKUP(A276,fullrosterCWLroles!$A$1:$B$300,2,FALSE),0)</f>
        <v/>
      </c>
    </row>
    <row r="277">
      <c r="A277" t="inlineStr">
        <is>
          <t>#8PYP2J02J</t>
        </is>
      </c>
      <c r="B277" t="inlineStr">
        <is>
          <t>Panther</t>
        </is>
      </c>
      <c r="C277" t="inlineStr">
        <is>
          <t>Member</t>
        </is>
      </c>
      <c r="D277" t="n">
        <v>13</v>
      </c>
      <c r="E277" t="inlineStr">
        <is>
          <t>Legend League</t>
        </is>
      </c>
      <c r="F277" t="inlineStr">
        <is>
          <t>ReqReceiveN WAR</t>
        </is>
      </c>
      <c r="G277">
        <f>IFERROR(VLOOKUP(A277,fullrosterCWLroles!$A$1:$B$300,2,FALSE),0)</f>
        <v/>
      </c>
    </row>
    <row r="278">
      <c r="A278" t="inlineStr">
        <is>
          <t>#Q9VQPR0J8</t>
        </is>
      </c>
      <c r="B278" t="inlineStr">
        <is>
          <t>JP</t>
        </is>
      </c>
      <c r="C278" t="inlineStr">
        <is>
          <t>Member</t>
        </is>
      </c>
      <c r="D278" t="n">
        <v>7</v>
      </c>
      <c r="E278" t="inlineStr">
        <is>
          <t>Gold League III</t>
        </is>
      </c>
      <c r="F278" t="inlineStr">
        <is>
          <t>ReqReceiveN WAR</t>
        </is>
      </c>
      <c r="G278">
        <f>IFERROR(VLOOKUP(A278,fullrosterCWLroles!$A$1:$B$300,2,FALSE),0)</f>
        <v/>
      </c>
    </row>
    <row r="279">
      <c r="A279" t="inlineStr">
        <is>
          <t>#PY098PLLQ</t>
        </is>
      </c>
      <c r="B279" t="inlineStr">
        <is>
          <t>Andy</t>
        </is>
      </c>
      <c r="C279" t="inlineStr">
        <is>
          <t>Member</t>
        </is>
      </c>
      <c r="D279" t="n">
        <v>8</v>
      </c>
      <c r="E279" t="inlineStr">
        <is>
          <t>Unranked</t>
        </is>
      </c>
      <c r="F279" t="inlineStr">
        <is>
          <t>ReqReceiveN WAR</t>
        </is>
      </c>
      <c r="G279">
        <f>IFERROR(VLOOKUP(A279,fullrosterCWLroles!$A$1:$B$300,2,FALSE),0)</f>
        <v/>
      </c>
    </row>
    <row r="280">
      <c r="A280" t="inlineStr">
        <is>
          <t>#P9JQYRJVL</t>
        </is>
      </c>
      <c r="B280" t="inlineStr">
        <is>
          <t>nini</t>
        </is>
      </c>
      <c r="C280" t="inlineStr">
        <is>
          <t>Member</t>
        </is>
      </c>
      <c r="D280" t="n">
        <v>8</v>
      </c>
      <c r="E280" t="inlineStr">
        <is>
          <t>Unranked</t>
        </is>
      </c>
      <c r="F280" t="inlineStr">
        <is>
          <t>ReqReceiveN WAR</t>
        </is>
      </c>
      <c r="G280">
        <f>IFERROR(VLOOKUP(A280,fullrosterCWLroles!$A$1:$B$300,2,FALSE),0)</f>
        <v/>
      </c>
    </row>
    <row r="281">
      <c r="A281" t="inlineStr">
        <is>
          <t>#L8CJQPGPR</t>
        </is>
      </c>
      <c r="B281" t="inlineStr">
        <is>
          <t>FRONTALGaming</t>
        </is>
      </c>
      <c r="C281" t="inlineStr">
        <is>
          <t>Member</t>
        </is>
      </c>
      <c r="D281" t="n">
        <v>8</v>
      </c>
      <c r="E281" t="inlineStr">
        <is>
          <t>Unranked</t>
        </is>
      </c>
      <c r="F281" t="inlineStr">
        <is>
          <t>ReqReceiveN WAR</t>
        </is>
      </c>
      <c r="G281">
        <f>IFERROR(VLOOKUP(A281,fullrosterCWLroles!$A$1:$B$300,2,FALSE),0)</f>
        <v/>
      </c>
    </row>
    <row r="282">
      <c r="A282" t="inlineStr">
        <is>
          <t>#8U8UGY2Y0</t>
        </is>
      </c>
      <c r="B282" t="inlineStr">
        <is>
          <t>Wanderers</t>
        </is>
      </c>
      <c r="C282" t="inlineStr">
        <is>
          <t>Leader</t>
        </is>
      </c>
      <c r="D282" t="n">
        <v>7</v>
      </c>
      <c r="E282" t="inlineStr">
        <is>
          <t>Silver League III</t>
        </is>
      </c>
      <c r="F282" t="inlineStr">
        <is>
          <t>ReqReceiveN WAR</t>
        </is>
      </c>
      <c r="G282">
        <f>IFERROR(VLOOKUP(A282,fullrosterCWLroles!$A$1:$B$300,2,FALSE),0)</f>
        <v/>
      </c>
    </row>
    <row r="283">
      <c r="A283" t="inlineStr">
        <is>
          <t>#9LJL2UJ0G</t>
        </is>
      </c>
      <c r="B283" t="inlineStr">
        <is>
          <t>Smasher5</t>
        </is>
      </c>
      <c r="C283" t="inlineStr">
        <is>
          <t>Member</t>
        </is>
      </c>
      <c r="D283" t="n">
        <v>6</v>
      </c>
      <c r="E283" t="inlineStr">
        <is>
          <t>Unranked</t>
        </is>
      </c>
      <c r="F283" t="inlineStr">
        <is>
          <t>ReqReceiveN WAR</t>
        </is>
      </c>
      <c r="G283">
        <f>IFERROR(VLOOKUP(A283,fullrosterCWLroles!$A$1:$B$300,2,FALSE),0)</f>
        <v/>
      </c>
    </row>
    <row r="284">
      <c r="A284" t="inlineStr">
        <is>
          <t>#L0V2JR9CP</t>
        </is>
      </c>
      <c r="B284" t="inlineStr">
        <is>
          <t>aclwinners2014</t>
        </is>
      </c>
      <c r="C284" t="inlineStr">
        <is>
          <t>Co-Leader</t>
        </is>
      </c>
      <c r="D284" t="n">
        <v>5</v>
      </c>
      <c r="E284" t="inlineStr">
        <is>
          <t>Unranked</t>
        </is>
      </c>
      <c r="F284" t="inlineStr">
        <is>
          <t>ReqReceiveN WAR</t>
        </is>
      </c>
      <c r="G284">
        <f>IFERROR(VLOOKUP(A284,fullrosterCWLroles!$A$1:$B$300,2,FALSE),0)</f>
        <v/>
      </c>
    </row>
    <row r="285">
      <c r="A285" t="inlineStr">
        <is>
          <t>#PRQGVU999</t>
        </is>
      </c>
      <c r="B285" t="inlineStr">
        <is>
          <t>panfeyy</t>
        </is>
      </c>
      <c r="C285" t="inlineStr">
        <is>
          <t>Member</t>
        </is>
      </c>
      <c r="D285" t="n">
        <v>6</v>
      </c>
      <c r="E285" t="inlineStr">
        <is>
          <t>Unranked</t>
        </is>
      </c>
      <c r="F285" t="inlineStr">
        <is>
          <t>ReqReceiveN WAR</t>
        </is>
      </c>
      <c r="G285">
        <f>IFERROR(VLOOKUP(A285,fullrosterCWLroles!$A$1:$B$300,2,FALSE),0)</f>
        <v/>
      </c>
    </row>
    <row r="286">
      <c r="A286" t="inlineStr">
        <is>
          <t>#9CYPG8J9R</t>
        </is>
      </c>
      <c r="B286" t="inlineStr">
        <is>
          <t>ACL Wanderers</t>
        </is>
      </c>
      <c r="C286" t="inlineStr">
        <is>
          <t>Co-Leader</t>
        </is>
      </c>
      <c r="D286" t="n">
        <v>6</v>
      </c>
      <c r="E286" t="inlineStr">
        <is>
          <t>Bronze League I</t>
        </is>
      </c>
      <c r="F286" t="inlineStr">
        <is>
          <t>ReqReceiveN WAR</t>
        </is>
      </c>
      <c r="G286">
        <f>IFERROR(VLOOKUP(A286,fullrosterCWLroles!$A$1:$B$300,2,FALSE),0)</f>
        <v/>
      </c>
    </row>
    <row r="287">
      <c r="A287" t="inlineStr">
        <is>
          <t>#PJ2GULUCG</t>
        </is>
      </c>
      <c r="B287" t="inlineStr">
        <is>
          <t>SmolRyann</t>
        </is>
      </c>
      <c r="C287" t="inlineStr">
        <is>
          <t>Member</t>
        </is>
      </c>
      <c r="D287" t="n">
        <v>5</v>
      </c>
      <c r="E287" t="inlineStr">
        <is>
          <t>Unranked</t>
        </is>
      </c>
      <c r="F287" t="inlineStr">
        <is>
          <t>ReqReceiveN WAR</t>
        </is>
      </c>
      <c r="G287">
        <f>IFERROR(VLOOKUP(A287,fullrosterCWLroles!$A$1:$B$300,2,FALSE),0)</f>
        <v/>
      </c>
    </row>
    <row r="288">
      <c r="A288" t="inlineStr">
        <is>
          <t>#QYCR2UGL9</t>
        </is>
      </c>
      <c r="B288" t="inlineStr">
        <is>
          <t>seng tsawm</t>
        </is>
      </c>
      <c r="C288" t="inlineStr">
        <is>
          <t>Member</t>
        </is>
      </c>
      <c r="D288" t="n">
        <v>5</v>
      </c>
      <c r="E288" t="inlineStr">
        <is>
          <t>Bronze League I</t>
        </is>
      </c>
      <c r="F288" t="inlineStr">
        <is>
          <t>ReqReceiveN WAR</t>
        </is>
      </c>
      <c r="G288">
        <f>IFERROR(VLOOKUP(A288,fullrosterCWLroles!$A$1:$B$300,2,FALSE),0)</f>
        <v/>
      </c>
    </row>
    <row r="289">
      <c r="A289" t="inlineStr">
        <is>
          <t>#Q8YJ20RL0</t>
        </is>
      </c>
      <c r="B289" t="inlineStr">
        <is>
          <t>WALLSare</t>
        </is>
      </c>
      <c r="C289" t="inlineStr">
        <is>
          <t>Co-Leader</t>
        </is>
      </c>
      <c r="D289" t="n">
        <v>5</v>
      </c>
      <c r="E289" t="inlineStr">
        <is>
          <t>Unranked</t>
        </is>
      </c>
      <c r="F289" t="inlineStr">
        <is>
          <t>ReqReceiveN WAR</t>
        </is>
      </c>
      <c r="G289">
        <f>IFERROR(VLOOKUP(A289,fullrosterCWLroles!$A$1:$B$300,2,FALSE),0)</f>
        <v/>
      </c>
    </row>
    <row r="290">
      <c r="A290" t="inlineStr">
        <is>
          <t>#Q902U80RL</t>
        </is>
      </c>
      <c r="B290" t="inlineStr">
        <is>
          <t>abc</t>
        </is>
      </c>
      <c r="C290" t="inlineStr">
        <is>
          <t>Member</t>
        </is>
      </c>
      <c r="D290" t="n">
        <v>5</v>
      </c>
      <c r="E290" t="inlineStr">
        <is>
          <t>Unranked</t>
        </is>
      </c>
      <c r="F290" t="inlineStr">
        <is>
          <t>ReqReceiveN WAR</t>
        </is>
      </c>
      <c r="G290">
        <f>IFERROR(VLOOKUP(A290,fullrosterCWLroles!$A$1:$B$300,2,FALSE),0)</f>
        <v/>
      </c>
    </row>
    <row r="291">
      <c r="A291" t="inlineStr">
        <is>
          <t>#Q0PP2RPPR</t>
        </is>
      </c>
      <c r="B291" t="inlineStr">
        <is>
          <t>centremid</t>
        </is>
      </c>
      <c r="C291" t="inlineStr">
        <is>
          <t>Co-Leader</t>
        </is>
      </c>
      <c r="D291" t="n">
        <v>4</v>
      </c>
      <c r="E291" t="inlineStr">
        <is>
          <t>Unranked</t>
        </is>
      </c>
      <c r="F291" t="inlineStr">
        <is>
          <t>ReqReceiveN WAR</t>
        </is>
      </c>
      <c r="G291">
        <f>IFERROR(VLOOKUP(A291,fullrosterCWLroles!$A$1:$B$300,2,FALSE),0)</f>
        <v/>
      </c>
    </row>
    <row r="292">
      <c r="A292" t="inlineStr">
        <is>
          <t>#QYYPC9P20</t>
        </is>
      </c>
      <c r="B292" t="inlineStr">
        <is>
          <t>DARKâ˜œâ˜†â˜žSOUL$</t>
        </is>
      </c>
      <c r="C292" t="inlineStr">
        <is>
          <t>Member</t>
        </is>
      </c>
      <c r="D292" t="n">
        <v>4</v>
      </c>
      <c r="E292" t="inlineStr">
        <is>
          <t>Bronze League II</t>
        </is>
      </c>
      <c r="F292" t="inlineStr">
        <is>
          <t>ReqReceiveN WAR</t>
        </is>
      </c>
      <c r="G292">
        <f>IFERROR(VLOOKUP(A292,fullrosterCWLroles!$A$1:$B$300,2,FALSE),0)</f>
        <v/>
      </c>
    </row>
    <row r="293">
      <c r="A293" t="inlineStr">
        <is>
          <t>#PCJ92VLCV</t>
        </is>
      </c>
      <c r="B293" t="inlineStr">
        <is>
          <t>sinead2706</t>
        </is>
      </c>
      <c r="C293" t="inlineStr">
        <is>
          <t>Member</t>
        </is>
      </c>
      <c r="D293" t="n">
        <v>4</v>
      </c>
      <c r="E293" t="inlineStr">
        <is>
          <t>Unranked</t>
        </is>
      </c>
      <c r="F293" t="inlineStr">
        <is>
          <t>ReqReceiveN WAR</t>
        </is>
      </c>
      <c r="G293">
        <f>IFERROR(VLOOKUP(A293,fullrosterCWLroles!$A$1:$B$300,2,FALSE),0)</f>
        <v/>
      </c>
    </row>
    <row r="294">
      <c r="A294" t="inlineStr">
        <is>
          <t>#PPJPG2V8L</t>
        </is>
      </c>
      <c r="B294" t="inlineStr">
        <is>
          <t>Lillo</t>
        </is>
      </c>
      <c r="C294" t="inlineStr">
        <is>
          <t>Member</t>
        </is>
      </c>
      <c r="D294" t="n">
        <v>4</v>
      </c>
      <c r="E294" t="inlineStr">
        <is>
          <t>Unranked</t>
        </is>
      </c>
      <c r="F294" t="inlineStr">
        <is>
          <t>ReqReceiveN WAR</t>
        </is>
      </c>
      <c r="G294">
        <f>IFERROR(VLOOKUP(A294,fullrosterCWLroles!$A$1:$B$300,2,FALSE),0)</f>
        <v/>
      </c>
    </row>
    <row r="295">
      <c r="A295" t="inlineStr">
        <is>
          <t>#PRRUUC2C0</t>
        </is>
      </c>
      <c r="B295" t="inlineStr">
        <is>
          <t>Fernando</t>
        </is>
      </c>
      <c r="C295" t="inlineStr">
        <is>
          <t>Member</t>
        </is>
      </c>
      <c r="D295" t="n">
        <v>4</v>
      </c>
      <c r="E295" t="inlineStr">
        <is>
          <t>Unranked</t>
        </is>
      </c>
      <c r="F295" t="inlineStr">
        <is>
          <t>ReqReceiveN WAR</t>
        </is>
      </c>
      <c r="G295">
        <f>IFERROR(VLOOKUP(A295,fullrosterCWLroles!$A$1:$B$300,2,FALSE),0)</f>
        <v/>
      </c>
    </row>
    <row r="296">
      <c r="A296" t="inlineStr">
        <is>
          <t>#QP9JPJYLQ</t>
        </is>
      </c>
      <c r="B296" t="inlineStr">
        <is>
          <t>Ling On</t>
        </is>
      </c>
      <c r="C296" t="inlineStr">
        <is>
          <t>Member</t>
        </is>
      </c>
      <c r="D296" t="n">
        <v>3</v>
      </c>
      <c r="E296" t="inlineStr">
        <is>
          <t>Unranked</t>
        </is>
      </c>
      <c r="F296" t="inlineStr">
        <is>
          <t>ReqReceiveN WAR</t>
        </is>
      </c>
      <c r="G296">
        <f>IFERROR(VLOOKUP(A296,fullrosterCWLroles!$A$1:$B$300,2,FALSE),0)</f>
        <v/>
      </c>
    </row>
    <row r="297">
      <c r="A297" t="inlineStr">
        <is>
          <t>#Q8VRGVRL0</t>
        </is>
      </c>
      <c r="B297" t="inlineStr">
        <is>
          <t>roundball</t>
        </is>
      </c>
      <c r="C297" t="inlineStr">
        <is>
          <t>Co-Leader</t>
        </is>
      </c>
      <c r="D297" t="n">
        <v>3</v>
      </c>
      <c r="E297" t="inlineStr">
        <is>
          <t>Unranked</t>
        </is>
      </c>
      <c r="F297" t="inlineStr">
        <is>
          <t>ReqReceiveN WAR</t>
        </is>
      </c>
      <c r="G297">
        <f>IFERROR(VLOOKUP(A297,fullrosterCWLroles!$A$1:$B$300,2,FALSE),0)</f>
        <v/>
      </c>
    </row>
    <row r="298">
      <c r="A298" t="inlineStr">
        <is>
          <t>#L00URCCCR</t>
        </is>
      </c>
      <c r="B298" t="inlineStr">
        <is>
          <t>MY1T</t>
        </is>
      </c>
      <c r="C298" t="inlineStr">
        <is>
          <t>Member</t>
        </is>
      </c>
      <c r="D298" t="n">
        <v>4</v>
      </c>
      <c r="E298" t="inlineStr">
        <is>
          <t>Unranked</t>
        </is>
      </c>
      <c r="F298" t="inlineStr">
        <is>
          <t>ReqReceiveN WAR</t>
        </is>
      </c>
      <c r="G298">
        <f>IFERROR(VLOOKUP(A298,fullrosterCWLroles!$A$1:$B$300,2,FALSE),0)</f>
        <v/>
      </c>
    </row>
    <row r="299">
      <c r="A299" t="inlineStr">
        <is>
          <t>#QP9JLQ09G</t>
        </is>
      </c>
      <c r="B299" t="inlineStr">
        <is>
          <t>Ø¹Ø¨Ø¯Ø§Ù„Ù„Û</t>
        </is>
      </c>
      <c r="C299" t="inlineStr">
        <is>
          <t>Member</t>
        </is>
      </c>
      <c r="D299" t="n">
        <v>4</v>
      </c>
      <c r="E299" t="inlineStr">
        <is>
          <t>Unranked</t>
        </is>
      </c>
      <c r="F299" t="inlineStr">
        <is>
          <t>ReqReceiveN WAR</t>
        </is>
      </c>
      <c r="G299">
        <f>IFERROR(VLOOKUP(A299,fullrosterCWLroles!$A$1:$B$300,2,FALSE),0)</f>
        <v/>
      </c>
    </row>
    <row r="300">
      <c r="A300" t="inlineStr">
        <is>
          <t>#PRULVVG9Y</t>
        </is>
      </c>
      <c r="B300" t="inlineStr">
        <is>
          <t>joyoshryacks</t>
        </is>
      </c>
      <c r="C300" t="inlineStr">
        <is>
          <t>Member</t>
        </is>
      </c>
      <c r="D300" t="n">
        <v>3</v>
      </c>
      <c r="E300" t="inlineStr">
        <is>
          <t>Unranked</t>
        </is>
      </c>
      <c r="F300" t="inlineStr">
        <is>
          <t>ReqReceiveN WAR</t>
        </is>
      </c>
      <c r="G300">
        <f>IFERROR(VLOOKUP(A300,fullrosterCWLroles!$A$1:$B$300,2,FALSE),0)</f>
        <v/>
      </c>
    </row>
    <row r="301">
      <c r="A301" t="inlineStr">
        <is>
          <t>#Q0GGJGPUP</t>
        </is>
      </c>
      <c r="B301" t="inlineStr">
        <is>
          <t>Darth Solo</t>
        </is>
      </c>
      <c r="C301" t="inlineStr">
        <is>
          <t>Member</t>
        </is>
      </c>
      <c r="D301" t="n">
        <v>3</v>
      </c>
      <c r="E301" t="inlineStr">
        <is>
          <t>Unranked</t>
        </is>
      </c>
      <c r="F301" t="inlineStr">
        <is>
          <t>ReqReceiveN WAR</t>
        </is>
      </c>
      <c r="G301">
        <f>IFERROR(VLOOKUP(A301,fullrosterCWLroles!$A$1:$B$300,2,FALSE),0)</f>
        <v/>
      </c>
    </row>
    <row r="302">
      <c r="A302" t="inlineStr">
        <is>
          <t>#PYCULJCCP</t>
        </is>
      </c>
      <c r="B302" t="inlineStr">
        <is>
          <t>killer</t>
        </is>
      </c>
      <c r="C302" t="inlineStr">
        <is>
          <t>Member</t>
        </is>
      </c>
      <c r="D302" t="n">
        <v>4</v>
      </c>
      <c r="E302" t="inlineStr">
        <is>
          <t>Unranked</t>
        </is>
      </c>
      <c r="F302" t="inlineStr">
        <is>
          <t>ReqReceiveN WAR</t>
        </is>
      </c>
      <c r="G302">
        <f>IFERROR(VLOOKUP(A302,fullrosterCWLroles!$A$1:$B$300,2,FALSE),0)</f>
        <v/>
      </c>
    </row>
  </sheetData>
  <mergeCells count="8">
    <mergeCell ref="J16:L16"/>
    <mergeCell ref="J17:L17"/>
    <mergeCell ref="I10:L10"/>
    <mergeCell ref="J11:L11"/>
    <mergeCell ref="J12:L12"/>
    <mergeCell ref="I15:L15"/>
    <mergeCell ref="J13:L13"/>
    <mergeCell ref="J14:L14"/>
  </mergeCells>
  <conditionalFormatting sqref="P11:Q16">
    <cfRule type="containsText" priority="1" operator="containsText" dxfId="4" text="Over">
      <formula>NOT(ISERROR(SEARCH("Over",P11)))</formula>
    </cfRule>
    <cfRule type="containsText" priority="2" operator="containsText" dxfId="3" text="Tile">
      <formula>NOT(ISERROR(SEARCH("Tile",P11)))</formula>
    </cfRule>
    <cfRule type="containsText" priority="3" operator="containsText" dxfId="2" text="Green">
      <formula>NOT(ISERROR(SEARCH("Green",P11)))</formula>
    </cfRule>
    <cfRule type="containsText" priority="4" operator="containsText" dxfId="1" text="Orange">
      <formula>NOT(ISERROR(SEARCH("Orange",P11)))</formula>
    </cfRule>
    <cfRule type="containsText" priority="5" operator="containsText" dxfId="0" text="Red">
      <formula>NOT(ISERROR(SEARCH("Red",P11)))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5"/>
  <sheetViews>
    <sheetView workbookViewId="0">
      <selection activeCell="P4" sqref="P4"/>
    </sheetView>
  </sheetViews>
  <sheetFormatPr baseColWidth="8" defaultRowHeight="15"/>
  <cols>
    <col width="12.7109375" bestFit="1" customWidth="1" style="13" min="1" max="1"/>
    <col width="15.5703125" bestFit="1" customWidth="1" style="13" min="2" max="2"/>
  </cols>
  <sheetData>
    <row r="1">
      <c r="A1" t="inlineStr">
        <is>
          <t>Player Tag</t>
        </is>
      </c>
      <c r="B1" t="inlineStr">
        <is>
          <t>CWL Role</t>
        </is>
      </c>
    </row>
    <row r="2">
      <c r="A2" t="inlineStr">
        <is>
          <t>#P8UGUPGGJ</t>
        </is>
      </c>
      <c r="B2" t="inlineStr">
        <is>
          <t>Backup Final</t>
        </is>
      </c>
    </row>
    <row r="3">
      <c r="A3" t="inlineStr">
        <is>
          <t>#P88G8UJ8J</t>
        </is>
      </c>
      <c r="B3" t="inlineStr">
        <is>
          <t>Backup Rushed</t>
        </is>
      </c>
    </row>
    <row r="4">
      <c r="A4" t="inlineStr">
        <is>
          <t>#2RLGUU9RY</t>
        </is>
      </c>
      <c r="B4" t="inlineStr">
        <is>
          <t>Backup Final</t>
        </is>
      </c>
    </row>
    <row r="5">
      <c r="A5" t="inlineStr">
        <is>
          <t>#LUCYLPLLG</t>
        </is>
      </c>
      <c r="B5" t="inlineStr">
        <is>
          <t>Backup Final</t>
        </is>
      </c>
    </row>
    <row r="6">
      <c r="A6" t="inlineStr">
        <is>
          <t>#L2VVUJ8JC</t>
        </is>
      </c>
      <c r="B6" t="inlineStr">
        <is>
          <t>Other</t>
        </is>
      </c>
    </row>
    <row r="7">
      <c r="A7" t="inlineStr">
        <is>
          <t>#YRPQYYGCJ</t>
        </is>
      </c>
      <c r="B7" t="inlineStr">
        <is>
          <t>Other</t>
        </is>
      </c>
    </row>
    <row r="8">
      <c r="A8" t="inlineStr">
        <is>
          <t>#2P89QVU8</t>
        </is>
      </c>
      <c r="B8" t="inlineStr">
        <is>
          <t>Other</t>
        </is>
      </c>
    </row>
    <row r="9" ht="15.75" customHeight="1" s="13">
      <c r="A9" t="inlineStr">
        <is>
          <t>#2JRQ2LGLC</t>
        </is>
      </c>
      <c r="B9" t="inlineStr">
        <is>
          <t>Other</t>
        </is>
      </c>
      <c r="H9" s="1">
        <f>VLOOKUP(A2,fullrosterCWLroles!$A$1:$B$300,2,FALSE)</f>
        <v/>
      </c>
    </row>
    <row r="10">
      <c r="A10" t="inlineStr">
        <is>
          <t>#LUY90RY09</t>
        </is>
      </c>
      <c r="B10" t="inlineStr">
        <is>
          <t>Other</t>
        </is>
      </c>
    </row>
    <row r="11">
      <c r="A11" t="inlineStr">
        <is>
          <t>#J909RC9P</t>
        </is>
      </c>
      <c r="B11" t="inlineStr">
        <is>
          <t>Backup Final</t>
        </is>
      </c>
    </row>
    <row r="12">
      <c r="A12" t="inlineStr">
        <is>
          <t>#C80C8UUC</t>
        </is>
      </c>
      <c r="B12" t="inlineStr">
        <is>
          <t>Backup Final</t>
        </is>
      </c>
    </row>
    <row r="13">
      <c r="A13" t="inlineStr">
        <is>
          <t>#QP00RQV0</t>
        </is>
      </c>
      <c r="B13" t="inlineStr">
        <is>
          <t>Backup Donor</t>
        </is>
      </c>
    </row>
    <row r="14">
      <c r="A14" t="inlineStr">
        <is>
          <t>#VU0QPY8</t>
        </is>
      </c>
      <c r="B14" t="inlineStr">
        <is>
          <t>Other</t>
        </is>
      </c>
    </row>
    <row r="15">
      <c r="A15" t="inlineStr">
        <is>
          <t>#9Y999U0CU</t>
        </is>
      </c>
      <c r="B15" t="inlineStr">
        <is>
          <t>Backup Final</t>
        </is>
      </c>
    </row>
    <row r="16">
      <c r="A16" t="inlineStr">
        <is>
          <t>#LGVP9PP8C</t>
        </is>
      </c>
      <c r="B16" t="inlineStr">
        <is>
          <t>Other</t>
        </is>
      </c>
    </row>
    <row r="17">
      <c r="A17" t="inlineStr">
        <is>
          <t>#YVJLYPRVG</t>
        </is>
      </c>
      <c r="B17" t="inlineStr">
        <is>
          <t>Other</t>
        </is>
      </c>
    </row>
    <row r="18">
      <c r="A18" t="inlineStr">
        <is>
          <t>#JLRJ2GPV</t>
        </is>
      </c>
      <c r="B18" t="inlineStr">
        <is>
          <t>Bench</t>
        </is>
      </c>
    </row>
    <row r="19">
      <c r="A19" t="inlineStr">
        <is>
          <t>#LJJLUL92L</t>
        </is>
      </c>
      <c r="B19" t="inlineStr">
        <is>
          <t>Backup</t>
        </is>
      </c>
    </row>
    <row r="20">
      <c r="A20" t="inlineStr">
        <is>
          <t>#LR0LJQ9C9</t>
        </is>
      </c>
      <c r="B20" t="inlineStr">
        <is>
          <t>Other</t>
        </is>
      </c>
    </row>
    <row r="21">
      <c r="A21" t="inlineStr">
        <is>
          <t>#99Q0PLVPC</t>
        </is>
      </c>
      <c r="B21" t="inlineStr">
        <is>
          <t>Other</t>
        </is>
      </c>
    </row>
    <row r="22">
      <c r="A22" t="inlineStr">
        <is>
          <t>#LGRJYJGQ9</t>
        </is>
      </c>
      <c r="B22" t="inlineStr">
        <is>
          <t>Other</t>
        </is>
      </c>
    </row>
    <row r="23">
      <c r="A23" t="inlineStr">
        <is>
          <t>#9GU8C0QYJ</t>
        </is>
      </c>
      <c r="B23" t="inlineStr">
        <is>
          <t>Other</t>
        </is>
      </c>
    </row>
    <row r="24">
      <c r="A24" t="inlineStr">
        <is>
          <t>#LCVUGVYLU</t>
        </is>
      </c>
      <c r="B24" t="inlineStr">
        <is>
          <t>Backup</t>
        </is>
      </c>
    </row>
    <row r="25">
      <c r="A25" t="inlineStr">
        <is>
          <t>#LLURGGVP0</t>
        </is>
      </c>
      <c r="B25" t="inlineStr">
        <is>
          <t>Other</t>
        </is>
      </c>
    </row>
    <row r="26">
      <c r="A26" t="inlineStr">
        <is>
          <t>#PPCJCJ9J9</t>
        </is>
      </c>
      <c r="B26" t="inlineStr">
        <is>
          <t>Backup</t>
        </is>
      </c>
    </row>
    <row r="27">
      <c r="A27" t="inlineStr">
        <is>
          <t>#PYV2U22QP</t>
        </is>
      </c>
      <c r="B27" t="inlineStr">
        <is>
          <t>Backup</t>
        </is>
      </c>
    </row>
    <row r="28">
      <c r="A28" t="inlineStr">
        <is>
          <t>#PV2CG0YJ8</t>
        </is>
      </c>
      <c r="B28" t="inlineStr">
        <is>
          <t>Backup</t>
        </is>
      </c>
    </row>
    <row r="29">
      <c r="A29" t="inlineStr">
        <is>
          <t>#Q9PC8PJYJ</t>
        </is>
      </c>
      <c r="B29" t="inlineStr">
        <is>
          <t>Backup</t>
        </is>
      </c>
    </row>
    <row r="30">
      <c r="A30" t="inlineStr">
        <is>
          <t>#Q9PU2PJJL</t>
        </is>
      </c>
      <c r="B30" t="inlineStr">
        <is>
          <t>Backup</t>
        </is>
      </c>
    </row>
    <row r="31">
      <c r="A31" t="inlineStr">
        <is>
          <t>#Q9GL90U28</t>
        </is>
      </c>
      <c r="B31" t="inlineStr">
        <is>
          <t>Backup</t>
        </is>
      </c>
    </row>
    <row r="32">
      <c r="A32" t="inlineStr">
        <is>
          <t>#YRCJ9L80R</t>
        </is>
      </c>
      <c r="B32" t="inlineStr">
        <is>
          <t>Backup</t>
        </is>
      </c>
    </row>
    <row r="33">
      <c r="A33" t="inlineStr">
        <is>
          <t>#Q8GPYC9PR</t>
        </is>
      </c>
      <c r="B33" t="inlineStr">
        <is>
          <t>Backup</t>
        </is>
      </c>
    </row>
    <row r="34">
      <c r="A34" t="inlineStr">
        <is>
          <t>#Q9P9JCVRV</t>
        </is>
      </c>
      <c r="B34" t="inlineStr">
        <is>
          <t>Backup</t>
        </is>
      </c>
    </row>
    <row r="35">
      <c r="A35" t="inlineStr">
        <is>
          <t>#QYQ9GJ0U8</t>
        </is>
      </c>
      <c r="B35" t="inlineStr">
        <is>
          <t>Other</t>
        </is>
      </c>
    </row>
    <row r="36">
      <c r="A36" t="inlineStr">
        <is>
          <t>#LLPPPC0UR</t>
        </is>
      </c>
      <c r="B36" t="inlineStr">
        <is>
          <t>Backup</t>
        </is>
      </c>
    </row>
    <row r="37">
      <c r="A37" t="inlineStr">
        <is>
          <t>#LG0LRVLPJ</t>
        </is>
      </c>
      <c r="B37" t="inlineStr">
        <is>
          <t>Bench</t>
        </is>
      </c>
    </row>
    <row r="38">
      <c r="A38" t="inlineStr">
        <is>
          <t>#Q00VVVL9U</t>
        </is>
      </c>
      <c r="B38" t="inlineStr">
        <is>
          <t>Backup</t>
        </is>
      </c>
    </row>
    <row r="39">
      <c r="A39" t="inlineStr">
        <is>
          <t>#8LU98GJ0L</t>
        </is>
      </c>
      <c r="B39" t="inlineStr">
        <is>
          <t>Backup</t>
        </is>
      </c>
    </row>
    <row r="40">
      <c r="A40" t="inlineStr">
        <is>
          <t>#Q9VGC0CQ8</t>
        </is>
      </c>
      <c r="B40" t="inlineStr">
        <is>
          <t>Backup</t>
        </is>
      </c>
    </row>
    <row r="41">
      <c r="A41" t="inlineStr">
        <is>
          <t>#Q8C99VLU9</t>
        </is>
      </c>
      <c r="B41" t="inlineStr">
        <is>
          <t>Attacker</t>
        </is>
      </c>
    </row>
    <row r="42">
      <c r="A42" t="inlineStr">
        <is>
          <t>#9CY9L0RGV</t>
        </is>
      </c>
      <c r="B42" t="inlineStr">
        <is>
          <t>Other</t>
        </is>
      </c>
    </row>
    <row r="43">
      <c r="A43" t="inlineStr">
        <is>
          <t>#QPCGYPJU9</t>
        </is>
      </c>
      <c r="B43" t="inlineStr">
        <is>
          <t>Attacker</t>
        </is>
      </c>
    </row>
    <row r="44">
      <c r="A44" t="inlineStr">
        <is>
          <t>#PRVV2GV80</t>
        </is>
      </c>
      <c r="B44" t="inlineStr">
        <is>
          <t>Backup</t>
        </is>
      </c>
    </row>
    <row r="45">
      <c r="A45" t="inlineStr">
        <is>
          <t>#Q9VP298PC</t>
        </is>
      </c>
      <c r="B45" t="inlineStr">
        <is>
          <t>Other</t>
        </is>
      </c>
    </row>
    <row r="46">
      <c r="A46" t="inlineStr">
        <is>
          <t>#PL8L99U2Q</t>
        </is>
      </c>
      <c r="B46" t="inlineStr">
        <is>
          <t>Other</t>
        </is>
      </c>
    </row>
    <row r="47">
      <c r="A47" t="inlineStr">
        <is>
          <t>#LUGV8UP2C</t>
        </is>
      </c>
      <c r="B47" t="inlineStr">
        <is>
          <t>Attacker</t>
        </is>
      </c>
    </row>
    <row r="48">
      <c r="A48" t="inlineStr">
        <is>
          <t>#PC8L99UJQ</t>
        </is>
      </c>
      <c r="B48" t="inlineStr">
        <is>
          <t>Other</t>
        </is>
      </c>
    </row>
    <row r="49">
      <c r="A49" t="inlineStr">
        <is>
          <t>#Y0GLU0G9Y</t>
        </is>
      </c>
      <c r="B49" t="inlineStr">
        <is>
          <t>Backup Final</t>
        </is>
      </c>
    </row>
    <row r="50">
      <c r="A50" t="inlineStr">
        <is>
          <t>#PVJYRRQPR</t>
        </is>
      </c>
      <c r="B50" t="inlineStr">
        <is>
          <t>Attacker</t>
        </is>
      </c>
    </row>
    <row r="51">
      <c r="A51" t="inlineStr">
        <is>
          <t>#22Q8Y2CU9</t>
        </is>
      </c>
      <c r="B51" t="inlineStr">
        <is>
          <t>Backup</t>
        </is>
      </c>
    </row>
    <row r="52">
      <c r="A52" t="inlineStr">
        <is>
          <t>#8YLCPCGYU</t>
        </is>
      </c>
      <c r="B52" t="inlineStr">
        <is>
          <t>Bench</t>
        </is>
      </c>
    </row>
    <row r="53">
      <c r="A53" t="inlineStr">
        <is>
          <t>#PUYCRJC</t>
        </is>
      </c>
      <c r="B53" t="inlineStr">
        <is>
          <t>Backup Donor</t>
        </is>
      </c>
    </row>
    <row r="54">
      <c r="A54" t="inlineStr">
        <is>
          <t>#82RPPRU9J</t>
        </is>
      </c>
      <c r="B54" t="inlineStr">
        <is>
          <t>Backup</t>
        </is>
      </c>
    </row>
    <row r="55">
      <c r="A55" t="inlineStr">
        <is>
          <t>#LCGRVQ92</t>
        </is>
      </c>
      <c r="B55" t="inlineStr">
        <is>
          <t>Backup Final</t>
        </is>
      </c>
    </row>
    <row r="56">
      <c r="A56" t="inlineStr">
        <is>
          <t>#PCQVY2RUJ</t>
        </is>
      </c>
      <c r="B56" t="inlineStr">
        <is>
          <t>Backup</t>
        </is>
      </c>
    </row>
    <row r="57">
      <c r="A57" t="inlineStr">
        <is>
          <t>#LGPV08RLJ</t>
        </is>
      </c>
      <c r="B57" t="inlineStr">
        <is>
          <t>Attacker</t>
        </is>
      </c>
    </row>
    <row r="58">
      <c r="A58" t="inlineStr">
        <is>
          <t>#LCQYULLVR</t>
        </is>
      </c>
      <c r="B58" t="inlineStr">
        <is>
          <t>Backup</t>
        </is>
      </c>
    </row>
    <row r="59">
      <c r="A59" t="inlineStr">
        <is>
          <t>#PVVP028R8</t>
        </is>
      </c>
      <c r="B59" t="inlineStr">
        <is>
          <t>Backup</t>
        </is>
      </c>
    </row>
    <row r="60">
      <c r="A60" t="inlineStr">
        <is>
          <t>#Q8ULJ2QY8</t>
        </is>
      </c>
      <c r="B60" t="inlineStr">
        <is>
          <t>Backup</t>
        </is>
      </c>
    </row>
    <row r="61">
      <c r="A61" t="inlineStr">
        <is>
          <t>#YRUR8VUL2</t>
        </is>
      </c>
      <c r="B61" t="inlineStr">
        <is>
          <t>Backup Final</t>
        </is>
      </c>
    </row>
    <row r="62">
      <c r="A62" t="inlineStr">
        <is>
          <t>#L20RJQU0Q</t>
        </is>
      </c>
      <c r="B62" t="inlineStr">
        <is>
          <t>Attacker</t>
        </is>
      </c>
    </row>
    <row r="63">
      <c r="A63" t="inlineStr">
        <is>
          <t>#Q09J8YQRQ</t>
        </is>
      </c>
      <c r="B63" t="inlineStr">
        <is>
          <t>Backup</t>
        </is>
      </c>
    </row>
    <row r="64">
      <c r="A64" t="inlineStr">
        <is>
          <t>#Y02C9UUGQ</t>
        </is>
      </c>
      <c r="B64" t="inlineStr">
        <is>
          <t>Attacker</t>
        </is>
      </c>
    </row>
    <row r="65">
      <c r="A65" t="inlineStr">
        <is>
          <t>#LUUYL909Y</t>
        </is>
      </c>
      <c r="B65" t="inlineStr">
        <is>
          <t>Bench</t>
        </is>
      </c>
    </row>
    <row r="66">
      <c r="A66" t="inlineStr">
        <is>
          <t>#Q009JQ00L</t>
        </is>
      </c>
      <c r="B66" t="inlineStr">
        <is>
          <t>Bench</t>
        </is>
      </c>
    </row>
    <row r="67">
      <c r="A67" t="inlineStr">
        <is>
          <t>#Y9CP0YPC8</t>
        </is>
      </c>
      <c r="B67" t="inlineStr">
        <is>
          <t>Backup</t>
        </is>
      </c>
    </row>
    <row r="68">
      <c r="A68" t="inlineStr">
        <is>
          <t>#LVY22R28U</t>
        </is>
      </c>
      <c r="B68" t="inlineStr">
        <is>
          <t>Attacker</t>
        </is>
      </c>
    </row>
    <row r="69">
      <c r="A69" t="inlineStr">
        <is>
          <t>#Q2828PRLG</t>
        </is>
      </c>
      <c r="B69" t="inlineStr">
        <is>
          <t>Attacker</t>
        </is>
      </c>
    </row>
    <row r="70">
      <c r="A70" t="inlineStr">
        <is>
          <t>#QY28G89RP</t>
        </is>
      </c>
      <c r="B70" t="inlineStr">
        <is>
          <t>Other</t>
        </is>
      </c>
    </row>
    <row r="71">
      <c r="A71" t="inlineStr">
        <is>
          <t>#P08LRYVYJ</t>
        </is>
      </c>
      <c r="B71" t="inlineStr">
        <is>
          <t>Other</t>
        </is>
      </c>
    </row>
    <row r="72">
      <c r="A72" t="inlineStr">
        <is>
          <t>#YRJ8YUVLU</t>
        </is>
      </c>
      <c r="B72" t="inlineStr">
        <is>
          <t>Attacker</t>
        </is>
      </c>
    </row>
    <row r="73">
      <c r="A73" t="inlineStr">
        <is>
          <t>#Q9CP8QJJR</t>
        </is>
      </c>
      <c r="B73" t="inlineStr">
        <is>
          <t>Attacker</t>
        </is>
      </c>
    </row>
    <row r="74">
      <c r="A74" t="inlineStr">
        <is>
          <t>#QYU0RRGJL</t>
        </is>
      </c>
      <c r="B74" t="inlineStr">
        <is>
          <t>Attacker</t>
        </is>
      </c>
    </row>
    <row r="75">
      <c r="A75" t="inlineStr">
        <is>
          <t>#LL0VLCRJU</t>
        </is>
      </c>
      <c r="B75" t="inlineStr">
        <is>
          <t>Attacker</t>
        </is>
      </c>
    </row>
    <row r="76">
      <c r="A76" t="inlineStr">
        <is>
          <t>#Q89UJYRV0</t>
        </is>
      </c>
      <c r="B76" t="inlineStr">
        <is>
          <t>Attacker</t>
        </is>
      </c>
    </row>
    <row r="77">
      <c r="A77" t="inlineStr">
        <is>
          <t>#QY8VPV8V9</t>
        </is>
      </c>
      <c r="B77" t="inlineStr">
        <is>
          <t>Attacker</t>
        </is>
      </c>
    </row>
    <row r="78">
      <c r="A78" t="inlineStr">
        <is>
          <t>#YCPJCLV82</t>
        </is>
      </c>
      <c r="B78" t="inlineStr">
        <is>
          <t>Backup</t>
        </is>
      </c>
    </row>
    <row r="79">
      <c r="A79" t="inlineStr">
        <is>
          <t>#2P9C8Y8R8</t>
        </is>
      </c>
      <c r="B79" t="inlineStr">
        <is>
          <t>Bench</t>
        </is>
      </c>
    </row>
    <row r="80">
      <c r="A80" t="inlineStr">
        <is>
          <t>#Q0PYP8U0V</t>
        </is>
      </c>
      <c r="B80" t="inlineStr">
        <is>
          <t>Attacker</t>
        </is>
      </c>
    </row>
    <row r="81">
      <c r="A81" t="inlineStr">
        <is>
          <t>#LJCPUJYYC</t>
        </is>
      </c>
      <c r="B81" t="inlineStr">
        <is>
          <t>Attacker</t>
        </is>
      </c>
    </row>
    <row r="82">
      <c r="A82" t="inlineStr">
        <is>
          <t>#LPLY8LUCV</t>
        </is>
      </c>
      <c r="B82" t="inlineStr">
        <is>
          <t>Attacker</t>
        </is>
      </c>
    </row>
    <row r="83">
      <c r="A83" t="inlineStr">
        <is>
          <t>#Y8QUY2LLQ</t>
        </is>
      </c>
      <c r="B83" t="inlineStr">
        <is>
          <t>Backup</t>
        </is>
      </c>
    </row>
    <row r="84">
      <c r="A84" t="inlineStr">
        <is>
          <t>#Q0L0VY0PQ</t>
        </is>
      </c>
      <c r="B84" t="inlineStr">
        <is>
          <t>Attacker</t>
        </is>
      </c>
    </row>
    <row r="85">
      <c r="A85" t="inlineStr">
        <is>
          <t>#YCQCP0U02</t>
        </is>
      </c>
      <c r="B85" t="inlineStr">
        <is>
          <t>Attacker</t>
        </is>
      </c>
    </row>
    <row r="86">
      <c r="A86" t="inlineStr">
        <is>
          <t>#2JQGJ8LU9</t>
        </is>
      </c>
      <c r="B86" t="inlineStr">
        <is>
          <t>Backup</t>
        </is>
      </c>
    </row>
    <row r="87">
      <c r="A87" t="inlineStr">
        <is>
          <t>#LC02LYCL8</t>
        </is>
      </c>
      <c r="B87" t="inlineStr">
        <is>
          <t>Attacker</t>
        </is>
      </c>
    </row>
    <row r="88">
      <c r="A88" t="inlineStr">
        <is>
          <t>#LVQ0C20U2</t>
        </is>
      </c>
      <c r="B88" t="inlineStr">
        <is>
          <t>Attacker</t>
        </is>
      </c>
    </row>
    <row r="89">
      <c r="A89" t="inlineStr">
        <is>
          <t>#2C9LR9P2Q</t>
        </is>
      </c>
      <c r="B89" t="inlineStr">
        <is>
          <t>Backup Final</t>
        </is>
      </c>
    </row>
    <row r="90">
      <c r="A90" t="inlineStr">
        <is>
          <t>#8PP29PLC8</t>
        </is>
      </c>
      <c r="B90" t="inlineStr">
        <is>
          <t>Attacker</t>
        </is>
      </c>
    </row>
    <row r="91">
      <c r="A91" t="inlineStr">
        <is>
          <t>#LLC20U2PG</t>
        </is>
      </c>
      <c r="B91" t="inlineStr">
        <is>
          <t>Attacker</t>
        </is>
      </c>
    </row>
    <row r="92">
      <c r="A92" t="inlineStr">
        <is>
          <t>#2VUUV2VJ2</t>
        </is>
      </c>
      <c r="B92" t="inlineStr">
        <is>
          <t>Attacker</t>
        </is>
      </c>
    </row>
    <row r="93">
      <c r="A93" t="inlineStr">
        <is>
          <t>#Q08UPC0G</t>
        </is>
      </c>
      <c r="B93" t="inlineStr">
        <is>
          <t>Attacker</t>
        </is>
      </c>
    </row>
    <row r="94">
      <c r="A94" t="inlineStr">
        <is>
          <t>#9C2QLPYLC</t>
        </is>
      </c>
      <c r="B94" t="inlineStr">
        <is>
          <t>Backup</t>
        </is>
      </c>
    </row>
    <row r="95">
      <c r="A95" t="inlineStr">
        <is>
          <t>#LPPQJQYJU</t>
        </is>
      </c>
      <c r="B95" t="inlineStr">
        <is>
          <t>Attacker</t>
        </is>
      </c>
    </row>
    <row r="96">
      <c r="A96" t="inlineStr">
        <is>
          <t>#22P0J8L92</t>
        </is>
      </c>
      <c r="B96" t="inlineStr">
        <is>
          <t>Attacker</t>
        </is>
      </c>
    </row>
    <row r="97">
      <c r="A97" t="inlineStr">
        <is>
          <t>#PYUUYP8L</t>
        </is>
      </c>
      <c r="B97" t="inlineStr">
        <is>
          <t>Backup</t>
        </is>
      </c>
    </row>
    <row r="98">
      <c r="A98" t="inlineStr">
        <is>
          <t>#98P0GPCQC</t>
        </is>
      </c>
      <c r="B98" t="inlineStr">
        <is>
          <t>Attacking Donor</t>
        </is>
      </c>
    </row>
    <row r="99">
      <c r="A99" t="inlineStr">
        <is>
          <t>#LQ0PGV0LJ</t>
        </is>
      </c>
      <c r="B99" t="inlineStr">
        <is>
          <t>Attacking Donor</t>
        </is>
      </c>
    </row>
    <row r="100">
      <c r="A100" t="inlineStr">
        <is>
          <t>#92RVQGR0C</t>
        </is>
      </c>
      <c r="B100" t="inlineStr">
        <is>
          <t>Backup Donor</t>
        </is>
      </c>
    </row>
    <row r="101">
      <c r="A101" t="inlineStr">
        <is>
          <t>#280QYU8Y</t>
        </is>
      </c>
      <c r="B101" t="inlineStr">
        <is>
          <t>Attacking Donor</t>
        </is>
      </c>
    </row>
    <row r="102">
      <c r="A102" t="inlineStr">
        <is>
          <t>#Y2RU9C00P</t>
        </is>
      </c>
      <c r="B102" t="inlineStr">
        <is>
          <t>Backup Final</t>
        </is>
      </c>
    </row>
    <row r="103">
      <c r="A103" t="inlineStr">
        <is>
          <t>#9PP22PVPR</t>
        </is>
      </c>
      <c r="B103" t="inlineStr">
        <is>
          <t>Backup</t>
        </is>
      </c>
    </row>
    <row r="104">
      <c r="A104" t="inlineStr">
        <is>
          <t>#Q8YQ0CCQ2</t>
        </is>
      </c>
      <c r="B104" t="inlineStr">
        <is>
          <t>Backup</t>
        </is>
      </c>
    </row>
    <row r="105">
      <c r="A105" t="inlineStr">
        <is>
          <t>#LVJ0LPCU9</t>
        </is>
      </c>
      <c r="B105" t="inlineStr">
        <is>
          <t>Backup</t>
        </is>
      </c>
    </row>
    <row r="106">
      <c r="A106" t="inlineStr">
        <is>
          <t>#L2U2RLR88</t>
        </is>
      </c>
      <c r="B106" t="inlineStr">
        <is>
          <t>Backup</t>
        </is>
      </c>
    </row>
    <row r="107">
      <c r="A107" t="inlineStr">
        <is>
          <t>#YQ2R02U2</t>
        </is>
      </c>
      <c r="B107" t="inlineStr">
        <is>
          <t>Attacker</t>
        </is>
      </c>
    </row>
    <row r="108">
      <c r="A108" t="inlineStr">
        <is>
          <t>#2GCV29CGG</t>
        </is>
      </c>
      <c r="B108" t="inlineStr">
        <is>
          <t>Attacker</t>
        </is>
      </c>
    </row>
    <row r="109">
      <c r="A109" t="inlineStr">
        <is>
          <t>#2L9VLQL0Q</t>
        </is>
      </c>
      <c r="B109" t="inlineStr">
        <is>
          <t>Attacker</t>
        </is>
      </c>
    </row>
    <row r="110">
      <c r="A110" t="inlineStr">
        <is>
          <t>#LJVCYVPV9</t>
        </is>
      </c>
      <c r="B110" t="inlineStr">
        <is>
          <t>Attacker</t>
        </is>
      </c>
    </row>
    <row r="111">
      <c r="A111" t="inlineStr">
        <is>
          <t>#2JJGL8JL0</t>
        </is>
      </c>
      <c r="B111" t="inlineStr">
        <is>
          <t>Attacker</t>
        </is>
      </c>
    </row>
    <row r="112">
      <c r="A112" t="inlineStr">
        <is>
          <t>#YLRRQQCPU</t>
        </is>
      </c>
      <c r="B112" t="inlineStr">
        <is>
          <t>Attacker</t>
        </is>
      </c>
    </row>
    <row r="113">
      <c r="A113" t="inlineStr">
        <is>
          <t>#LQYQLGRQY</t>
        </is>
      </c>
      <c r="B113" t="inlineStr">
        <is>
          <t>Attacker</t>
        </is>
      </c>
    </row>
    <row r="114">
      <c r="A114" t="inlineStr">
        <is>
          <t>#2VYY92JGV</t>
        </is>
      </c>
      <c r="B114" t="inlineStr">
        <is>
          <t>Attacker</t>
        </is>
      </c>
    </row>
    <row r="115">
      <c r="A115" t="inlineStr">
        <is>
          <t>#VG0PV298</t>
        </is>
      </c>
      <c r="B115" t="inlineStr">
        <is>
          <t>Attacker</t>
        </is>
      </c>
    </row>
    <row r="116">
      <c r="A116" t="inlineStr">
        <is>
          <t>#GJG9RCGJ</t>
        </is>
      </c>
      <c r="B116" t="inlineStr">
        <is>
          <t>Attacker</t>
        </is>
      </c>
    </row>
    <row r="117">
      <c r="A117" t="inlineStr">
        <is>
          <t>#GPGCC9PG</t>
        </is>
      </c>
      <c r="B117" t="inlineStr">
        <is>
          <t>Attacker</t>
        </is>
      </c>
    </row>
    <row r="118">
      <c r="A118" t="inlineStr">
        <is>
          <t>#880R20PC</t>
        </is>
      </c>
      <c r="B118" t="inlineStr">
        <is>
          <t>Attacker</t>
        </is>
      </c>
    </row>
    <row r="119">
      <c r="A119" t="inlineStr">
        <is>
          <t>#2CJPGVLQ2</t>
        </is>
      </c>
      <c r="B119" t="inlineStr">
        <is>
          <t>Attacker</t>
        </is>
      </c>
    </row>
    <row r="120">
      <c r="A120" t="inlineStr">
        <is>
          <t>#2YYL8LC9Q</t>
        </is>
      </c>
      <c r="B120" t="inlineStr">
        <is>
          <t>Attacker</t>
        </is>
      </c>
    </row>
    <row r="121">
      <c r="A121" t="inlineStr">
        <is>
          <t>#2VR92U9UP</t>
        </is>
      </c>
      <c r="B121" t="inlineStr">
        <is>
          <t>Attacker</t>
        </is>
      </c>
    </row>
    <row r="122">
      <c r="A122" t="inlineStr">
        <is>
          <t>#LCC0QUJPG</t>
        </is>
      </c>
      <c r="B122" t="inlineStr">
        <is>
          <t>Attacker</t>
        </is>
      </c>
    </row>
    <row r="123">
      <c r="A123" t="inlineStr">
        <is>
          <t>#JGYQV8GL</t>
        </is>
      </c>
      <c r="B123" t="inlineStr">
        <is>
          <t>Attacker</t>
        </is>
      </c>
    </row>
    <row r="124">
      <c r="A124" t="inlineStr">
        <is>
          <t>#8LY0RYJ28</t>
        </is>
      </c>
      <c r="B124" t="inlineStr">
        <is>
          <t>Attacker</t>
        </is>
      </c>
    </row>
    <row r="125">
      <c r="A125" t="inlineStr">
        <is>
          <t>#LLYGGYJPV</t>
        </is>
      </c>
      <c r="B125" t="inlineStr">
        <is>
          <t>Attacker</t>
        </is>
      </c>
    </row>
    <row r="126">
      <c r="A126" t="inlineStr">
        <is>
          <t>#2G9JJRVRG</t>
        </is>
      </c>
      <c r="B126" t="inlineStr">
        <is>
          <t>Attacker</t>
        </is>
      </c>
    </row>
    <row r="127">
      <c r="A127" t="inlineStr">
        <is>
          <t>#YCV2CQ280</t>
        </is>
      </c>
      <c r="B127" t="inlineStr">
        <is>
          <t>Other</t>
        </is>
      </c>
    </row>
    <row r="128">
      <c r="A128" t="inlineStr">
        <is>
          <t>#J00PYG2U</t>
        </is>
      </c>
      <c r="B128" t="inlineStr">
        <is>
          <t>Attacker</t>
        </is>
      </c>
    </row>
    <row r="129">
      <c r="A129" t="inlineStr">
        <is>
          <t>#C08PVLUU</t>
        </is>
      </c>
      <c r="B129" t="inlineStr">
        <is>
          <t>Attacker</t>
        </is>
      </c>
    </row>
    <row r="130">
      <c r="A130" t="inlineStr">
        <is>
          <t>#8J2LGRUU</t>
        </is>
      </c>
      <c r="B130" t="inlineStr">
        <is>
          <t>Attacker</t>
        </is>
      </c>
    </row>
    <row r="131">
      <c r="A131" t="inlineStr">
        <is>
          <t>#YV2LL2R8G</t>
        </is>
      </c>
      <c r="B131" t="inlineStr">
        <is>
          <t>Attacker</t>
        </is>
      </c>
    </row>
    <row r="132">
      <c r="A132" t="inlineStr">
        <is>
          <t>#L2RCPVJV</t>
        </is>
      </c>
      <c r="B132" t="inlineStr">
        <is>
          <t>Attacker</t>
        </is>
      </c>
    </row>
    <row r="133">
      <c r="A133" t="inlineStr">
        <is>
          <t>#RGVCJJUY</t>
        </is>
      </c>
      <c r="B133" t="inlineStr">
        <is>
          <t>Attacker</t>
        </is>
      </c>
    </row>
    <row r="134">
      <c r="A134" t="inlineStr">
        <is>
          <t>#YUY8PYPQ8</t>
        </is>
      </c>
      <c r="B134" t="inlineStr">
        <is>
          <t>Attacker</t>
        </is>
      </c>
    </row>
    <row r="135">
      <c r="A135" t="inlineStr">
        <is>
          <t>#LUQ9989</t>
        </is>
      </c>
      <c r="B135" t="inlineStr">
        <is>
          <t>Attacker</t>
        </is>
      </c>
    </row>
    <row r="136">
      <c r="A136" t="inlineStr">
        <is>
          <t>#LGVVPPQ0C</t>
        </is>
      </c>
      <c r="B136" t="inlineStr">
        <is>
          <t>Attacker</t>
        </is>
      </c>
    </row>
    <row r="137">
      <c r="A137" t="inlineStr">
        <is>
          <t>#P2JLJU89L</t>
        </is>
      </c>
      <c r="B137" t="inlineStr">
        <is>
          <t>Attacking Donor</t>
        </is>
      </c>
    </row>
    <row r="138">
      <c r="A138" t="inlineStr">
        <is>
          <t>#2U2LLLQVV</t>
        </is>
      </c>
      <c r="B138" t="inlineStr">
        <is>
          <t>Attacker</t>
        </is>
      </c>
    </row>
    <row r="139">
      <c r="A139" t="inlineStr">
        <is>
          <t>#289YCRGU2</t>
        </is>
      </c>
      <c r="B139" t="inlineStr">
        <is>
          <t>Attacker</t>
        </is>
      </c>
    </row>
    <row r="140">
      <c r="A140" t="inlineStr">
        <is>
          <t>#22PR9220R</t>
        </is>
      </c>
      <c r="B140" t="inlineStr">
        <is>
          <t>Bench</t>
        </is>
      </c>
    </row>
    <row r="141">
      <c r="A141" t="inlineStr">
        <is>
          <t>#JR8UQ2GY</t>
        </is>
      </c>
      <c r="B141" t="inlineStr">
        <is>
          <t>Attacker</t>
        </is>
      </c>
    </row>
    <row r="142">
      <c r="A142" t="inlineStr">
        <is>
          <t>#P898GYPUJ</t>
        </is>
      </c>
      <c r="B142" t="inlineStr">
        <is>
          <t>Attacker</t>
        </is>
      </c>
    </row>
    <row r="143">
      <c r="A143" t="inlineStr">
        <is>
          <t>#2UC829Q0R</t>
        </is>
      </c>
      <c r="B143" t="inlineStr">
        <is>
          <t>Attacker</t>
        </is>
      </c>
    </row>
    <row r="144">
      <c r="A144" t="inlineStr">
        <is>
          <t>#90VV2VVU</t>
        </is>
      </c>
      <c r="B144" t="inlineStr">
        <is>
          <t>Attacker</t>
        </is>
      </c>
    </row>
    <row r="145">
      <c r="A145" t="inlineStr">
        <is>
          <t>#28JGQ9YPV</t>
        </is>
      </c>
      <c r="B145" t="inlineStr">
        <is>
          <t>Attacker</t>
        </is>
      </c>
    </row>
    <row r="146">
      <c r="A146" t="inlineStr">
        <is>
          <t>#9P9GR08Y</t>
        </is>
      </c>
      <c r="B146" t="inlineStr">
        <is>
          <t>Attacker</t>
        </is>
      </c>
    </row>
    <row r="147">
      <c r="A147" t="inlineStr">
        <is>
          <t>#VRJ9VG0R</t>
        </is>
      </c>
      <c r="B147" t="inlineStr">
        <is>
          <t>Attacker</t>
        </is>
      </c>
    </row>
    <row r="148">
      <c r="A148" t="inlineStr">
        <is>
          <t>#YUP8VPGU2</t>
        </is>
      </c>
      <c r="B148" t="inlineStr">
        <is>
          <t>Attacker</t>
        </is>
      </c>
    </row>
    <row r="149">
      <c r="A149" t="inlineStr">
        <is>
          <t>#8PYP2J02J</t>
        </is>
      </c>
      <c r="B149" t="inlineStr">
        <is>
          <t>Attacker</t>
        </is>
      </c>
    </row>
    <row r="150">
      <c r="A150" t="inlineStr">
        <is>
          <t>#2CJGPPR0P</t>
        </is>
      </c>
      <c r="B150" t="inlineStr">
        <is>
          <t>Attacker</t>
        </is>
      </c>
    </row>
    <row r="151">
      <c r="A151" t="inlineStr">
        <is>
          <t>#9YUP2GLCY</t>
        </is>
      </c>
      <c r="B151" t="inlineStr">
        <is>
          <t>Attacker</t>
        </is>
      </c>
    </row>
    <row r="152">
      <c r="A152" t="inlineStr">
        <is>
          <t>#2990QPY0</t>
        </is>
      </c>
      <c r="B152" t="inlineStr">
        <is>
          <t>Attacker</t>
        </is>
      </c>
    </row>
    <row r="153">
      <c r="A153" t="inlineStr">
        <is>
          <t>#PJUVP2GUC</t>
        </is>
      </c>
      <c r="B153" t="inlineStr">
        <is>
          <t>Backup</t>
        </is>
      </c>
    </row>
    <row r="154">
      <c r="A154" t="inlineStr">
        <is>
          <t>#9LLVCUY8C</t>
        </is>
      </c>
      <c r="B154" t="inlineStr">
        <is>
          <t>Other</t>
        </is>
      </c>
    </row>
    <row r="155">
      <c r="A155" t="inlineStr">
        <is>
          <t>#LVY9R20CR</t>
        </is>
      </c>
      <c r="B155" t="inlineStr">
        <is>
          <t>Attacker</t>
        </is>
      </c>
    </row>
    <row r="156">
      <c r="A156" t="inlineStr">
        <is>
          <t>#YV2YJ2QGQ</t>
        </is>
      </c>
      <c r="B156" t="inlineStr">
        <is>
          <t>Other</t>
        </is>
      </c>
    </row>
    <row r="157">
      <c r="A157" t="inlineStr">
        <is>
          <t>#YPV0JUQYU</t>
        </is>
      </c>
      <c r="B157" t="inlineStr">
        <is>
          <t>Backup Final</t>
        </is>
      </c>
    </row>
    <row r="158">
      <c r="A158" t="inlineStr">
        <is>
          <t>#LGGUJVRCJ</t>
        </is>
      </c>
      <c r="B158" t="inlineStr">
        <is>
          <t>Attacker</t>
        </is>
      </c>
    </row>
    <row r="159">
      <c r="A159" t="inlineStr">
        <is>
          <t>#YUGQYUR0U</t>
        </is>
      </c>
      <c r="B159" t="inlineStr">
        <is>
          <t>Other</t>
        </is>
      </c>
    </row>
    <row r="160">
      <c r="A160" t="inlineStr">
        <is>
          <t>#29Q8Y200G</t>
        </is>
      </c>
      <c r="B160" t="inlineStr">
        <is>
          <t>Backup Final</t>
        </is>
      </c>
    </row>
    <row r="161">
      <c r="A161" t="inlineStr">
        <is>
          <t>#LQ2P9VU88</t>
        </is>
      </c>
      <c r="B161" t="inlineStr">
        <is>
          <t>Attacker</t>
        </is>
      </c>
    </row>
    <row r="162">
      <c r="A162" t="inlineStr">
        <is>
          <t>#8QP9Y0PJR</t>
        </is>
      </c>
      <c r="B162" t="inlineStr">
        <is>
          <t>Attacker</t>
        </is>
      </c>
    </row>
    <row r="163">
      <c r="A163" t="inlineStr">
        <is>
          <t>#LV9CQQUR9</t>
        </is>
      </c>
      <c r="B163" t="inlineStr">
        <is>
          <t>Attacker</t>
        </is>
      </c>
    </row>
    <row r="164">
      <c r="A164" t="inlineStr">
        <is>
          <t>#LCJ088C2</t>
        </is>
      </c>
      <c r="B164" t="inlineStr">
        <is>
          <t>Attacker</t>
        </is>
      </c>
    </row>
    <row r="165">
      <c r="A165" t="inlineStr">
        <is>
          <t>#QU29PUQ8</t>
        </is>
      </c>
      <c r="B165" t="inlineStr">
        <is>
          <t>Backup Final</t>
        </is>
      </c>
    </row>
    <row r="166">
      <c r="A166" t="inlineStr">
        <is>
          <t>#Q9GPQ08Y8</t>
        </is>
      </c>
      <c r="B166" t="inlineStr">
        <is>
          <t>Attacker</t>
        </is>
      </c>
    </row>
    <row r="167">
      <c r="A167" t="inlineStr">
        <is>
          <t>#9GRLJC9UJ</t>
        </is>
      </c>
      <c r="B167" t="inlineStr">
        <is>
          <t>Attacker</t>
        </is>
      </c>
    </row>
    <row r="168">
      <c r="A168" t="inlineStr">
        <is>
          <t>#JY09C9UJ</t>
        </is>
      </c>
      <c r="B168" t="inlineStr">
        <is>
          <t>Attacker</t>
        </is>
      </c>
    </row>
    <row r="169">
      <c r="A169" t="inlineStr">
        <is>
          <t>#292LQVGP8</t>
        </is>
      </c>
      <c r="B169" t="inlineStr">
        <is>
          <t>Backup Final</t>
        </is>
      </c>
    </row>
    <row r="170">
      <c r="A170" t="inlineStr">
        <is>
          <t>#LC2Q8UPGP</t>
        </is>
      </c>
      <c r="B170" t="inlineStr">
        <is>
          <t>Attacker</t>
        </is>
      </c>
    </row>
    <row r="171">
      <c r="A171" t="inlineStr">
        <is>
          <t>#P29R0UYJP</t>
        </is>
      </c>
      <c r="B171" t="inlineStr">
        <is>
          <t>Attacker</t>
        </is>
      </c>
    </row>
    <row r="172">
      <c r="A172" t="inlineStr">
        <is>
          <t>#2GQ22RCCG</t>
        </is>
      </c>
      <c r="B172" t="inlineStr">
        <is>
          <t>Attacker</t>
        </is>
      </c>
    </row>
    <row r="173">
      <c r="A173" t="inlineStr">
        <is>
          <t>#G099YGUG</t>
        </is>
      </c>
      <c r="B173" t="inlineStr">
        <is>
          <t>Attacker</t>
        </is>
      </c>
    </row>
    <row r="174">
      <c r="A174" t="inlineStr">
        <is>
          <t>#QPQLY992</t>
        </is>
      </c>
      <c r="B174" t="inlineStr">
        <is>
          <t>Attacker</t>
        </is>
      </c>
    </row>
    <row r="175">
      <c r="A175" t="inlineStr">
        <is>
          <t>#LJ92JJ8Q</t>
        </is>
      </c>
      <c r="B175" t="inlineStr">
        <is>
          <t>Attacker</t>
        </is>
      </c>
    </row>
    <row r="176">
      <c r="A176" t="inlineStr">
        <is>
          <t>#PJCPC8280</t>
        </is>
      </c>
      <c r="B176" t="inlineStr">
        <is>
          <t>Attacker</t>
        </is>
      </c>
    </row>
    <row r="177">
      <c r="A177" t="inlineStr">
        <is>
          <t>#QGCLV2J0</t>
        </is>
      </c>
      <c r="B177" t="inlineStr">
        <is>
          <t>Backup</t>
        </is>
      </c>
    </row>
    <row r="178">
      <c r="A178" t="inlineStr">
        <is>
          <t>#PPQJG9G0V</t>
        </is>
      </c>
      <c r="B178" t="inlineStr">
        <is>
          <t>Attacker</t>
        </is>
      </c>
    </row>
    <row r="179">
      <c r="A179" t="inlineStr">
        <is>
          <t>#2G2YCU0P9</t>
        </is>
      </c>
      <c r="B179" t="inlineStr">
        <is>
          <t>Attacker</t>
        </is>
      </c>
    </row>
    <row r="180">
      <c r="A180" t="inlineStr">
        <is>
          <t>#RYC8LYG2</t>
        </is>
      </c>
      <c r="B180" t="inlineStr">
        <is>
          <t>Attacker</t>
        </is>
      </c>
    </row>
    <row r="181">
      <c r="A181" t="inlineStr">
        <is>
          <t>#2PLJPGR0Q</t>
        </is>
      </c>
      <c r="B181" t="inlineStr">
        <is>
          <t>Attacker</t>
        </is>
      </c>
    </row>
    <row r="182">
      <c r="A182" t="inlineStr">
        <is>
          <t>#JCYYY9VY</t>
        </is>
      </c>
      <c r="B182" t="inlineStr">
        <is>
          <t>Attacker</t>
        </is>
      </c>
    </row>
    <row r="183">
      <c r="A183" t="inlineStr">
        <is>
          <t>#990LG8Q9R</t>
        </is>
      </c>
      <c r="B183" t="inlineStr">
        <is>
          <t>Backup</t>
        </is>
      </c>
    </row>
    <row r="184">
      <c r="A184" t="inlineStr">
        <is>
          <t>#20R9QGCJC</t>
        </is>
      </c>
      <c r="B184" t="inlineStr">
        <is>
          <t>Attacker</t>
        </is>
      </c>
    </row>
    <row r="185">
      <c r="A185" t="inlineStr">
        <is>
          <t>#LRUGQY80P</t>
        </is>
      </c>
      <c r="B185" t="inlineStr">
        <is>
          <t>Attacker</t>
        </is>
      </c>
    </row>
    <row r="186">
      <c r="A186" t="inlineStr">
        <is>
          <t>#8RR28YU2</t>
        </is>
      </c>
      <c r="B186" t="inlineStr">
        <is>
          <t>Attacker</t>
        </is>
      </c>
    </row>
    <row r="187">
      <c r="A187" t="inlineStr">
        <is>
          <t>#9R89Q2VC9</t>
        </is>
      </c>
      <c r="B187" t="inlineStr">
        <is>
          <t>Attacking Donor</t>
        </is>
      </c>
    </row>
    <row r="188">
      <c r="A188" t="inlineStr">
        <is>
          <t>#PL9VLC9RP</t>
        </is>
      </c>
      <c r="B188" t="inlineStr">
        <is>
          <t>Attacker</t>
        </is>
      </c>
    </row>
    <row r="189">
      <c r="A189" t="inlineStr">
        <is>
          <t>#82C9UC0U9</t>
        </is>
      </c>
      <c r="B189" t="inlineStr">
        <is>
          <t>Backup</t>
        </is>
      </c>
    </row>
    <row r="190">
      <c r="A190" t="inlineStr">
        <is>
          <t>#CVYC8LQV</t>
        </is>
      </c>
      <c r="B190" t="inlineStr">
        <is>
          <t>Backup Final</t>
        </is>
      </c>
    </row>
    <row r="191">
      <c r="A191" t="inlineStr">
        <is>
          <t>#Y9P0RUU0</t>
        </is>
      </c>
      <c r="B191" t="inlineStr">
        <is>
          <t>Attacker</t>
        </is>
      </c>
    </row>
    <row r="192">
      <c r="A192" t="inlineStr">
        <is>
          <t>#RCV08YPR</t>
        </is>
      </c>
      <c r="B192" t="inlineStr">
        <is>
          <t>Attacker</t>
        </is>
      </c>
    </row>
    <row r="193">
      <c r="A193" t="inlineStr">
        <is>
          <t>#GL9JRQR2</t>
        </is>
      </c>
      <c r="B193" t="inlineStr">
        <is>
          <t>Attacker</t>
        </is>
      </c>
    </row>
    <row r="194">
      <c r="A194" t="inlineStr">
        <is>
          <t>#9PC2U8G98</t>
        </is>
      </c>
      <c r="B194" t="inlineStr">
        <is>
          <t>Attacker</t>
        </is>
      </c>
    </row>
    <row r="195">
      <c r="A195" t="inlineStr">
        <is>
          <t>#PGJRLJG2C</t>
        </is>
      </c>
      <c r="B195" t="inlineStr">
        <is>
          <t>Attacking Donor</t>
        </is>
      </c>
    </row>
    <row r="196">
      <c r="A196" t="inlineStr">
        <is>
          <t>#PUCCG908Y</t>
        </is>
      </c>
      <c r="B196" t="inlineStr">
        <is>
          <t>Attacker</t>
        </is>
      </c>
    </row>
    <row r="197">
      <c r="A197" t="inlineStr">
        <is>
          <t>#82GLJC8YQ</t>
        </is>
      </c>
      <c r="B197" t="inlineStr">
        <is>
          <t>Backup Final</t>
        </is>
      </c>
    </row>
    <row r="198">
      <c r="A198" t="inlineStr">
        <is>
          <t>ob</t>
        </is>
      </c>
      <c r="B198" t="inlineStr">
        <is>
          <t>Backup Final</t>
        </is>
      </c>
    </row>
    <row r="199">
      <c r="B199" t="inlineStr">
        <is>
          <t>Attacker Rushed</t>
        </is>
      </c>
    </row>
    <row r="200">
      <c r="B200" t="inlineStr">
        <is>
          <t>Attacker</t>
        </is>
      </c>
    </row>
    <row r="201">
      <c r="B201" t="inlineStr">
        <is>
          <t>Backup Final</t>
        </is>
      </c>
    </row>
    <row r="202">
      <c r="B202" t="inlineStr">
        <is>
          <t>Backup Final</t>
        </is>
      </c>
    </row>
    <row r="203">
      <c r="B203" t="inlineStr">
        <is>
          <t>Attacker</t>
        </is>
      </c>
    </row>
    <row r="204">
      <c r="B204" t="inlineStr">
        <is>
          <t>Attacker</t>
        </is>
      </c>
    </row>
    <row r="205">
      <c r="B205" t="inlineStr">
        <is>
          <t>Attacker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P40" sqref="P40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Beyond Boy</dc:creator>
  <dcterms:created xsi:type="dcterms:W3CDTF">2021-05-20T06:20:27Z</dcterms:created>
  <dcterms:modified xsi:type="dcterms:W3CDTF">2021-05-28T06:14:07Z</dcterms:modified>
  <cp:lastModifiedBy>Beyond Boy</cp:lastModifiedBy>
</cp:coreProperties>
</file>