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BHABIN\Desktop\"/>
    </mc:Choice>
  </mc:AlternateContent>
  <xr:revisionPtr revIDLastSave="0" documentId="13_ncr:1_{E623E26C-AF1C-4FE6-942D-AD1ABE10BFBD}" xr6:coauthVersionLast="47" xr6:coauthVersionMax="47" xr10:uidLastSave="{00000000-0000-0000-0000-000000000000}"/>
  <bookViews>
    <workbookView xWindow="0" yWindow="0" windowWidth="10245" windowHeight="10920" activeTab="2" xr2:uid="{00000000-000D-0000-FFFF-FFFF00000000}"/>
  </bookViews>
  <sheets>
    <sheet name="LIST" sheetId="1" r:id="rId1"/>
    <sheet name="MARKS" sheetId="2" r:id="rId2"/>
    <sheet name="Result" sheetId="6" r:id="rId3"/>
    <sheet name="Sheet3" sheetId="5" r:id="rId4"/>
  </sheets>
  <externalReferences>
    <externalReference r:id="rId5"/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6" l="1"/>
  <c r="D6" i="6"/>
  <c r="Q2" i="6" s="1"/>
  <c r="D16" i="6"/>
  <c r="E14" i="6" l="1"/>
  <c r="E13" i="6"/>
  <c r="E12" i="6"/>
  <c r="E11" i="6"/>
  <c r="E15" i="6" l="1"/>
  <c r="E10" i="6"/>
  <c r="E16" i="6" s="1"/>
  <c r="E20" i="6" s="1"/>
  <c r="E21" i="6" l="1"/>
  <c r="J2" i="2"/>
  <c r="J6" i="2"/>
  <c r="G2" i="2"/>
  <c r="H2" i="2" s="1"/>
  <c r="I2" i="2" s="1"/>
  <c r="G3" i="2"/>
  <c r="H3" i="2" s="1"/>
  <c r="I3" i="2" s="1"/>
  <c r="G4" i="2"/>
  <c r="H4" i="2" s="1"/>
  <c r="J4" i="2" s="1"/>
  <c r="G5" i="2"/>
  <c r="H5" i="2" s="1"/>
  <c r="I5" i="2" s="1"/>
  <c r="G6" i="2"/>
  <c r="H6" i="2" s="1"/>
  <c r="I6" i="2" s="1"/>
  <c r="I4" i="2" l="1"/>
  <c r="J3" i="2"/>
  <c r="J5" i="2"/>
</calcChain>
</file>

<file path=xl/sharedStrings.xml><?xml version="1.0" encoding="utf-8"?>
<sst xmlns="http://schemas.openxmlformats.org/spreadsheetml/2006/main" count="47" uniqueCount="39">
  <si>
    <t xml:space="preserve">                                   Damak Tuting Group</t>
  </si>
  <si>
    <t>S.N</t>
  </si>
  <si>
    <t>NAME</t>
  </si>
  <si>
    <t>GRADE</t>
  </si>
  <si>
    <t>Date of birth</t>
  </si>
  <si>
    <t>Father's name</t>
  </si>
  <si>
    <t>mobile No</t>
  </si>
  <si>
    <t>Bhabin Sapkota</t>
  </si>
  <si>
    <t>Nitesh Kafle</t>
  </si>
  <si>
    <t>Sujal Kumar</t>
  </si>
  <si>
    <t>Sagar bista</t>
  </si>
  <si>
    <t>Aryan shah</t>
  </si>
  <si>
    <t>Dilendra Sapkota</t>
  </si>
  <si>
    <t>Anjan bista</t>
  </si>
  <si>
    <t>Ram kumar</t>
  </si>
  <si>
    <t>Kumar stha</t>
  </si>
  <si>
    <t>Suman Shah</t>
  </si>
  <si>
    <t>MATH</t>
  </si>
  <si>
    <t>PHYSICS</t>
  </si>
  <si>
    <t>IIT</t>
  </si>
  <si>
    <t>Digital Logic</t>
  </si>
  <si>
    <t>C.Programming</t>
  </si>
  <si>
    <t>Name</t>
  </si>
  <si>
    <t>Total</t>
  </si>
  <si>
    <t>Percentage</t>
  </si>
  <si>
    <t>Grade</t>
  </si>
  <si>
    <t>Result</t>
  </si>
  <si>
    <t>TOTAL</t>
  </si>
  <si>
    <t>COMPUTER</t>
  </si>
  <si>
    <t>SCIENCE</t>
  </si>
  <si>
    <t>SOCIAL</t>
  </si>
  <si>
    <t>ENGLISH</t>
  </si>
  <si>
    <t>NEPALI</t>
  </si>
  <si>
    <t>Rollno:</t>
  </si>
  <si>
    <t>Date of Birth</t>
  </si>
  <si>
    <t>This Grades Secured by</t>
  </si>
  <si>
    <t>BSC CSIT</t>
  </si>
  <si>
    <t>DAMAK-9,JHAPA</t>
  </si>
  <si>
    <t>SHREEYANTRA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</si>
</sst>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9" xfId="0" applyFont="1" applyFill="1" applyBorder="1"/>
    <xf numFmtId="0" fontId="3" fillId="3" borderId="8" xfId="0" applyFont="1" applyFill="1" applyBorder="1"/>
    <xf numFmtId="0" fontId="3" fillId="3" borderId="0" xfId="0" applyFont="1" applyFill="1"/>
    <xf numFmtId="0" fontId="0" fillId="0" borderId="0" xfId="0" applyAlignment="1">
      <alignment wrapText="1"/>
    </xf>
    <xf numFmtId="0" fontId="3" fillId="3" borderId="10" xfId="0" applyFont="1" applyFill="1" applyBorder="1"/>
    <xf numFmtId="0" fontId="3" fillId="3" borderId="8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HABIN\Desktop\IIT\pdf\EXCEL-1.xlsx" TargetMode="External"/><Relationship Id="rId1" Type="http://schemas.openxmlformats.org/officeDocument/2006/relationships/externalLinkPath" Target="IIT/pdf/EXCEL-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list"/>
    </sheetNames>
    <sheetDataSet>
      <sheetData sheetId="0">
        <row r="1">
          <cell r="A1" t="str">
            <v>St_Rol</v>
          </cell>
          <cell r="B1" t="str">
            <v>FullName</v>
          </cell>
          <cell r="C1" t="str">
            <v>Gender</v>
          </cell>
          <cell r="D1" t="str">
            <v>Father Name</v>
          </cell>
          <cell r="E1" t="str">
            <v>Mother Name</v>
          </cell>
          <cell r="G1" t="str">
            <v>Year</v>
          </cell>
          <cell r="H1" t="str">
            <v>DOB</v>
          </cell>
          <cell r="I1" t="str">
            <v>math</v>
          </cell>
          <cell r="J1" t="str">
            <v>English</v>
          </cell>
          <cell r="K1" t="str">
            <v>Physics</v>
          </cell>
          <cell r="L1" t="str">
            <v>IIT</v>
          </cell>
          <cell r="M1" t="str">
            <v>DL</v>
          </cell>
          <cell r="N1" t="str">
            <v xml:space="preserve">C </v>
          </cell>
          <cell r="O1" t="str">
            <v>Total</v>
          </cell>
          <cell r="P1" t="str">
            <v>Percentage</v>
          </cell>
          <cell r="Q1" t="str">
            <v>Grade</v>
          </cell>
          <cell r="R1" t="str">
            <v>Result</v>
          </cell>
        </row>
        <row r="2">
          <cell r="A2">
            <v>1</v>
          </cell>
          <cell r="B2" t="str">
            <v>bimal poudel</v>
          </cell>
          <cell r="C2" t="str">
            <v>Male</v>
          </cell>
          <cell r="D2" t="str">
            <v>Suraj</v>
          </cell>
          <cell r="E2" t="str">
            <v>Barsha</v>
          </cell>
          <cell r="G2">
            <v>2080</v>
          </cell>
          <cell r="H2" t="str">
            <v>2074-3-21</v>
          </cell>
          <cell r="I2">
            <v>59</v>
          </cell>
          <cell r="J2">
            <v>30</v>
          </cell>
          <cell r="K2">
            <v>74</v>
          </cell>
          <cell r="L2">
            <v>99</v>
          </cell>
          <cell r="M2">
            <v>67</v>
          </cell>
          <cell r="N2">
            <v>39</v>
          </cell>
          <cell r="O2">
            <v>368</v>
          </cell>
          <cell r="P2">
            <v>61.333333333333329</v>
          </cell>
          <cell r="Q2" t="str">
            <v>D+</v>
          </cell>
          <cell r="R2" t="str">
            <v>Second Division</v>
          </cell>
        </row>
        <row r="3">
          <cell r="A3">
            <v>2</v>
          </cell>
          <cell r="B3" t="str">
            <v>ram basnet</v>
          </cell>
          <cell r="C3" t="str">
            <v>male</v>
          </cell>
          <cell r="D3" t="str">
            <v>Dipendra</v>
          </cell>
          <cell r="E3" t="str">
            <v>Laxmi</v>
          </cell>
          <cell r="G3">
            <v>2080</v>
          </cell>
          <cell r="H3" t="str">
            <v>2072-6-6</v>
          </cell>
          <cell r="I3">
            <v>59</v>
          </cell>
          <cell r="J3">
            <v>98</v>
          </cell>
          <cell r="K3">
            <v>55</v>
          </cell>
          <cell r="L3">
            <v>73</v>
          </cell>
          <cell r="M3">
            <v>32</v>
          </cell>
          <cell r="N3">
            <v>29</v>
          </cell>
          <cell r="O3">
            <v>346</v>
          </cell>
          <cell r="P3">
            <v>57.666666666666664</v>
          </cell>
          <cell r="Q3" t="str">
            <v>D</v>
          </cell>
          <cell r="R3" t="str">
            <v>Third Division</v>
          </cell>
        </row>
        <row r="4">
          <cell r="A4">
            <v>3</v>
          </cell>
          <cell r="B4" t="str">
            <v>shyam niroula</v>
          </cell>
          <cell r="C4" t="str">
            <v>Male</v>
          </cell>
          <cell r="D4" t="str">
            <v>Rakesh</v>
          </cell>
          <cell r="E4" t="str">
            <v>Ganga</v>
          </cell>
          <cell r="G4">
            <v>2080</v>
          </cell>
          <cell r="H4" t="str">
            <v>2074-1-1</v>
          </cell>
          <cell r="I4">
            <v>55</v>
          </cell>
          <cell r="J4">
            <v>92</v>
          </cell>
          <cell r="K4">
            <v>83</v>
          </cell>
          <cell r="L4">
            <v>20</v>
          </cell>
          <cell r="M4">
            <v>12</v>
          </cell>
          <cell r="N4">
            <v>18</v>
          </cell>
          <cell r="O4">
            <v>280</v>
          </cell>
          <cell r="P4">
            <v>46.666666666666664</v>
          </cell>
          <cell r="Q4" t="str">
            <v>NG</v>
          </cell>
          <cell r="R4" t="str">
            <v>Failed</v>
          </cell>
        </row>
        <row r="5">
          <cell r="A5">
            <v>4</v>
          </cell>
          <cell r="B5" t="str">
            <v xml:space="preserve">bilsan basnet </v>
          </cell>
          <cell r="C5" t="str">
            <v>Male</v>
          </cell>
          <cell r="D5" t="str">
            <v>Shyam</v>
          </cell>
          <cell r="E5" t="str">
            <v>Januka</v>
          </cell>
          <cell r="G5">
            <v>2080</v>
          </cell>
          <cell r="H5" t="str">
            <v>2072-5-22</v>
          </cell>
          <cell r="I5">
            <v>54</v>
          </cell>
          <cell r="J5">
            <v>35</v>
          </cell>
          <cell r="K5">
            <v>66</v>
          </cell>
          <cell r="L5">
            <v>73</v>
          </cell>
          <cell r="M5">
            <v>85</v>
          </cell>
          <cell r="N5">
            <v>47</v>
          </cell>
          <cell r="O5">
            <v>360</v>
          </cell>
          <cell r="P5">
            <v>60</v>
          </cell>
          <cell r="Q5" t="str">
            <v>D+</v>
          </cell>
          <cell r="R5" t="str">
            <v>Second Division</v>
          </cell>
        </row>
        <row r="6">
          <cell r="A6">
            <v>5</v>
          </cell>
          <cell r="B6" t="str">
            <v>Rupesh NIroula</v>
          </cell>
          <cell r="C6" t="str">
            <v>Male</v>
          </cell>
          <cell r="D6" t="str">
            <v>Sambhu</v>
          </cell>
          <cell r="E6" t="str">
            <v>Rima</v>
          </cell>
          <cell r="G6">
            <v>2080</v>
          </cell>
          <cell r="H6" t="str">
            <v>2074-8-1</v>
          </cell>
          <cell r="I6">
            <v>35</v>
          </cell>
          <cell r="J6">
            <v>29</v>
          </cell>
          <cell r="K6">
            <v>66</v>
          </cell>
          <cell r="L6">
            <v>81</v>
          </cell>
          <cell r="M6">
            <v>38</v>
          </cell>
          <cell r="N6">
            <v>80</v>
          </cell>
          <cell r="O6">
            <v>329</v>
          </cell>
          <cell r="P6">
            <v>54.833333333333336</v>
          </cell>
          <cell r="Q6" t="str">
            <v>E</v>
          </cell>
          <cell r="R6" t="str">
            <v>Third Division</v>
          </cell>
        </row>
        <row r="7">
          <cell r="A7">
            <v>6</v>
          </cell>
          <cell r="B7" t="str">
            <v>Elon musk</v>
          </cell>
          <cell r="C7" t="str">
            <v>Male</v>
          </cell>
          <cell r="D7" t="str">
            <v>Tirtha Bd</v>
          </cell>
          <cell r="E7" t="str">
            <v>Tika</v>
          </cell>
          <cell r="G7">
            <v>2080</v>
          </cell>
          <cell r="H7" t="str">
            <v>2073-1-6</v>
          </cell>
          <cell r="I7">
            <v>90</v>
          </cell>
          <cell r="J7">
            <v>40</v>
          </cell>
          <cell r="K7">
            <v>99</v>
          </cell>
          <cell r="L7">
            <v>36</v>
          </cell>
          <cell r="M7">
            <v>47</v>
          </cell>
          <cell r="N7">
            <v>35</v>
          </cell>
          <cell r="O7">
            <v>347</v>
          </cell>
          <cell r="P7">
            <v>57.833333333333336</v>
          </cell>
          <cell r="Q7" t="str">
            <v>D</v>
          </cell>
          <cell r="R7" t="str">
            <v>Third Division</v>
          </cell>
        </row>
        <row r="8">
          <cell r="A8">
            <v>7</v>
          </cell>
          <cell r="B8" t="str">
            <v>Nishant dahal</v>
          </cell>
          <cell r="C8" t="str">
            <v>Male</v>
          </cell>
          <cell r="D8" t="str">
            <v>Sumit</v>
          </cell>
          <cell r="E8" t="str">
            <v>Sima</v>
          </cell>
          <cell r="G8">
            <v>2080</v>
          </cell>
          <cell r="H8" t="str">
            <v>2075-6-9</v>
          </cell>
          <cell r="I8">
            <v>88</v>
          </cell>
          <cell r="J8">
            <v>90</v>
          </cell>
          <cell r="K8">
            <v>100</v>
          </cell>
          <cell r="L8">
            <v>58</v>
          </cell>
          <cell r="M8">
            <v>100</v>
          </cell>
          <cell r="N8">
            <v>89</v>
          </cell>
          <cell r="O8">
            <v>525</v>
          </cell>
          <cell r="P8">
            <v>87.5</v>
          </cell>
          <cell r="Q8" t="str">
            <v>A</v>
          </cell>
          <cell r="R8" t="str">
            <v>Distinction</v>
          </cell>
        </row>
        <row r="9">
          <cell r="A9">
            <v>8</v>
          </cell>
          <cell r="B9" t="str">
            <v>bhabin sapkota</v>
          </cell>
          <cell r="C9" t="str">
            <v>Male</v>
          </cell>
          <cell r="D9" t="str">
            <v>Manoj</v>
          </cell>
          <cell r="E9" t="str">
            <v>Anu</v>
          </cell>
          <cell r="G9">
            <v>2080</v>
          </cell>
          <cell r="H9" t="str">
            <v>2074-9-3</v>
          </cell>
          <cell r="I9">
            <v>88</v>
          </cell>
          <cell r="J9">
            <v>40</v>
          </cell>
          <cell r="K9">
            <v>51</v>
          </cell>
          <cell r="L9">
            <v>28</v>
          </cell>
          <cell r="M9">
            <v>35</v>
          </cell>
          <cell r="N9">
            <v>51</v>
          </cell>
          <cell r="O9">
            <v>293</v>
          </cell>
          <cell r="P9">
            <v>48.833333333333336</v>
          </cell>
          <cell r="Q9" t="str">
            <v>NG</v>
          </cell>
          <cell r="R9" t="str">
            <v>Failed</v>
          </cell>
        </row>
        <row r="10">
          <cell r="A10">
            <v>9</v>
          </cell>
          <cell r="B10" t="str">
            <v>aryan sitaula</v>
          </cell>
          <cell r="C10" t="str">
            <v>Male</v>
          </cell>
          <cell r="D10" t="str">
            <v>Dev Magar</v>
          </cell>
          <cell r="E10" t="str">
            <v>Bhumika</v>
          </cell>
          <cell r="G10">
            <v>2080</v>
          </cell>
          <cell r="H10" t="str">
            <v>2075-7-25</v>
          </cell>
          <cell r="I10">
            <v>81</v>
          </cell>
          <cell r="J10">
            <v>82</v>
          </cell>
          <cell r="K10">
            <v>65</v>
          </cell>
          <cell r="L10">
            <v>64</v>
          </cell>
          <cell r="M10">
            <v>15</v>
          </cell>
          <cell r="N10">
            <v>20</v>
          </cell>
          <cell r="O10">
            <v>327</v>
          </cell>
          <cell r="P10">
            <v>54.500000000000007</v>
          </cell>
          <cell r="Q10" t="str">
            <v>E</v>
          </cell>
          <cell r="R10" t="str">
            <v>Third Division</v>
          </cell>
        </row>
        <row r="11">
          <cell r="A11">
            <v>10</v>
          </cell>
          <cell r="B11" t="str">
            <v>dinesh niraula</v>
          </cell>
          <cell r="C11" t="str">
            <v>Male</v>
          </cell>
          <cell r="D11" t="str">
            <v>Madhab</v>
          </cell>
          <cell r="E11" t="str">
            <v>sunita</v>
          </cell>
          <cell r="G11">
            <v>2080</v>
          </cell>
          <cell r="H11" t="str">
            <v>2074-4-16</v>
          </cell>
          <cell r="I11">
            <v>90</v>
          </cell>
          <cell r="J11">
            <v>100</v>
          </cell>
          <cell r="K11">
            <v>66</v>
          </cell>
          <cell r="L11">
            <v>77</v>
          </cell>
          <cell r="M11">
            <v>87</v>
          </cell>
          <cell r="N11">
            <v>70</v>
          </cell>
          <cell r="O11">
            <v>490</v>
          </cell>
          <cell r="P11">
            <v>81.666666666666671</v>
          </cell>
          <cell r="Q11" t="str">
            <v>B+</v>
          </cell>
          <cell r="R11" t="str">
            <v>Distinction</v>
          </cell>
        </row>
        <row r="12">
          <cell r="A12">
            <v>11</v>
          </cell>
          <cell r="B12" t="str">
            <v>smarika rai</v>
          </cell>
          <cell r="C12" t="str">
            <v>Female</v>
          </cell>
          <cell r="D12" t="str">
            <v>Jitendra</v>
          </cell>
          <cell r="E12" t="str">
            <v>Asmi</v>
          </cell>
          <cell r="G12">
            <v>2080</v>
          </cell>
          <cell r="H12" t="str">
            <v>2074-8-13</v>
          </cell>
          <cell r="I12">
            <v>48</v>
          </cell>
          <cell r="J12">
            <v>68</v>
          </cell>
          <cell r="K12">
            <v>67</v>
          </cell>
          <cell r="L12">
            <v>47</v>
          </cell>
          <cell r="M12">
            <v>58</v>
          </cell>
          <cell r="N12">
            <v>64</v>
          </cell>
          <cell r="O12">
            <v>352</v>
          </cell>
          <cell r="P12">
            <v>58.666666666666664</v>
          </cell>
          <cell r="Q12" t="str">
            <v>D</v>
          </cell>
          <cell r="R12" t="str">
            <v>Third Division</v>
          </cell>
        </row>
        <row r="13">
          <cell r="A13">
            <v>12</v>
          </cell>
          <cell r="B13" t="str">
            <v>dipan rai</v>
          </cell>
          <cell r="C13" t="str">
            <v>Male</v>
          </cell>
          <cell r="D13" t="str">
            <v>Nirsu</v>
          </cell>
          <cell r="E13" t="str">
            <v>Punam</v>
          </cell>
          <cell r="G13">
            <v>2080</v>
          </cell>
          <cell r="H13" t="str">
            <v>2073-3-24</v>
          </cell>
          <cell r="I13">
            <v>81</v>
          </cell>
          <cell r="J13">
            <v>17</v>
          </cell>
          <cell r="K13">
            <v>57</v>
          </cell>
          <cell r="L13">
            <v>59</v>
          </cell>
          <cell r="M13">
            <v>64</v>
          </cell>
          <cell r="N13">
            <v>24</v>
          </cell>
          <cell r="O13">
            <v>302</v>
          </cell>
          <cell r="P13">
            <v>50.333333333333329</v>
          </cell>
          <cell r="Q13" t="str">
            <v>E</v>
          </cell>
          <cell r="R13" t="str">
            <v>Third Division</v>
          </cell>
        </row>
        <row r="14">
          <cell r="A14">
            <v>13</v>
          </cell>
          <cell r="B14" t="str">
            <v>dik shrestha</v>
          </cell>
          <cell r="C14" t="str">
            <v>Male</v>
          </cell>
          <cell r="D14" t="str">
            <v>Phadindra</v>
          </cell>
          <cell r="E14" t="str">
            <v>Sima</v>
          </cell>
          <cell r="G14">
            <v>2080</v>
          </cell>
          <cell r="H14" t="str">
            <v>2074-2-2</v>
          </cell>
          <cell r="I14">
            <v>76</v>
          </cell>
          <cell r="J14">
            <v>84</v>
          </cell>
          <cell r="K14">
            <v>21</v>
          </cell>
          <cell r="L14">
            <v>10</v>
          </cell>
          <cell r="M14">
            <v>63</v>
          </cell>
          <cell r="N14">
            <v>31</v>
          </cell>
          <cell r="O14">
            <v>285</v>
          </cell>
          <cell r="P14">
            <v>47.5</v>
          </cell>
          <cell r="Q14" t="str">
            <v>NG</v>
          </cell>
          <cell r="R14" t="str">
            <v>Failed</v>
          </cell>
        </row>
        <row r="15">
          <cell r="A15">
            <v>14</v>
          </cell>
          <cell r="B15" t="str">
            <v>raju niraula</v>
          </cell>
          <cell r="C15" t="str">
            <v>Male</v>
          </cell>
          <cell r="D15" t="str">
            <v>Chindra</v>
          </cell>
          <cell r="E15" t="str">
            <v>Pabitra</v>
          </cell>
          <cell r="G15">
            <v>2080</v>
          </cell>
          <cell r="H15" t="str">
            <v>2071-6-16</v>
          </cell>
          <cell r="I15">
            <v>73</v>
          </cell>
          <cell r="J15">
            <v>94</v>
          </cell>
          <cell r="K15">
            <v>97</v>
          </cell>
          <cell r="L15">
            <v>29</v>
          </cell>
          <cell r="M15">
            <v>85</v>
          </cell>
          <cell r="N15">
            <v>83</v>
          </cell>
          <cell r="O15">
            <v>461</v>
          </cell>
          <cell r="P15">
            <v>76.833333333333329</v>
          </cell>
          <cell r="Q15" t="str">
            <v>B</v>
          </cell>
          <cell r="R15" t="str">
            <v>First Division</v>
          </cell>
        </row>
        <row r="16">
          <cell r="A16">
            <v>15</v>
          </cell>
          <cell r="B16" t="str">
            <v>rita rai</v>
          </cell>
          <cell r="C16" t="str">
            <v>Female</v>
          </cell>
          <cell r="D16" t="str">
            <v>Kesab</v>
          </cell>
          <cell r="E16" t="str">
            <v>Kanchan devi</v>
          </cell>
          <cell r="G16">
            <v>2080</v>
          </cell>
          <cell r="H16" t="str">
            <v>2072-6-23</v>
          </cell>
          <cell r="I16">
            <v>37</v>
          </cell>
          <cell r="J16">
            <v>87</v>
          </cell>
          <cell r="K16">
            <v>71</v>
          </cell>
          <cell r="L16">
            <v>55</v>
          </cell>
          <cell r="M16">
            <v>86</v>
          </cell>
          <cell r="N16">
            <v>12</v>
          </cell>
          <cell r="O16">
            <v>348</v>
          </cell>
          <cell r="P16">
            <v>57.999999999999993</v>
          </cell>
          <cell r="Q16" t="str">
            <v>D</v>
          </cell>
          <cell r="R16" t="str">
            <v>Third Division</v>
          </cell>
        </row>
        <row r="17">
          <cell r="A17">
            <v>16</v>
          </cell>
          <cell r="B17" t="str">
            <v>arjun kumar ganesh</v>
          </cell>
          <cell r="C17" t="str">
            <v>Male</v>
          </cell>
          <cell r="D17" t="str">
            <v>Shyam</v>
          </cell>
          <cell r="E17" t="str">
            <v>Sharmila</v>
          </cell>
          <cell r="G17">
            <v>2080</v>
          </cell>
          <cell r="H17" t="str">
            <v>2073-7-6</v>
          </cell>
          <cell r="I17">
            <v>51</v>
          </cell>
          <cell r="J17">
            <v>90</v>
          </cell>
          <cell r="K17">
            <v>72</v>
          </cell>
          <cell r="L17">
            <v>64</v>
          </cell>
          <cell r="M17">
            <v>23</v>
          </cell>
          <cell r="N17">
            <v>38</v>
          </cell>
          <cell r="O17">
            <v>338</v>
          </cell>
          <cell r="P17">
            <v>56.333333333333336</v>
          </cell>
          <cell r="Q17" t="str">
            <v>D</v>
          </cell>
          <cell r="R17" t="str">
            <v>Third Division</v>
          </cell>
        </row>
        <row r="18">
          <cell r="A18">
            <v>17</v>
          </cell>
          <cell r="B18" t="str">
            <v>amin magar</v>
          </cell>
          <cell r="C18" t="str">
            <v>Male</v>
          </cell>
          <cell r="D18" t="str">
            <v>Kuber</v>
          </cell>
          <cell r="E18" t="str">
            <v>Jagu Devi</v>
          </cell>
          <cell r="G18">
            <v>2080</v>
          </cell>
          <cell r="H18" t="str">
            <v>2075-1-2</v>
          </cell>
          <cell r="I18">
            <v>40</v>
          </cell>
          <cell r="J18">
            <v>15</v>
          </cell>
          <cell r="K18">
            <v>69</v>
          </cell>
          <cell r="L18">
            <v>61</v>
          </cell>
          <cell r="M18">
            <v>17</v>
          </cell>
          <cell r="N18">
            <v>64</v>
          </cell>
          <cell r="O18">
            <v>266</v>
          </cell>
          <cell r="P18">
            <v>44.333333333333336</v>
          </cell>
          <cell r="Q18" t="str">
            <v>NG</v>
          </cell>
          <cell r="R18" t="str">
            <v>Failed</v>
          </cell>
        </row>
        <row r="19">
          <cell r="A19">
            <v>18</v>
          </cell>
          <cell r="B19" t="str">
            <v>spandan rai</v>
          </cell>
          <cell r="C19" t="str">
            <v>Male</v>
          </cell>
          <cell r="D19" t="str">
            <v>Shyam</v>
          </cell>
          <cell r="E19" t="str">
            <v>Kabita</v>
          </cell>
          <cell r="G19">
            <v>2080</v>
          </cell>
          <cell r="H19" t="str">
            <v>2074-7-10</v>
          </cell>
          <cell r="I19">
            <v>38</v>
          </cell>
          <cell r="J19">
            <v>97</v>
          </cell>
          <cell r="K19">
            <v>89</v>
          </cell>
          <cell r="L19">
            <v>36</v>
          </cell>
          <cell r="M19">
            <v>58</v>
          </cell>
          <cell r="N19">
            <v>98</v>
          </cell>
          <cell r="O19">
            <v>416</v>
          </cell>
          <cell r="P19">
            <v>69.333333333333343</v>
          </cell>
          <cell r="Q19" t="str">
            <v>C</v>
          </cell>
          <cell r="R19" t="str">
            <v>Second Division</v>
          </cell>
        </row>
        <row r="20">
          <cell r="A20">
            <v>19</v>
          </cell>
          <cell r="B20" t="str">
            <v>jack bastola</v>
          </cell>
          <cell r="C20" t="str">
            <v>Male</v>
          </cell>
          <cell r="D20" t="str">
            <v>Umesh</v>
          </cell>
          <cell r="E20" t="str">
            <v>Mina</v>
          </cell>
          <cell r="G20">
            <v>2080</v>
          </cell>
          <cell r="H20" t="str">
            <v>2072-9-17</v>
          </cell>
          <cell r="I20">
            <v>75</v>
          </cell>
          <cell r="J20">
            <v>66</v>
          </cell>
          <cell r="K20">
            <v>18</v>
          </cell>
          <cell r="L20">
            <v>56</v>
          </cell>
          <cell r="M20">
            <v>82</v>
          </cell>
          <cell r="N20">
            <v>98</v>
          </cell>
          <cell r="O20">
            <v>395</v>
          </cell>
          <cell r="P20">
            <v>65.833333333333329</v>
          </cell>
          <cell r="Q20" t="str">
            <v>C</v>
          </cell>
          <cell r="R20" t="str">
            <v>Second Division</v>
          </cell>
        </row>
        <row r="21">
          <cell r="A21">
            <v>20</v>
          </cell>
          <cell r="B21" t="str">
            <v>ishan oja</v>
          </cell>
          <cell r="C21" t="str">
            <v>Male</v>
          </cell>
          <cell r="D21" t="str">
            <v>Shyam</v>
          </cell>
          <cell r="E21" t="str">
            <v>Gita</v>
          </cell>
          <cell r="G21">
            <v>2080</v>
          </cell>
          <cell r="H21" t="str">
            <v>2072-10-20</v>
          </cell>
          <cell r="I21">
            <v>62</v>
          </cell>
          <cell r="J21">
            <v>51</v>
          </cell>
          <cell r="K21">
            <v>29</v>
          </cell>
          <cell r="L21">
            <v>33</v>
          </cell>
          <cell r="M21">
            <v>88</v>
          </cell>
          <cell r="N21">
            <v>33</v>
          </cell>
          <cell r="O21">
            <v>296</v>
          </cell>
          <cell r="P21">
            <v>49.333333333333336</v>
          </cell>
          <cell r="Q21" t="str">
            <v>NG</v>
          </cell>
          <cell r="R21" t="str">
            <v>Failed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C0A15-D771-45BF-81EE-936120A69320}" name="Table1" displayName="Table1" ref="A2:F7" totalsRowShown="0">
  <autoFilter ref="A2:F7" xr:uid="{942C0A15-D771-45BF-81EE-936120A69320}"/>
  <tableColumns count="6">
    <tableColumn id="1" xr3:uid="{0E1B1B66-FFDC-44E5-B43C-C8CD012A6412}" name="S.N" dataDxfId="5"/>
    <tableColumn id="2" xr3:uid="{A43125A8-4754-41BB-940E-34F0E0F8609A}" name="NAME"/>
    <tableColumn id="3" xr3:uid="{21DB428B-4988-4675-BBED-6AE21023646C}" name="GRADE" dataDxfId="4"/>
    <tableColumn id="4" xr3:uid="{1E55BEAD-C60B-4F0D-9C6C-A382200D1A91}" name="Date of birth"/>
    <tableColumn id="5" xr3:uid="{6F3977FE-94EB-41F0-9B4F-51C858A0B54F}" name="Father's name"/>
    <tableColumn id="6" xr3:uid="{1D82055D-AE19-4340-A6F0-AD3FDCB8FCE6}" name="mobile 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B71D0-7406-484F-88E7-CBAEE9B82B92}" name="Table2" displayName="Table2" ref="B1:J6" totalsRowShown="0">
  <autoFilter ref="B1:J6" xr:uid="{54DB71D0-7406-484F-88E7-CBAEE9B82B92}"/>
  <tableColumns count="9">
    <tableColumn id="1" xr3:uid="{223C5835-91A5-430B-B190-51BD7C4B3B6B}" name="MATH"/>
    <tableColumn id="2" xr3:uid="{691E7A14-E906-40BB-BFEF-521229900213}" name="PHYSICS"/>
    <tableColumn id="3" xr3:uid="{771242D7-535B-47B5-A9FC-DFA10FD06C8D}" name="IIT"/>
    <tableColumn id="4" xr3:uid="{A8A7DDFB-ECF2-49DA-887D-5199B1A51960}" name="Digital Logic"/>
    <tableColumn id="5" xr3:uid="{7119DE77-0C57-45A9-95E3-2B44200A4B24}" name="C.Programming"/>
    <tableColumn id="6" xr3:uid="{C9D9C32F-D33E-4DF3-AFB8-9265543E6557}" name="Total" dataDxfId="3">
      <calculatedColumnFormula>SUM(Table2[[#This Row],[MATH]:[C.Programming]])</calculatedColumnFormula>
    </tableColumn>
    <tableColumn id="7" xr3:uid="{6CFE701A-E0D5-4CD4-9019-2C2C36ACDB3F}" name="Percentage" dataDxfId="2">
      <calculatedColumnFormula>(Table2[[#This Row],[Total]]/500)*100</calculatedColumnFormula>
    </tableColumn>
    <tableColumn id="8" xr3:uid="{209EAE65-58C0-4222-BEF3-E13FA34F6311}" name="Grade" dataDxfId="1">
      <calculatedColumnFormula>IF(H2&lt;50, "NG", IF(H2&gt;=90, "A+", IF(H2&gt;=85, "A", IF(H2&gt;=80, "B+", IF(H2&gt;=75, "B", IF(H2&gt;=70, "C+", IF(H2&gt;=65, "C", IF(H2&gt;=60, "D+", IF(H2&gt;=55, "D", "E")))))))))</calculatedColumnFormula>
    </tableColumn>
    <tableColumn id="9" xr3:uid="{CAB30283-4F4B-4D1F-9EE5-E822DC4A9076}" name="Result" dataDxfId="0">
      <calculatedColumnFormula>IF(H2&lt;50, "Failed", IF(H2&lt;60, "Third Division", IF(H2&lt;70, "Second Division", IF(H2&lt;80, "First Division", "Distinction"))))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9" sqref="D9"/>
    </sheetView>
  </sheetViews>
  <sheetFormatPr defaultRowHeight="15" x14ac:dyDescent="0.25"/>
  <cols>
    <col min="1" max="1" width="11.28515625" customWidth="1"/>
    <col min="2" max="2" width="14.5703125" customWidth="1"/>
    <col min="3" max="3" width="11.28515625" customWidth="1"/>
    <col min="4" max="4" width="12.5703125" customWidth="1"/>
    <col min="5" max="5" width="16.140625" customWidth="1"/>
    <col min="6" max="6" width="11.28515625" customWidth="1"/>
  </cols>
  <sheetData>
    <row r="1" spans="1:6" s="1" customFormat="1" ht="18.75" x14ac:dyDescent="0.3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7</v>
      </c>
      <c r="C3">
        <v>9</v>
      </c>
      <c r="D3">
        <v>60029</v>
      </c>
      <c r="E3" t="s">
        <v>12</v>
      </c>
      <c r="F3">
        <v>987337438</v>
      </c>
    </row>
    <row r="4" spans="1:6" x14ac:dyDescent="0.25">
      <c r="A4">
        <v>2</v>
      </c>
      <c r="B4" t="s">
        <v>8</v>
      </c>
      <c r="C4">
        <v>10</v>
      </c>
      <c r="D4">
        <v>59664</v>
      </c>
      <c r="E4" t="s">
        <v>15</v>
      </c>
      <c r="F4">
        <v>987337439</v>
      </c>
    </row>
    <row r="5" spans="1:6" x14ac:dyDescent="0.25">
      <c r="A5">
        <v>3</v>
      </c>
      <c r="B5" t="s">
        <v>9</v>
      </c>
      <c r="C5">
        <v>11</v>
      </c>
      <c r="D5">
        <v>59300</v>
      </c>
      <c r="E5" t="s">
        <v>14</v>
      </c>
      <c r="F5">
        <v>987337440</v>
      </c>
    </row>
    <row r="6" spans="1:6" x14ac:dyDescent="0.25">
      <c r="A6">
        <v>4</v>
      </c>
      <c r="B6" t="s">
        <v>10</v>
      </c>
      <c r="C6">
        <v>12</v>
      </c>
      <c r="D6">
        <v>58936</v>
      </c>
      <c r="E6" t="s">
        <v>13</v>
      </c>
      <c r="F6">
        <v>987337441</v>
      </c>
    </row>
    <row r="7" spans="1:6" x14ac:dyDescent="0.25">
      <c r="A7">
        <v>5</v>
      </c>
      <c r="B7" t="s">
        <v>11</v>
      </c>
      <c r="C7">
        <v>10</v>
      </c>
      <c r="D7">
        <v>58572</v>
      </c>
      <c r="E7" t="s">
        <v>16</v>
      </c>
      <c r="F7">
        <v>987337442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2FF9-3085-46C6-A7FB-ED890A2CF762}">
  <dimension ref="A1:J6"/>
  <sheetViews>
    <sheetView workbookViewId="0">
      <selection activeCell="F18" sqref="F18"/>
    </sheetView>
  </sheetViews>
  <sheetFormatPr defaultRowHeight="15" x14ac:dyDescent="0.25"/>
  <cols>
    <col min="1" max="1" width="15" customWidth="1"/>
    <col min="2" max="4" width="11.28515625" customWidth="1"/>
    <col min="5" max="5" width="13.140625" customWidth="1"/>
    <col min="6" max="6" width="14.7109375" customWidth="1"/>
    <col min="8" max="8" width="10" customWidth="1"/>
    <col min="10" max="10" width="12.42578125" customWidth="1"/>
  </cols>
  <sheetData>
    <row r="1" spans="1:10" x14ac:dyDescent="0.25">
      <c r="A1" t="s">
        <v>22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s="2" t="s">
        <v>7</v>
      </c>
      <c r="B2">
        <v>90</v>
      </c>
      <c r="C2">
        <v>90</v>
      </c>
      <c r="D2">
        <v>90</v>
      </c>
      <c r="E2">
        <v>90</v>
      </c>
      <c r="F2">
        <v>90</v>
      </c>
      <c r="G2">
        <f>SUM(Table2[[#This Row],[MATH]:[C.Programming]])</f>
        <v>450</v>
      </c>
      <c r="H2">
        <f>(Table2[[#This Row],[Total]]/500)*100</f>
        <v>90</v>
      </c>
      <c r="I2" t="str">
        <f t="shared" ref="I2:I6" si="0">IF(H2&lt;50, "NG", IF(H2&gt;=90, "A+", IF(H2&gt;=85, "A", IF(H2&gt;=80, "B+", IF(H2&gt;=75, "B", IF(H2&gt;=70, "C+", IF(H2&gt;=65, "C", IF(H2&gt;=60, "D+", IF(H2&gt;=55, "D", "E")))))))))</f>
        <v>A+</v>
      </c>
      <c r="J2" t="str">
        <f t="shared" ref="J2:J6" si="1">IF(H2&lt;50, "Failed", IF(H2&lt;60, "Third Division", IF(H2&lt;70, "Second Division", IF(H2&lt;80, "First Division", "Distinction"))))</f>
        <v>Distinction</v>
      </c>
    </row>
    <row r="3" spans="1:10" x14ac:dyDescent="0.25">
      <c r="A3" s="3" t="s">
        <v>8</v>
      </c>
      <c r="B3">
        <v>75</v>
      </c>
      <c r="C3">
        <v>89</v>
      </c>
      <c r="D3">
        <v>58</v>
      </c>
      <c r="E3">
        <v>90</v>
      </c>
      <c r="F3">
        <v>87</v>
      </c>
      <c r="G3">
        <f>SUM(Table2[[#This Row],[MATH]:[C.Programming]])</f>
        <v>399</v>
      </c>
      <c r="H3">
        <f>(Table2[[#This Row],[Total]]/500)*100</f>
        <v>79.800000000000011</v>
      </c>
      <c r="I3" t="str">
        <f t="shared" si="0"/>
        <v>B</v>
      </c>
      <c r="J3" t="str">
        <f t="shared" si="1"/>
        <v>First Division</v>
      </c>
    </row>
    <row r="4" spans="1:10" x14ac:dyDescent="0.25">
      <c r="A4" s="2" t="s">
        <v>9</v>
      </c>
      <c r="B4">
        <v>75</v>
      </c>
      <c r="C4">
        <v>89</v>
      </c>
      <c r="D4">
        <v>76</v>
      </c>
      <c r="E4">
        <v>90</v>
      </c>
      <c r="F4">
        <v>97</v>
      </c>
      <c r="G4">
        <f>SUM(Table2[[#This Row],[MATH]:[C.Programming]])</f>
        <v>427</v>
      </c>
      <c r="H4">
        <f>(Table2[[#This Row],[Total]]/500)*100</f>
        <v>85.399999999999991</v>
      </c>
      <c r="I4" t="str">
        <f t="shared" si="0"/>
        <v>A</v>
      </c>
      <c r="J4" t="str">
        <f t="shared" si="1"/>
        <v>Distinction</v>
      </c>
    </row>
    <row r="5" spans="1:10" x14ac:dyDescent="0.25">
      <c r="A5" s="3" t="s">
        <v>10</v>
      </c>
      <c r="B5">
        <v>85</v>
      </c>
      <c r="C5">
        <v>99</v>
      </c>
      <c r="D5">
        <v>97</v>
      </c>
      <c r="E5">
        <v>90</v>
      </c>
      <c r="F5">
        <v>57</v>
      </c>
      <c r="G5">
        <f>SUM(Table2[[#This Row],[MATH]:[C.Programming]])</f>
        <v>428</v>
      </c>
      <c r="H5">
        <f>(Table2[[#This Row],[Total]]/500)*100</f>
        <v>85.6</v>
      </c>
      <c r="I5" t="str">
        <f t="shared" si="0"/>
        <v>A</v>
      </c>
      <c r="J5" t="str">
        <f t="shared" si="1"/>
        <v>Distinction</v>
      </c>
    </row>
    <row r="6" spans="1:10" x14ac:dyDescent="0.25">
      <c r="A6" s="2" t="s">
        <v>11</v>
      </c>
      <c r="B6">
        <v>85</v>
      </c>
      <c r="C6">
        <v>53</v>
      </c>
      <c r="D6">
        <v>56</v>
      </c>
      <c r="E6">
        <v>90</v>
      </c>
      <c r="F6">
        <v>76</v>
      </c>
      <c r="G6">
        <f>SUM(Table2[[#This Row],[MATH]:[C.Programming]])</f>
        <v>360</v>
      </c>
      <c r="H6">
        <f>(Table2[[#This Row],[Total]]/500)*100</f>
        <v>72</v>
      </c>
      <c r="I6" t="str">
        <f t="shared" si="0"/>
        <v>C+</v>
      </c>
      <c r="J6" t="str">
        <f t="shared" si="1"/>
        <v>First Division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25E6-9A98-45C9-99FE-947F360E0FA4}">
  <dimension ref="B1:Q22"/>
  <sheetViews>
    <sheetView tabSelected="1" zoomScale="79" zoomScaleNormal="70" workbookViewId="0">
      <selection activeCell="D7" sqref="D7"/>
    </sheetView>
  </sheetViews>
  <sheetFormatPr defaultRowHeight="15" x14ac:dyDescent="0.25"/>
  <cols>
    <col min="2" max="2" width="8.7109375" customWidth="1"/>
    <col min="3" max="3" width="44" customWidth="1"/>
    <col min="4" max="4" width="24.7109375" customWidth="1"/>
    <col min="5" max="5" width="28.28515625" customWidth="1"/>
    <col min="6" max="6" width="20.85546875" customWidth="1"/>
  </cols>
  <sheetData>
    <row r="1" spans="2:17" ht="15.75" thickBot="1" x14ac:dyDescent="0.3">
      <c r="C1" s="26"/>
      <c r="D1" s="26"/>
      <c r="E1" s="26"/>
    </row>
    <row r="2" spans="2:17" ht="24" x14ac:dyDescent="0.4">
      <c r="C2" s="25" t="s">
        <v>38</v>
      </c>
      <c r="D2" s="24"/>
      <c r="E2" s="23"/>
      <c r="Q2" t="e">
        <f>Result!D6</f>
        <v>#N/A</v>
      </c>
    </row>
    <row r="3" spans="2:17" ht="35.450000000000003" customHeight="1" x14ac:dyDescent="0.25">
      <c r="C3" s="22" t="s">
        <v>37</v>
      </c>
      <c r="D3" s="21"/>
      <c r="E3" s="20"/>
    </row>
    <row r="4" spans="2:17" x14ac:dyDescent="0.25">
      <c r="C4" s="22" t="s">
        <v>36</v>
      </c>
      <c r="D4" s="21"/>
      <c r="E4" s="20"/>
    </row>
    <row r="5" spans="2:17" x14ac:dyDescent="0.25">
      <c r="C5" s="9"/>
      <c r="D5" s="14"/>
      <c r="E5" s="13"/>
    </row>
    <row r="6" spans="2:17" x14ac:dyDescent="0.25">
      <c r="C6" s="9" t="s">
        <v>35</v>
      </c>
      <c r="D6" s="14" t="e">
        <f>VLOOKUP(D8, [2]LIST!$A$1:R28, 2, FALSE)</f>
        <v>#N/A</v>
      </c>
      <c r="E6" s="13"/>
    </row>
    <row r="7" spans="2:17" ht="15.75" thickBot="1" x14ac:dyDescent="0.3">
      <c r="B7" s="15"/>
      <c r="C7" s="19" t="s">
        <v>34</v>
      </c>
      <c r="D7" s="18" t="e">
        <f>VLOOKUP(D8,Table1[#All], 8, FALSE)</f>
        <v>#REF!</v>
      </c>
      <c r="E7" s="17"/>
      <c r="F7" s="15"/>
      <c r="G7" s="15"/>
      <c r="H7" s="15"/>
      <c r="I7" s="15"/>
      <c r="J7" s="15"/>
      <c r="K7" s="15"/>
      <c r="L7" s="15"/>
      <c r="M7" s="15"/>
      <c r="N7" s="15"/>
    </row>
    <row r="8" spans="2:17" ht="16.5" thickTop="1" thickBot="1" x14ac:dyDescent="0.3">
      <c r="B8" s="15"/>
      <c r="C8" s="14" t="s">
        <v>33</v>
      </c>
      <c r="D8" s="16">
        <v>1</v>
      </c>
      <c r="E8" s="14"/>
      <c r="F8" s="15"/>
      <c r="G8" s="15"/>
      <c r="H8" s="15"/>
      <c r="I8" s="15"/>
      <c r="J8" s="15"/>
      <c r="K8" s="15"/>
      <c r="L8" s="15"/>
      <c r="M8" s="15"/>
      <c r="N8" s="15"/>
    </row>
    <row r="9" spans="2:17" ht="15.75" thickTop="1" x14ac:dyDescent="0.25">
      <c r="C9" s="9"/>
      <c r="D9" s="14"/>
      <c r="E9" s="13"/>
    </row>
    <row r="10" spans="2:17" x14ac:dyDescent="0.25">
      <c r="C10" s="12" t="s">
        <v>32</v>
      </c>
      <c r="D10" s="8">
        <v>4</v>
      </c>
      <c r="E10" s="7">
        <f ca="1">VLOOKUP(D8, [1]data!$A$1:R28, 9, FALSE)</f>
        <v>59</v>
      </c>
    </row>
    <row r="11" spans="2:17" x14ac:dyDescent="0.25">
      <c r="C11" s="12" t="s">
        <v>17</v>
      </c>
      <c r="D11" s="8">
        <v>4</v>
      </c>
      <c r="E11" s="7">
        <f ca="1">VLOOKUP(D8, [1]data!$A$1:R28, 10, FALSE)</f>
        <v>30</v>
      </c>
    </row>
    <row r="12" spans="2:17" x14ac:dyDescent="0.25">
      <c r="C12" s="12" t="s">
        <v>31</v>
      </c>
      <c r="D12" s="8">
        <v>4</v>
      </c>
      <c r="E12" s="7">
        <f ca="1">VLOOKUP(D8, [1]data!$A$1:R28, 11, FALSE)</f>
        <v>74</v>
      </c>
    </row>
    <row r="13" spans="2:17" x14ac:dyDescent="0.25">
      <c r="C13" s="12" t="s">
        <v>30</v>
      </c>
      <c r="D13" s="8">
        <v>4</v>
      </c>
      <c r="E13" s="7">
        <f ca="1">VLOOKUP(D8, [1]data!$A$1:R28, 12, FALSE)</f>
        <v>99</v>
      </c>
    </row>
    <row r="14" spans="2:17" x14ac:dyDescent="0.25">
      <c r="C14" s="12" t="s">
        <v>29</v>
      </c>
      <c r="D14" s="8">
        <v>4</v>
      </c>
      <c r="E14" s="7">
        <f ca="1">VLOOKUP(D8, [1]data!$A$1:R28, 13, FALSE)</f>
        <v>67</v>
      </c>
    </row>
    <row r="15" spans="2:17" x14ac:dyDescent="0.25">
      <c r="C15" s="12" t="s">
        <v>28</v>
      </c>
      <c r="D15" s="8">
        <v>4</v>
      </c>
      <c r="E15" s="7">
        <f ca="1">VLOOKUP(D8, [1]data!$A$1:R28, 9, FALSE)</f>
        <v>59</v>
      </c>
    </row>
    <row r="16" spans="2:17" x14ac:dyDescent="0.25">
      <c r="C16" s="12" t="s">
        <v>27</v>
      </c>
      <c r="D16" s="8">
        <f>SUM(D10:D15)</f>
        <v>24</v>
      </c>
      <c r="E16" s="7">
        <f ca="1">SUM(E10:E15)</f>
        <v>388</v>
      </c>
    </row>
    <row r="17" spans="3:5" x14ac:dyDescent="0.25">
      <c r="C17" s="9"/>
      <c r="D17" s="11"/>
      <c r="E17" s="10"/>
    </row>
    <row r="18" spans="3:5" x14ac:dyDescent="0.25">
      <c r="C18" s="9"/>
      <c r="D18" s="11"/>
      <c r="E18" s="10"/>
    </row>
    <row r="19" spans="3:5" x14ac:dyDescent="0.25">
      <c r="C19" s="9"/>
      <c r="D19" s="11"/>
      <c r="E19" s="10"/>
    </row>
    <row r="20" spans="3:5" x14ac:dyDescent="0.25">
      <c r="C20" s="9"/>
      <c r="D20" s="8" t="s">
        <v>23</v>
      </c>
      <c r="E20" s="7">
        <f ca="1">E16</f>
        <v>388</v>
      </c>
    </row>
    <row r="21" spans="3:5" x14ac:dyDescent="0.25">
      <c r="C21" s="9"/>
      <c r="D21" s="8" t="s">
        <v>25</v>
      </c>
      <c r="E21" s="7" t="str">
        <f ca="1">VLOOKUP(D8, [1]data!A1:R28, 17, FALSE)</f>
        <v>D+</v>
      </c>
    </row>
    <row r="22" spans="3:5" ht="15.75" thickBot="1" x14ac:dyDescent="0.3">
      <c r="C22" s="6"/>
      <c r="D22" s="5"/>
      <c r="E22" s="4"/>
    </row>
  </sheetData>
  <mergeCells count="3">
    <mergeCell ref="C2:E2"/>
    <mergeCell ref="C3:E3"/>
    <mergeCell ref="C4:E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DE5B-84EC-4EC7-BB3A-961D5A5B4F0C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MARKS</vt:lpstr>
      <vt:lpstr>Result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BHABIN</dc:creator>
  <cp:keywords/>
  <dc:description/>
  <cp:lastModifiedBy>BHABIN SAPKOTA</cp:lastModifiedBy>
  <cp:revision/>
  <dcterms:created xsi:type="dcterms:W3CDTF">2024-02-09T06:50:29Z</dcterms:created>
  <dcterms:modified xsi:type="dcterms:W3CDTF">2024-04-04T10:31:28Z</dcterms:modified>
  <cp:category/>
  <cp:contentStatus/>
</cp:coreProperties>
</file>