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waanant\Desktop\RAC_OUTPUT_09Dec2016\"/>
    </mc:Choice>
  </mc:AlternateContent>
  <bookViews>
    <workbookView xWindow="0" yWindow="0" windowWidth="20490" windowHeight="7530" firstSheet="1" activeTab="1"/>
  </bookViews>
  <sheets>
    <sheet name="RAC_BUCKET_2_DEV" sheetId="1" state="hidden" r:id="rId1"/>
    <sheet name="Training" sheetId="6" r:id="rId2"/>
    <sheet name="Training_KS" sheetId="4" r:id="rId3"/>
    <sheet name="RAC_BUCKET_2_TEST" sheetId="2" state="hidden" r:id="rId4"/>
    <sheet name="Test" sheetId="7" r:id="rId5"/>
    <sheet name="Test_KS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  <c r="F32" i="2"/>
  <c r="F31" i="2"/>
  <c r="F30" i="2"/>
  <c r="F29" i="2"/>
  <c r="F28" i="2"/>
  <c r="F27" i="2"/>
  <c r="F26" i="2"/>
  <c r="F25" i="2"/>
  <c r="F24" i="2"/>
  <c r="F23" i="2"/>
  <c r="F22" i="2"/>
  <c r="F21" i="2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E15" i="5"/>
  <c r="J13" i="5"/>
  <c r="G13" i="5"/>
  <c r="J12" i="5"/>
  <c r="G12" i="5"/>
  <c r="H12" i="5" s="1"/>
  <c r="J11" i="5"/>
  <c r="G11" i="5"/>
  <c r="H11" i="5" s="1"/>
  <c r="J10" i="5"/>
  <c r="G10" i="5"/>
  <c r="H10" i="5" s="1"/>
  <c r="J9" i="5"/>
  <c r="G9" i="5"/>
  <c r="J8" i="5"/>
  <c r="G8" i="5"/>
  <c r="H8" i="5" s="1"/>
  <c r="J7" i="5"/>
  <c r="G7" i="5"/>
  <c r="H7" i="5" s="1"/>
  <c r="J6" i="5"/>
  <c r="G6" i="5"/>
  <c r="H6" i="5" s="1"/>
  <c r="J5" i="5"/>
  <c r="G5" i="5"/>
  <c r="L4" i="5"/>
  <c r="K4" i="5"/>
  <c r="K5" i="5" s="1"/>
  <c r="J4" i="5"/>
  <c r="G4" i="5"/>
  <c r="H4" i="5" s="1"/>
  <c r="E15" i="4"/>
  <c r="J13" i="4"/>
  <c r="G13" i="4"/>
  <c r="H13" i="4" s="1"/>
  <c r="J12" i="4"/>
  <c r="G12" i="4"/>
  <c r="J11" i="4"/>
  <c r="G11" i="4"/>
  <c r="J10" i="4"/>
  <c r="G10" i="4"/>
  <c r="H10" i="4" s="1"/>
  <c r="J9" i="4"/>
  <c r="G9" i="4"/>
  <c r="H9" i="4" s="1"/>
  <c r="J8" i="4"/>
  <c r="G8" i="4"/>
  <c r="J7" i="4"/>
  <c r="G7" i="4"/>
  <c r="J6" i="4"/>
  <c r="G6" i="4"/>
  <c r="H6" i="4" s="1"/>
  <c r="J5" i="4"/>
  <c r="G5" i="4"/>
  <c r="H5" i="4" s="1"/>
  <c r="L4" i="4"/>
  <c r="L5" i="4" s="1"/>
  <c r="L6" i="4" s="1"/>
  <c r="L7" i="4" s="1"/>
  <c r="K4" i="4"/>
  <c r="J4" i="4"/>
  <c r="G4" i="4"/>
  <c r="F16" i="4" l="1"/>
  <c r="F16" i="5"/>
  <c r="H5" i="5"/>
  <c r="L5" i="5"/>
  <c r="K6" i="5"/>
  <c r="H9" i="5"/>
  <c r="H13" i="5"/>
  <c r="G14" i="5"/>
  <c r="I13" i="5" s="1"/>
  <c r="L8" i="4"/>
  <c r="H7" i="4"/>
  <c r="H11" i="4"/>
  <c r="H4" i="4"/>
  <c r="K5" i="4"/>
  <c r="H8" i="4"/>
  <c r="H12" i="4"/>
  <c r="G14" i="4"/>
  <c r="I11" i="4" s="1"/>
  <c r="I12" i="4" l="1"/>
  <c r="I4" i="4"/>
  <c r="G15" i="5"/>
  <c r="G16" i="5" s="1"/>
  <c r="H16" i="5" s="1"/>
  <c r="I10" i="5"/>
  <c r="I6" i="5"/>
  <c r="E16" i="5"/>
  <c r="I11" i="5"/>
  <c r="I7" i="5"/>
  <c r="I4" i="5"/>
  <c r="I12" i="5"/>
  <c r="I8" i="5"/>
  <c r="L6" i="5"/>
  <c r="K7" i="5"/>
  <c r="I9" i="5"/>
  <c r="I5" i="5"/>
  <c r="L9" i="4"/>
  <c r="I7" i="4"/>
  <c r="K6" i="4"/>
  <c r="I13" i="4"/>
  <c r="I10" i="4"/>
  <c r="E16" i="4"/>
  <c r="G15" i="4"/>
  <c r="G16" i="4" s="1"/>
  <c r="H16" i="4" s="1"/>
  <c r="I6" i="4"/>
  <c r="I9" i="4"/>
  <c r="I5" i="4"/>
  <c r="I8" i="4"/>
  <c r="L7" i="5" l="1"/>
  <c r="K8" i="5"/>
  <c r="K7" i="4"/>
  <c r="L10" i="4"/>
  <c r="K9" i="5" l="1"/>
  <c r="L8" i="5"/>
  <c r="L11" i="4"/>
  <c r="K8" i="4"/>
  <c r="L9" i="5" l="1"/>
  <c r="K10" i="5"/>
  <c r="K9" i="4"/>
  <c r="L12" i="4"/>
  <c r="K11" i="5" l="1"/>
  <c r="L10" i="5"/>
  <c r="L13" i="4"/>
  <c r="K10" i="4"/>
  <c r="L11" i="5" l="1"/>
  <c r="K12" i="5"/>
  <c r="K11" i="4"/>
  <c r="N4" i="4"/>
  <c r="N5" i="4"/>
  <c r="N13" i="4"/>
  <c r="N6" i="4"/>
  <c r="N7" i="4"/>
  <c r="N8" i="4"/>
  <c r="N9" i="4"/>
  <c r="N10" i="4"/>
  <c r="N11" i="4"/>
  <c r="N12" i="4"/>
  <c r="K13" i="5" l="1"/>
  <c r="M12" i="5" s="1"/>
  <c r="L12" i="5"/>
  <c r="K12" i="4"/>
  <c r="L13" i="5" l="1"/>
  <c r="M13" i="5"/>
  <c r="M5" i="5"/>
  <c r="M4" i="5"/>
  <c r="M6" i="5"/>
  <c r="M7" i="5"/>
  <c r="M8" i="5"/>
  <c r="M9" i="5"/>
  <c r="M10" i="5"/>
  <c r="M11" i="5"/>
  <c r="K13" i="4"/>
  <c r="N13" i="5" l="1"/>
  <c r="O13" i="5" s="1"/>
  <c r="N4" i="5"/>
  <c r="N5" i="5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O4" i="5"/>
  <c r="N12" i="5"/>
  <c r="O12" i="5" s="1"/>
  <c r="M13" i="4"/>
  <c r="O13" i="4" s="1"/>
  <c r="M4" i="4"/>
  <c r="O4" i="4" s="1"/>
  <c r="M5" i="4"/>
  <c r="O5" i="4" s="1"/>
  <c r="M6" i="4"/>
  <c r="O6" i="4" s="1"/>
  <c r="M7" i="4"/>
  <c r="O7" i="4" s="1"/>
  <c r="M8" i="4"/>
  <c r="O8" i="4" s="1"/>
  <c r="M9" i="4"/>
  <c r="O9" i="4" s="1"/>
  <c r="M10" i="4"/>
  <c r="O10" i="4" s="1"/>
  <c r="M11" i="4"/>
  <c r="O11" i="4" s="1"/>
  <c r="M12" i="4"/>
  <c r="O12" i="4" s="1"/>
</calcChain>
</file>

<file path=xl/sharedStrings.xml><?xml version="1.0" encoding="utf-8"?>
<sst xmlns="http://schemas.openxmlformats.org/spreadsheetml/2006/main" count="720" uniqueCount="222">
  <si>
    <t>Data Set</t>
  </si>
  <si>
    <t>WORK.FINAL_MODEL_DATA_70</t>
  </si>
  <si>
    <t>Response Variable</t>
  </si>
  <si>
    <t>TARGET_VARIABLE</t>
  </si>
  <si>
    <t>Number of Response Levels</t>
  </si>
  <si>
    <t>Model</t>
  </si>
  <si>
    <t>binary logit</t>
  </si>
  <si>
    <t>Optimization Technique</t>
  </si>
  <si>
    <t>Fisher's scoring</t>
  </si>
  <si>
    <t>Number of Observations Read</t>
  </si>
  <si>
    <t>Number of Observations Used</t>
  </si>
  <si>
    <t>Response Profile</t>
  </si>
  <si>
    <t>Ordered</t>
  </si>
  <si>
    <t>Total</t>
  </si>
  <si>
    <t>Value</t>
  </si>
  <si>
    <t>Frequency</t>
  </si>
  <si>
    <t>0 (Good)</t>
  </si>
  <si>
    <t>1 (Bad)</t>
  </si>
  <si>
    <t>Test</t>
  </si>
  <si>
    <t>Chi-Square</t>
  </si>
  <si>
    <t>DF</t>
  </si>
  <si>
    <t>Pr &gt; ChiSq</t>
  </si>
  <si>
    <t>&lt;.0001</t>
  </si>
  <si>
    <t>Wald</t>
  </si>
  <si>
    <t>Type 3 Analysis of Effects</t>
  </si>
  <si>
    <t>Effect</t>
  </si>
  <si>
    <t>Analysis of Maximum Likelihood Estimates</t>
  </si>
  <si>
    <t>Parameter</t>
  </si>
  <si>
    <t>Estimate</t>
  </si>
  <si>
    <t>Standard</t>
  </si>
  <si>
    <t>Error</t>
  </si>
  <si>
    <t>Intercept</t>
  </si>
  <si>
    <t>Odds Ratio Estimates</t>
  </si>
  <si>
    <t>Point Estimate</t>
  </si>
  <si>
    <t>95% Wald</t>
  </si>
  <si>
    <t>Confidence Limits</t>
  </si>
  <si>
    <t>Association of Predicted Probabilities and Observed Responses</t>
  </si>
  <si>
    <t>Percent Concordant</t>
  </si>
  <si>
    <t>Somers' D</t>
  </si>
  <si>
    <t>Percent Discordant</t>
  </si>
  <si>
    <t>Gamma</t>
  </si>
  <si>
    <t>Percent Tied</t>
  </si>
  <si>
    <t>Tau-a</t>
  </si>
  <si>
    <t>Pairs</t>
  </si>
  <si>
    <t>c</t>
  </si>
  <si>
    <t>Hosmer and Lemeshow Goodness-of-Fit</t>
  </si>
  <si>
    <t>Transunion_Fraud_Gro</t>
  </si>
  <si>
    <t>Good</t>
  </si>
  <si>
    <t>Bad</t>
  </si>
  <si>
    <t>Density_class_bin</t>
  </si>
  <si>
    <t>Agreement_Term_Bin</t>
  </si>
  <si>
    <t>Customer_age_Bin</t>
  </si>
  <si>
    <t>Total_Paid_Till_Curr</t>
  </si>
  <si>
    <t>Six_Months_Max_Del_B</t>
  </si>
  <si>
    <t>Telecheck_Group_Bin</t>
  </si>
  <si>
    <t>Matched_reference_co</t>
  </si>
  <si>
    <t>Customer_Vintage_bin</t>
  </si>
  <si>
    <t>LINE_ITEM_TELEVISION</t>
  </si>
  <si>
    <t>BUCKET_0_6MONTHS</t>
  </si>
  <si>
    <t>BUCKET_1_3MONTHS</t>
  </si>
  <si>
    <t>BUCKET_2_9MONTHS</t>
  </si>
  <si>
    <t>Density_class_bin 1 vs 4</t>
  </si>
  <si>
    <t>Density_class_bin 2 vs 4</t>
  </si>
  <si>
    <t>Density_class_bin 3 vs 4</t>
  </si>
  <si>
    <t>Agreement_Term_Bin 1 vs 9</t>
  </si>
  <si>
    <t>Agreement_Term_Bin 2 vs 9</t>
  </si>
  <si>
    <t>Agreement_Term_Bin 3 vs 9</t>
  </si>
  <si>
    <t>Agreement_Term_Bin 4 vs 9</t>
  </si>
  <si>
    <t>Agreement_Term_Bin 5 vs 9</t>
  </si>
  <si>
    <t>Agreement_Term_Bin 6 vs 9</t>
  </si>
  <si>
    <t>Agreement_Term_Bin 7 vs 9</t>
  </si>
  <si>
    <t>Agreement_Term_Bin 8 vs 9</t>
  </si>
  <si>
    <t>Customer_age_Bin 1 vs 9</t>
  </si>
  <si>
    <t>Customer_age_Bin 10 vs 9</t>
  </si>
  <si>
    <t>Customer_age_Bin 2 vs 9</t>
  </si>
  <si>
    <t>Customer_age_Bin 3 vs 9</t>
  </si>
  <si>
    <t>Customer_age_Bin 4 vs 9</t>
  </si>
  <si>
    <t>Customer_age_Bin 5 vs 9</t>
  </si>
  <si>
    <t>Customer_age_Bin 6 vs 9</t>
  </si>
  <si>
    <t>Customer_age_Bin 7 vs 9</t>
  </si>
  <si>
    <t>Customer_age_Bin 8 vs 9</t>
  </si>
  <si>
    <t>Total_Paid_Till_Curr 1 vs 9</t>
  </si>
  <si>
    <t>Total_Paid_Till_Curr 2 vs 9</t>
  </si>
  <si>
    <t>Total_Paid_Till_Curr 3 vs 9</t>
  </si>
  <si>
    <t>Total_Paid_Till_Curr 4 vs 9</t>
  </si>
  <si>
    <t>Total_Paid_Till_Curr 5 vs 9</t>
  </si>
  <si>
    <t>Total_Paid_Till_Curr 6 vs 9</t>
  </si>
  <si>
    <t>Total_Paid_Till_Curr 7 vs 9</t>
  </si>
  <si>
    <t>Total_Paid_Till_Curr 8 vs 9</t>
  </si>
  <si>
    <t>Six_Months_Max_Del_B 1 vs 2</t>
  </si>
  <si>
    <t>Telecheck_Group_Bin 1 vs 4</t>
  </si>
  <si>
    <t>Telecheck_Group_Bin 2 vs 4</t>
  </si>
  <si>
    <t>Telecheck_Group_Bin 3 vs 4</t>
  </si>
  <si>
    <t>Transunion_Fraud_Gro 1 vs 5</t>
  </si>
  <si>
    <t>Transunion_Fraud_Gro 2 vs 5</t>
  </si>
  <si>
    <t>Transunion_Fraud_Gro 3 vs 5</t>
  </si>
  <si>
    <t>Transunion_Fraud_Gro 4 vs 5</t>
  </si>
  <si>
    <t>Matched_reference_co 1 vs 5</t>
  </si>
  <si>
    <t>Matched_reference_co 2 vs 5</t>
  </si>
  <si>
    <t>Matched_reference_co 3 vs 5</t>
  </si>
  <si>
    <t>Matched_reference_co 4 vs 5</t>
  </si>
  <si>
    <t>Customer_Vintage_bin 1 vs 7</t>
  </si>
  <si>
    <t>Customer_Vintage_bin 2 vs 7</t>
  </si>
  <si>
    <t>Customer_Vintage_bin 3 vs 7</t>
  </si>
  <si>
    <t>Customer_Vintage_bin 4 vs 7</t>
  </si>
  <si>
    <t>Customer_Vintage_bin 5 vs 7</t>
  </si>
  <si>
    <t>Customer_Vintage_bin 6 vs 7</t>
  </si>
  <si>
    <t>LINE_ITEM_TELEVISION 0 vs 1</t>
  </si>
  <si>
    <t>Scoreband</t>
  </si>
  <si>
    <t>Minimum</t>
  </si>
  <si>
    <t>Maximum</t>
  </si>
  <si>
    <t>Variable prob)</t>
  </si>
  <si>
    <t xml:space="preserve">% Bad </t>
  </si>
  <si>
    <t>%Population</t>
  </si>
  <si>
    <t>Bad distribution</t>
  </si>
  <si>
    <t>Cum bad</t>
  </si>
  <si>
    <t>Cum good</t>
  </si>
  <si>
    <t>% Cum bad</t>
  </si>
  <si>
    <t>%Cum good</t>
  </si>
  <si>
    <t>Diff</t>
  </si>
  <si>
    <t>Total Paid Till Curr</t>
  </si>
  <si>
    <t>BUCKET 1 3MONTHS</t>
  </si>
  <si>
    <t>Six Months Max Del B</t>
  </si>
  <si>
    <t>Transunion Fraud Gro</t>
  </si>
  <si>
    <t>BUCKET 0 6MONTHS</t>
  </si>
  <si>
    <t>Matched reference co</t>
  </si>
  <si>
    <t>LINE ITEM TELEVISION</t>
  </si>
  <si>
    <t>BUCKET 2 9MONTHS</t>
  </si>
  <si>
    <t>Total Paid Till Current Month</t>
  </si>
  <si>
    <t>Customer Vintage</t>
  </si>
  <si>
    <t>Agreement Term</t>
  </si>
  <si>
    <t>Last 6 Months Max Delinqu</t>
  </si>
  <si>
    <t>Store Geo- Density Class</t>
  </si>
  <si>
    <t>Transunion Fraud Group</t>
  </si>
  <si>
    <t>Matched reference count</t>
  </si>
  <si>
    <t>Purchase Line Item- TV</t>
  </si>
  <si>
    <t>Telecheck Group</t>
  </si>
  <si>
    <t>Last 6 Months- Count of Bucket 0</t>
  </si>
  <si>
    <t>Last 6 Months- Count of Bucket 2</t>
  </si>
  <si>
    <t>Customer Age</t>
  </si>
  <si>
    <t>Last 3 Months- Count of Bucket 1</t>
  </si>
  <si>
    <t xml:space="preserve">Customer Vintage </t>
  </si>
  <si>
    <t xml:space="preserve">Customer age </t>
  </si>
  <si>
    <t xml:space="preserve">Agreement Term </t>
  </si>
  <si>
    <t xml:space="preserve">Density class </t>
  </si>
  <si>
    <t xml:space="preserve">Telecheck Group </t>
  </si>
  <si>
    <t>The SAS System</t>
  </si>
  <si>
    <t>The LOGISTIC Procedure</t>
  </si>
  <si>
    <t>Model Information</t>
  </si>
  <si>
    <t>RAC.MODEL_BUCKET_2_DEV</t>
  </si>
  <si>
    <t>Probability modeled is TARGET_VARIABLE='0'.</t>
  </si>
  <si>
    <t>Class Level Information</t>
  </si>
  <si>
    <t>Class</t>
  </si>
  <si>
    <t>Design Variables</t>
  </si>
  <si>
    <t>Total_Paid_Till_Curr_Mth_Pct_Bin</t>
  </si>
  <si>
    <t>Three_Months_Max_Del_Bin</t>
  </si>
  <si>
    <t>Matched_reference_count_Bin</t>
  </si>
  <si>
    <t>Total_AGreement_Amount_Bin</t>
  </si>
  <si>
    <t>Model Convergence Status</t>
  </si>
  <si>
    <t>Convergence criterion (GCONV=1E-8) satisfied.</t>
  </si>
  <si>
    <t>Model Fit Statistics</t>
  </si>
  <si>
    <t>Criterion</t>
  </si>
  <si>
    <t>Intercept Only</t>
  </si>
  <si>
    <t>Intercept and</t>
  </si>
  <si>
    <t>Covariates</t>
  </si>
  <si>
    <t>AIC</t>
  </si>
  <si>
    <t>SC</t>
  </si>
  <si>
    <t>-2 Log L</t>
  </si>
  <si>
    <t>100141.72</t>
  </si>
  <si>
    <t>Testing Global Null Hypothesis: BETA=0</t>
  </si>
  <si>
    <t>Likelihood Ratio</t>
  </si>
  <si>
    <t>Score</t>
  </si>
  <si>
    <t>Three_Months_Max_Del</t>
  </si>
  <si>
    <t>Total_AGreement_Amou</t>
  </si>
  <si>
    <t>BUCKET_0_3MONTHS</t>
  </si>
  <si>
    <t>Three_Months_Max_Del 1 vs 2</t>
  </si>
  <si>
    <t>Partition for the Hosmer and Lemeshow Test</t>
  </si>
  <si>
    <t>Group</t>
  </si>
  <si>
    <t>TARGET_VARIABLE = 0</t>
  </si>
  <si>
    <t>TARGET_VARIABLE = 1</t>
  </si>
  <si>
    <t>Observed</t>
  </si>
  <si>
    <t>Expected</t>
  </si>
  <si>
    <t>;</t>
  </si>
  <si>
    <t>to Change</t>
  </si>
  <si>
    <t>LINE_ITEM_TELEVISION_C</t>
  </si>
  <si>
    <t>LINE_ITEM_APPLIANCE_C</t>
  </si>
  <si>
    <t>LINE_ITEM_APPLIANCE_</t>
  </si>
  <si>
    <t>LINE_ITEM_APPLIANCE_ 0 vs 1</t>
  </si>
  <si>
    <t>CUSTOMER_VINTAGE_BIN_NEW</t>
  </si>
  <si>
    <t>NA</t>
  </si>
  <si>
    <t>CUSTOMER_VINTAGE_BIN</t>
  </si>
  <si>
    <t>Density_class_bin 1 vs 2</t>
  </si>
  <si>
    <t>Density_class_bin 3 vs 2</t>
  </si>
  <si>
    <t>Density_class_bin 4 vs 2</t>
  </si>
  <si>
    <t>Customer_age_Bin 1 vs 2</t>
  </si>
  <si>
    <t>Customer_age_Bin 3 vs 2</t>
  </si>
  <si>
    <t>Customer_age_Bin 4 vs 2</t>
  </si>
  <si>
    <t>Customer_age_Bin 5 vs 2</t>
  </si>
  <si>
    <t>Customer_age_Bin 6 vs 2</t>
  </si>
  <si>
    <t>Customer_age_Bin 7 vs 2</t>
  </si>
  <si>
    <t>Customer_age_Bin 8 vs 2</t>
  </si>
  <si>
    <t>Total_Paid_Till_Curr 1 vs 2</t>
  </si>
  <si>
    <t>Total_Paid_Till_Curr 10 vs 2</t>
  </si>
  <si>
    <t>Total_Paid_Till_Curr 3 vs 2</t>
  </si>
  <si>
    <t>Total_Paid_Till_Curr 4 vs 2</t>
  </si>
  <si>
    <t>Total_Paid_Till_Curr 5 vs 2</t>
  </si>
  <si>
    <t>Total_Paid_Till_Curr 6 vs 2</t>
  </si>
  <si>
    <t>Total_Paid_Till_Curr 7 vs 2</t>
  </si>
  <si>
    <t>Total_Paid_Till_Curr 8 vs 2</t>
  </si>
  <si>
    <t>Total_Paid_Till_Curr 9 vs 2</t>
  </si>
  <si>
    <t>Matched_reference_co 1 vs 2</t>
  </si>
  <si>
    <t>Matched_reference_co 3 vs 2</t>
  </si>
  <si>
    <t>Matched_reference_co 4 vs 2</t>
  </si>
  <si>
    <t>Total_AGreement_Amou 1 vs 2</t>
  </si>
  <si>
    <t>Total_AGreement_Amou 3 vs 2</t>
  </si>
  <si>
    <t>Total_AGreement_Amou 4 vs 2</t>
  </si>
  <si>
    <t>Total_AGreement_Amou 5 vs 2</t>
  </si>
  <si>
    <t>Total_AGreement_Amou 6 vs 2</t>
  </si>
  <si>
    <t>CUSTOMER_VINTAGE_BIN 1 vs 2</t>
  </si>
  <si>
    <t>CUSTOMER_VINTAGE_BIN 3 vs 2</t>
  </si>
  <si>
    <t>CUSTOMER_VINTAGE_BIN 4 vs 2</t>
  </si>
  <si>
    <t>CUSTOMER_VINTAGE_BIN NA vs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</si>
</sst>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rgb="FF11227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3A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BFE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1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/>
    <xf numFmtId="0" fontId="6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/>
    </xf>
    <xf numFmtId="0" fontId="8" fillId="0" borderId="1" xfId="0" applyFont="1" applyBorder="1"/>
    <xf numFmtId="9" fontId="8" fillId="0" borderId="1" xfId="2" applyFont="1" applyBorder="1"/>
    <xf numFmtId="0" fontId="0" fillId="0" borderId="0" xfId="0" applyBorder="1"/>
    <xf numFmtId="0" fontId="7" fillId="3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9" fontId="7" fillId="3" borderId="1" xfId="2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9" fillId="4" borderId="0" xfId="0" applyFont="1" applyFill="1" applyBorder="1" applyAlignment="1">
      <alignment horizontal="center" vertical="top" wrapText="1"/>
    </xf>
    <xf numFmtId="0" fontId="0" fillId="4" borderId="0" xfId="0" applyFill="1" applyBorder="1"/>
    <xf numFmtId="0" fontId="10" fillId="0" borderId="1" xfId="0" applyFont="1" applyBorder="1" applyAlignment="1">
      <alignment vertical="top" wrapText="1"/>
    </xf>
    <xf numFmtId="164" fontId="11" fillId="0" borderId="1" xfId="1" applyNumberFormat="1" applyFont="1" applyBorder="1"/>
    <xf numFmtId="0" fontId="0" fillId="0" borderId="1" xfId="0" applyBorder="1" applyAlignment="1">
      <alignment vertical="top" wrapText="1"/>
    </xf>
    <xf numFmtId="165" fontId="11" fillId="4" borderId="3" xfId="2" applyNumberFormat="1" applyFont="1" applyFill="1" applyBorder="1"/>
    <xf numFmtId="9" fontId="11" fillId="5" borderId="1" xfId="2" applyFont="1" applyFill="1" applyBorder="1"/>
    <xf numFmtId="10" fontId="11" fillId="5" borderId="1" xfId="2" applyNumberFormat="1" applyFont="1" applyFill="1" applyBorder="1"/>
    <xf numFmtId="164" fontId="11" fillId="5" borderId="1" xfId="1" applyNumberFormat="1" applyFont="1" applyFill="1" applyBorder="1"/>
    <xf numFmtId="165" fontId="11" fillId="5" borderId="1" xfId="2" applyNumberFormat="1" applyFont="1" applyFill="1" applyBorder="1"/>
    <xf numFmtId="0" fontId="0" fillId="4" borderId="0" xfId="0" applyFill="1" applyBorder="1" applyAlignment="1">
      <alignment vertical="top" wrapText="1"/>
    </xf>
    <xf numFmtId="0" fontId="12" fillId="4" borderId="0" xfId="0" applyFont="1" applyFill="1" applyBorder="1" applyAlignment="1">
      <alignment horizontal="center" vertical="top"/>
    </xf>
    <xf numFmtId="0" fontId="10" fillId="4" borderId="0" xfId="0" applyFont="1" applyFill="1" applyBorder="1" applyAlignment="1">
      <alignment vertical="top"/>
    </xf>
    <xf numFmtId="9" fontId="11" fillId="4" borderId="1" xfId="2" applyFont="1" applyFill="1" applyBorder="1"/>
    <xf numFmtId="10" fontId="11" fillId="4" borderId="1" xfId="2" applyNumberFormat="1" applyFont="1" applyFill="1" applyBorder="1"/>
    <xf numFmtId="164" fontId="11" fillId="4" borderId="1" xfId="1" applyNumberFormat="1" applyFont="1" applyFill="1" applyBorder="1"/>
    <xf numFmtId="165" fontId="11" fillId="4" borderId="1" xfId="2" applyNumberFormat="1" applyFont="1" applyFill="1" applyBorder="1"/>
    <xf numFmtId="9" fontId="11" fillId="0" borderId="1" xfId="2" applyFont="1" applyFill="1" applyBorder="1"/>
    <xf numFmtId="10" fontId="11" fillId="0" borderId="1" xfId="2" applyNumberFormat="1" applyFont="1" applyFill="1" applyBorder="1"/>
    <xf numFmtId="164" fontId="11" fillId="0" borderId="1" xfId="1" applyNumberFormat="1" applyFont="1" applyFill="1" applyBorder="1"/>
    <xf numFmtId="165" fontId="11" fillId="0" borderId="1" xfId="2" applyNumberFormat="1" applyFont="1" applyFill="1" applyBorder="1"/>
    <xf numFmtId="0" fontId="8" fillId="0" borderId="1" xfId="0" applyFont="1" applyBorder="1" applyAlignment="1">
      <alignment vertical="top" wrapText="1"/>
    </xf>
    <xf numFmtId="9" fontId="0" fillId="0" borderId="1" xfId="2" applyFont="1" applyBorder="1" applyAlignment="1">
      <alignment vertical="top" wrapText="1"/>
    </xf>
    <xf numFmtId="165" fontId="8" fillId="0" borderId="1" xfId="0" applyNumberFormat="1" applyFont="1" applyBorder="1" applyAlignment="1">
      <alignment vertical="top" wrapText="1"/>
    </xf>
    <xf numFmtId="9" fontId="8" fillId="0" borderId="1" xfId="2" applyFont="1" applyBorder="1" applyAlignment="1">
      <alignment vertical="top" wrapText="1"/>
    </xf>
    <xf numFmtId="0" fontId="0" fillId="0" borderId="1" xfId="0" applyBorder="1"/>
    <xf numFmtId="0" fontId="0" fillId="0" borderId="1" xfId="0" applyFill="1" applyBorder="1" applyAlignment="1">
      <alignment vertical="top" wrapText="1"/>
    </xf>
    <xf numFmtId="9" fontId="0" fillId="6" borderId="1" xfId="2" applyNumberFormat="1" applyFont="1" applyFill="1" applyBorder="1"/>
    <xf numFmtId="0" fontId="0" fillId="6" borderId="1" xfId="0" applyFill="1" applyBorder="1"/>
    <xf numFmtId="0" fontId="0" fillId="6" borderId="1" xfId="0" applyFill="1" applyBorder="1" applyAlignment="1">
      <alignment vertical="top" wrapText="1"/>
    </xf>
    <xf numFmtId="166" fontId="11" fillId="6" borderId="1" xfId="1" applyNumberFormat="1" applyFont="1" applyFill="1" applyBorder="1"/>
    <xf numFmtId="0" fontId="9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9" fillId="0" borderId="5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9" fillId="0" borderId="7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9" fontId="0" fillId="0" borderId="0" xfId="2" applyFont="1"/>
    <xf numFmtId="9" fontId="0" fillId="0" borderId="0" xfId="2" applyFont="1" applyAlignment="1"/>
    <xf numFmtId="0" fontId="9" fillId="0" borderId="0" xfId="0" applyFont="1" applyAlignment="1">
      <alignment horizontal="center" vertical="top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top"/>
    </xf>
    <xf numFmtId="0" fontId="6" fillId="7" borderId="0" xfId="0" applyFont="1" applyFill="1" applyAlignment="1">
      <alignment vertical="top"/>
    </xf>
    <xf numFmtId="0" fontId="13" fillId="7" borderId="0" xfId="0" applyFont="1" applyFill="1" applyAlignment="1">
      <alignment vertical="top"/>
    </xf>
    <xf numFmtId="0" fontId="11" fillId="0" borderId="1" xfId="1" applyNumberFormat="1" applyFont="1" applyBorder="1"/>
    <xf numFmtId="0" fontId="12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0" fontId="7" fillId="3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9" fillId="0" borderId="0" xfId="0" applyFont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23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 1 (30 to 59)</a:t>
            </a:r>
            <a:r>
              <a:rPr lang="en-US" baseline="0"/>
              <a:t> going delinquent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59774528907477E-2"/>
          <c:y val="0.16061248527679625"/>
          <c:w val="0.8826149480953086"/>
          <c:h val="0.609962994908321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3A0"/>
            </a:solidFill>
            <a:ln>
              <a:solidFill>
                <a:srgbClr val="0023A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RAC_BUCKET_2_DEV!$H$21:$H$33</c:f>
              <c:strCache>
                <c:ptCount val="13"/>
                <c:pt idx="0">
                  <c:v>Customer Vintage</c:v>
                </c:pt>
                <c:pt idx="1">
                  <c:v>Total Paid Till Current Month</c:v>
                </c:pt>
                <c:pt idx="2">
                  <c:v>Customer Age</c:v>
                </c:pt>
                <c:pt idx="3">
                  <c:v>Agreement Term</c:v>
                </c:pt>
                <c:pt idx="4">
                  <c:v>Last 3 Months- Count of Bucket 1</c:v>
                </c:pt>
                <c:pt idx="5">
                  <c:v>Last 6 Months Max Delinqu</c:v>
                </c:pt>
                <c:pt idx="6">
                  <c:v>Store Geo- Density Class</c:v>
                </c:pt>
                <c:pt idx="7">
                  <c:v>Transunion Fraud Group</c:v>
                </c:pt>
                <c:pt idx="8">
                  <c:v>Last 6 Months- Count of Bucket 0</c:v>
                </c:pt>
                <c:pt idx="9">
                  <c:v>Matched reference count</c:v>
                </c:pt>
                <c:pt idx="10">
                  <c:v>Purchase Line Item- TV</c:v>
                </c:pt>
                <c:pt idx="11">
                  <c:v>Telecheck Group</c:v>
                </c:pt>
                <c:pt idx="12">
                  <c:v>Last 6 Months- Count of Bucket 2</c:v>
                </c:pt>
              </c:strCache>
            </c:strRef>
          </c:cat>
          <c:val>
            <c:numRef>
              <c:f>RAC_BUCKET_2_DEV!$I$21:$I$33</c:f>
              <c:numCache>
                <c:formatCode>0%</c:formatCode>
                <c:ptCount val="13"/>
                <c:pt idx="0">
                  <c:v>0.44821436641425833</c:v>
                </c:pt>
                <c:pt idx="1">
                  <c:v>0.16754690592488541</c:v>
                </c:pt>
                <c:pt idx="2">
                  <c:v>0.10376634643539394</c:v>
                </c:pt>
                <c:pt idx="3">
                  <c:v>6.3607225489144381E-2</c:v>
                </c:pt>
                <c:pt idx="4">
                  <c:v>5.704513305382148E-2</c:v>
                </c:pt>
                <c:pt idx="5">
                  <c:v>2.9592425543501985E-2</c:v>
                </c:pt>
                <c:pt idx="6">
                  <c:v>2.6788296287301946E-2</c:v>
                </c:pt>
                <c:pt idx="7">
                  <c:v>2.4889573019704559E-2</c:v>
                </c:pt>
                <c:pt idx="8">
                  <c:v>2.1981440183001775E-2</c:v>
                </c:pt>
                <c:pt idx="9">
                  <c:v>1.9072393011633611E-2</c:v>
                </c:pt>
                <c:pt idx="10">
                  <c:v>1.7591465030960641E-2</c:v>
                </c:pt>
                <c:pt idx="11">
                  <c:v>1.2467780039002495E-2</c:v>
                </c:pt>
                <c:pt idx="12">
                  <c:v>7.4366495673893092E-3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3-43C6-A360-7BF5CF8DE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2897432"/>
        <c:axId val="542898088"/>
      </c:barChart>
      <c:catAx>
        <c:axId val="54289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8088"/>
        <c:crosses val="autoZero"/>
        <c:auto val="1"/>
        <c:lblAlgn val="ctr"/>
        <c:lblOffset val="100"/>
        <c:noMultiLvlLbl val="0"/>
      </c:catAx>
      <c:valAx>
        <c:axId val="54289808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Training_KS!$M$3</c:f>
              <c:strCache>
                <c:ptCount val="1"/>
                <c:pt idx="0">
                  <c:v>% Cum bad</c:v>
                </c:pt>
              </c:strCache>
            </c:strRef>
          </c:tx>
          <c:val>
            <c:numRef>
              <c:f>Training_KS!$M$4:$M$13</c:f>
              <c:numCache>
                <c:formatCode>0.0%</c:formatCode>
                <c:ptCount val="10"/>
                <c:pt idx="0">
                  <c:v>4.0794167829998451E-2</c:v>
                </c:pt>
                <c:pt idx="1">
                  <c:v>9.5238095238095233E-2</c:v>
                </c:pt>
                <c:pt idx="2">
                  <c:v>0.15854273305413372</c:v>
                </c:pt>
                <c:pt idx="3">
                  <c:v>0.23753296106716301</c:v>
                </c:pt>
                <c:pt idx="4">
                  <c:v>0.34136032263068095</c:v>
                </c:pt>
                <c:pt idx="5">
                  <c:v>0.46064060803474483</c:v>
                </c:pt>
                <c:pt idx="6">
                  <c:v>0.58585388552815265</c:v>
                </c:pt>
                <c:pt idx="7">
                  <c:v>0.71860943074298123</c:v>
                </c:pt>
                <c:pt idx="8">
                  <c:v>0.85574685900418801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C-4FA3-B02B-06F1B95942F2}"/>
            </c:ext>
          </c:extLst>
        </c:ser>
        <c:ser>
          <c:idx val="1"/>
          <c:order val="1"/>
          <c:tx>
            <c:strRef>
              <c:f>Training_KS!$N$3</c:f>
              <c:strCache>
                <c:ptCount val="1"/>
                <c:pt idx="0">
                  <c:v>%Cum good</c:v>
                </c:pt>
              </c:strCache>
            </c:strRef>
          </c:tx>
          <c:val>
            <c:numRef>
              <c:f>Training_KS!$N$4:$N$13</c:f>
              <c:numCache>
                <c:formatCode>0.0%</c:formatCode>
                <c:ptCount val="10"/>
                <c:pt idx="0">
                  <c:v>0.21500678017176436</c:v>
                </c:pt>
                <c:pt idx="1">
                  <c:v>0.40364622570438452</c:v>
                </c:pt>
                <c:pt idx="2">
                  <c:v>0.57477022751243034</c:v>
                </c:pt>
                <c:pt idx="3">
                  <c:v>0.71564712972728639</c:v>
                </c:pt>
                <c:pt idx="4">
                  <c:v>0.80834714479433478</c:v>
                </c:pt>
                <c:pt idx="5">
                  <c:v>0.87072472502636733</c:v>
                </c:pt>
                <c:pt idx="6">
                  <c:v>0.92180201898448089</c:v>
                </c:pt>
                <c:pt idx="7">
                  <c:v>0.95811360554467384</c:v>
                </c:pt>
                <c:pt idx="8">
                  <c:v>0.98598764502034053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C-4FA3-B02B-06F1B9594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242920"/>
        <c:axId val="450241352"/>
      </c:lineChart>
      <c:catAx>
        <c:axId val="45024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450241352"/>
        <c:crosses val="autoZero"/>
        <c:auto val="1"/>
        <c:lblAlgn val="ctr"/>
        <c:lblOffset val="100"/>
        <c:noMultiLvlLbl val="0"/>
      </c:catAx>
      <c:valAx>
        <c:axId val="45024135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50242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 1 (30 to 59)</a:t>
            </a:r>
            <a:r>
              <a:rPr lang="en-US" baseline="0"/>
              <a:t> going delinquent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59774528907477E-2"/>
          <c:y val="0.16061248527679625"/>
          <c:w val="0.8826149480953086"/>
          <c:h val="0.609962994908321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RAC_BUCKET_2_TEST!$I$21:$I$33</c:f>
              <c:strCache>
                <c:ptCount val="13"/>
                <c:pt idx="0">
                  <c:v>Customer Vintage </c:v>
                </c:pt>
                <c:pt idx="1">
                  <c:v>Total Paid Till Curr</c:v>
                </c:pt>
                <c:pt idx="2">
                  <c:v>Customer age </c:v>
                </c:pt>
                <c:pt idx="3">
                  <c:v>Agreement Term </c:v>
                </c:pt>
                <c:pt idx="4">
                  <c:v>BUCKET 1 3MONTHS</c:v>
                </c:pt>
                <c:pt idx="5">
                  <c:v>Six Months Max Del B</c:v>
                </c:pt>
                <c:pt idx="6">
                  <c:v>BUCKET 0 6MONTHS</c:v>
                </c:pt>
                <c:pt idx="7">
                  <c:v>Density class </c:v>
                </c:pt>
                <c:pt idx="8">
                  <c:v>Transunion Fraud Gro</c:v>
                </c:pt>
                <c:pt idx="9">
                  <c:v>Matched reference co</c:v>
                </c:pt>
                <c:pt idx="10">
                  <c:v>LINE ITEM TELEVISION</c:v>
                </c:pt>
                <c:pt idx="11">
                  <c:v>Telecheck Group </c:v>
                </c:pt>
                <c:pt idx="12">
                  <c:v>BUCKET 2 9MONTHS</c:v>
                </c:pt>
              </c:strCache>
            </c:strRef>
          </c:cat>
          <c:val>
            <c:numRef>
              <c:f>RAC_BUCKET_2_TEST!$J$21:$J$33</c:f>
              <c:numCache>
                <c:formatCode>0%</c:formatCode>
                <c:ptCount val="13"/>
                <c:pt idx="0">
                  <c:v>0.44962066554101038</c:v>
                </c:pt>
                <c:pt idx="1">
                  <c:v>0.17648329093341386</c:v>
                </c:pt>
                <c:pt idx="2">
                  <c:v>9.0021232698478074E-2</c:v>
                </c:pt>
                <c:pt idx="3">
                  <c:v>5.521690586446245E-2</c:v>
                </c:pt>
                <c:pt idx="4">
                  <c:v>5.2112901960594461E-2</c:v>
                </c:pt>
                <c:pt idx="5">
                  <c:v>3.3974951503532844E-2</c:v>
                </c:pt>
                <c:pt idx="6">
                  <c:v>2.8487604137724644E-2</c:v>
                </c:pt>
                <c:pt idx="7">
                  <c:v>2.7544505725561146E-2</c:v>
                </c:pt>
                <c:pt idx="8">
                  <c:v>2.4216264611704862E-2</c:v>
                </c:pt>
                <c:pt idx="9">
                  <c:v>2.2605370018385078E-2</c:v>
                </c:pt>
                <c:pt idx="10">
                  <c:v>1.701114410150131E-2</c:v>
                </c:pt>
                <c:pt idx="11">
                  <c:v>1.4949846006408373E-2</c:v>
                </c:pt>
                <c:pt idx="12">
                  <c:v>7.7553168972225471E-3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2-4F7D-A976-95149CAA7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2897432"/>
        <c:axId val="542898088"/>
      </c:barChart>
      <c:catAx>
        <c:axId val="54289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8088"/>
        <c:crosses val="autoZero"/>
        <c:auto val="1"/>
        <c:lblAlgn val="ctr"/>
        <c:lblOffset val="100"/>
        <c:noMultiLvlLbl val="0"/>
      </c:catAx>
      <c:valAx>
        <c:axId val="54289808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Test_KS!$M$3</c:f>
              <c:strCache>
                <c:ptCount val="1"/>
                <c:pt idx="0">
                  <c:v>% Cum bad</c:v>
                </c:pt>
              </c:strCache>
            </c:strRef>
          </c:tx>
          <c:val>
            <c:numRef>
              <c:f>Test_KS!$M$4:$M$13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5-41C2-905A-B2C2F0146DEE}"/>
            </c:ext>
          </c:extLst>
        </c:ser>
        <c:ser>
          <c:idx val="1"/>
          <c:order val="1"/>
          <c:tx>
            <c:strRef>
              <c:f>Test_KS!$N$3</c:f>
              <c:strCache>
                <c:ptCount val="1"/>
                <c:pt idx="0">
                  <c:v>%Cum good</c:v>
                </c:pt>
              </c:strCache>
            </c:strRef>
          </c:tx>
          <c:val>
            <c:numRef>
              <c:f>Test_KS!$N$4:$N$13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5-41C2-905A-B2C2F014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242920"/>
        <c:axId val="450241352"/>
      </c:lineChart>
      <c:catAx>
        <c:axId val="45024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450241352"/>
        <c:crosses val="autoZero"/>
        <c:auto val="1"/>
        <c:lblAlgn val="ctr"/>
        <c:lblOffset val="100"/>
        <c:noMultiLvlLbl val="0"/>
      </c:catAx>
      <c:valAx>
        <c:axId val="45024135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50242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19</xdr:row>
      <xdr:rowOff>180975</xdr:rowOff>
    </xdr:from>
    <xdr:to>
      <xdr:col>16</xdr:col>
      <xdr:colOff>228599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14</xdr:row>
      <xdr:rowOff>123825</xdr:rowOff>
    </xdr:from>
    <xdr:to>
      <xdr:col>17</xdr:col>
      <xdr:colOff>190500</xdr:colOff>
      <xdr:row>27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19</xdr:row>
      <xdr:rowOff>123825</xdr:rowOff>
    </xdr:from>
    <xdr:to>
      <xdr:col>15</xdr:col>
      <xdr:colOff>190500</xdr:colOff>
      <xdr:row>33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14</xdr:row>
      <xdr:rowOff>123825</xdr:rowOff>
    </xdr:from>
    <xdr:to>
      <xdr:col>17</xdr:col>
      <xdr:colOff>190500</xdr:colOff>
      <xdr:row>27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showGridLines="0" workbookViewId="0"/>
  </sheetViews>
  <sheetFormatPr defaultRowHeight="15" x14ac:dyDescent="0.25"/>
  <cols>
    <col min="2" max="2" width="35.42578125" customWidth="1"/>
    <col min="3" max="3" width="17.85546875" customWidth="1"/>
    <col min="8" max="8" width="18.5703125" customWidth="1"/>
  </cols>
  <sheetData>
    <row r="1" spans="1:4" x14ac:dyDescent="0.25">
      <c r="A1" t="s">
        <v>183</v>
      </c>
    </row>
    <row r="2" spans="1:4" x14ac:dyDescent="0.25">
      <c r="B2" s="74" t="s">
        <v>0</v>
      </c>
      <c r="C2" s="74" t="s">
        <v>1</v>
      </c>
    </row>
    <row r="3" spans="1:4" x14ac:dyDescent="0.25">
      <c r="B3" s="8" t="s">
        <v>2</v>
      </c>
      <c r="C3" s="1" t="s">
        <v>3</v>
      </c>
    </row>
    <row r="4" spans="1:4" x14ac:dyDescent="0.25">
      <c r="B4" s="8" t="s">
        <v>4</v>
      </c>
      <c r="C4" s="1">
        <v>2</v>
      </c>
    </row>
    <row r="5" spans="1:4" x14ac:dyDescent="0.25">
      <c r="B5" s="8" t="s">
        <v>5</v>
      </c>
      <c r="C5" s="1" t="s">
        <v>6</v>
      </c>
    </row>
    <row r="6" spans="1:4" x14ac:dyDescent="0.25">
      <c r="B6" s="8" t="s">
        <v>7</v>
      </c>
      <c r="C6" s="1" t="s">
        <v>8</v>
      </c>
    </row>
    <row r="8" spans="1:4" x14ac:dyDescent="0.25">
      <c r="B8" s="17" t="s">
        <v>9</v>
      </c>
      <c r="C8" s="1">
        <v>213382</v>
      </c>
      <c r="D8" s="2"/>
    </row>
    <row r="9" spans="1:4" x14ac:dyDescent="0.25">
      <c r="B9" s="17" t="s">
        <v>10</v>
      </c>
      <c r="C9" s="1">
        <v>213382</v>
      </c>
      <c r="D9" s="2"/>
    </row>
    <row r="10" spans="1:4" x14ac:dyDescent="0.25">
      <c r="B10" s="3"/>
      <c r="C10" s="2"/>
      <c r="D10" s="2"/>
    </row>
    <row r="11" spans="1:4" x14ac:dyDescent="0.25">
      <c r="B11" s="74" t="s">
        <v>11</v>
      </c>
      <c r="C11" s="74"/>
      <c r="D11" s="74"/>
    </row>
    <row r="12" spans="1:4" x14ac:dyDescent="0.25">
      <c r="B12" s="9" t="s">
        <v>12</v>
      </c>
      <c r="C12" s="74" t="s">
        <v>3</v>
      </c>
      <c r="D12" s="9" t="s">
        <v>13</v>
      </c>
    </row>
    <row r="13" spans="1:4" ht="22.5" x14ac:dyDescent="0.25">
      <c r="B13" s="9" t="s">
        <v>14</v>
      </c>
      <c r="C13" s="74"/>
      <c r="D13" s="9" t="s">
        <v>15</v>
      </c>
    </row>
    <row r="14" spans="1:4" x14ac:dyDescent="0.25">
      <c r="B14" s="4">
        <v>1</v>
      </c>
      <c r="C14" s="1" t="s">
        <v>16</v>
      </c>
      <c r="D14" s="1">
        <v>131240</v>
      </c>
    </row>
    <row r="15" spans="1:4" x14ac:dyDescent="0.25">
      <c r="B15" s="4">
        <v>2</v>
      </c>
      <c r="C15" s="1" t="s">
        <v>17</v>
      </c>
      <c r="D15" s="1">
        <v>82142</v>
      </c>
    </row>
    <row r="18" spans="2:9" x14ac:dyDescent="0.25">
      <c r="B18" s="74" t="s">
        <v>24</v>
      </c>
      <c r="C18" s="74"/>
      <c r="D18" s="74"/>
      <c r="E18" s="74"/>
    </row>
    <row r="19" spans="2:9" x14ac:dyDescent="0.25">
      <c r="B19" s="74" t="s">
        <v>25</v>
      </c>
      <c r="C19" s="74" t="s">
        <v>20</v>
      </c>
      <c r="D19" s="9" t="s">
        <v>23</v>
      </c>
      <c r="E19" s="74" t="s">
        <v>21</v>
      </c>
    </row>
    <row r="20" spans="2:9" ht="22.5" x14ac:dyDescent="0.25">
      <c r="B20" s="74"/>
      <c r="C20" s="74"/>
      <c r="D20" s="9" t="s">
        <v>19</v>
      </c>
      <c r="E20" s="74"/>
    </row>
    <row r="21" spans="2:9" x14ac:dyDescent="0.25">
      <c r="B21" s="5" t="s">
        <v>49</v>
      </c>
      <c r="C21" s="1">
        <v>3</v>
      </c>
      <c r="D21" s="6">
        <v>336.92849999999999</v>
      </c>
      <c r="E21" s="1" t="s">
        <v>22</v>
      </c>
      <c r="F21" s="64">
        <f>D21/SUM($D$21:$D$33)</f>
        <v>2.6788296287301946E-2</v>
      </c>
      <c r="H21" t="s">
        <v>129</v>
      </c>
      <c r="I21" s="64">
        <v>0.44821436641425833</v>
      </c>
    </row>
    <row r="22" spans="2:9" s="16" customFormat="1" x14ac:dyDescent="0.25">
      <c r="B22" s="5" t="s">
        <v>50</v>
      </c>
      <c r="C22" s="1">
        <v>8</v>
      </c>
      <c r="D22" s="6">
        <v>800.01679999999999</v>
      </c>
      <c r="E22" s="1" t="s">
        <v>22</v>
      </c>
      <c r="F22" s="64">
        <f t="shared" ref="F22:F33" si="0">D22/SUM($D$21:$D$33)</f>
        <v>6.3607225489144381E-2</v>
      </c>
      <c r="H22" s="16" t="s">
        <v>128</v>
      </c>
      <c r="I22" s="64">
        <v>0.16754690592488541</v>
      </c>
    </row>
    <row r="23" spans="2:9" s="16" customFormat="1" x14ac:dyDescent="0.25">
      <c r="B23" s="5" t="s">
        <v>51</v>
      </c>
      <c r="C23" s="1">
        <v>9</v>
      </c>
      <c r="D23" s="6">
        <v>1305.1161999999999</v>
      </c>
      <c r="E23" s="1" t="s">
        <v>22</v>
      </c>
      <c r="F23" s="64">
        <f t="shared" si="0"/>
        <v>0.10376634643539394</v>
      </c>
      <c r="H23" s="16" t="s">
        <v>139</v>
      </c>
      <c r="I23" s="64">
        <v>0.10376634643539394</v>
      </c>
    </row>
    <row r="24" spans="2:9" s="16" customFormat="1" x14ac:dyDescent="0.25">
      <c r="B24" s="5" t="s">
        <v>52</v>
      </c>
      <c r="C24" s="1">
        <v>8</v>
      </c>
      <c r="D24" s="6">
        <v>2107.3130999999998</v>
      </c>
      <c r="E24" s="1" t="s">
        <v>22</v>
      </c>
      <c r="F24" s="64">
        <f t="shared" si="0"/>
        <v>0.16754690592488541</v>
      </c>
      <c r="H24" s="16" t="s">
        <v>130</v>
      </c>
      <c r="I24" s="64">
        <v>6.3607225489144381E-2</v>
      </c>
    </row>
    <row r="25" spans="2:9" s="16" customFormat="1" x14ac:dyDescent="0.25">
      <c r="B25" s="5" t="s">
        <v>53</v>
      </c>
      <c r="C25" s="1">
        <v>1</v>
      </c>
      <c r="D25" s="6">
        <v>372.19729999999998</v>
      </c>
      <c r="E25" s="1" t="s">
        <v>22</v>
      </c>
      <c r="F25" s="64">
        <f t="shared" si="0"/>
        <v>2.9592425543501985E-2</v>
      </c>
      <c r="H25" s="16" t="s">
        <v>140</v>
      </c>
      <c r="I25" s="64">
        <v>5.704513305382148E-2</v>
      </c>
    </row>
    <row r="26" spans="2:9" s="16" customFormat="1" x14ac:dyDescent="0.25">
      <c r="B26" s="5" t="s">
        <v>54</v>
      </c>
      <c r="C26" s="1">
        <v>3</v>
      </c>
      <c r="D26" s="6">
        <v>156.81290000000001</v>
      </c>
      <c r="E26" s="1" t="s">
        <v>22</v>
      </c>
      <c r="F26" s="64">
        <f t="shared" si="0"/>
        <v>1.2467780039002495E-2</v>
      </c>
      <c r="H26" s="16" t="s">
        <v>131</v>
      </c>
      <c r="I26" s="64">
        <v>2.9592425543501985E-2</v>
      </c>
    </row>
    <row r="27" spans="2:9" s="16" customFormat="1" x14ac:dyDescent="0.25">
      <c r="B27" s="5" t="s">
        <v>46</v>
      </c>
      <c r="C27" s="1">
        <v>4</v>
      </c>
      <c r="D27" s="6">
        <v>313.04739999999998</v>
      </c>
      <c r="E27" s="1" t="s">
        <v>22</v>
      </c>
      <c r="F27" s="64">
        <f t="shared" si="0"/>
        <v>2.4889573019704559E-2</v>
      </c>
      <c r="H27" s="16" t="s">
        <v>132</v>
      </c>
      <c r="I27" s="64">
        <v>2.6788296287301946E-2</v>
      </c>
    </row>
    <row r="28" spans="2:9" s="16" customFormat="1" x14ac:dyDescent="0.25">
      <c r="B28" s="5" t="s">
        <v>55</v>
      </c>
      <c r="C28" s="1">
        <v>4</v>
      </c>
      <c r="D28" s="6">
        <v>239.88210000000001</v>
      </c>
      <c r="E28" s="1" t="s">
        <v>22</v>
      </c>
      <c r="F28" s="64">
        <f t="shared" si="0"/>
        <v>1.9072393011633611E-2</v>
      </c>
      <c r="H28" s="16" t="s">
        <v>133</v>
      </c>
      <c r="I28" s="64">
        <v>2.4889573019704559E-2</v>
      </c>
    </row>
    <row r="29" spans="2:9" s="16" customFormat="1" x14ac:dyDescent="0.25">
      <c r="B29" s="5" t="s">
        <v>56</v>
      </c>
      <c r="C29" s="1">
        <v>6</v>
      </c>
      <c r="D29" s="6">
        <v>5637.3945000000003</v>
      </c>
      <c r="E29" s="1" t="s">
        <v>22</v>
      </c>
      <c r="F29" s="64">
        <f t="shared" si="0"/>
        <v>0.44821436641425833</v>
      </c>
      <c r="H29" s="16" t="s">
        <v>137</v>
      </c>
      <c r="I29" s="64">
        <v>2.1981440183001775E-2</v>
      </c>
    </row>
    <row r="30" spans="2:9" s="16" customFormat="1" x14ac:dyDescent="0.25">
      <c r="B30" s="5" t="s">
        <v>57</v>
      </c>
      <c r="C30" s="1">
        <v>1</v>
      </c>
      <c r="D30" s="6">
        <v>221.25579999999999</v>
      </c>
      <c r="E30" s="1" t="s">
        <v>22</v>
      </c>
      <c r="F30" s="64">
        <f t="shared" si="0"/>
        <v>1.7591465030960641E-2</v>
      </c>
      <c r="H30" s="16" t="s">
        <v>134</v>
      </c>
      <c r="I30" s="64">
        <v>1.9072393011633611E-2</v>
      </c>
    </row>
    <row r="31" spans="2:9" s="16" customFormat="1" x14ac:dyDescent="0.25">
      <c r="B31" s="5" t="s">
        <v>58</v>
      </c>
      <c r="C31" s="1">
        <v>1</v>
      </c>
      <c r="D31" s="6">
        <v>276.47050000000002</v>
      </c>
      <c r="E31" s="1" t="s">
        <v>22</v>
      </c>
      <c r="F31" s="64">
        <f t="shared" si="0"/>
        <v>2.1981440183001775E-2</v>
      </c>
      <c r="H31" s="16" t="s">
        <v>135</v>
      </c>
      <c r="I31" s="64">
        <v>1.7591465030960641E-2</v>
      </c>
    </row>
    <row r="32" spans="2:9" s="16" customFormat="1" x14ac:dyDescent="0.25">
      <c r="B32" s="5" t="s">
        <v>59</v>
      </c>
      <c r="C32" s="1">
        <v>1</v>
      </c>
      <c r="D32" s="6">
        <v>717.48239999999998</v>
      </c>
      <c r="E32" s="1" t="s">
        <v>22</v>
      </c>
      <c r="F32" s="64">
        <f t="shared" si="0"/>
        <v>5.704513305382148E-2</v>
      </c>
      <c r="H32" s="16" t="s">
        <v>136</v>
      </c>
      <c r="I32" s="64">
        <v>1.2467780039002495E-2</v>
      </c>
    </row>
    <row r="33" spans="2:9" x14ac:dyDescent="0.25">
      <c r="B33" s="5" t="s">
        <v>60</v>
      </c>
      <c r="C33" s="1">
        <v>1</v>
      </c>
      <c r="D33" s="6">
        <v>93.534099999999995</v>
      </c>
      <c r="E33" s="1" t="s">
        <v>22</v>
      </c>
      <c r="F33" s="64">
        <f t="shared" si="0"/>
        <v>7.4366495673893092E-3</v>
      </c>
      <c r="H33" s="16" t="s">
        <v>138</v>
      </c>
      <c r="I33" s="64">
        <v>7.4366495673893092E-3</v>
      </c>
    </row>
    <row r="35" spans="2:9" x14ac:dyDescent="0.25">
      <c r="B35" s="74" t="s">
        <v>32</v>
      </c>
      <c r="C35" s="74"/>
      <c r="D35" s="74"/>
      <c r="E35" s="74"/>
    </row>
    <row r="36" spans="2:9" x14ac:dyDescent="0.25">
      <c r="B36" s="74" t="s">
        <v>25</v>
      </c>
      <c r="C36" s="74" t="s">
        <v>33</v>
      </c>
      <c r="D36" s="74" t="s">
        <v>34</v>
      </c>
      <c r="E36" s="74"/>
    </row>
    <row r="37" spans="2:9" x14ac:dyDescent="0.25">
      <c r="B37" s="74"/>
      <c r="C37" s="74"/>
      <c r="D37" s="74" t="s">
        <v>35</v>
      </c>
      <c r="E37" s="74"/>
    </row>
    <row r="38" spans="2:9" x14ac:dyDescent="0.25">
      <c r="B38" s="5" t="s">
        <v>61</v>
      </c>
      <c r="C38" s="1">
        <v>1.486</v>
      </c>
      <c r="D38" s="1">
        <v>1.4219999999999999</v>
      </c>
      <c r="E38" s="1">
        <v>1.5529999999999999</v>
      </c>
    </row>
    <row r="39" spans="2:9" s="16" customFormat="1" x14ac:dyDescent="0.25">
      <c r="B39" s="5" t="s">
        <v>62</v>
      </c>
      <c r="C39" s="1">
        <v>1.3420000000000001</v>
      </c>
      <c r="D39" s="1">
        <v>1.29</v>
      </c>
      <c r="E39" s="1">
        <v>1.397</v>
      </c>
    </row>
    <row r="40" spans="2:9" s="16" customFormat="1" x14ac:dyDescent="0.25">
      <c r="B40" s="5" t="s">
        <v>63</v>
      </c>
      <c r="C40" s="1">
        <v>1.2629999999999999</v>
      </c>
      <c r="D40" s="1">
        <v>1.2110000000000001</v>
      </c>
      <c r="E40" s="1">
        <v>1.3180000000000001</v>
      </c>
    </row>
    <row r="41" spans="2:9" s="16" customFormat="1" x14ac:dyDescent="0.25">
      <c r="B41" s="5" t="s">
        <v>64</v>
      </c>
      <c r="C41" s="1">
        <v>0.64300000000000002</v>
      </c>
      <c r="D41" s="1">
        <v>0.61799999999999999</v>
      </c>
      <c r="E41" s="1">
        <v>0.66900000000000004</v>
      </c>
    </row>
    <row r="42" spans="2:9" s="16" customFormat="1" x14ac:dyDescent="0.25">
      <c r="B42" s="5" t="s">
        <v>65</v>
      </c>
      <c r="C42" s="1">
        <v>0.70699999999999996</v>
      </c>
      <c r="D42" s="1">
        <v>0.68100000000000005</v>
      </c>
      <c r="E42" s="1">
        <v>0.73299999999999998</v>
      </c>
    </row>
    <row r="43" spans="2:9" s="16" customFormat="1" x14ac:dyDescent="0.25">
      <c r="B43" s="5" t="s">
        <v>66</v>
      </c>
      <c r="C43" s="1">
        <v>0.76300000000000001</v>
      </c>
      <c r="D43" s="1">
        <v>0.73699999999999999</v>
      </c>
      <c r="E43" s="1">
        <v>0.78900000000000003</v>
      </c>
    </row>
    <row r="44" spans="2:9" s="16" customFormat="1" x14ac:dyDescent="0.25">
      <c r="B44" s="5" t="s">
        <v>67</v>
      </c>
      <c r="C44" s="1">
        <v>0.89800000000000002</v>
      </c>
      <c r="D44" s="1">
        <v>0.85099999999999998</v>
      </c>
      <c r="E44" s="1">
        <v>0.94699999999999995</v>
      </c>
    </row>
    <row r="45" spans="2:9" s="16" customFormat="1" x14ac:dyDescent="0.25">
      <c r="B45" s="5" t="s">
        <v>68</v>
      </c>
      <c r="C45" s="1">
        <v>0.83399999999999996</v>
      </c>
      <c r="D45" s="1">
        <v>0.80700000000000005</v>
      </c>
      <c r="E45" s="1">
        <v>0.86199999999999999</v>
      </c>
    </row>
    <row r="46" spans="2:9" s="16" customFormat="1" x14ac:dyDescent="0.25">
      <c r="B46" s="5" t="s">
        <v>69</v>
      </c>
      <c r="C46" s="1">
        <v>0.92600000000000005</v>
      </c>
      <c r="D46" s="1">
        <v>0.89500000000000002</v>
      </c>
      <c r="E46" s="1">
        <v>0.95799999999999996</v>
      </c>
    </row>
    <row r="47" spans="2:9" s="16" customFormat="1" x14ac:dyDescent="0.25">
      <c r="B47" s="5" t="s">
        <v>70</v>
      </c>
      <c r="C47" s="1">
        <v>1.018</v>
      </c>
      <c r="D47" s="1">
        <v>0.97499999999999998</v>
      </c>
      <c r="E47" s="1">
        <v>1.0629999999999999</v>
      </c>
    </row>
    <row r="48" spans="2:9" s="16" customFormat="1" x14ac:dyDescent="0.25">
      <c r="B48" s="5" t="s">
        <v>71</v>
      </c>
      <c r="C48" s="1">
        <v>0.99199999999999999</v>
      </c>
      <c r="D48" s="1">
        <v>0.95399999999999996</v>
      </c>
      <c r="E48" s="1">
        <v>1.03</v>
      </c>
    </row>
    <row r="49" spans="2:5" s="16" customFormat="1" x14ac:dyDescent="0.25">
      <c r="B49" s="5" t="s">
        <v>72</v>
      </c>
      <c r="C49" s="1">
        <v>0.62</v>
      </c>
      <c r="D49" s="1">
        <v>0.59499999999999997</v>
      </c>
      <c r="E49" s="1">
        <v>0.64500000000000002</v>
      </c>
    </row>
    <row r="50" spans="2:5" s="16" customFormat="1" x14ac:dyDescent="0.25">
      <c r="B50" s="5" t="s">
        <v>73</v>
      </c>
      <c r="C50" s="1">
        <v>1.163</v>
      </c>
      <c r="D50" s="1">
        <v>1.113</v>
      </c>
      <c r="E50" s="1">
        <v>1.2150000000000001</v>
      </c>
    </row>
    <row r="51" spans="2:5" s="16" customFormat="1" x14ac:dyDescent="0.25">
      <c r="B51" s="5" t="s">
        <v>74</v>
      </c>
      <c r="C51" s="1">
        <v>0.70499999999999996</v>
      </c>
      <c r="D51" s="1">
        <v>0.67500000000000004</v>
      </c>
      <c r="E51" s="1">
        <v>0.73499999999999999</v>
      </c>
    </row>
    <row r="52" spans="2:5" s="16" customFormat="1" x14ac:dyDescent="0.25">
      <c r="B52" s="5" t="s">
        <v>75</v>
      </c>
      <c r="C52" s="1">
        <v>0.71799999999999997</v>
      </c>
      <c r="D52" s="1">
        <v>0.68799999999999994</v>
      </c>
      <c r="E52" s="1">
        <v>0.749</v>
      </c>
    </row>
    <row r="53" spans="2:5" s="16" customFormat="1" x14ac:dyDescent="0.25">
      <c r="B53" s="5" t="s">
        <v>76</v>
      </c>
      <c r="C53" s="1">
        <v>0.77200000000000002</v>
      </c>
      <c r="D53" s="1">
        <v>0.74299999999999999</v>
      </c>
      <c r="E53" s="1">
        <v>0.80300000000000005</v>
      </c>
    </row>
    <row r="54" spans="2:5" s="16" customFormat="1" x14ac:dyDescent="0.25">
      <c r="B54" s="5" t="s">
        <v>77</v>
      </c>
      <c r="C54" s="1">
        <v>0.81200000000000006</v>
      </c>
      <c r="D54" s="1">
        <v>0.77800000000000002</v>
      </c>
      <c r="E54" s="1">
        <v>0.84699999999999998</v>
      </c>
    </row>
    <row r="55" spans="2:5" s="16" customFormat="1" x14ac:dyDescent="0.25">
      <c r="B55" s="5" t="s">
        <v>78</v>
      </c>
      <c r="C55" s="1">
        <v>0.83199999999999996</v>
      </c>
      <c r="D55" s="1">
        <v>0.79600000000000004</v>
      </c>
      <c r="E55" s="1">
        <v>0.86799999999999999</v>
      </c>
    </row>
    <row r="56" spans="2:5" s="16" customFormat="1" x14ac:dyDescent="0.25">
      <c r="B56" s="5" t="s">
        <v>79</v>
      </c>
      <c r="C56" s="1">
        <v>0.89200000000000002</v>
      </c>
      <c r="D56" s="1">
        <v>0.85599999999999998</v>
      </c>
      <c r="E56" s="1">
        <v>0.92900000000000005</v>
      </c>
    </row>
    <row r="57" spans="2:5" s="16" customFormat="1" x14ac:dyDescent="0.25">
      <c r="B57" s="5" t="s">
        <v>80</v>
      </c>
      <c r="C57" s="1">
        <v>0.94699999999999995</v>
      </c>
      <c r="D57" s="1">
        <v>0.90700000000000003</v>
      </c>
      <c r="E57" s="1">
        <v>0.98899999999999999</v>
      </c>
    </row>
    <row r="58" spans="2:5" x14ac:dyDescent="0.25">
      <c r="B58" s="5" t="s">
        <v>81</v>
      </c>
      <c r="C58" s="1">
        <v>0.29099999999999998</v>
      </c>
      <c r="D58" s="1">
        <v>0.27400000000000002</v>
      </c>
      <c r="E58" s="1">
        <v>0.31</v>
      </c>
    </row>
    <row r="59" spans="2:5" x14ac:dyDescent="0.25">
      <c r="B59" s="5" t="s">
        <v>82</v>
      </c>
      <c r="C59" s="1">
        <v>0.47199999999999998</v>
      </c>
      <c r="D59" s="1">
        <v>0.44800000000000001</v>
      </c>
      <c r="E59" s="1">
        <v>0.497</v>
      </c>
    </row>
    <row r="60" spans="2:5" x14ac:dyDescent="0.25">
      <c r="B60" s="5" t="s">
        <v>83</v>
      </c>
      <c r="C60" s="1">
        <v>0.629</v>
      </c>
      <c r="D60" s="1">
        <v>0.6</v>
      </c>
      <c r="E60" s="1">
        <v>0.65900000000000003</v>
      </c>
    </row>
    <row r="61" spans="2:5" x14ac:dyDescent="0.25">
      <c r="B61" s="5" t="s">
        <v>84</v>
      </c>
      <c r="C61" s="1">
        <v>0.71299999999999997</v>
      </c>
      <c r="D61" s="1">
        <v>0.68200000000000005</v>
      </c>
      <c r="E61" s="1">
        <v>0.746</v>
      </c>
    </row>
    <row r="62" spans="2:5" x14ac:dyDescent="0.25">
      <c r="B62" s="5" t="s">
        <v>85</v>
      </c>
      <c r="C62" s="1">
        <v>0.79700000000000004</v>
      </c>
      <c r="D62" s="1">
        <v>0.76200000000000001</v>
      </c>
      <c r="E62" s="1">
        <v>0.83299999999999996</v>
      </c>
    </row>
    <row r="63" spans="2:5" x14ac:dyDescent="0.25">
      <c r="B63" s="5" t="s">
        <v>86</v>
      </c>
      <c r="C63" s="1">
        <v>0.90700000000000003</v>
      </c>
      <c r="D63" s="1">
        <v>0.86699999999999999</v>
      </c>
      <c r="E63" s="1">
        <v>0.94899999999999995</v>
      </c>
    </row>
    <row r="64" spans="2:5" x14ac:dyDescent="0.25">
      <c r="B64" s="5" t="s">
        <v>87</v>
      </c>
      <c r="C64" s="1">
        <v>0.91500000000000004</v>
      </c>
      <c r="D64" s="1">
        <v>0.875</v>
      </c>
      <c r="E64" s="1">
        <v>0.95699999999999996</v>
      </c>
    </row>
    <row r="65" spans="2:5" x14ac:dyDescent="0.25">
      <c r="B65" s="5" t="s">
        <v>88</v>
      </c>
      <c r="C65" s="1">
        <v>0.98099999999999998</v>
      </c>
      <c r="D65" s="1">
        <v>0.94299999999999995</v>
      </c>
      <c r="E65" s="1">
        <v>1.0189999999999999</v>
      </c>
    </row>
    <row r="66" spans="2:5" x14ac:dyDescent="0.25">
      <c r="B66" s="5" t="s">
        <v>89</v>
      </c>
      <c r="C66" s="1">
        <v>1.889</v>
      </c>
      <c r="D66" s="1">
        <v>1.7709999999999999</v>
      </c>
      <c r="E66" s="1">
        <v>2.0150000000000001</v>
      </c>
    </row>
    <row r="67" spans="2:5" x14ac:dyDescent="0.25">
      <c r="B67" s="5" t="s">
        <v>90</v>
      </c>
      <c r="C67" s="1">
        <v>1.2729999999999999</v>
      </c>
      <c r="D67" s="1">
        <v>1.2250000000000001</v>
      </c>
      <c r="E67" s="1">
        <v>1.3220000000000001</v>
      </c>
    </row>
    <row r="68" spans="2:5" x14ac:dyDescent="0.25">
      <c r="B68" s="5" t="s">
        <v>91</v>
      </c>
      <c r="C68" s="1">
        <v>1.111</v>
      </c>
      <c r="D68" s="1">
        <v>0.96699999999999997</v>
      </c>
      <c r="E68" s="1">
        <v>1.276</v>
      </c>
    </row>
    <row r="69" spans="2:5" x14ac:dyDescent="0.25">
      <c r="B69" s="5" t="s">
        <v>92</v>
      </c>
      <c r="C69" s="1">
        <v>1.0149999999999999</v>
      </c>
      <c r="D69" s="1">
        <v>0.99</v>
      </c>
      <c r="E69" s="1">
        <v>1.04</v>
      </c>
    </row>
    <row r="70" spans="2:5" x14ac:dyDescent="0.25">
      <c r="B70" s="5" t="s">
        <v>93</v>
      </c>
      <c r="C70" s="1">
        <v>1.111</v>
      </c>
      <c r="D70" s="1">
        <v>0.83499999999999996</v>
      </c>
      <c r="E70" s="1">
        <v>1.4770000000000001</v>
      </c>
    </row>
    <row r="71" spans="2:5" x14ac:dyDescent="0.25">
      <c r="B71" s="5" t="s">
        <v>94</v>
      </c>
      <c r="C71" s="1">
        <v>0.99299999999999999</v>
      </c>
      <c r="D71" s="1">
        <v>0.746</v>
      </c>
      <c r="E71" s="1">
        <v>1.321</v>
      </c>
    </row>
    <row r="72" spans="2:5" x14ac:dyDescent="0.25">
      <c r="B72" s="5" t="s">
        <v>95</v>
      </c>
      <c r="C72" s="1">
        <v>0.84</v>
      </c>
      <c r="D72" s="1">
        <v>0.63100000000000001</v>
      </c>
      <c r="E72" s="1">
        <v>1.1180000000000001</v>
      </c>
    </row>
    <row r="73" spans="2:5" x14ac:dyDescent="0.25">
      <c r="B73" s="5" t="s">
        <v>96</v>
      </c>
      <c r="C73" s="1">
        <v>0.92300000000000004</v>
      </c>
      <c r="D73" s="1">
        <v>0.69399999999999995</v>
      </c>
      <c r="E73" s="1">
        <v>1.228</v>
      </c>
    </row>
    <row r="74" spans="2:5" x14ac:dyDescent="0.25">
      <c r="B74" s="5" t="s">
        <v>97</v>
      </c>
      <c r="C74" s="1">
        <v>0.89500000000000002</v>
      </c>
      <c r="D74" s="1">
        <v>0.86899999999999999</v>
      </c>
      <c r="E74" s="1">
        <v>0.92100000000000004</v>
      </c>
    </row>
    <row r="75" spans="2:5" x14ac:dyDescent="0.25">
      <c r="B75" s="5" t="s">
        <v>98</v>
      </c>
      <c r="C75" s="1">
        <v>1.1000000000000001</v>
      </c>
      <c r="D75" s="1">
        <v>1.07</v>
      </c>
      <c r="E75" s="1">
        <v>1.131</v>
      </c>
    </row>
    <row r="76" spans="2:5" x14ac:dyDescent="0.25">
      <c r="B76" s="5" t="s">
        <v>99</v>
      </c>
      <c r="C76" s="1">
        <v>1.169</v>
      </c>
      <c r="D76" s="1">
        <v>1.123</v>
      </c>
      <c r="E76" s="1">
        <v>1.2170000000000001</v>
      </c>
    </row>
    <row r="77" spans="2:5" x14ac:dyDescent="0.25">
      <c r="B77" s="5" t="s">
        <v>100</v>
      </c>
      <c r="C77" s="1">
        <v>1.1850000000000001</v>
      </c>
      <c r="D77" s="1">
        <v>0.92400000000000004</v>
      </c>
      <c r="E77" s="1">
        <v>1.5209999999999999</v>
      </c>
    </row>
    <row r="78" spans="2:5" x14ac:dyDescent="0.25">
      <c r="B78" s="5" t="s">
        <v>101</v>
      </c>
      <c r="C78" s="1">
        <v>2.327</v>
      </c>
      <c r="D78" s="1">
        <v>2.2429999999999999</v>
      </c>
      <c r="E78" s="1">
        <v>2.415</v>
      </c>
    </row>
    <row r="79" spans="2:5" x14ac:dyDescent="0.25">
      <c r="B79" s="5" t="s">
        <v>102</v>
      </c>
      <c r="C79" s="1">
        <v>2.98</v>
      </c>
      <c r="D79" s="1">
        <v>2.8759999999999999</v>
      </c>
      <c r="E79" s="1">
        <v>3.0880000000000001</v>
      </c>
    </row>
    <row r="80" spans="2:5" x14ac:dyDescent="0.25">
      <c r="B80" s="5" t="s">
        <v>103</v>
      </c>
      <c r="C80" s="1">
        <v>2.5230000000000001</v>
      </c>
      <c r="D80" s="1">
        <v>2.419</v>
      </c>
      <c r="E80" s="1">
        <v>2.6309999999999998</v>
      </c>
    </row>
    <row r="81" spans="2:8" x14ac:dyDescent="0.25">
      <c r="B81" s="5" t="s">
        <v>104</v>
      </c>
      <c r="C81" s="1">
        <v>1.784</v>
      </c>
      <c r="D81" s="1">
        <v>1.706</v>
      </c>
      <c r="E81" s="1">
        <v>1.8660000000000001</v>
      </c>
    </row>
    <row r="82" spans="2:8" x14ac:dyDescent="0.25">
      <c r="B82" s="5" t="s">
        <v>105</v>
      </c>
      <c r="C82" s="1">
        <v>1.4790000000000001</v>
      </c>
      <c r="D82" s="1">
        <v>1.4219999999999999</v>
      </c>
      <c r="E82" s="1">
        <v>1.5389999999999999</v>
      </c>
    </row>
    <row r="83" spans="2:8" x14ac:dyDescent="0.25">
      <c r="B83" s="5" t="s">
        <v>106</v>
      </c>
      <c r="C83" s="1">
        <v>1.2729999999999999</v>
      </c>
      <c r="D83" s="1">
        <v>1.2210000000000001</v>
      </c>
      <c r="E83" s="1">
        <v>1.3280000000000001</v>
      </c>
    </row>
    <row r="84" spans="2:8" x14ac:dyDescent="0.25">
      <c r="B84" s="5" t="s">
        <v>107</v>
      </c>
      <c r="C84" s="1">
        <v>1.226</v>
      </c>
      <c r="D84" s="1">
        <v>1.1930000000000001</v>
      </c>
      <c r="E84" s="1">
        <v>1.2589999999999999</v>
      </c>
    </row>
    <row r="85" spans="2:8" x14ac:dyDescent="0.25">
      <c r="B85" s="5" t="s">
        <v>58</v>
      </c>
      <c r="C85" s="1">
        <v>0.90800000000000003</v>
      </c>
      <c r="D85" s="1">
        <v>0.89700000000000002</v>
      </c>
      <c r="E85" s="1">
        <v>0.91800000000000004</v>
      </c>
    </row>
    <row r="86" spans="2:8" x14ac:dyDescent="0.25">
      <c r="B86" s="5" t="s">
        <v>59</v>
      </c>
      <c r="C86" s="1">
        <v>1.33</v>
      </c>
      <c r="D86" s="1">
        <v>1.3029999999999999</v>
      </c>
      <c r="E86" s="1">
        <v>1.3580000000000001</v>
      </c>
    </row>
    <row r="87" spans="2:8" x14ac:dyDescent="0.25">
      <c r="B87" s="5" t="s">
        <v>60</v>
      </c>
      <c r="C87" s="1">
        <v>0.83899999999999997</v>
      </c>
      <c r="D87" s="1">
        <v>0.81</v>
      </c>
      <c r="E87" s="1">
        <v>0.86899999999999999</v>
      </c>
    </row>
    <row r="89" spans="2:8" ht="15" customHeight="1" x14ac:dyDescent="0.25">
      <c r="B89" s="74" t="s">
        <v>26</v>
      </c>
      <c r="C89" s="74"/>
      <c r="D89" s="74"/>
      <c r="E89" s="74"/>
      <c r="F89" s="74"/>
      <c r="G89" s="74"/>
      <c r="H89" s="74"/>
    </row>
    <row r="90" spans="2:8" x14ac:dyDescent="0.25">
      <c r="B90" s="74" t="s">
        <v>27</v>
      </c>
      <c r="C90" s="74"/>
      <c r="D90" s="74" t="s">
        <v>20</v>
      </c>
      <c r="E90" s="74" t="s">
        <v>28</v>
      </c>
      <c r="F90" s="9" t="s">
        <v>29</v>
      </c>
      <c r="G90" s="9" t="s">
        <v>23</v>
      </c>
      <c r="H90" s="74" t="s">
        <v>21</v>
      </c>
    </row>
    <row r="91" spans="2:8" ht="22.5" x14ac:dyDescent="0.25">
      <c r="B91" s="74"/>
      <c r="C91" s="74"/>
      <c r="D91" s="74"/>
      <c r="E91" s="74"/>
      <c r="F91" s="9" t="s">
        <v>30</v>
      </c>
      <c r="G91" s="9" t="s">
        <v>19</v>
      </c>
      <c r="H91" s="74"/>
    </row>
    <row r="92" spans="2:8" x14ac:dyDescent="0.25">
      <c r="B92" s="4" t="s">
        <v>31</v>
      </c>
      <c r="C92" s="4"/>
      <c r="D92" s="1">
        <v>1</v>
      </c>
      <c r="E92" s="7">
        <v>-0.85550000000000004</v>
      </c>
      <c r="F92" s="1">
        <v>0.157</v>
      </c>
      <c r="G92" s="1">
        <v>29.685099999999998</v>
      </c>
      <c r="H92" s="1" t="s">
        <v>22</v>
      </c>
    </row>
    <row r="93" spans="2:8" s="16" customFormat="1" x14ac:dyDescent="0.25">
      <c r="B93" s="4" t="s">
        <v>49</v>
      </c>
      <c r="C93" s="4">
        <v>1</v>
      </c>
      <c r="D93" s="1">
        <v>1</v>
      </c>
      <c r="E93" s="7">
        <v>0.39610000000000001</v>
      </c>
      <c r="F93" s="1">
        <v>2.2499999999999999E-2</v>
      </c>
      <c r="G93" s="1">
        <v>308.74509999999998</v>
      </c>
      <c r="H93" s="1" t="s">
        <v>22</v>
      </c>
    </row>
    <row r="94" spans="2:8" s="16" customFormat="1" x14ac:dyDescent="0.25">
      <c r="B94" s="4" t="s">
        <v>49</v>
      </c>
      <c r="C94" s="4">
        <v>2</v>
      </c>
      <c r="D94" s="1">
        <v>1</v>
      </c>
      <c r="E94" s="7">
        <v>0.2944</v>
      </c>
      <c r="F94" s="1">
        <v>2.0400000000000001E-2</v>
      </c>
      <c r="G94" s="1">
        <v>207.5924</v>
      </c>
      <c r="H94" s="1" t="s">
        <v>22</v>
      </c>
    </row>
    <row r="95" spans="2:8" s="16" customFormat="1" x14ac:dyDescent="0.25">
      <c r="B95" s="4" t="s">
        <v>49</v>
      </c>
      <c r="C95" s="4">
        <v>3</v>
      </c>
      <c r="D95" s="1">
        <v>1</v>
      </c>
      <c r="E95" s="7">
        <v>0.23380000000000001</v>
      </c>
      <c r="F95" s="1">
        <v>2.1600000000000001E-2</v>
      </c>
      <c r="G95" s="1">
        <v>117.4303</v>
      </c>
      <c r="H95" s="1" t="s">
        <v>22</v>
      </c>
    </row>
    <row r="96" spans="2:8" x14ac:dyDescent="0.25">
      <c r="B96" s="4" t="s">
        <v>50</v>
      </c>
      <c r="C96" s="4">
        <v>1</v>
      </c>
      <c r="D96" s="1">
        <v>1</v>
      </c>
      <c r="E96" s="7">
        <v>-0.442</v>
      </c>
      <c r="F96" s="1">
        <v>2.0400000000000001E-2</v>
      </c>
      <c r="G96" s="1">
        <v>471.40179999999998</v>
      </c>
      <c r="H96" s="1" t="s">
        <v>22</v>
      </c>
    </row>
    <row r="97" spans="2:8" x14ac:dyDescent="0.25">
      <c r="B97" s="4" t="s">
        <v>50</v>
      </c>
      <c r="C97" s="4">
        <v>2</v>
      </c>
      <c r="D97" s="1">
        <v>1</v>
      </c>
      <c r="E97" s="7">
        <v>-0.34689999999999999</v>
      </c>
      <c r="F97" s="1">
        <v>1.8800000000000001E-2</v>
      </c>
      <c r="G97" s="1">
        <v>339.2713</v>
      </c>
      <c r="H97" s="1" t="s">
        <v>22</v>
      </c>
    </row>
    <row r="98" spans="2:8" x14ac:dyDescent="0.25">
      <c r="B98" s="4" t="s">
        <v>50</v>
      </c>
      <c r="C98" s="4">
        <v>3</v>
      </c>
      <c r="D98" s="1">
        <v>1</v>
      </c>
      <c r="E98" s="7">
        <v>-0.27089999999999997</v>
      </c>
      <c r="F98" s="1">
        <v>1.7600000000000001E-2</v>
      </c>
      <c r="G98" s="1">
        <v>236.0342</v>
      </c>
      <c r="H98" s="1" t="s">
        <v>22</v>
      </c>
    </row>
    <row r="99" spans="2:8" x14ac:dyDescent="0.25">
      <c r="B99" s="4" t="s">
        <v>50</v>
      </c>
      <c r="C99" s="4">
        <v>4</v>
      </c>
      <c r="D99" s="1">
        <v>1</v>
      </c>
      <c r="E99" s="7">
        <v>-0.1075</v>
      </c>
      <c r="F99" s="1">
        <v>2.7199999999999998E-2</v>
      </c>
      <c r="G99" s="1">
        <v>15.575699999999999</v>
      </c>
      <c r="H99" s="1" t="s">
        <v>22</v>
      </c>
    </row>
    <row r="100" spans="2:8" x14ac:dyDescent="0.25">
      <c r="B100" s="4" t="s">
        <v>50</v>
      </c>
      <c r="C100" s="4">
        <v>5</v>
      </c>
      <c r="D100" s="1">
        <v>1</v>
      </c>
      <c r="E100" s="7">
        <v>-0.18110000000000001</v>
      </c>
      <c r="F100" s="1">
        <v>1.6799999999999999E-2</v>
      </c>
      <c r="G100" s="1">
        <v>115.5553</v>
      </c>
      <c r="H100" s="1" t="s">
        <v>22</v>
      </c>
    </row>
    <row r="101" spans="2:8" x14ac:dyDescent="0.25">
      <c r="B101" s="4" t="s">
        <v>50</v>
      </c>
      <c r="C101" s="4">
        <v>6</v>
      </c>
      <c r="D101" s="1">
        <v>1</v>
      </c>
      <c r="E101" s="7">
        <v>-7.6700000000000004E-2</v>
      </c>
      <c r="F101" s="1">
        <v>1.7299999999999999E-2</v>
      </c>
      <c r="G101" s="1">
        <v>19.585899999999999</v>
      </c>
      <c r="H101" s="1" t="s">
        <v>22</v>
      </c>
    </row>
    <row r="102" spans="2:8" x14ac:dyDescent="0.25">
      <c r="B102" s="4" t="s">
        <v>50</v>
      </c>
      <c r="C102" s="4">
        <v>7</v>
      </c>
      <c r="D102" s="1">
        <v>1</v>
      </c>
      <c r="E102" s="7">
        <v>1.7999999999999999E-2</v>
      </c>
      <c r="F102" s="1">
        <v>2.1999999999999999E-2</v>
      </c>
      <c r="G102" s="1">
        <v>0.66439999999999999</v>
      </c>
      <c r="H102" s="1">
        <v>0.41499999999999998</v>
      </c>
    </row>
    <row r="103" spans="2:8" x14ac:dyDescent="0.25">
      <c r="B103" s="4" t="s">
        <v>50</v>
      </c>
      <c r="C103" s="4">
        <v>8</v>
      </c>
      <c r="D103" s="1">
        <v>1</v>
      </c>
      <c r="E103" s="7">
        <v>-8.5400000000000007E-3</v>
      </c>
      <c r="F103" s="1">
        <v>1.95E-2</v>
      </c>
      <c r="G103" s="1">
        <v>0.19159999999999999</v>
      </c>
      <c r="H103" s="1">
        <v>0.66159999999999997</v>
      </c>
    </row>
    <row r="104" spans="2:8" x14ac:dyDescent="0.25">
      <c r="B104" s="4" t="s">
        <v>51</v>
      </c>
      <c r="C104" s="4">
        <v>1</v>
      </c>
      <c r="D104" s="1">
        <v>1</v>
      </c>
      <c r="E104" s="7">
        <v>-0.4788</v>
      </c>
      <c r="F104" s="1">
        <v>2.0400000000000001E-2</v>
      </c>
      <c r="G104" s="1">
        <v>552.24019999999996</v>
      </c>
      <c r="H104" s="1" t="s">
        <v>22</v>
      </c>
    </row>
    <row r="105" spans="2:8" x14ac:dyDescent="0.25">
      <c r="B105" s="4" t="s">
        <v>51</v>
      </c>
      <c r="C105" s="4">
        <v>10</v>
      </c>
      <c r="D105" s="1">
        <v>1</v>
      </c>
      <c r="E105" s="7">
        <v>0.15090000000000001</v>
      </c>
      <c r="F105" s="1">
        <v>2.23E-2</v>
      </c>
      <c r="G105" s="1">
        <v>45.656700000000001</v>
      </c>
      <c r="H105" s="1" t="s">
        <v>22</v>
      </c>
    </row>
    <row r="106" spans="2:8" x14ac:dyDescent="0.25">
      <c r="B106" s="4" t="s">
        <v>51</v>
      </c>
      <c r="C106" s="4">
        <v>2</v>
      </c>
      <c r="D106" s="1">
        <v>1</v>
      </c>
      <c r="E106" s="7">
        <v>-0.35</v>
      </c>
      <c r="F106" s="1">
        <v>2.18E-2</v>
      </c>
      <c r="G106" s="1">
        <v>258.4384</v>
      </c>
      <c r="H106" s="1" t="s">
        <v>22</v>
      </c>
    </row>
    <row r="107" spans="2:8" x14ac:dyDescent="0.25">
      <c r="B107" s="4" t="s">
        <v>51</v>
      </c>
      <c r="C107" s="4">
        <v>3</v>
      </c>
      <c r="D107" s="1">
        <v>1</v>
      </c>
      <c r="E107" s="7">
        <v>-0.33189999999999997</v>
      </c>
      <c r="F107" s="1">
        <v>2.1499999999999998E-2</v>
      </c>
      <c r="G107" s="1">
        <v>237.33699999999999</v>
      </c>
      <c r="H107" s="1" t="s">
        <v>22</v>
      </c>
    </row>
    <row r="108" spans="2:8" x14ac:dyDescent="0.25">
      <c r="B108" s="4" t="s">
        <v>51</v>
      </c>
      <c r="C108" s="4">
        <v>4</v>
      </c>
      <c r="D108" s="1">
        <v>1</v>
      </c>
      <c r="E108" s="7">
        <v>-0.25840000000000002</v>
      </c>
      <c r="F108" s="1">
        <v>0.02</v>
      </c>
      <c r="G108" s="1">
        <v>166.0615</v>
      </c>
      <c r="H108" s="1" t="s">
        <v>22</v>
      </c>
    </row>
    <row r="109" spans="2:8" x14ac:dyDescent="0.25">
      <c r="B109" s="4" t="s">
        <v>51</v>
      </c>
      <c r="C109" s="4">
        <v>5</v>
      </c>
      <c r="D109" s="1">
        <v>1</v>
      </c>
      <c r="E109" s="7">
        <v>-0.20849999999999999</v>
      </c>
      <c r="F109" s="1">
        <v>2.1600000000000001E-2</v>
      </c>
      <c r="G109" s="1">
        <v>93.304199999999994</v>
      </c>
      <c r="H109" s="1" t="s">
        <v>22</v>
      </c>
    </row>
    <row r="110" spans="2:8" x14ac:dyDescent="0.25">
      <c r="B110" s="4" t="s">
        <v>51</v>
      </c>
      <c r="C110" s="4">
        <v>6</v>
      </c>
      <c r="D110" s="1">
        <v>1</v>
      </c>
      <c r="E110" s="7">
        <v>-0.18429999999999999</v>
      </c>
      <c r="F110" s="1">
        <v>2.2100000000000002E-2</v>
      </c>
      <c r="G110" s="1">
        <v>69.551900000000003</v>
      </c>
      <c r="H110" s="1" t="s">
        <v>22</v>
      </c>
    </row>
    <row r="111" spans="2:8" x14ac:dyDescent="0.25">
      <c r="B111" s="4" t="s">
        <v>51</v>
      </c>
      <c r="C111" s="4">
        <v>7</v>
      </c>
      <c r="D111" s="1">
        <v>1</v>
      </c>
      <c r="E111" s="7">
        <v>-0.1142</v>
      </c>
      <c r="F111" s="1">
        <v>2.0799999999999999E-2</v>
      </c>
      <c r="G111" s="1">
        <v>30.0443</v>
      </c>
      <c r="H111" s="1" t="s">
        <v>22</v>
      </c>
    </row>
    <row r="112" spans="2:8" x14ac:dyDescent="0.25">
      <c r="B112" s="4" t="s">
        <v>51</v>
      </c>
      <c r="C112" s="4">
        <v>8</v>
      </c>
      <c r="D112" s="1">
        <v>1</v>
      </c>
      <c r="E112" s="7">
        <v>-5.4199999999999998E-2</v>
      </c>
      <c r="F112" s="1">
        <v>2.2100000000000002E-2</v>
      </c>
      <c r="G112" s="1">
        <v>6.0331999999999999</v>
      </c>
      <c r="H112" s="1">
        <v>1.4E-2</v>
      </c>
    </row>
    <row r="113" spans="2:8" x14ac:dyDescent="0.25">
      <c r="B113" s="4" t="s">
        <v>52</v>
      </c>
      <c r="C113" s="4">
        <v>1</v>
      </c>
      <c r="D113" s="1">
        <v>1</v>
      </c>
      <c r="E113" s="7">
        <v>-1.2334000000000001</v>
      </c>
      <c r="F113" s="1">
        <v>3.1399999999999997E-2</v>
      </c>
      <c r="G113" s="1">
        <v>1543.3195000000001</v>
      </c>
      <c r="H113" s="1" t="s">
        <v>22</v>
      </c>
    </row>
    <row r="114" spans="2:8" s="16" customFormat="1" x14ac:dyDescent="0.25">
      <c r="B114" s="4" t="s">
        <v>52</v>
      </c>
      <c r="C114" s="4">
        <v>2</v>
      </c>
      <c r="D114" s="1">
        <v>1</v>
      </c>
      <c r="E114" s="7">
        <v>-0.75049999999999994</v>
      </c>
      <c r="F114" s="1">
        <v>2.6499999999999999E-2</v>
      </c>
      <c r="G114" s="1">
        <v>802.06079999999997</v>
      </c>
      <c r="H114" s="1" t="s">
        <v>22</v>
      </c>
    </row>
    <row r="115" spans="2:8" s="16" customFormat="1" x14ac:dyDescent="0.25">
      <c r="B115" s="4" t="s">
        <v>52</v>
      </c>
      <c r="C115" s="4">
        <v>3</v>
      </c>
      <c r="D115" s="1">
        <v>1</v>
      </c>
      <c r="E115" s="7">
        <v>-0.4632</v>
      </c>
      <c r="F115" s="1">
        <v>2.3900000000000001E-2</v>
      </c>
      <c r="G115" s="1">
        <v>375.4479</v>
      </c>
      <c r="H115" s="1" t="s">
        <v>22</v>
      </c>
    </row>
    <row r="116" spans="2:8" s="16" customFormat="1" x14ac:dyDescent="0.25">
      <c r="B116" s="4" t="s">
        <v>52</v>
      </c>
      <c r="C116" s="4">
        <v>4</v>
      </c>
      <c r="D116" s="1">
        <v>1</v>
      </c>
      <c r="E116" s="7">
        <v>-0.33810000000000001</v>
      </c>
      <c r="F116" s="1">
        <v>2.3099999999999999E-2</v>
      </c>
      <c r="G116" s="1">
        <v>214.03819999999999</v>
      </c>
      <c r="H116" s="1" t="s">
        <v>22</v>
      </c>
    </row>
    <row r="117" spans="2:8" s="16" customFormat="1" x14ac:dyDescent="0.25">
      <c r="B117" s="4" t="s">
        <v>52</v>
      </c>
      <c r="C117" s="4">
        <v>5</v>
      </c>
      <c r="D117" s="1">
        <v>1</v>
      </c>
      <c r="E117" s="7">
        <v>-0.22739999999999999</v>
      </c>
      <c r="F117" s="1">
        <v>2.2800000000000001E-2</v>
      </c>
      <c r="G117" s="1">
        <v>99.228300000000004</v>
      </c>
      <c r="H117" s="1" t="s">
        <v>22</v>
      </c>
    </row>
    <row r="118" spans="2:8" s="16" customFormat="1" x14ac:dyDescent="0.25">
      <c r="B118" s="4" t="s">
        <v>52</v>
      </c>
      <c r="C118" s="4">
        <v>6</v>
      </c>
      <c r="D118" s="1">
        <v>1</v>
      </c>
      <c r="E118" s="7">
        <v>-9.7900000000000001E-2</v>
      </c>
      <c r="F118" s="1">
        <v>2.3E-2</v>
      </c>
      <c r="G118" s="1">
        <v>18.105499999999999</v>
      </c>
      <c r="H118" s="1" t="s">
        <v>22</v>
      </c>
    </row>
    <row r="119" spans="2:8" s="16" customFormat="1" x14ac:dyDescent="0.25">
      <c r="B119" s="4" t="s">
        <v>52</v>
      </c>
      <c r="C119" s="4">
        <v>7</v>
      </c>
      <c r="D119" s="1">
        <v>1</v>
      </c>
      <c r="E119" s="7">
        <v>-8.8400000000000006E-2</v>
      </c>
      <c r="F119" s="1">
        <v>2.2800000000000001E-2</v>
      </c>
      <c r="G119" s="1">
        <v>15.001799999999999</v>
      </c>
      <c r="H119" s="1">
        <v>1E-4</v>
      </c>
    </row>
    <row r="120" spans="2:8" x14ac:dyDescent="0.25">
      <c r="B120" s="4" t="s">
        <v>52</v>
      </c>
      <c r="C120" s="4">
        <v>8</v>
      </c>
      <c r="D120" s="1">
        <v>1</v>
      </c>
      <c r="E120" s="7">
        <v>-1.9699999999999999E-2</v>
      </c>
      <c r="F120" s="1">
        <v>1.9800000000000002E-2</v>
      </c>
      <c r="G120" s="1">
        <v>0.98929999999999996</v>
      </c>
      <c r="H120" s="1">
        <v>0.31990000000000002</v>
      </c>
    </row>
    <row r="121" spans="2:8" x14ac:dyDescent="0.25">
      <c r="B121" s="4" t="s">
        <v>53</v>
      </c>
      <c r="C121" s="4">
        <v>1</v>
      </c>
      <c r="D121" s="1">
        <v>1</v>
      </c>
      <c r="E121" s="7">
        <v>0.6361</v>
      </c>
      <c r="F121" s="1">
        <v>3.3000000000000002E-2</v>
      </c>
      <c r="G121" s="1">
        <v>372.19729999999998</v>
      </c>
      <c r="H121" s="1" t="s">
        <v>22</v>
      </c>
    </row>
    <row r="122" spans="2:8" x14ac:dyDescent="0.25">
      <c r="B122" s="4" t="s">
        <v>54</v>
      </c>
      <c r="C122" s="4">
        <v>1</v>
      </c>
      <c r="D122" s="1">
        <v>1</v>
      </c>
      <c r="E122" s="7">
        <v>0.24099999999999999</v>
      </c>
      <c r="F122" s="1">
        <v>1.95E-2</v>
      </c>
      <c r="G122" s="1">
        <v>153.1516</v>
      </c>
      <c r="H122" s="1" t="s">
        <v>22</v>
      </c>
    </row>
    <row r="123" spans="2:8" x14ac:dyDescent="0.25">
      <c r="B123" s="4" t="s">
        <v>54</v>
      </c>
      <c r="C123" s="4">
        <v>2</v>
      </c>
      <c r="D123" s="1">
        <v>1</v>
      </c>
      <c r="E123" s="7">
        <v>0.1048</v>
      </c>
      <c r="F123" s="1">
        <v>7.0800000000000002E-2</v>
      </c>
      <c r="G123" s="1">
        <v>2.1928999999999998</v>
      </c>
      <c r="H123" s="1">
        <v>0.1386</v>
      </c>
    </row>
    <row r="124" spans="2:8" x14ac:dyDescent="0.25">
      <c r="B124" s="4" t="s">
        <v>54</v>
      </c>
      <c r="C124" s="4">
        <v>3</v>
      </c>
      <c r="D124" s="1">
        <v>1</v>
      </c>
      <c r="E124" s="7">
        <v>1.4800000000000001E-2</v>
      </c>
      <c r="F124" s="1">
        <v>1.26E-2</v>
      </c>
      <c r="G124" s="1">
        <v>1.3703000000000001</v>
      </c>
      <c r="H124" s="1">
        <v>0.24179999999999999</v>
      </c>
    </row>
    <row r="125" spans="2:8" x14ac:dyDescent="0.25">
      <c r="B125" s="4" t="s">
        <v>46</v>
      </c>
      <c r="C125" s="4">
        <v>1</v>
      </c>
      <c r="D125" s="1">
        <v>1</v>
      </c>
      <c r="E125" s="7">
        <v>0.10489999999999999</v>
      </c>
      <c r="F125" s="1">
        <v>0.14560000000000001</v>
      </c>
      <c r="G125" s="1">
        <v>0.51900000000000002</v>
      </c>
      <c r="H125" s="1">
        <v>0.4713</v>
      </c>
    </row>
    <row r="126" spans="2:8" x14ac:dyDescent="0.25">
      <c r="B126" s="4" t="s">
        <v>46</v>
      </c>
      <c r="C126" s="4">
        <v>2</v>
      </c>
      <c r="D126" s="1">
        <v>1</v>
      </c>
      <c r="E126" s="7">
        <v>-7.4099999999999999E-3</v>
      </c>
      <c r="F126" s="1">
        <v>0.1457</v>
      </c>
      <c r="G126" s="1">
        <v>2.5999999999999999E-3</v>
      </c>
      <c r="H126" s="1">
        <v>0.95940000000000003</v>
      </c>
    </row>
    <row r="127" spans="2:8" x14ac:dyDescent="0.25">
      <c r="B127" s="4" t="s">
        <v>46</v>
      </c>
      <c r="C127" s="4">
        <v>3</v>
      </c>
      <c r="D127" s="1">
        <v>1</v>
      </c>
      <c r="E127" s="7">
        <v>-0.1739</v>
      </c>
      <c r="F127" s="1">
        <v>0.14580000000000001</v>
      </c>
      <c r="G127" s="1">
        <v>1.4225000000000001</v>
      </c>
      <c r="H127" s="1">
        <v>0.23300000000000001</v>
      </c>
    </row>
    <row r="128" spans="2:8" x14ac:dyDescent="0.25">
      <c r="B128" s="4" t="s">
        <v>46</v>
      </c>
      <c r="C128" s="4">
        <v>4</v>
      </c>
      <c r="D128" s="1">
        <v>1</v>
      </c>
      <c r="E128" s="7">
        <v>-7.9799999999999996E-2</v>
      </c>
      <c r="F128" s="1">
        <v>0.1457</v>
      </c>
      <c r="G128" s="1">
        <v>0.30020000000000002</v>
      </c>
      <c r="H128" s="1">
        <v>0.5837</v>
      </c>
    </row>
    <row r="129" spans="2:8" x14ac:dyDescent="0.25">
      <c r="B129" s="4" t="s">
        <v>55</v>
      </c>
      <c r="C129" s="4">
        <v>1</v>
      </c>
      <c r="D129" s="1">
        <v>1</v>
      </c>
      <c r="E129" s="7">
        <v>-0.1113</v>
      </c>
      <c r="F129" s="1">
        <v>1.47E-2</v>
      </c>
      <c r="G129" s="1">
        <v>57.01</v>
      </c>
      <c r="H129" s="1" t="s">
        <v>22</v>
      </c>
    </row>
    <row r="130" spans="2:8" x14ac:dyDescent="0.25">
      <c r="B130" s="4" t="s">
        <v>55</v>
      </c>
      <c r="C130" s="4">
        <v>2</v>
      </c>
      <c r="D130" s="1">
        <v>1</v>
      </c>
      <c r="E130" s="7">
        <v>9.5699999999999993E-2</v>
      </c>
      <c r="F130" s="1">
        <v>1.41E-2</v>
      </c>
      <c r="G130" s="1">
        <v>45.753300000000003</v>
      </c>
      <c r="H130" s="1" t="s">
        <v>22</v>
      </c>
    </row>
    <row r="131" spans="2:8" x14ac:dyDescent="0.25">
      <c r="B131" s="4" t="s">
        <v>55</v>
      </c>
      <c r="C131" s="4">
        <v>3</v>
      </c>
      <c r="D131" s="1">
        <v>1</v>
      </c>
      <c r="E131" s="7">
        <v>0.15590000000000001</v>
      </c>
      <c r="F131" s="1">
        <v>2.0500000000000001E-2</v>
      </c>
      <c r="G131" s="1">
        <v>58.011499999999998</v>
      </c>
      <c r="H131" s="1" t="s">
        <v>22</v>
      </c>
    </row>
    <row r="132" spans="2:8" x14ac:dyDescent="0.25">
      <c r="B132" s="4" t="s">
        <v>55</v>
      </c>
      <c r="C132" s="4">
        <v>4</v>
      </c>
      <c r="D132" s="1">
        <v>1</v>
      </c>
      <c r="E132" s="7">
        <v>0.1701</v>
      </c>
      <c r="F132" s="1">
        <v>0.1273</v>
      </c>
      <c r="G132" s="1">
        <v>1.7847999999999999</v>
      </c>
      <c r="H132" s="1">
        <v>0.18160000000000001</v>
      </c>
    </row>
    <row r="133" spans="2:8" x14ac:dyDescent="0.25">
      <c r="B133" s="4" t="s">
        <v>56</v>
      </c>
      <c r="C133" s="4">
        <v>1</v>
      </c>
      <c r="D133" s="1">
        <v>1</v>
      </c>
      <c r="E133" s="7">
        <v>0.84460000000000002</v>
      </c>
      <c r="F133" s="1">
        <v>1.8800000000000001E-2</v>
      </c>
      <c r="G133" s="1">
        <v>2008.9529</v>
      </c>
      <c r="H133" s="1" t="s">
        <v>22</v>
      </c>
    </row>
    <row r="134" spans="2:8" x14ac:dyDescent="0.25">
      <c r="B134" s="4" t="s">
        <v>56</v>
      </c>
      <c r="C134" s="4">
        <v>2</v>
      </c>
      <c r="D134" s="1">
        <v>1</v>
      </c>
      <c r="E134" s="7">
        <v>1.0919000000000001</v>
      </c>
      <c r="F134" s="1">
        <v>1.8200000000000001E-2</v>
      </c>
      <c r="G134" s="1">
        <v>3612.8553000000002</v>
      </c>
      <c r="H134" s="1" t="s">
        <v>22</v>
      </c>
    </row>
    <row r="135" spans="2:8" x14ac:dyDescent="0.25">
      <c r="B135" s="4" t="s">
        <v>56</v>
      </c>
      <c r="C135" s="4">
        <v>3</v>
      </c>
      <c r="D135" s="1">
        <v>1</v>
      </c>
      <c r="E135" s="7">
        <v>0.9254</v>
      </c>
      <c r="F135" s="1">
        <v>2.1399999999999999E-2</v>
      </c>
      <c r="G135" s="1">
        <v>1862.4084</v>
      </c>
      <c r="H135" s="1" t="s">
        <v>22</v>
      </c>
    </row>
    <row r="136" spans="2:8" x14ac:dyDescent="0.25">
      <c r="B136" s="4" t="s">
        <v>56</v>
      </c>
      <c r="C136" s="4">
        <v>4</v>
      </c>
      <c r="D136" s="1">
        <v>1</v>
      </c>
      <c r="E136" s="7">
        <v>0.57879999999999998</v>
      </c>
      <c r="F136" s="1">
        <v>2.29E-2</v>
      </c>
      <c r="G136" s="1">
        <v>640.81569999999999</v>
      </c>
      <c r="H136" s="1" t="s">
        <v>22</v>
      </c>
    </row>
    <row r="137" spans="2:8" x14ac:dyDescent="0.25">
      <c r="B137" s="4" t="s">
        <v>56</v>
      </c>
      <c r="C137" s="4">
        <v>5</v>
      </c>
      <c r="D137" s="1">
        <v>1</v>
      </c>
      <c r="E137" s="7">
        <v>0.39150000000000001</v>
      </c>
      <c r="F137" s="1">
        <v>2.0199999999999999E-2</v>
      </c>
      <c r="G137" s="1">
        <v>377.06349999999998</v>
      </c>
      <c r="H137" s="1" t="s">
        <v>22</v>
      </c>
    </row>
    <row r="138" spans="2:8" x14ac:dyDescent="0.25">
      <c r="B138" s="4" t="s">
        <v>56</v>
      </c>
      <c r="C138" s="4">
        <v>6</v>
      </c>
      <c r="D138" s="1">
        <v>1</v>
      </c>
      <c r="E138" s="7">
        <v>0.24179999999999999</v>
      </c>
      <c r="F138" s="1">
        <v>2.1499999999999998E-2</v>
      </c>
      <c r="G138" s="1">
        <v>126.697</v>
      </c>
      <c r="H138" s="1" t="s">
        <v>22</v>
      </c>
    </row>
    <row r="139" spans="2:8" x14ac:dyDescent="0.25">
      <c r="B139" s="4" t="s">
        <v>57</v>
      </c>
      <c r="C139" s="4">
        <v>0</v>
      </c>
      <c r="D139" s="1">
        <v>1</v>
      </c>
      <c r="E139" s="7">
        <v>0.20369999999999999</v>
      </c>
      <c r="F139" s="1">
        <v>1.37E-2</v>
      </c>
      <c r="G139" s="1">
        <v>221.25579999999999</v>
      </c>
      <c r="H139" s="1" t="s">
        <v>22</v>
      </c>
    </row>
    <row r="140" spans="2:8" x14ac:dyDescent="0.25">
      <c r="B140" s="4" t="s">
        <v>58</v>
      </c>
      <c r="C140" s="4"/>
      <c r="D140" s="1">
        <v>1</v>
      </c>
      <c r="E140" s="7">
        <v>-9.69E-2</v>
      </c>
      <c r="F140" s="1">
        <v>5.8300000000000001E-3</v>
      </c>
      <c r="G140" s="1">
        <v>276.47050000000002</v>
      </c>
      <c r="H140" s="1" t="s">
        <v>22</v>
      </c>
    </row>
    <row r="141" spans="2:8" x14ac:dyDescent="0.25">
      <c r="B141" s="4" t="s">
        <v>59</v>
      </c>
      <c r="C141" s="4"/>
      <c r="D141" s="1">
        <v>1</v>
      </c>
      <c r="E141" s="7">
        <v>0.28520000000000001</v>
      </c>
      <c r="F141" s="1">
        <v>1.06E-2</v>
      </c>
      <c r="G141" s="1">
        <v>717.48239999999998</v>
      </c>
      <c r="H141" s="1" t="s">
        <v>22</v>
      </c>
    </row>
    <row r="142" spans="2:8" x14ac:dyDescent="0.25">
      <c r="B142" s="4" t="s">
        <v>60</v>
      </c>
      <c r="C142" s="4"/>
      <c r="D142" s="1">
        <v>1</v>
      </c>
      <c r="E142" s="7">
        <v>-0.17560000000000001</v>
      </c>
      <c r="F142" s="1">
        <v>1.8200000000000001E-2</v>
      </c>
      <c r="G142" s="1">
        <v>93.534099999999995</v>
      </c>
      <c r="H142" s="1" t="s">
        <v>22</v>
      </c>
    </row>
    <row r="144" spans="2:8" x14ac:dyDescent="0.25">
      <c r="B144" s="74" t="s">
        <v>36</v>
      </c>
      <c r="C144" s="74"/>
      <c r="D144" s="74"/>
      <c r="E144" s="74"/>
    </row>
    <row r="145" spans="2:5" x14ac:dyDescent="0.25">
      <c r="B145" s="4" t="s">
        <v>37</v>
      </c>
      <c r="C145" s="1">
        <v>70.8</v>
      </c>
      <c r="D145" s="4" t="s">
        <v>38</v>
      </c>
      <c r="E145" s="1">
        <v>0.41599999999999998</v>
      </c>
    </row>
    <row r="146" spans="2:5" x14ac:dyDescent="0.25">
      <c r="B146" s="4" t="s">
        <v>39</v>
      </c>
      <c r="C146" s="1">
        <v>29.2</v>
      </c>
      <c r="D146" s="4" t="s">
        <v>40</v>
      </c>
      <c r="E146" s="1">
        <v>0.41599999999999998</v>
      </c>
    </row>
    <row r="147" spans="2:5" x14ac:dyDescent="0.25">
      <c r="B147" s="4" t="s">
        <v>41</v>
      </c>
      <c r="C147" s="1">
        <v>0</v>
      </c>
      <c r="D147" s="4" t="s">
        <v>42</v>
      </c>
      <c r="E147" s="1">
        <v>0.19700000000000001</v>
      </c>
    </row>
    <row r="148" spans="2:5" x14ac:dyDescent="0.25">
      <c r="B148" s="4" t="s">
        <v>43</v>
      </c>
      <c r="C148" s="1">
        <v>10780316080</v>
      </c>
      <c r="D148" s="4" t="s">
        <v>44</v>
      </c>
      <c r="E148" s="1">
        <v>0.70799999999999996</v>
      </c>
    </row>
    <row r="150" spans="2:5" x14ac:dyDescent="0.25">
      <c r="B150" s="74" t="s">
        <v>45</v>
      </c>
      <c r="C150" s="74"/>
      <c r="D150" s="74"/>
    </row>
    <row r="151" spans="2:5" x14ac:dyDescent="0.25">
      <c r="B151" s="74" t="s">
        <v>18</v>
      </c>
      <c r="C151" s="74"/>
      <c r="D151" s="74"/>
    </row>
    <row r="152" spans="2:5" x14ac:dyDescent="0.25">
      <c r="B152" s="9" t="s">
        <v>19</v>
      </c>
      <c r="C152" s="9" t="s">
        <v>20</v>
      </c>
      <c r="D152" s="9" t="s">
        <v>21</v>
      </c>
    </row>
    <row r="153" spans="2:5" x14ac:dyDescent="0.25">
      <c r="B153" s="1">
        <v>654.64729999999997</v>
      </c>
      <c r="C153" s="1">
        <v>8</v>
      </c>
      <c r="D153" s="1" t="s">
        <v>22</v>
      </c>
    </row>
  </sheetData>
  <sortState ref="H21:I33">
    <sortCondition descending="1" ref="I21:I33"/>
  </sortState>
  <mergeCells count="21">
    <mergeCell ref="B144:E144"/>
    <mergeCell ref="B150:D150"/>
    <mergeCell ref="B151:D151"/>
    <mergeCell ref="B35:E35"/>
    <mergeCell ref="B36:B37"/>
    <mergeCell ref="C36:C37"/>
    <mergeCell ref="D36:E36"/>
    <mergeCell ref="D37:E37"/>
    <mergeCell ref="B89:H89"/>
    <mergeCell ref="B90:B91"/>
    <mergeCell ref="C90:C91"/>
    <mergeCell ref="D90:D91"/>
    <mergeCell ref="E90:E91"/>
    <mergeCell ref="H90:H91"/>
    <mergeCell ref="B19:B20"/>
    <mergeCell ref="C19:C20"/>
    <mergeCell ref="E19:E20"/>
    <mergeCell ref="B18:E18"/>
    <mergeCell ref="B2:C2"/>
    <mergeCell ref="B11:D11"/>
    <mergeCell ref="C12:C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5"/>
  <sheetViews>
    <sheetView tabSelected="1" topLeftCell="A186" workbookViewId="0">
      <selection activeCell="C205" sqref="C205"/>
    </sheetView>
  </sheetViews>
  <sheetFormatPr defaultRowHeight="15" x14ac:dyDescent="0.25"/>
  <cols>
    <col min="1" max="1" width="46.85546875" style="15" bestFit="1" customWidth="1"/>
    <col min="2" max="2" width="31.5703125" style="15" bestFit="1" customWidth="1"/>
    <col min="3" max="3" width="14.5703125" style="15" bestFit="1" customWidth="1"/>
    <col min="4" max="4" width="11.85546875" style="15" bestFit="1" customWidth="1"/>
    <col min="5" max="5" width="11.140625" style="15" bestFit="1" customWidth="1"/>
    <col min="6" max="6" width="12.42578125" style="15" bestFit="1" customWidth="1"/>
    <col min="7" max="7" width="11.85546875" style="15" bestFit="1" customWidth="1"/>
    <col min="8" max="11" width="2.140625" style="15" customWidth="1"/>
  </cols>
  <sheetData>
    <row r="1" spans="1:3" x14ac:dyDescent="0.25">
      <c r="A1" s="70" t="s">
        <v>146</v>
      </c>
    </row>
    <row r="2" spans="1:3" x14ac:dyDescent="0.25">
      <c r="A2" s="67"/>
    </row>
    <row r="3" spans="1:3" x14ac:dyDescent="0.25">
      <c r="A3" s="68" t="s">
        <v>147</v>
      </c>
    </row>
    <row r="4" spans="1:3" x14ac:dyDescent="0.25">
      <c r="A4" s="14"/>
    </row>
    <row r="5" spans="1:3" ht="30" customHeight="1" x14ac:dyDescent="0.25">
      <c r="A5" s="75" t="s">
        <v>148</v>
      </c>
      <c r="B5" s="75"/>
    </row>
    <row r="6" spans="1:3" x14ac:dyDescent="0.25">
      <c r="A6" s="73" t="s">
        <v>0</v>
      </c>
      <c r="B6" s="69" t="s">
        <v>149</v>
      </c>
    </row>
    <row r="7" spans="1:3" x14ac:dyDescent="0.25">
      <c r="A7" s="73" t="s">
        <v>2</v>
      </c>
      <c r="B7" s="69" t="s">
        <v>3</v>
      </c>
    </row>
    <row r="8" spans="1:3" x14ac:dyDescent="0.25">
      <c r="A8" s="73" t="s">
        <v>4</v>
      </c>
      <c r="B8" s="69">
        <v>2</v>
      </c>
    </row>
    <row r="9" spans="1:3" x14ac:dyDescent="0.25">
      <c r="A9" s="73" t="s">
        <v>5</v>
      </c>
      <c r="B9" s="69" t="s">
        <v>6</v>
      </c>
    </row>
    <row r="10" spans="1:3" x14ac:dyDescent="0.25">
      <c r="A10" s="73" t="s">
        <v>7</v>
      </c>
      <c r="B10" s="69" t="s">
        <v>8</v>
      </c>
    </row>
    <row r="11" spans="1:3" x14ac:dyDescent="0.25">
      <c r="A11" s="14"/>
    </row>
    <row r="12" spans="1:3" x14ac:dyDescent="0.25">
      <c r="A12" s="73" t="s">
        <v>9</v>
      </c>
      <c r="B12" s="69">
        <v>78124</v>
      </c>
    </row>
    <row r="13" spans="1:3" x14ac:dyDescent="0.25">
      <c r="A13" s="73" t="s">
        <v>10</v>
      </c>
      <c r="B13" s="69">
        <v>78124</v>
      </c>
    </row>
    <row r="14" spans="1:3" x14ac:dyDescent="0.25">
      <c r="A14" s="14"/>
    </row>
    <row r="15" spans="1:3" ht="15" customHeight="1" x14ac:dyDescent="0.25">
      <c r="A15" s="75" t="s">
        <v>11</v>
      </c>
      <c r="B15" s="75"/>
      <c r="C15" s="75"/>
    </row>
    <row r="16" spans="1:3" x14ac:dyDescent="0.25">
      <c r="A16" s="73" t="s">
        <v>12</v>
      </c>
      <c r="B16" s="75" t="s">
        <v>3</v>
      </c>
      <c r="C16" s="73" t="s">
        <v>13</v>
      </c>
    </row>
    <row r="17" spans="1:11" x14ac:dyDescent="0.25">
      <c r="A17" s="73" t="s">
        <v>14</v>
      </c>
      <c r="B17" s="75"/>
      <c r="C17" s="73" t="s">
        <v>15</v>
      </c>
    </row>
    <row r="18" spans="1:11" x14ac:dyDescent="0.25">
      <c r="A18" s="73">
        <v>1</v>
      </c>
      <c r="B18" s="69">
        <v>0</v>
      </c>
      <c r="C18" s="69">
        <v>26548</v>
      </c>
    </row>
    <row r="19" spans="1:11" x14ac:dyDescent="0.25">
      <c r="A19" s="73">
        <v>2</v>
      </c>
      <c r="B19" s="69">
        <v>1</v>
      </c>
      <c r="C19" s="69">
        <v>51576</v>
      </c>
    </row>
    <row r="20" spans="1:11" x14ac:dyDescent="0.25">
      <c r="A20" s="14"/>
    </row>
    <row r="21" spans="1:11" x14ac:dyDescent="0.25">
      <c r="A21" s="71" t="s">
        <v>150</v>
      </c>
    </row>
    <row r="22" spans="1:11" x14ac:dyDescent="0.25">
      <c r="A22" s="14"/>
    </row>
    <row r="23" spans="1:11" x14ac:dyDescent="0.25">
      <c r="A23" s="14"/>
    </row>
    <row r="24" spans="1:11" ht="15" customHeight="1" x14ac:dyDescent="0.25">
      <c r="A24" s="75" t="s">
        <v>151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15" customHeight="1" x14ac:dyDescent="0.25">
      <c r="A25" s="73" t="s">
        <v>152</v>
      </c>
      <c r="B25" s="73" t="s">
        <v>14</v>
      </c>
      <c r="C25" s="75" t="s">
        <v>153</v>
      </c>
      <c r="D25" s="75"/>
      <c r="E25" s="75"/>
      <c r="F25" s="75"/>
      <c r="G25" s="75"/>
      <c r="H25" s="75"/>
      <c r="I25" s="75"/>
      <c r="J25" s="75"/>
      <c r="K25" s="75"/>
    </row>
    <row r="26" spans="1:11" x14ac:dyDescent="0.25">
      <c r="A26" s="73" t="s">
        <v>49</v>
      </c>
      <c r="B26" s="73">
        <v>1</v>
      </c>
      <c r="C26" s="69">
        <v>1</v>
      </c>
      <c r="D26" s="69">
        <v>0</v>
      </c>
      <c r="E26" s="69">
        <v>0</v>
      </c>
      <c r="F26" s="69"/>
      <c r="G26" s="69"/>
      <c r="H26" s="69"/>
      <c r="I26" s="69"/>
      <c r="J26" s="69"/>
      <c r="K26" s="69"/>
    </row>
    <row r="27" spans="1:11" x14ac:dyDescent="0.25">
      <c r="A27" s="73"/>
      <c r="B27" s="73">
        <v>2</v>
      </c>
      <c r="C27" s="69">
        <v>0</v>
      </c>
      <c r="D27" s="69">
        <v>0</v>
      </c>
      <c r="E27" s="69">
        <v>0</v>
      </c>
      <c r="F27" s="69"/>
      <c r="G27" s="69"/>
      <c r="H27" s="69"/>
      <c r="I27" s="69"/>
      <c r="J27" s="69"/>
      <c r="K27" s="69"/>
    </row>
    <row r="28" spans="1:11" x14ac:dyDescent="0.25">
      <c r="A28" s="73"/>
      <c r="B28" s="73">
        <v>3</v>
      </c>
      <c r="C28" s="69">
        <v>0</v>
      </c>
      <c r="D28" s="69">
        <v>1</v>
      </c>
      <c r="E28" s="69">
        <v>0</v>
      </c>
      <c r="F28" s="69"/>
      <c r="G28" s="69"/>
      <c r="H28" s="69"/>
      <c r="I28" s="69"/>
      <c r="J28" s="69"/>
      <c r="K28" s="69"/>
    </row>
    <row r="29" spans="1:11" x14ac:dyDescent="0.25">
      <c r="A29" s="73"/>
      <c r="B29" s="73">
        <v>4</v>
      </c>
      <c r="C29" s="69">
        <v>0</v>
      </c>
      <c r="D29" s="69">
        <v>0</v>
      </c>
      <c r="E29" s="69">
        <v>1</v>
      </c>
      <c r="F29" s="69"/>
      <c r="G29" s="69"/>
      <c r="H29" s="69"/>
      <c r="I29" s="69"/>
      <c r="J29" s="69"/>
      <c r="K29" s="69"/>
    </row>
    <row r="30" spans="1:11" x14ac:dyDescent="0.25">
      <c r="A30" s="73" t="s">
        <v>51</v>
      </c>
      <c r="B30" s="73">
        <v>1</v>
      </c>
      <c r="C30" s="69">
        <v>1</v>
      </c>
      <c r="D30" s="69">
        <v>0</v>
      </c>
      <c r="E30" s="69">
        <v>0</v>
      </c>
      <c r="F30" s="69">
        <v>0</v>
      </c>
      <c r="G30" s="69">
        <v>0</v>
      </c>
      <c r="H30" s="69">
        <v>0</v>
      </c>
      <c r="I30" s="69">
        <v>0</v>
      </c>
      <c r="J30" s="69"/>
      <c r="K30" s="69"/>
    </row>
    <row r="31" spans="1:11" x14ac:dyDescent="0.25">
      <c r="A31" s="73"/>
      <c r="B31" s="73">
        <v>2</v>
      </c>
      <c r="C31" s="69">
        <v>0</v>
      </c>
      <c r="D31" s="69">
        <v>0</v>
      </c>
      <c r="E31" s="69">
        <v>0</v>
      </c>
      <c r="F31" s="69">
        <v>0</v>
      </c>
      <c r="G31" s="69">
        <v>0</v>
      </c>
      <c r="H31" s="69">
        <v>0</v>
      </c>
      <c r="I31" s="69">
        <v>0</v>
      </c>
      <c r="J31" s="69"/>
      <c r="K31" s="69"/>
    </row>
    <row r="32" spans="1:11" x14ac:dyDescent="0.25">
      <c r="A32" s="73"/>
      <c r="B32" s="73">
        <v>3</v>
      </c>
      <c r="C32" s="69">
        <v>0</v>
      </c>
      <c r="D32" s="69">
        <v>1</v>
      </c>
      <c r="E32" s="69">
        <v>0</v>
      </c>
      <c r="F32" s="69">
        <v>0</v>
      </c>
      <c r="G32" s="69">
        <v>0</v>
      </c>
      <c r="H32" s="69">
        <v>0</v>
      </c>
      <c r="I32" s="69">
        <v>0</v>
      </c>
      <c r="J32" s="69"/>
      <c r="K32" s="69"/>
    </row>
    <row r="33" spans="1:11" x14ac:dyDescent="0.25">
      <c r="A33" s="73"/>
      <c r="B33" s="73">
        <v>4</v>
      </c>
      <c r="C33" s="69">
        <v>0</v>
      </c>
      <c r="D33" s="69">
        <v>0</v>
      </c>
      <c r="E33" s="69">
        <v>1</v>
      </c>
      <c r="F33" s="69">
        <v>0</v>
      </c>
      <c r="G33" s="69">
        <v>0</v>
      </c>
      <c r="H33" s="69">
        <v>0</v>
      </c>
      <c r="I33" s="69">
        <v>0</v>
      </c>
      <c r="J33" s="69"/>
      <c r="K33" s="69"/>
    </row>
    <row r="34" spans="1:11" x14ac:dyDescent="0.25">
      <c r="A34" s="73"/>
      <c r="B34" s="73">
        <v>5</v>
      </c>
      <c r="C34" s="69">
        <v>0</v>
      </c>
      <c r="D34" s="69">
        <v>0</v>
      </c>
      <c r="E34" s="69">
        <v>0</v>
      </c>
      <c r="F34" s="69">
        <v>1</v>
      </c>
      <c r="G34" s="69">
        <v>0</v>
      </c>
      <c r="H34" s="69">
        <v>0</v>
      </c>
      <c r="I34" s="69">
        <v>0</v>
      </c>
      <c r="J34" s="69"/>
      <c r="K34" s="69"/>
    </row>
    <row r="35" spans="1:11" x14ac:dyDescent="0.25">
      <c r="A35" s="73"/>
      <c r="B35" s="73">
        <v>6</v>
      </c>
      <c r="C35" s="69">
        <v>0</v>
      </c>
      <c r="D35" s="69">
        <v>0</v>
      </c>
      <c r="E35" s="69">
        <v>0</v>
      </c>
      <c r="F35" s="69">
        <v>0</v>
      </c>
      <c r="G35" s="69">
        <v>1</v>
      </c>
      <c r="H35" s="69">
        <v>0</v>
      </c>
      <c r="I35" s="69">
        <v>0</v>
      </c>
      <c r="J35" s="69"/>
      <c r="K35" s="69"/>
    </row>
    <row r="36" spans="1:11" x14ac:dyDescent="0.25">
      <c r="A36" s="73"/>
      <c r="B36" s="73">
        <v>7</v>
      </c>
      <c r="C36" s="69">
        <v>0</v>
      </c>
      <c r="D36" s="69">
        <v>0</v>
      </c>
      <c r="E36" s="69">
        <v>0</v>
      </c>
      <c r="F36" s="69">
        <v>0</v>
      </c>
      <c r="G36" s="69">
        <v>0</v>
      </c>
      <c r="H36" s="69">
        <v>1</v>
      </c>
      <c r="I36" s="69">
        <v>0</v>
      </c>
      <c r="J36" s="69"/>
      <c r="K36" s="69"/>
    </row>
    <row r="37" spans="1:11" x14ac:dyDescent="0.25">
      <c r="A37" s="73"/>
      <c r="B37" s="73">
        <v>8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1</v>
      </c>
      <c r="J37" s="69"/>
      <c r="K37" s="69"/>
    </row>
    <row r="38" spans="1:11" x14ac:dyDescent="0.25">
      <c r="A38" s="73" t="s">
        <v>154</v>
      </c>
      <c r="B38" s="73">
        <v>1</v>
      </c>
      <c r="C38" s="69">
        <v>1</v>
      </c>
      <c r="D38" s="69">
        <v>0</v>
      </c>
      <c r="E38" s="69">
        <v>0</v>
      </c>
      <c r="F38" s="69">
        <v>0</v>
      </c>
      <c r="G38" s="69">
        <v>0</v>
      </c>
      <c r="H38" s="69">
        <v>0</v>
      </c>
      <c r="I38" s="69">
        <v>0</v>
      </c>
      <c r="J38" s="69">
        <v>0</v>
      </c>
      <c r="K38" s="69">
        <v>0</v>
      </c>
    </row>
    <row r="39" spans="1:11" x14ac:dyDescent="0.25">
      <c r="A39" s="73"/>
      <c r="B39" s="73">
        <v>10</v>
      </c>
      <c r="C39" s="69">
        <v>0</v>
      </c>
      <c r="D39" s="69">
        <v>1</v>
      </c>
      <c r="E39" s="69">
        <v>0</v>
      </c>
      <c r="F39" s="69">
        <v>0</v>
      </c>
      <c r="G39" s="69">
        <v>0</v>
      </c>
      <c r="H39" s="69">
        <v>0</v>
      </c>
      <c r="I39" s="69">
        <v>0</v>
      </c>
      <c r="J39" s="69">
        <v>0</v>
      </c>
      <c r="K39" s="69">
        <v>0</v>
      </c>
    </row>
    <row r="40" spans="1:11" x14ac:dyDescent="0.25">
      <c r="A40" s="73"/>
      <c r="B40" s="73">
        <v>2</v>
      </c>
      <c r="C40" s="69">
        <v>0</v>
      </c>
      <c r="D40" s="69">
        <v>0</v>
      </c>
      <c r="E40" s="69">
        <v>0</v>
      </c>
      <c r="F40" s="69">
        <v>0</v>
      </c>
      <c r="G40" s="69">
        <v>0</v>
      </c>
      <c r="H40" s="69">
        <v>0</v>
      </c>
      <c r="I40" s="69">
        <v>0</v>
      </c>
      <c r="J40" s="69">
        <v>0</v>
      </c>
      <c r="K40" s="69">
        <v>0</v>
      </c>
    </row>
    <row r="41" spans="1:11" x14ac:dyDescent="0.25">
      <c r="A41" s="73"/>
      <c r="B41" s="73">
        <v>3</v>
      </c>
      <c r="C41" s="69">
        <v>0</v>
      </c>
      <c r="D41" s="69">
        <v>0</v>
      </c>
      <c r="E41" s="69">
        <v>1</v>
      </c>
      <c r="F41" s="69">
        <v>0</v>
      </c>
      <c r="G41" s="69">
        <v>0</v>
      </c>
      <c r="H41" s="69">
        <v>0</v>
      </c>
      <c r="I41" s="69">
        <v>0</v>
      </c>
      <c r="J41" s="69">
        <v>0</v>
      </c>
      <c r="K41" s="69">
        <v>0</v>
      </c>
    </row>
    <row r="42" spans="1:11" x14ac:dyDescent="0.25">
      <c r="A42" s="73"/>
      <c r="B42" s="73">
        <v>4</v>
      </c>
      <c r="C42" s="69">
        <v>0</v>
      </c>
      <c r="D42" s="69">
        <v>0</v>
      </c>
      <c r="E42" s="69">
        <v>0</v>
      </c>
      <c r="F42" s="69">
        <v>1</v>
      </c>
      <c r="G42" s="69">
        <v>0</v>
      </c>
      <c r="H42" s="69">
        <v>0</v>
      </c>
      <c r="I42" s="69">
        <v>0</v>
      </c>
      <c r="J42" s="69">
        <v>0</v>
      </c>
      <c r="K42" s="69">
        <v>0</v>
      </c>
    </row>
    <row r="43" spans="1:11" x14ac:dyDescent="0.25">
      <c r="A43" s="73"/>
      <c r="B43" s="73">
        <v>5</v>
      </c>
      <c r="C43" s="69">
        <v>0</v>
      </c>
      <c r="D43" s="69">
        <v>0</v>
      </c>
      <c r="E43" s="69">
        <v>0</v>
      </c>
      <c r="F43" s="69">
        <v>0</v>
      </c>
      <c r="G43" s="69">
        <v>1</v>
      </c>
      <c r="H43" s="69">
        <v>0</v>
      </c>
      <c r="I43" s="69">
        <v>0</v>
      </c>
      <c r="J43" s="69">
        <v>0</v>
      </c>
      <c r="K43" s="69">
        <v>0</v>
      </c>
    </row>
    <row r="44" spans="1:11" x14ac:dyDescent="0.25">
      <c r="A44" s="73"/>
      <c r="B44" s="73">
        <v>6</v>
      </c>
      <c r="C44" s="69">
        <v>0</v>
      </c>
      <c r="D44" s="69">
        <v>0</v>
      </c>
      <c r="E44" s="69">
        <v>0</v>
      </c>
      <c r="F44" s="69">
        <v>0</v>
      </c>
      <c r="G44" s="69">
        <v>0</v>
      </c>
      <c r="H44" s="69">
        <v>1</v>
      </c>
      <c r="I44" s="69">
        <v>0</v>
      </c>
      <c r="J44" s="69">
        <v>0</v>
      </c>
      <c r="K44" s="69">
        <v>0</v>
      </c>
    </row>
    <row r="45" spans="1:11" x14ac:dyDescent="0.25">
      <c r="A45" s="73"/>
      <c r="B45" s="73">
        <v>7</v>
      </c>
      <c r="C45" s="69">
        <v>0</v>
      </c>
      <c r="D45" s="69">
        <v>0</v>
      </c>
      <c r="E45" s="69">
        <v>0</v>
      </c>
      <c r="F45" s="69">
        <v>0</v>
      </c>
      <c r="G45" s="69">
        <v>0</v>
      </c>
      <c r="H45" s="69">
        <v>0</v>
      </c>
      <c r="I45" s="69">
        <v>1</v>
      </c>
      <c r="J45" s="69">
        <v>0</v>
      </c>
      <c r="K45" s="69">
        <v>0</v>
      </c>
    </row>
    <row r="46" spans="1:11" x14ac:dyDescent="0.25">
      <c r="A46" s="73"/>
      <c r="B46" s="73">
        <v>8</v>
      </c>
      <c r="C46" s="69">
        <v>0</v>
      </c>
      <c r="D46" s="69">
        <v>0</v>
      </c>
      <c r="E46" s="69">
        <v>0</v>
      </c>
      <c r="F46" s="69">
        <v>0</v>
      </c>
      <c r="G46" s="69">
        <v>0</v>
      </c>
      <c r="H46" s="69">
        <v>0</v>
      </c>
      <c r="I46" s="69">
        <v>0</v>
      </c>
      <c r="J46" s="69">
        <v>1</v>
      </c>
      <c r="K46" s="69">
        <v>0</v>
      </c>
    </row>
    <row r="47" spans="1:11" x14ac:dyDescent="0.25">
      <c r="A47" s="73"/>
      <c r="B47" s="73">
        <v>9</v>
      </c>
      <c r="C47" s="69">
        <v>0</v>
      </c>
      <c r="D47" s="69">
        <v>0</v>
      </c>
      <c r="E47" s="69">
        <v>0</v>
      </c>
      <c r="F47" s="69">
        <v>0</v>
      </c>
      <c r="G47" s="69">
        <v>0</v>
      </c>
      <c r="H47" s="69">
        <v>0</v>
      </c>
      <c r="I47" s="69">
        <v>0</v>
      </c>
      <c r="J47" s="69">
        <v>0</v>
      </c>
      <c r="K47" s="69">
        <v>1</v>
      </c>
    </row>
    <row r="48" spans="1:11" x14ac:dyDescent="0.25">
      <c r="A48" s="73" t="s">
        <v>155</v>
      </c>
      <c r="B48" s="73">
        <v>1</v>
      </c>
      <c r="C48" s="69">
        <v>1</v>
      </c>
      <c r="D48" s="69"/>
      <c r="E48" s="69"/>
      <c r="F48" s="69"/>
      <c r="G48" s="69"/>
      <c r="H48" s="69"/>
      <c r="I48" s="69"/>
      <c r="J48" s="69"/>
      <c r="K48" s="69"/>
    </row>
    <row r="49" spans="1:11" x14ac:dyDescent="0.25">
      <c r="A49" s="73"/>
      <c r="B49" s="73">
        <v>2</v>
      </c>
      <c r="C49" s="69">
        <v>0</v>
      </c>
      <c r="D49" s="69"/>
      <c r="E49" s="69"/>
      <c r="F49" s="69"/>
      <c r="G49" s="69"/>
      <c r="H49" s="69"/>
      <c r="I49" s="69"/>
      <c r="J49" s="69"/>
      <c r="K49" s="69"/>
    </row>
    <row r="50" spans="1:11" x14ac:dyDescent="0.25">
      <c r="A50" s="73" t="s">
        <v>156</v>
      </c>
      <c r="B50" s="73">
        <v>1</v>
      </c>
      <c r="C50" s="69">
        <v>1</v>
      </c>
      <c r="D50" s="69">
        <v>0</v>
      </c>
      <c r="E50" s="69">
        <v>0</v>
      </c>
      <c r="F50" s="69"/>
      <c r="G50" s="69"/>
      <c r="H50" s="69"/>
      <c r="I50" s="69"/>
      <c r="J50" s="69"/>
      <c r="K50" s="69"/>
    </row>
    <row r="51" spans="1:11" x14ac:dyDescent="0.25">
      <c r="A51" s="73"/>
      <c r="B51" s="73">
        <v>2</v>
      </c>
      <c r="C51" s="69">
        <v>0</v>
      </c>
      <c r="D51" s="69">
        <v>0</v>
      </c>
      <c r="E51" s="69">
        <v>0</v>
      </c>
      <c r="F51" s="69"/>
      <c r="G51" s="69"/>
      <c r="H51" s="69"/>
      <c r="I51" s="69"/>
      <c r="J51" s="69"/>
      <c r="K51" s="69"/>
    </row>
    <row r="52" spans="1:11" x14ac:dyDescent="0.25">
      <c r="A52" s="73"/>
      <c r="B52" s="73">
        <v>3</v>
      </c>
      <c r="C52" s="69">
        <v>0</v>
      </c>
      <c r="D52" s="69">
        <v>1</v>
      </c>
      <c r="E52" s="69">
        <v>0</v>
      </c>
      <c r="F52" s="69"/>
      <c r="G52" s="69"/>
      <c r="H52" s="69"/>
      <c r="I52" s="69"/>
      <c r="J52" s="69"/>
      <c r="K52" s="69"/>
    </row>
    <row r="53" spans="1:11" x14ac:dyDescent="0.25">
      <c r="A53" s="73"/>
      <c r="B53" s="73">
        <v>4</v>
      </c>
      <c r="C53" s="69">
        <v>0</v>
      </c>
      <c r="D53" s="69">
        <v>0</v>
      </c>
      <c r="E53" s="69">
        <v>1</v>
      </c>
      <c r="F53" s="69"/>
      <c r="G53" s="69"/>
      <c r="H53" s="69"/>
      <c r="I53" s="69"/>
      <c r="J53" s="69"/>
      <c r="K53" s="69"/>
    </row>
    <row r="54" spans="1:11" x14ac:dyDescent="0.25">
      <c r="A54" s="73" t="s">
        <v>157</v>
      </c>
      <c r="B54" s="73">
        <v>1</v>
      </c>
      <c r="C54" s="69">
        <v>1</v>
      </c>
      <c r="D54" s="69">
        <v>0</v>
      </c>
      <c r="E54" s="69">
        <v>0</v>
      </c>
      <c r="F54" s="69">
        <v>0</v>
      </c>
      <c r="G54" s="69">
        <v>0</v>
      </c>
      <c r="H54" s="69"/>
      <c r="I54" s="69"/>
      <c r="J54" s="69"/>
      <c r="K54" s="69"/>
    </row>
    <row r="55" spans="1:11" x14ac:dyDescent="0.25">
      <c r="A55" s="73"/>
      <c r="B55" s="73">
        <v>2</v>
      </c>
      <c r="C55" s="69">
        <v>0</v>
      </c>
      <c r="D55" s="69">
        <v>0</v>
      </c>
      <c r="E55" s="69">
        <v>0</v>
      </c>
      <c r="F55" s="69">
        <v>0</v>
      </c>
      <c r="G55" s="69">
        <v>0</v>
      </c>
      <c r="H55" s="69"/>
      <c r="I55" s="69"/>
      <c r="J55" s="69"/>
      <c r="K55" s="69"/>
    </row>
    <row r="56" spans="1:11" x14ac:dyDescent="0.25">
      <c r="A56" s="73"/>
      <c r="B56" s="73">
        <v>3</v>
      </c>
      <c r="C56" s="69">
        <v>0</v>
      </c>
      <c r="D56" s="69">
        <v>1</v>
      </c>
      <c r="E56" s="69">
        <v>0</v>
      </c>
      <c r="F56" s="69">
        <v>0</v>
      </c>
      <c r="G56" s="69">
        <v>0</v>
      </c>
      <c r="H56" s="69"/>
      <c r="I56" s="69"/>
      <c r="J56" s="69"/>
      <c r="K56" s="69"/>
    </row>
    <row r="57" spans="1:11" x14ac:dyDescent="0.25">
      <c r="A57" s="73"/>
      <c r="B57" s="73">
        <v>4</v>
      </c>
      <c r="C57" s="69">
        <v>0</v>
      </c>
      <c r="D57" s="69">
        <v>0</v>
      </c>
      <c r="E57" s="69">
        <v>1</v>
      </c>
      <c r="F57" s="69">
        <v>0</v>
      </c>
      <c r="G57" s="69">
        <v>0</v>
      </c>
      <c r="H57" s="69"/>
      <c r="I57" s="69"/>
      <c r="J57" s="69"/>
      <c r="K57" s="69"/>
    </row>
    <row r="58" spans="1:11" x14ac:dyDescent="0.25">
      <c r="A58" s="73"/>
      <c r="B58" s="73">
        <v>5</v>
      </c>
      <c r="C58" s="69">
        <v>0</v>
      </c>
      <c r="D58" s="69">
        <v>0</v>
      </c>
      <c r="E58" s="69">
        <v>0</v>
      </c>
      <c r="F58" s="69">
        <v>1</v>
      </c>
      <c r="G58" s="69">
        <v>0</v>
      </c>
      <c r="H58" s="69"/>
      <c r="I58" s="69"/>
      <c r="J58" s="69"/>
      <c r="K58" s="69"/>
    </row>
    <row r="59" spans="1:11" x14ac:dyDescent="0.25">
      <c r="A59" s="73"/>
      <c r="B59" s="73">
        <v>6</v>
      </c>
      <c r="C59" s="69">
        <v>0</v>
      </c>
      <c r="D59" s="69">
        <v>0</v>
      </c>
      <c r="E59" s="69">
        <v>0</v>
      </c>
      <c r="F59" s="69">
        <v>0</v>
      </c>
      <c r="G59" s="69">
        <v>1</v>
      </c>
      <c r="H59" s="69"/>
      <c r="I59" s="69"/>
      <c r="J59" s="69"/>
      <c r="K59" s="69"/>
    </row>
    <row r="60" spans="1:11" x14ac:dyDescent="0.25">
      <c r="A60" s="73" t="s">
        <v>184</v>
      </c>
      <c r="B60" s="73">
        <v>0</v>
      </c>
      <c r="C60" s="69">
        <v>1</v>
      </c>
      <c r="D60" s="69"/>
      <c r="E60" s="69"/>
      <c r="F60" s="69"/>
      <c r="G60" s="69"/>
      <c r="H60" s="69"/>
      <c r="I60" s="69"/>
      <c r="J60" s="69"/>
      <c r="K60" s="69"/>
    </row>
    <row r="61" spans="1:11" x14ac:dyDescent="0.25">
      <c r="A61" s="73"/>
      <c r="B61" s="73">
        <v>1</v>
      </c>
      <c r="C61" s="69">
        <v>0</v>
      </c>
      <c r="D61" s="69"/>
      <c r="E61" s="69"/>
      <c r="F61" s="69"/>
      <c r="G61" s="69"/>
      <c r="H61" s="69"/>
      <c r="I61" s="69"/>
      <c r="J61" s="69"/>
      <c r="K61" s="69"/>
    </row>
    <row r="62" spans="1:11" x14ac:dyDescent="0.25">
      <c r="A62" s="73" t="s">
        <v>185</v>
      </c>
      <c r="B62" s="73">
        <v>0</v>
      </c>
      <c r="C62" s="69">
        <v>1</v>
      </c>
      <c r="D62" s="69"/>
      <c r="E62" s="69"/>
      <c r="F62" s="69"/>
      <c r="G62" s="69"/>
      <c r="H62" s="69"/>
      <c r="I62" s="69"/>
      <c r="J62" s="69"/>
      <c r="K62" s="69"/>
    </row>
    <row r="63" spans="1:11" x14ac:dyDescent="0.25">
      <c r="A63" s="73"/>
      <c r="B63" s="73">
        <v>1</v>
      </c>
      <c r="C63" s="69">
        <v>0</v>
      </c>
      <c r="D63" s="69"/>
      <c r="E63" s="69"/>
      <c r="F63" s="69"/>
      <c r="G63" s="69"/>
      <c r="H63" s="69"/>
      <c r="I63" s="69"/>
      <c r="J63" s="69"/>
      <c r="K63" s="69"/>
    </row>
    <row r="64" spans="1:11" x14ac:dyDescent="0.25">
      <c r="A64" s="73" t="s">
        <v>188</v>
      </c>
      <c r="B64" s="73">
        <v>1</v>
      </c>
      <c r="C64" s="69">
        <v>1</v>
      </c>
      <c r="D64" s="69">
        <v>0</v>
      </c>
      <c r="E64" s="69">
        <v>0</v>
      </c>
      <c r="F64" s="69">
        <v>0</v>
      </c>
      <c r="G64" s="69"/>
      <c r="H64" s="69"/>
      <c r="I64" s="69"/>
      <c r="J64" s="69"/>
      <c r="K64" s="69"/>
    </row>
    <row r="65" spans="1:11" x14ac:dyDescent="0.25">
      <c r="A65" s="73"/>
      <c r="B65" s="73">
        <v>2</v>
      </c>
      <c r="C65" s="69">
        <v>0</v>
      </c>
      <c r="D65" s="69">
        <v>0</v>
      </c>
      <c r="E65" s="69">
        <v>0</v>
      </c>
      <c r="F65" s="69">
        <v>0</v>
      </c>
      <c r="G65" s="69"/>
      <c r="H65" s="69"/>
      <c r="I65" s="69"/>
      <c r="J65" s="69"/>
      <c r="K65" s="69"/>
    </row>
    <row r="66" spans="1:11" x14ac:dyDescent="0.25">
      <c r="A66" s="73"/>
      <c r="B66" s="73">
        <v>3</v>
      </c>
      <c r="C66" s="69">
        <v>0</v>
      </c>
      <c r="D66" s="69">
        <v>1</v>
      </c>
      <c r="E66" s="69">
        <v>0</v>
      </c>
      <c r="F66" s="69">
        <v>0</v>
      </c>
      <c r="G66" s="69"/>
      <c r="H66" s="69"/>
      <c r="I66" s="69"/>
      <c r="J66" s="69"/>
      <c r="K66" s="69"/>
    </row>
    <row r="67" spans="1:11" x14ac:dyDescent="0.25">
      <c r="A67" s="73"/>
      <c r="B67" s="73">
        <v>4</v>
      </c>
      <c r="C67" s="69">
        <v>0</v>
      </c>
      <c r="D67" s="69">
        <v>0</v>
      </c>
      <c r="E67" s="69">
        <v>1</v>
      </c>
      <c r="F67" s="69">
        <v>0</v>
      </c>
      <c r="G67" s="69"/>
      <c r="H67" s="69"/>
      <c r="I67" s="69"/>
      <c r="J67" s="69"/>
      <c r="K67" s="69"/>
    </row>
    <row r="68" spans="1:11" x14ac:dyDescent="0.25">
      <c r="A68" s="73"/>
      <c r="B68" s="73" t="s">
        <v>189</v>
      </c>
      <c r="C68" s="69">
        <v>0</v>
      </c>
      <c r="D68" s="69">
        <v>0</v>
      </c>
      <c r="E68" s="69">
        <v>0</v>
      </c>
      <c r="F68" s="69">
        <v>1</v>
      </c>
      <c r="G68" s="69"/>
      <c r="H68" s="69"/>
      <c r="I68" s="69"/>
      <c r="J68" s="69"/>
      <c r="K68" s="69"/>
    </row>
    <row r="69" spans="1:11" x14ac:dyDescent="0.25">
      <c r="A69" s="14"/>
    </row>
    <row r="70" spans="1:11" x14ac:dyDescent="0.25">
      <c r="A70" s="73" t="s">
        <v>158</v>
      </c>
    </row>
    <row r="71" spans="1:11" x14ac:dyDescent="0.25">
      <c r="A71" s="69" t="s">
        <v>159</v>
      </c>
    </row>
    <row r="72" spans="1:11" x14ac:dyDescent="0.25">
      <c r="A72" s="14"/>
    </row>
    <row r="73" spans="1:11" ht="15" customHeight="1" x14ac:dyDescent="0.25">
      <c r="A73" s="75" t="s">
        <v>160</v>
      </c>
      <c r="B73" s="75"/>
      <c r="C73" s="75"/>
    </row>
    <row r="74" spans="1:11" x14ac:dyDescent="0.25">
      <c r="A74" s="75" t="s">
        <v>161</v>
      </c>
      <c r="B74" s="75" t="s">
        <v>162</v>
      </c>
      <c r="C74" s="73" t="s">
        <v>163</v>
      </c>
    </row>
    <row r="75" spans="1:11" x14ac:dyDescent="0.25">
      <c r="A75" s="75"/>
      <c r="B75" s="75"/>
      <c r="C75" s="73" t="s">
        <v>164</v>
      </c>
    </row>
    <row r="76" spans="1:11" x14ac:dyDescent="0.25">
      <c r="A76" s="73" t="s">
        <v>165</v>
      </c>
      <c r="B76" s="69">
        <v>100143.72</v>
      </c>
      <c r="C76" s="69">
        <v>79390.135999999999</v>
      </c>
    </row>
    <row r="77" spans="1:11" x14ac:dyDescent="0.25">
      <c r="A77" s="73" t="s">
        <v>166</v>
      </c>
      <c r="B77" s="69">
        <v>100152.98</v>
      </c>
      <c r="C77" s="69">
        <v>79732.98</v>
      </c>
    </row>
    <row r="78" spans="1:11" x14ac:dyDescent="0.25">
      <c r="A78" s="73" t="s">
        <v>167</v>
      </c>
      <c r="B78" s="69" t="s">
        <v>168</v>
      </c>
      <c r="C78" s="69">
        <v>79316.135999999999</v>
      </c>
    </row>
    <row r="79" spans="1:11" x14ac:dyDescent="0.25">
      <c r="A79" s="14"/>
    </row>
    <row r="80" spans="1:11" ht="30" customHeight="1" x14ac:dyDescent="0.25">
      <c r="A80" s="75" t="s">
        <v>169</v>
      </c>
      <c r="B80" s="75"/>
      <c r="C80" s="75"/>
      <c r="D80" s="75"/>
    </row>
    <row r="81" spans="1:4" x14ac:dyDescent="0.25">
      <c r="A81" s="73" t="s">
        <v>18</v>
      </c>
      <c r="B81" s="73" t="s">
        <v>19</v>
      </c>
      <c r="C81" s="73" t="s">
        <v>20</v>
      </c>
      <c r="D81" s="73" t="s">
        <v>21</v>
      </c>
    </row>
    <row r="82" spans="1:4" x14ac:dyDescent="0.25">
      <c r="A82" s="73" t="s">
        <v>170</v>
      </c>
      <c r="B82" s="69">
        <v>20825.5798</v>
      </c>
      <c r="C82" s="69">
        <v>36</v>
      </c>
      <c r="D82" s="69" t="s">
        <v>22</v>
      </c>
    </row>
    <row r="83" spans="1:4" x14ac:dyDescent="0.25">
      <c r="A83" s="73" t="s">
        <v>171</v>
      </c>
      <c r="B83" s="69">
        <v>19469.6538</v>
      </c>
      <c r="C83" s="69">
        <v>36</v>
      </c>
      <c r="D83" s="69" t="s">
        <v>22</v>
      </c>
    </row>
    <row r="84" spans="1:4" x14ac:dyDescent="0.25">
      <c r="A84" s="73" t="s">
        <v>23</v>
      </c>
      <c r="B84" s="69">
        <v>15688.542600000001</v>
      </c>
      <c r="C84" s="69">
        <v>36</v>
      </c>
      <c r="D84" s="69" t="s">
        <v>22</v>
      </c>
    </row>
    <row r="85" spans="1:4" x14ac:dyDescent="0.25">
      <c r="A85" s="14"/>
    </row>
    <row r="86" spans="1:4" ht="15" customHeight="1" x14ac:dyDescent="0.25">
      <c r="A86" s="75" t="s">
        <v>24</v>
      </c>
      <c r="B86" s="75"/>
      <c r="C86" s="75"/>
      <c r="D86" s="75"/>
    </row>
    <row r="87" spans="1:4" x14ac:dyDescent="0.25">
      <c r="A87" s="75" t="s">
        <v>25</v>
      </c>
      <c r="B87" s="75" t="s">
        <v>20</v>
      </c>
      <c r="C87" s="73" t="s">
        <v>23</v>
      </c>
      <c r="D87" s="75" t="s">
        <v>21</v>
      </c>
    </row>
    <row r="88" spans="1:4" x14ac:dyDescent="0.25">
      <c r="A88" s="75"/>
      <c r="B88" s="75"/>
      <c r="C88" s="73" t="s">
        <v>19</v>
      </c>
      <c r="D88" s="75"/>
    </row>
    <row r="89" spans="1:4" x14ac:dyDescent="0.25">
      <c r="A89" s="73" t="s">
        <v>49</v>
      </c>
      <c r="B89" s="69">
        <v>3</v>
      </c>
      <c r="C89" s="69">
        <v>87.021299999999997</v>
      </c>
      <c r="D89" s="69" t="s">
        <v>22</v>
      </c>
    </row>
    <row r="90" spans="1:4" x14ac:dyDescent="0.25">
      <c r="A90" s="73" t="s">
        <v>51</v>
      </c>
      <c r="B90" s="69">
        <v>7</v>
      </c>
      <c r="C90" s="69">
        <v>290.24340000000001</v>
      </c>
      <c r="D90" s="69" t="s">
        <v>22</v>
      </c>
    </row>
    <row r="91" spans="1:4" x14ac:dyDescent="0.25">
      <c r="A91" s="73" t="s">
        <v>52</v>
      </c>
      <c r="B91" s="69">
        <v>9</v>
      </c>
      <c r="C91" s="69">
        <v>1007.8932</v>
      </c>
      <c r="D91" s="69" t="s">
        <v>22</v>
      </c>
    </row>
    <row r="92" spans="1:4" x14ac:dyDescent="0.25">
      <c r="A92" s="73" t="s">
        <v>172</v>
      </c>
      <c r="B92" s="69">
        <v>1</v>
      </c>
      <c r="C92" s="69">
        <v>412.26310000000001</v>
      </c>
      <c r="D92" s="69" t="s">
        <v>22</v>
      </c>
    </row>
    <row r="93" spans="1:4" x14ac:dyDescent="0.25">
      <c r="A93" s="73" t="s">
        <v>55</v>
      </c>
      <c r="B93" s="69">
        <v>3</v>
      </c>
      <c r="C93" s="69">
        <v>193.51859999999999</v>
      </c>
      <c r="D93" s="69" t="s">
        <v>22</v>
      </c>
    </row>
    <row r="94" spans="1:4" x14ac:dyDescent="0.25">
      <c r="A94" s="73" t="s">
        <v>173</v>
      </c>
      <c r="B94" s="69">
        <v>5</v>
      </c>
      <c r="C94" s="69">
        <v>263.77710000000002</v>
      </c>
      <c r="D94" s="69" t="s">
        <v>22</v>
      </c>
    </row>
    <row r="95" spans="1:4" x14ac:dyDescent="0.25">
      <c r="A95" s="73" t="s">
        <v>57</v>
      </c>
      <c r="B95" s="69">
        <v>1</v>
      </c>
      <c r="C95" s="69">
        <v>30.511600000000001</v>
      </c>
      <c r="D95" s="69" t="s">
        <v>22</v>
      </c>
    </row>
    <row r="96" spans="1:4" x14ac:dyDescent="0.25">
      <c r="A96" s="73" t="s">
        <v>186</v>
      </c>
      <c r="B96" s="69">
        <v>1</v>
      </c>
      <c r="C96" s="69">
        <v>26.116</v>
      </c>
      <c r="D96" s="69" t="s">
        <v>22</v>
      </c>
    </row>
    <row r="97" spans="1:7" x14ac:dyDescent="0.25">
      <c r="A97" s="73" t="s">
        <v>174</v>
      </c>
      <c r="B97" s="69">
        <v>1</v>
      </c>
      <c r="C97" s="69">
        <v>7548.0014000000001</v>
      </c>
      <c r="D97" s="69" t="s">
        <v>22</v>
      </c>
    </row>
    <row r="98" spans="1:7" x14ac:dyDescent="0.25">
      <c r="A98" s="73" t="s">
        <v>59</v>
      </c>
      <c r="B98" s="69">
        <v>1</v>
      </c>
      <c r="C98" s="69">
        <v>505.42689999999999</v>
      </c>
      <c r="D98" s="69" t="s">
        <v>22</v>
      </c>
    </row>
    <row r="99" spans="1:7" x14ac:dyDescent="0.25">
      <c r="A99" s="73" t="s">
        <v>190</v>
      </c>
      <c r="B99" s="69">
        <v>4</v>
      </c>
      <c r="C99" s="69">
        <v>27.8154</v>
      </c>
      <c r="D99" s="69" t="s">
        <v>22</v>
      </c>
    </row>
    <row r="100" spans="1:7" x14ac:dyDescent="0.25">
      <c r="A100" s="14"/>
    </row>
    <row r="101" spans="1:7" ht="15" customHeight="1" x14ac:dyDescent="0.25">
      <c r="A101" s="75" t="s">
        <v>26</v>
      </c>
      <c r="B101" s="75"/>
      <c r="C101" s="75"/>
      <c r="D101" s="75"/>
      <c r="E101" s="75"/>
      <c r="F101" s="75"/>
      <c r="G101" s="75"/>
    </row>
    <row r="102" spans="1:7" x14ac:dyDescent="0.25">
      <c r="A102" s="75" t="s">
        <v>27</v>
      </c>
      <c r="B102" s="75"/>
      <c r="C102" s="75" t="s">
        <v>20</v>
      </c>
      <c r="D102" s="75" t="s">
        <v>28</v>
      </c>
      <c r="E102" s="73" t="s">
        <v>29</v>
      </c>
      <c r="F102" s="73" t="s">
        <v>23</v>
      </c>
      <c r="G102" s="75" t="s">
        <v>21</v>
      </c>
    </row>
    <row r="103" spans="1:7" x14ac:dyDescent="0.25">
      <c r="A103" s="75"/>
      <c r="B103" s="75"/>
      <c r="C103" s="75"/>
      <c r="D103" s="75"/>
      <c r="E103" s="73" t="s">
        <v>30</v>
      </c>
      <c r="F103" s="73" t="s">
        <v>19</v>
      </c>
      <c r="G103" s="75"/>
    </row>
    <row r="104" spans="1:7" x14ac:dyDescent="0.25">
      <c r="A104" s="73" t="s">
        <v>31</v>
      </c>
      <c r="B104" s="73"/>
      <c r="C104" s="69">
        <v>1</v>
      </c>
      <c r="D104" s="69">
        <v>-1.2949999999999999</v>
      </c>
      <c r="E104" s="69">
        <v>7.4499999999999997E-2</v>
      </c>
      <c r="F104" s="69">
        <v>302.14519999999999</v>
      </c>
      <c r="G104" s="69" t="s">
        <v>22</v>
      </c>
    </row>
    <row r="105" spans="1:7" x14ac:dyDescent="0.25">
      <c r="A105" s="73" t="s">
        <v>49</v>
      </c>
      <c r="B105" s="73">
        <v>1</v>
      </c>
      <c r="C105" s="69">
        <v>1</v>
      </c>
      <c r="D105" s="69">
        <v>8.0399999999999999E-2</v>
      </c>
      <c r="E105" s="69">
        <v>2.4500000000000001E-2</v>
      </c>
      <c r="F105" s="69">
        <v>10.7346</v>
      </c>
      <c r="G105" s="69">
        <v>1.1000000000000001E-3</v>
      </c>
    </row>
    <row r="106" spans="1:7" x14ac:dyDescent="0.25">
      <c r="A106" s="73" t="s">
        <v>49</v>
      </c>
      <c r="B106" s="73">
        <v>3</v>
      </c>
      <c r="C106" s="69">
        <v>1</v>
      </c>
      <c r="D106" s="69">
        <v>-0.11119999999999999</v>
      </c>
      <c r="E106" s="69">
        <v>2.1700000000000001E-2</v>
      </c>
      <c r="F106" s="69">
        <v>26.3308</v>
      </c>
      <c r="G106" s="69" t="s">
        <v>22</v>
      </c>
    </row>
    <row r="107" spans="1:7" x14ac:dyDescent="0.25">
      <c r="A107" s="73" t="s">
        <v>49</v>
      </c>
      <c r="B107" s="73">
        <v>4</v>
      </c>
      <c r="C107" s="69">
        <v>1</v>
      </c>
      <c r="D107" s="69">
        <v>-0.2399</v>
      </c>
      <c r="E107" s="69">
        <v>3.7699999999999997E-2</v>
      </c>
      <c r="F107" s="69">
        <v>40.492600000000003</v>
      </c>
      <c r="G107" s="69" t="s">
        <v>22</v>
      </c>
    </row>
    <row r="108" spans="1:7" x14ac:dyDescent="0.25">
      <c r="A108" s="73" t="s">
        <v>51</v>
      </c>
      <c r="B108" s="73">
        <v>1</v>
      </c>
      <c r="C108" s="69">
        <v>1</v>
      </c>
      <c r="D108" s="69">
        <v>7.7299999999999994E-2</v>
      </c>
      <c r="E108" s="69">
        <v>3.5799999999999998E-2</v>
      </c>
      <c r="F108" s="69">
        <v>4.6557000000000004</v>
      </c>
      <c r="G108" s="69">
        <v>3.1E-2</v>
      </c>
    </row>
    <row r="109" spans="1:7" x14ac:dyDescent="0.25">
      <c r="A109" s="73" t="s">
        <v>51</v>
      </c>
      <c r="B109" s="73">
        <v>3</v>
      </c>
      <c r="C109" s="69">
        <v>1</v>
      </c>
      <c r="D109" s="69">
        <v>5.4399999999999997E-2</v>
      </c>
      <c r="E109" s="69">
        <v>3.56E-2</v>
      </c>
      <c r="F109" s="69">
        <v>2.3298000000000001</v>
      </c>
      <c r="G109" s="69">
        <v>0.12690000000000001</v>
      </c>
    </row>
    <row r="110" spans="1:7" x14ac:dyDescent="0.25">
      <c r="A110" s="73" t="s">
        <v>51</v>
      </c>
      <c r="B110" s="73">
        <v>4</v>
      </c>
      <c r="C110" s="69">
        <v>1</v>
      </c>
      <c r="D110" s="69">
        <v>9.0999999999999998E-2</v>
      </c>
      <c r="E110" s="69">
        <v>3.5499999999999997E-2</v>
      </c>
      <c r="F110" s="69">
        <v>6.577</v>
      </c>
      <c r="G110" s="69">
        <v>1.03E-2</v>
      </c>
    </row>
    <row r="111" spans="1:7" x14ac:dyDescent="0.25">
      <c r="A111" s="73" t="s">
        <v>51</v>
      </c>
      <c r="B111" s="73">
        <v>5</v>
      </c>
      <c r="C111" s="69">
        <v>1</v>
      </c>
      <c r="D111" s="69">
        <v>0.18329999999999999</v>
      </c>
      <c r="E111" s="69">
        <v>3.32E-2</v>
      </c>
      <c r="F111" s="69">
        <v>30.459299999999999</v>
      </c>
      <c r="G111" s="69" t="s">
        <v>22</v>
      </c>
    </row>
    <row r="112" spans="1:7" x14ac:dyDescent="0.25">
      <c r="A112" s="73" t="s">
        <v>51</v>
      </c>
      <c r="B112" s="73">
        <v>6</v>
      </c>
      <c r="C112" s="69">
        <v>1</v>
      </c>
      <c r="D112" s="69">
        <v>0.23569999999999999</v>
      </c>
      <c r="E112" s="69">
        <v>2.8799999999999999E-2</v>
      </c>
      <c r="F112" s="69">
        <v>67.0839</v>
      </c>
      <c r="G112" s="69" t="s">
        <v>22</v>
      </c>
    </row>
    <row r="113" spans="1:7" x14ac:dyDescent="0.25">
      <c r="A113" s="73" t="s">
        <v>51</v>
      </c>
      <c r="B113" s="73">
        <v>7</v>
      </c>
      <c r="C113" s="69">
        <v>1</v>
      </c>
      <c r="D113" s="69">
        <v>0.34260000000000002</v>
      </c>
      <c r="E113" s="69">
        <v>3.44E-2</v>
      </c>
      <c r="F113" s="69">
        <v>99.093599999999995</v>
      </c>
      <c r="G113" s="69" t="s">
        <v>22</v>
      </c>
    </row>
    <row r="114" spans="1:7" x14ac:dyDescent="0.25">
      <c r="A114" s="73" t="s">
        <v>51</v>
      </c>
      <c r="B114" s="73">
        <v>8</v>
      </c>
      <c r="C114" s="69">
        <v>1</v>
      </c>
      <c r="D114" s="69">
        <v>0.48980000000000001</v>
      </c>
      <c r="E114" s="69">
        <v>3.4000000000000002E-2</v>
      </c>
      <c r="F114" s="69">
        <v>207.7012</v>
      </c>
      <c r="G114" s="69" t="s">
        <v>22</v>
      </c>
    </row>
    <row r="115" spans="1:7" x14ac:dyDescent="0.25">
      <c r="A115" s="73" t="s">
        <v>52</v>
      </c>
      <c r="B115" s="73">
        <v>1</v>
      </c>
      <c r="C115" s="69">
        <v>1</v>
      </c>
      <c r="D115" s="69">
        <v>-0.52359999999999995</v>
      </c>
      <c r="E115" s="69">
        <v>5.79E-2</v>
      </c>
      <c r="F115" s="69">
        <v>81.884299999999996</v>
      </c>
      <c r="G115" s="69" t="s">
        <v>22</v>
      </c>
    </row>
    <row r="116" spans="1:7" x14ac:dyDescent="0.25">
      <c r="A116" s="73" t="s">
        <v>52</v>
      </c>
      <c r="B116" s="73">
        <v>10</v>
      </c>
      <c r="C116" s="69">
        <v>1</v>
      </c>
      <c r="D116" s="69">
        <v>1.0678000000000001</v>
      </c>
      <c r="E116" s="69">
        <v>4.9700000000000001E-2</v>
      </c>
      <c r="F116" s="69">
        <v>462.40199999999999</v>
      </c>
      <c r="G116" s="69" t="s">
        <v>22</v>
      </c>
    </row>
    <row r="117" spans="1:7" x14ac:dyDescent="0.25">
      <c r="A117" s="73" t="s">
        <v>52</v>
      </c>
      <c r="B117" s="73">
        <v>3</v>
      </c>
      <c r="C117" s="69">
        <v>1</v>
      </c>
      <c r="D117" s="69">
        <v>0.2767</v>
      </c>
      <c r="E117" s="69">
        <v>4.58E-2</v>
      </c>
      <c r="F117" s="69">
        <v>36.568800000000003</v>
      </c>
      <c r="G117" s="69" t="s">
        <v>22</v>
      </c>
    </row>
    <row r="118" spans="1:7" x14ac:dyDescent="0.25">
      <c r="A118" s="73" t="s">
        <v>52</v>
      </c>
      <c r="B118" s="73">
        <v>4</v>
      </c>
      <c r="C118" s="69">
        <v>1</v>
      </c>
      <c r="D118" s="69">
        <v>0.39029999999999998</v>
      </c>
      <c r="E118" s="69">
        <v>4.4999999999999998E-2</v>
      </c>
      <c r="F118" s="69">
        <v>75.279399999999995</v>
      </c>
      <c r="G118" s="69" t="s">
        <v>22</v>
      </c>
    </row>
    <row r="119" spans="1:7" x14ac:dyDescent="0.25">
      <c r="A119" s="73" t="s">
        <v>52</v>
      </c>
      <c r="B119" s="73">
        <v>5</v>
      </c>
      <c r="C119" s="69">
        <v>1</v>
      </c>
      <c r="D119" s="69">
        <v>0.59550000000000003</v>
      </c>
      <c r="E119" s="69">
        <v>4.5100000000000001E-2</v>
      </c>
      <c r="F119" s="69">
        <v>174.6474</v>
      </c>
      <c r="G119" s="69" t="s">
        <v>22</v>
      </c>
    </row>
    <row r="120" spans="1:7" x14ac:dyDescent="0.25">
      <c r="A120" s="73" t="s">
        <v>52</v>
      </c>
      <c r="B120" s="73">
        <v>6</v>
      </c>
      <c r="C120" s="69">
        <v>1</v>
      </c>
      <c r="D120" s="69">
        <v>0.68110000000000004</v>
      </c>
      <c r="E120" s="69">
        <v>4.5600000000000002E-2</v>
      </c>
      <c r="F120" s="69">
        <v>222.7655</v>
      </c>
      <c r="G120" s="69" t="s">
        <v>22</v>
      </c>
    </row>
    <row r="121" spans="1:7" x14ac:dyDescent="0.25">
      <c r="A121" s="73" t="s">
        <v>52</v>
      </c>
      <c r="B121" s="73">
        <v>7</v>
      </c>
      <c r="C121" s="69">
        <v>1</v>
      </c>
      <c r="D121" s="69">
        <v>0.82469999999999999</v>
      </c>
      <c r="E121" s="69">
        <v>4.6199999999999998E-2</v>
      </c>
      <c r="F121" s="69">
        <v>318.09809999999999</v>
      </c>
      <c r="G121" s="69" t="s">
        <v>22</v>
      </c>
    </row>
    <row r="122" spans="1:7" x14ac:dyDescent="0.25">
      <c r="A122" s="73" t="s">
        <v>52</v>
      </c>
      <c r="B122" s="73">
        <v>8</v>
      </c>
      <c r="C122" s="69">
        <v>1</v>
      </c>
      <c r="D122" s="69">
        <v>0.82099999999999995</v>
      </c>
      <c r="E122" s="69">
        <v>4.65E-2</v>
      </c>
      <c r="F122" s="69">
        <v>311.84989999999999</v>
      </c>
      <c r="G122" s="69" t="s">
        <v>22</v>
      </c>
    </row>
    <row r="123" spans="1:7" x14ac:dyDescent="0.25">
      <c r="A123" s="73" t="s">
        <v>52</v>
      </c>
      <c r="B123" s="73">
        <v>9</v>
      </c>
      <c r="C123" s="69">
        <v>1</v>
      </c>
      <c r="D123" s="69">
        <v>0.9173</v>
      </c>
      <c r="E123" s="69">
        <v>4.7399999999999998E-2</v>
      </c>
      <c r="F123" s="69">
        <v>374.78309999999999</v>
      </c>
      <c r="G123" s="69" t="s">
        <v>22</v>
      </c>
    </row>
    <row r="124" spans="1:7" x14ac:dyDescent="0.25">
      <c r="A124" s="73" t="s">
        <v>172</v>
      </c>
      <c r="B124" s="73">
        <v>1</v>
      </c>
      <c r="C124" s="69">
        <v>1</v>
      </c>
      <c r="D124" s="69">
        <v>0.9032</v>
      </c>
      <c r="E124" s="69">
        <v>4.4499999999999998E-2</v>
      </c>
      <c r="F124" s="69">
        <v>412.26310000000001</v>
      </c>
      <c r="G124" s="69" t="s">
        <v>22</v>
      </c>
    </row>
    <row r="125" spans="1:7" x14ac:dyDescent="0.25">
      <c r="A125" s="73" t="s">
        <v>55</v>
      </c>
      <c r="B125" s="73">
        <v>1</v>
      </c>
      <c r="C125" s="69">
        <v>1</v>
      </c>
      <c r="D125" s="69">
        <v>0.1547</v>
      </c>
      <c r="E125" s="69">
        <v>2.7900000000000001E-2</v>
      </c>
      <c r="F125" s="69">
        <v>30.780899999999999</v>
      </c>
      <c r="G125" s="69" t="s">
        <v>22</v>
      </c>
    </row>
    <row r="126" spans="1:7" x14ac:dyDescent="0.25">
      <c r="A126" s="73" t="s">
        <v>55</v>
      </c>
      <c r="B126" s="73">
        <v>3</v>
      </c>
      <c r="C126" s="69">
        <v>1</v>
      </c>
      <c r="D126" s="69">
        <v>8.09E-2</v>
      </c>
      <c r="E126" s="69">
        <v>2.7799999999999998E-2</v>
      </c>
      <c r="F126" s="69">
        <v>8.4380000000000006</v>
      </c>
      <c r="G126" s="69">
        <v>3.7000000000000002E-3</v>
      </c>
    </row>
    <row r="127" spans="1:7" x14ac:dyDescent="0.25">
      <c r="A127" s="73" t="s">
        <v>55</v>
      </c>
      <c r="B127" s="73">
        <v>4</v>
      </c>
      <c r="C127" s="69">
        <v>1</v>
      </c>
      <c r="D127" s="69">
        <v>0.33910000000000001</v>
      </c>
      <c r="E127" s="69">
        <v>2.75E-2</v>
      </c>
      <c r="F127" s="69">
        <v>152.11750000000001</v>
      </c>
      <c r="G127" s="69" t="s">
        <v>22</v>
      </c>
    </row>
    <row r="128" spans="1:7" x14ac:dyDescent="0.25">
      <c r="A128" s="73" t="s">
        <v>173</v>
      </c>
      <c r="B128" s="73">
        <v>1</v>
      </c>
      <c r="C128" s="69">
        <v>1</v>
      </c>
      <c r="D128" s="69">
        <v>-0.2026</v>
      </c>
      <c r="E128" s="69">
        <v>3.2300000000000002E-2</v>
      </c>
      <c r="F128" s="69">
        <v>39.402500000000003</v>
      </c>
      <c r="G128" s="69" t="s">
        <v>22</v>
      </c>
    </row>
    <row r="129" spans="1:7" x14ac:dyDescent="0.25">
      <c r="A129" s="73" t="s">
        <v>173</v>
      </c>
      <c r="B129" s="73">
        <v>3</v>
      </c>
      <c r="C129" s="69">
        <v>1</v>
      </c>
      <c r="D129" s="69">
        <v>0.18890000000000001</v>
      </c>
      <c r="E129" s="69">
        <v>2.47E-2</v>
      </c>
      <c r="F129" s="69">
        <v>58.385599999999997</v>
      </c>
      <c r="G129" s="69" t="s">
        <v>22</v>
      </c>
    </row>
    <row r="130" spans="1:7" x14ac:dyDescent="0.25">
      <c r="A130" s="73" t="s">
        <v>173</v>
      </c>
      <c r="B130" s="73">
        <v>4</v>
      </c>
      <c r="C130" s="69">
        <v>1</v>
      </c>
      <c r="D130" s="69">
        <v>0.26850000000000002</v>
      </c>
      <c r="E130" s="69">
        <v>3.1899999999999998E-2</v>
      </c>
      <c r="F130" s="69">
        <v>70.646199999999993</v>
      </c>
      <c r="G130" s="69" t="s">
        <v>22</v>
      </c>
    </row>
    <row r="131" spans="1:7" x14ac:dyDescent="0.25">
      <c r="A131" s="73" t="s">
        <v>173</v>
      </c>
      <c r="B131" s="73">
        <v>5</v>
      </c>
      <c r="C131" s="69">
        <v>1</v>
      </c>
      <c r="D131" s="69">
        <v>0.2331</v>
      </c>
      <c r="E131" s="69">
        <v>3.1899999999999998E-2</v>
      </c>
      <c r="F131" s="69">
        <v>53.500700000000002</v>
      </c>
      <c r="G131" s="69" t="s">
        <v>22</v>
      </c>
    </row>
    <row r="132" spans="1:7" x14ac:dyDescent="0.25">
      <c r="A132" s="73" t="s">
        <v>173</v>
      </c>
      <c r="B132" s="73">
        <v>6</v>
      </c>
      <c r="C132" s="69">
        <v>1</v>
      </c>
      <c r="D132" s="69">
        <v>0.35499999999999998</v>
      </c>
      <c r="E132" s="69">
        <v>3.1300000000000001E-2</v>
      </c>
      <c r="F132" s="69">
        <v>128.4281</v>
      </c>
      <c r="G132" s="69" t="s">
        <v>22</v>
      </c>
    </row>
    <row r="133" spans="1:7" x14ac:dyDescent="0.25">
      <c r="A133" s="73" t="s">
        <v>57</v>
      </c>
      <c r="B133" s="73">
        <v>0</v>
      </c>
      <c r="C133" s="69">
        <v>1</v>
      </c>
      <c r="D133" s="69">
        <v>0.1386</v>
      </c>
      <c r="E133" s="69">
        <v>2.5100000000000001E-2</v>
      </c>
      <c r="F133" s="69">
        <v>30.511600000000001</v>
      </c>
      <c r="G133" s="69" t="s">
        <v>22</v>
      </c>
    </row>
    <row r="134" spans="1:7" x14ac:dyDescent="0.25">
      <c r="A134" s="73" t="s">
        <v>186</v>
      </c>
      <c r="B134" s="73">
        <v>0</v>
      </c>
      <c r="C134" s="69">
        <v>1</v>
      </c>
      <c r="D134" s="69">
        <v>-0.14530000000000001</v>
      </c>
      <c r="E134" s="69">
        <v>2.8400000000000002E-2</v>
      </c>
      <c r="F134" s="69">
        <v>26.116</v>
      </c>
      <c r="G134" s="69" t="s">
        <v>22</v>
      </c>
    </row>
    <row r="135" spans="1:7" x14ac:dyDescent="0.25">
      <c r="A135" s="73" t="s">
        <v>174</v>
      </c>
      <c r="B135" s="73"/>
      <c r="C135" s="69">
        <v>1</v>
      </c>
      <c r="D135" s="69">
        <v>-1.7815000000000001</v>
      </c>
      <c r="E135" s="69">
        <v>2.0500000000000001E-2</v>
      </c>
      <c r="F135" s="69">
        <v>7548.0014000000001</v>
      </c>
      <c r="G135" s="69" t="s">
        <v>22</v>
      </c>
    </row>
    <row r="136" spans="1:7" x14ac:dyDescent="0.25">
      <c r="A136" s="73" t="s">
        <v>59</v>
      </c>
      <c r="B136" s="73"/>
      <c r="C136" s="69">
        <v>1</v>
      </c>
      <c r="D136" s="69">
        <v>-0.33979999999999999</v>
      </c>
      <c r="E136" s="69">
        <v>1.5100000000000001E-2</v>
      </c>
      <c r="F136" s="69">
        <v>505.42689999999999</v>
      </c>
      <c r="G136" s="69" t="s">
        <v>22</v>
      </c>
    </row>
    <row r="137" spans="1:7" x14ac:dyDescent="0.25">
      <c r="A137" s="73" t="s">
        <v>190</v>
      </c>
      <c r="B137" s="73">
        <v>1</v>
      </c>
      <c r="C137" s="69">
        <v>1</v>
      </c>
      <c r="D137" s="69">
        <v>-8.5800000000000001E-2</v>
      </c>
      <c r="E137" s="69">
        <v>3.0499999999999999E-2</v>
      </c>
      <c r="F137" s="69">
        <v>7.9311999999999996</v>
      </c>
      <c r="G137" s="69">
        <v>4.8999999999999998E-3</v>
      </c>
    </row>
    <row r="138" spans="1:7" x14ac:dyDescent="0.25">
      <c r="A138" s="73" t="s">
        <v>190</v>
      </c>
      <c r="B138" s="73">
        <v>3</v>
      </c>
      <c r="C138" s="69">
        <v>1</v>
      </c>
      <c r="D138" s="69">
        <v>6.0400000000000002E-2</v>
      </c>
      <c r="E138" s="69">
        <v>2.52E-2</v>
      </c>
      <c r="F138" s="69">
        <v>5.7191000000000001</v>
      </c>
      <c r="G138" s="69">
        <v>1.6799999999999999E-2</v>
      </c>
    </row>
    <row r="139" spans="1:7" x14ac:dyDescent="0.25">
      <c r="A139" s="73" t="s">
        <v>190</v>
      </c>
      <c r="B139" s="73">
        <v>4</v>
      </c>
      <c r="C139" s="69">
        <v>1</v>
      </c>
      <c r="D139" s="69">
        <v>-5.2900000000000003E-2</v>
      </c>
      <c r="E139" s="69">
        <v>2.4500000000000001E-2</v>
      </c>
      <c r="F139" s="69">
        <v>4.6662999999999997</v>
      </c>
      <c r="G139" s="69">
        <v>3.0800000000000001E-2</v>
      </c>
    </row>
    <row r="140" spans="1:7" x14ac:dyDescent="0.25">
      <c r="A140" s="73" t="s">
        <v>190</v>
      </c>
      <c r="B140" s="73" t="s">
        <v>189</v>
      </c>
      <c r="C140" s="69">
        <v>1</v>
      </c>
      <c r="D140" s="69">
        <v>-0.2344</v>
      </c>
      <c r="E140" s="69">
        <v>0.22420000000000001</v>
      </c>
      <c r="F140" s="69">
        <v>1.0922000000000001</v>
      </c>
      <c r="G140" s="69">
        <v>0.29599999999999999</v>
      </c>
    </row>
    <row r="141" spans="1:7" x14ac:dyDescent="0.25">
      <c r="A141" s="14"/>
    </row>
    <row r="142" spans="1:7" ht="15" customHeight="1" x14ac:dyDescent="0.25">
      <c r="A142" s="75" t="s">
        <v>32</v>
      </c>
      <c r="B142" s="75"/>
      <c r="C142" s="75"/>
      <c r="D142" s="75"/>
    </row>
    <row r="143" spans="1:7" ht="30" customHeight="1" x14ac:dyDescent="0.25">
      <c r="A143" s="75" t="s">
        <v>25</v>
      </c>
      <c r="B143" s="75" t="s">
        <v>33</v>
      </c>
      <c r="C143" s="75" t="s">
        <v>34</v>
      </c>
      <c r="D143" s="75"/>
    </row>
    <row r="144" spans="1:7" ht="30" customHeight="1" x14ac:dyDescent="0.25">
      <c r="A144" s="75"/>
      <c r="B144" s="75"/>
      <c r="C144" s="75" t="s">
        <v>35</v>
      </c>
      <c r="D144" s="75"/>
    </row>
    <row r="145" spans="1:4" x14ac:dyDescent="0.25">
      <c r="A145" s="73" t="s">
        <v>191</v>
      </c>
      <c r="B145" s="69">
        <v>1.0840000000000001</v>
      </c>
      <c r="C145" s="69">
        <v>1.0329999999999999</v>
      </c>
      <c r="D145" s="69">
        <v>1.137</v>
      </c>
    </row>
    <row r="146" spans="1:4" x14ac:dyDescent="0.25">
      <c r="A146" s="73" t="s">
        <v>192</v>
      </c>
      <c r="B146" s="69">
        <v>0.89500000000000002</v>
      </c>
      <c r="C146" s="69">
        <v>0.85799999999999998</v>
      </c>
      <c r="D146" s="69">
        <v>0.93400000000000005</v>
      </c>
    </row>
    <row r="147" spans="1:4" x14ac:dyDescent="0.25">
      <c r="A147" s="73" t="s">
        <v>193</v>
      </c>
      <c r="B147" s="69">
        <v>0.78700000000000003</v>
      </c>
      <c r="C147" s="69">
        <v>0.73099999999999998</v>
      </c>
      <c r="D147" s="69">
        <v>0.84699999999999998</v>
      </c>
    </row>
    <row r="148" spans="1:4" x14ac:dyDescent="0.25">
      <c r="A148" s="73" t="s">
        <v>194</v>
      </c>
      <c r="B148" s="69">
        <v>1.08</v>
      </c>
      <c r="C148" s="69">
        <v>1.0069999999999999</v>
      </c>
      <c r="D148" s="69">
        <v>1.159</v>
      </c>
    </row>
    <row r="149" spans="1:4" x14ac:dyDescent="0.25">
      <c r="A149" s="73" t="s">
        <v>195</v>
      </c>
      <c r="B149" s="69">
        <v>1.056</v>
      </c>
      <c r="C149" s="69">
        <v>0.98499999999999999</v>
      </c>
      <c r="D149" s="69">
        <v>1.1319999999999999</v>
      </c>
    </row>
    <row r="150" spans="1:4" x14ac:dyDescent="0.25">
      <c r="A150" s="73" t="s">
        <v>196</v>
      </c>
      <c r="B150" s="69">
        <v>1.095</v>
      </c>
      <c r="C150" s="69">
        <v>1.022</v>
      </c>
      <c r="D150" s="69">
        <v>1.1739999999999999</v>
      </c>
    </row>
    <row r="151" spans="1:4" x14ac:dyDescent="0.25">
      <c r="A151" s="73" t="s">
        <v>197</v>
      </c>
      <c r="B151" s="69">
        <v>1.2010000000000001</v>
      </c>
      <c r="C151" s="69">
        <v>1.125</v>
      </c>
      <c r="D151" s="69">
        <v>1.282</v>
      </c>
    </row>
    <row r="152" spans="1:4" x14ac:dyDescent="0.25">
      <c r="A152" s="73" t="s">
        <v>198</v>
      </c>
      <c r="B152" s="69">
        <v>1.266</v>
      </c>
      <c r="C152" s="69">
        <v>1.196</v>
      </c>
      <c r="D152" s="69">
        <v>1.339</v>
      </c>
    </row>
    <row r="153" spans="1:4" x14ac:dyDescent="0.25">
      <c r="A153" s="73" t="s">
        <v>199</v>
      </c>
      <c r="B153" s="69">
        <v>1.409</v>
      </c>
      <c r="C153" s="69">
        <v>1.3169999999999999</v>
      </c>
      <c r="D153" s="69">
        <v>1.5069999999999999</v>
      </c>
    </row>
    <row r="154" spans="1:4" x14ac:dyDescent="0.25">
      <c r="A154" s="73" t="s">
        <v>200</v>
      </c>
      <c r="B154" s="69">
        <v>1.6319999999999999</v>
      </c>
      <c r="C154" s="69">
        <v>1.5269999999999999</v>
      </c>
      <c r="D154" s="69">
        <v>1.744</v>
      </c>
    </row>
    <row r="155" spans="1:4" x14ac:dyDescent="0.25">
      <c r="A155" s="73" t="s">
        <v>201</v>
      </c>
      <c r="B155" s="69">
        <v>0.59199999999999997</v>
      </c>
      <c r="C155" s="69">
        <v>0.52900000000000003</v>
      </c>
      <c r="D155" s="69">
        <v>0.66400000000000003</v>
      </c>
    </row>
    <row r="156" spans="1:4" x14ac:dyDescent="0.25">
      <c r="A156" s="73" t="s">
        <v>202</v>
      </c>
      <c r="B156" s="69">
        <v>2.9089999999999998</v>
      </c>
      <c r="C156" s="69">
        <v>2.6389999999999998</v>
      </c>
      <c r="D156" s="69">
        <v>3.206</v>
      </c>
    </row>
    <row r="157" spans="1:4" x14ac:dyDescent="0.25">
      <c r="A157" s="73" t="s">
        <v>203</v>
      </c>
      <c r="B157" s="69">
        <v>1.319</v>
      </c>
      <c r="C157" s="69">
        <v>1.206</v>
      </c>
      <c r="D157" s="69">
        <v>1.4430000000000001</v>
      </c>
    </row>
    <row r="158" spans="1:4" x14ac:dyDescent="0.25">
      <c r="A158" s="73" t="s">
        <v>204</v>
      </c>
      <c r="B158" s="69">
        <v>1.4770000000000001</v>
      </c>
      <c r="C158" s="69">
        <v>1.353</v>
      </c>
      <c r="D158" s="69">
        <v>1.6140000000000001</v>
      </c>
    </row>
    <row r="159" spans="1:4" x14ac:dyDescent="0.25">
      <c r="A159" s="73" t="s">
        <v>205</v>
      </c>
      <c r="B159" s="69">
        <v>1.8140000000000001</v>
      </c>
      <c r="C159" s="69">
        <v>1.661</v>
      </c>
      <c r="D159" s="69">
        <v>1.9810000000000001</v>
      </c>
    </row>
    <row r="160" spans="1:4" x14ac:dyDescent="0.25">
      <c r="A160" s="73" t="s">
        <v>206</v>
      </c>
      <c r="B160" s="69">
        <v>1.976</v>
      </c>
      <c r="C160" s="69">
        <v>1.8069999999999999</v>
      </c>
      <c r="D160" s="69">
        <v>2.161</v>
      </c>
    </row>
    <row r="161" spans="1:4" x14ac:dyDescent="0.25">
      <c r="A161" s="73" t="s">
        <v>207</v>
      </c>
      <c r="B161" s="69">
        <v>2.2810000000000001</v>
      </c>
      <c r="C161" s="69">
        <v>2.0840000000000001</v>
      </c>
      <c r="D161" s="69">
        <v>2.4980000000000002</v>
      </c>
    </row>
    <row r="162" spans="1:4" x14ac:dyDescent="0.25">
      <c r="A162" s="73" t="s">
        <v>208</v>
      </c>
      <c r="B162" s="69">
        <v>2.2730000000000001</v>
      </c>
      <c r="C162" s="69">
        <v>2.0750000000000002</v>
      </c>
      <c r="D162" s="69">
        <v>2.4900000000000002</v>
      </c>
    </row>
    <row r="163" spans="1:4" x14ac:dyDescent="0.25">
      <c r="A163" s="73" t="s">
        <v>209</v>
      </c>
      <c r="B163" s="69">
        <v>2.5030000000000001</v>
      </c>
      <c r="C163" s="69">
        <v>2.2810000000000001</v>
      </c>
      <c r="D163" s="69">
        <v>2.746</v>
      </c>
    </row>
    <row r="164" spans="1:4" x14ac:dyDescent="0.25">
      <c r="A164" s="73" t="s">
        <v>175</v>
      </c>
      <c r="B164" s="69">
        <v>2.468</v>
      </c>
      <c r="C164" s="69">
        <v>2.262</v>
      </c>
      <c r="D164" s="69">
        <v>2.6920000000000002</v>
      </c>
    </row>
    <row r="165" spans="1:4" x14ac:dyDescent="0.25">
      <c r="A165" s="73" t="s">
        <v>210</v>
      </c>
      <c r="B165" s="69">
        <v>1.167</v>
      </c>
      <c r="C165" s="69">
        <v>1.105</v>
      </c>
      <c r="D165" s="69">
        <v>1.2330000000000001</v>
      </c>
    </row>
    <row r="166" spans="1:4" x14ac:dyDescent="0.25">
      <c r="A166" s="73" t="s">
        <v>211</v>
      </c>
      <c r="B166" s="69">
        <v>1.0840000000000001</v>
      </c>
      <c r="C166" s="69">
        <v>1.0269999999999999</v>
      </c>
      <c r="D166" s="69">
        <v>1.145</v>
      </c>
    </row>
    <row r="167" spans="1:4" x14ac:dyDescent="0.25">
      <c r="A167" s="73" t="s">
        <v>212</v>
      </c>
      <c r="B167" s="69">
        <v>1.4039999999999999</v>
      </c>
      <c r="C167" s="69">
        <v>1.33</v>
      </c>
      <c r="D167" s="69">
        <v>1.4810000000000001</v>
      </c>
    </row>
    <row r="168" spans="1:4" x14ac:dyDescent="0.25">
      <c r="A168" s="73" t="s">
        <v>213</v>
      </c>
      <c r="B168" s="69">
        <v>0.81699999999999995</v>
      </c>
      <c r="C168" s="69">
        <v>0.76700000000000002</v>
      </c>
      <c r="D168" s="69">
        <v>0.87</v>
      </c>
    </row>
    <row r="169" spans="1:4" x14ac:dyDescent="0.25">
      <c r="A169" s="73" t="s">
        <v>214</v>
      </c>
      <c r="B169" s="69">
        <v>1.208</v>
      </c>
      <c r="C169" s="69">
        <v>1.151</v>
      </c>
      <c r="D169" s="69">
        <v>1.268</v>
      </c>
    </row>
    <row r="170" spans="1:4" x14ac:dyDescent="0.25">
      <c r="A170" s="73" t="s">
        <v>215</v>
      </c>
      <c r="B170" s="69">
        <v>1.3080000000000001</v>
      </c>
      <c r="C170" s="69">
        <v>1.2290000000000001</v>
      </c>
      <c r="D170" s="69">
        <v>1.393</v>
      </c>
    </row>
    <row r="171" spans="1:4" x14ac:dyDescent="0.25">
      <c r="A171" s="73" t="s">
        <v>216</v>
      </c>
      <c r="B171" s="69">
        <v>1.2629999999999999</v>
      </c>
      <c r="C171" s="69">
        <v>1.1859999999999999</v>
      </c>
      <c r="D171" s="69">
        <v>1.3440000000000001</v>
      </c>
    </row>
    <row r="172" spans="1:4" x14ac:dyDescent="0.25">
      <c r="A172" s="73" t="s">
        <v>217</v>
      </c>
      <c r="B172" s="69">
        <v>1.4259999999999999</v>
      </c>
      <c r="C172" s="69">
        <v>1.341</v>
      </c>
      <c r="D172" s="69">
        <v>1.516</v>
      </c>
    </row>
    <row r="173" spans="1:4" x14ac:dyDescent="0.25">
      <c r="A173" s="73" t="s">
        <v>107</v>
      </c>
      <c r="B173" s="69">
        <v>1.149</v>
      </c>
      <c r="C173" s="69">
        <v>1.0940000000000001</v>
      </c>
      <c r="D173" s="69">
        <v>1.2070000000000001</v>
      </c>
    </row>
    <row r="174" spans="1:4" x14ac:dyDescent="0.25">
      <c r="A174" s="73" t="s">
        <v>187</v>
      </c>
      <c r="B174" s="69">
        <v>0.86499999999999999</v>
      </c>
      <c r="C174" s="69">
        <v>0.81799999999999995</v>
      </c>
      <c r="D174" s="69">
        <v>0.91400000000000003</v>
      </c>
    </row>
    <row r="175" spans="1:4" x14ac:dyDescent="0.25">
      <c r="A175" s="73" t="s">
        <v>174</v>
      </c>
      <c r="B175" s="69">
        <v>0.16800000000000001</v>
      </c>
      <c r="C175" s="69">
        <v>0.16200000000000001</v>
      </c>
      <c r="D175" s="69">
        <v>0.17499999999999999</v>
      </c>
    </row>
    <row r="176" spans="1:4" x14ac:dyDescent="0.25">
      <c r="A176" s="73" t="s">
        <v>59</v>
      </c>
      <c r="B176" s="69">
        <v>0.71199999999999997</v>
      </c>
      <c r="C176" s="69">
        <v>0.69099999999999995</v>
      </c>
      <c r="D176" s="69">
        <v>0.73299999999999998</v>
      </c>
    </row>
    <row r="177" spans="1:6" x14ac:dyDescent="0.25">
      <c r="A177" s="73" t="s">
        <v>218</v>
      </c>
      <c r="B177" s="69">
        <v>0.91800000000000004</v>
      </c>
      <c r="C177" s="69">
        <v>0.86499999999999999</v>
      </c>
      <c r="D177" s="69">
        <v>0.97399999999999998</v>
      </c>
    </row>
    <row r="178" spans="1:6" x14ac:dyDescent="0.25">
      <c r="A178" s="73" t="s">
        <v>219</v>
      </c>
      <c r="B178" s="69">
        <v>1.0620000000000001</v>
      </c>
      <c r="C178" s="69">
        <v>1.0109999999999999</v>
      </c>
      <c r="D178" s="69">
        <v>1.1160000000000001</v>
      </c>
    </row>
    <row r="179" spans="1:6" x14ac:dyDescent="0.25">
      <c r="A179" s="73" t="s">
        <v>220</v>
      </c>
      <c r="B179" s="69">
        <v>0.94899999999999995</v>
      </c>
      <c r="C179" s="69">
        <v>0.90400000000000003</v>
      </c>
      <c r="D179" s="69">
        <v>0.995</v>
      </c>
    </row>
    <row r="180" spans="1:6" x14ac:dyDescent="0.25">
      <c r="A180" s="73" t="s">
        <v>221</v>
      </c>
      <c r="B180" s="69">
        <v>0.79100000000000004</v>
      </c>
      <c r="C180" s="69">
        <v>0.51</v>
      </c>
      <c r="D180" s="69">
        <v>1.228</v>
      </c>
    </row>
    <row r="181" spans="1:6" x14ac:dyDescent="0.25">
      <c r="A181" s="14"/>
    </row>
    <row r="182" spans="1:6" ht="45" customHeight="1" x14ac:dyDescent="0.25">
      <c r="A182" s="75" t="s">
        <v>36</v>
      </c>
      <c r="B182" s="75"/>
      <c r="C182" s="75"/>
      <c r="D182" s="75"/>
    </row>
    <row r="183" spans="1:6" x14ac:dyDescent="0.25">
      <c r="A183" s="73" t="s">
        <v>37</v>
      </c>
      <c r="B183" s="69">
        <v>79.900000000000006</v>
      </c>
      <c r="C183" s="73" t="s">
        <v>38</v>
      </c>
      <c r="D183" s="69">
        <v>0.59699999999999998</v>
      </c>
    </row>
    <row r="184" spans="1:6" x14ac:dyDescent="0.25">
      <c r="A184" s="73" t="s">
        <v>39</v>
      </c>
      <c r="B184" s="69">
        <v>20.100000000000001</v>
      </c>
      <c r="C184" s="73" t="s">
        <v>40</v>
      </c>
      <c r="D184" s="69">
        <v>0.59699999999999998</v>
      </c>
    </row>
    <row r="185" spans="1:6" x14ac:dyDescent="0.25">
      <c r="A185" s="73" t="s">
        <v>41</v>
      </c>
      <c r="B185" s="69">
        <v>0</v>
      </c>
      <c r="C185" s="73" t="s">
        <v>42</v>
      </c>
      <c r="D185" s="69">
        <v>0.26800000000000002</v>
      </c>
    </row>
    <row r="186" spans="1:6" x14ac:dyDescent="0.25">
      <c r="A186" s="73" t="s">
        <v>43</v>
      </c>
      <c r="B186" s="69">
        <v>1369239648</v>
      </c>
      <c r="C186" s="73" t="s">
        <v>44</v>
      </c>
      <c r="D186" s="69">
        <v>0.79900000000000004</v>
      </c>
    </row>
    <row r="187" spans="1:6" x14ac:dyDescent="0.25">
      <c r="A187" s="14"/>
    </row>
    <row r="188" spans="1:6" ht="15" customHeight="1" x14ac:dyDescent="0.25">
      <c r="A188" s="75" t="s">
        <v>176</v>
      </c>
      <c r="B188" s="75"/>
      <c r="C188" s="75"/>
      <c r="D188" s="75"/>
      <c r="E188" s="75"/>
      <c r="F188" s="75"/>
    </row>
    <row r="189" spans="1:6" ht="30" customHeight="1" x14ac:dyDescent="0.25">
      <c r="A189" s="75" t="s">
        <v>177</v>
      </c>
      <c r="B189" s="75" t="s">
        <v>13</v>
      </c>
      <c r="C189" s="75" t="s">
        <v>178</v>
      </c>
      <c r="D189" s="75"/>
      <c r="E189" s="75" t="s">
        <v>179</v>
      </c>
      <c r="F189" s="75"/>
    </row>
    <row r="190" spans="1:6" x14ac:dyDescent="0.25">
      <c r="A190" s="75"/>
      <c r="B190" s="75"/>
      <c r="C190" s="73" t="s">
        <v>180</v>
      </c>
      <c r="D190" s="73" t="s">
        <v>181</v>
      </c>
      <c r="E190" s="73" t="s">
        <v>180</v>
      </c>
      <c r="F190" s="73" t="s">
        <v>181</v>
      </c>
    </row>
    <row r="191" spans="1:6" x14ac:dyDescent="0.25">
      <c r="A191" s="73">
        <v>1</v>
      </c>
      <c r="B191" s="69">
        <v>7813</v>
      </c>
      <c r="C191" s="69">
        <v>376</v>
      </c>
      <c r="D191" s="69">
        <v>446.25</v>
      </c>
      <c r="E191" s="69">
        <v>7437</v>
      </c>
      <c r="F191" s="69">
        <v>7366.75</v>
      </c>
    </row>
    <row r="192" spans="1:6" x14ac:dyDescent="0.25">
      <c r="A192" s="73">
        <v>2</v>
      </c>
      <c r="B192" s="69">
        <v>7823</v>
      </c>
      <c r="C192" s="69">
        <v>732</v>
      </c>
      <c r="D192" s="69">
        <v>725</v>
      </c>
      <c r="E192" s="69">
        <v>7091</v>
      </c>
      <c r="F192" s="69">
        <v>7098</v>
      </c>
    </row>
    <row r="193" spans="1:6" x14ac:dyDescent="0.25">
      <c r="A193" s="73">
        <v>3</v>
      </c>
      <c r="B193" s="69">
        <v>7812</v>
      </c>
      <c r="C193" s="69">
        <v>987</v>
      </c>
      <c r="D193" s="69">
        <v>985.05</v>
      </c>
      <c r="E193" s="69">
        <v>6825</v>
      </c>
      <c r="F193" s="69">
        <v>6826.95</v>
      </c>
    </row>
    <row r="194" spans="1:6" x14ac:dyDescent="0.25">
      <c r="A194" s="73">
        <v>4</v>
      </c>
      <c r="B194" s="69">
        <v>7813</v>
      </c>
      <c r="C194" s="69">
        <v>1335</v>
      </c>
      <c r="D194" s="69">
        <v>1269.26</v>
      </c>
      <c r="E194" s="69">
        <v>6478</v>
      </c>
      <c r="F194" s="69">
        <v>6543.74</v>
      </c>
    </row>
    <row r="195" spans="1:6" x14ac:dyDescent="0.25">
      <c r="A195" s="73">
        <v>5</v>
      </c>
      <c r="B195" s="69">
        <v>7812</v>
      </c>
      <c r="C195" s="69">
        <v>1663</v>
      </c>
      <c r="D195" s="69">
        <v>1635.42</v>
      </c>
      <c r="E195" s="69">
        <v>6149</v>
      </c>
      <c r="F195" s="69">
        <v>6176.58</v>
      </c>
    </row>
    <row r="196" spans="1:6" x14ac:dyDescent="0.25">
      <c r="A196" s="73">
        <v>6</v>
      </c>
      <c r="B196" s="69">
        <v>7814</v>
      </c>
      <c r="C196" s="69">
        <v>2476</v>
      </c>
      <c r="D196" s="69">
        <v>2547.37</v>
      </c>
      <c r="E196" s="69">
        <v>5338</v>
      </c>
      <c r="F196" s="69">
        <v>5266.63</v>
      </c>
    </row>
    <row r="197" spans="1:6" x14ac:dyDescent="0.25">
      <c r="A197" s="73">
        <v>7</v>
      </c>
      <c r="B197" s="69">
        <v>7812</v>
      </c>
      <c r="C197" s="69">
        <v>3737</v>
      </c>
      <c r="D197" s="69">
        <v>3740.92</v>
      </c>
      <c r="E197" s="69">
        <v>4075</v>
      </c>
      <c r="F197" s="69">
        <v>4071.08</v>
      </c>
    </row>
    <row r="198" spans="1:6" x14ac:dyDescent="0.25">
      <c r="A198" s="73">
        <v>8</v>
      </c>
      <c r="B198" s="69">
        <v>7809</v>
      </c>
      <c r="C198" s="69">
        <v>4511</v>
      </c>
      <c r="D198" s="69">
        <v>4400.3500000000004</v>
      </c>
      <c r="E198" s="69">
        <v>3298</v>
      </c>
      <c r="F198" s="69">
        <v>3408.65</v>
      </c>
    </row>
    <row r="199" spans="1:6" x14ac:dyDescent="0.25">
      <c r="A199" s="73">
        <v>9</v>
      </c>
      <c r="B199" s="69">
        <v>7812</v>
      </c>
      <c r="C199" s="69">
        <v>5047</v>
      </c>
      <c r="D199" s="69">
        <v>5011.34</v>
      </c>
      <c r="E199" s="69">
        <v>2765</v>
      </c>
      <c r="F199" s="69">
        <v>2800.66</v>
      </c>
    </row>
    <row r="200" spans="1:6" x14ac:dyDescent="0.25">
      <c r="A200" s="73">
        <v>10</v>
      </c>
      <c r="B200" s="69">
        <v>7804</v>
      </c>
      <c r="C200" s="69">
        <v>5684</v>
      </c>
      <c r="D200" s="69">
        <v>5787.1</v>
      </c>
      <c r="E200" s="69">
        <v>2120</v>
      </c>
      <c r="F200" s="69">
        <v>2016.9</v>
      </c>
    </row>
    <row r="201" spans="1:6" x14ac:dyDescent="0.25">
      <c r="A201" s="14"/>
    </row>
    <row r="202" spans="1:6" ht="30" customHeight="1" x14ac:dyDescent="0.25">
      <c r="A202" s="75" t="s">
        <v>45</v>
      </c>
      <c r="B202" s="75"/>
      <c r="C202" s="75"/>
    </row>
    <row r="203" spans="1:6" ht="15" customHeight="1" x14ac:dyDescent="0.25">
      <c r="A203" s="75" t="s">
        <v>18</v>
      </c>
      <c r="B203" s="75"/>
      <c r="C203" s="75"/>
    </row>
    <row r="204" spans="1:6" x14ac:dyDescent="0.25">
      <c r="A204" s="73" t="s">
        <v>19</v>
      </c>
      <c r="B204" s="73" t="s">
        <v>20</v>
      </c>
      <c r="C204" s="73" t="s">
        <v>21</v>
      </c>
    </row>
    <row r="205" spans="1:6" x14ac:dyDescent="0.25">
      <c r="A205" s="69">
        <v>33.625100000000003</v>
      </c>
      <c r="B205" s="69">
        <v>8</v>
      </c>
      <c r="C205" s="69" t="s">
        <v>22</v>
      </c>
    </row>
  </sheetData>
  <mergeCells count="32">
    <mergeCell ref="A202:C202"/>
    <mergeCell ref="A203:C203"/>
    <mergeCell ref="A182:D182"/>
    <mergeCell ref="A188:F188"/>
    <mergeCell ref="A189:A190"/>
    <mergeCell ref="B189:B190"/>
    <mergeCell ref="C189:D189"/>
    <mergeCell ref="E189:F189"/>
    <mergeCell ref="A142:D142"/>
    <mergeCell ref="A143:A144"/>
    <mergeCell ref="B143:B144"/>
    <mergeCell ref="C143:D143"/>
    <mergeCell ref="C144:D144"/>
    <mergeCell ref="A102:A103"/>
    <mergeCell ref="B102:B103"/>
    <mergeCell ref="C102:C103"/>
    <mergeCell ref="D102:D103"/>
    <mergeCell ref="G102:G103"/>
    <mergeCell ref="A73:C73"/>
    <mergeCell ref="A74:A75"/>
    <mergeCell ref="B74:B75"/>
    <mergeCell ref="A80:D80"/>
    <mergeCell ref="A86:D86"/>
    <mergeCell ref="A87:A88"/>
    <mergeCell ref="B87:B88"/>
    <mergeCell ref="D87:D88"/>
    <mergeCell ref="A101:G101"/>
    <mergeCell ref="A5:B5"/>
    <mergeCell ref="A15:C15"/>
    <mergeCell ref="B16:B17"/>
    <mergeCell ref="A24:K24"/>
    <mergeCell ref="C25:K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workbookViewId="0">
      <selection activeCell="A4" sqref="A4"/>
    </sheetView>
  </sheetViews>
  <sheetFormatPr defaultRowHeight="15" x14ac:dyDescent="0.25"/>
  <cols>
    <col min="1" max="1" width="4.140625" style="16" customWidth="1"/>
    <col min="2" max="2" width="27.28515625" style="16" customWidth="1"/>
    <col min="3" max="3" width="13.140625" style="16" customWidth="1"/>
    <col min="4" max="5" width="9.28515625" style="16" bestFit="1" customWidth="1"/>
    <col min="6" max="6" width="9.7109375" style="16" bestFit="1" customWidth="1"/>
    <col min="7" max="7" width="11.5703125" style="16" bestFit="1" customWidth="1"/>
    <col min="8" max="9" width="9.140625" style="16"/>
    <col min="10" max="10" width="11.140625" style="16" bestFit="1" customWidth="1"/>
    <col min="11" max="12" width="9.140625" style="16"/>
    <col min="13" max="13" width="13.28515625" style="16" bestFit="1" customWidth="1"/>
    <col min="14" max="20" width="9.140625" style="16"/>
    <col min="21" max="21" width="26" style="16" bestFit="1" customWidth="1"/>
    <col min="22" max="16384" width="9.140625" style="16"/>
  </cols>
  <sheetData>
    <row r="1" spans="1:31" x14ac:dyDescent="0.25">
      <c r="A1" s="16" t="s">
        <v>182</v>
      </c>
    </row>
    <row r="2" spans="1:31" x14ac:dyDescent="0.25">
      <c r="B2" s="19" t="s">
        <v>108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1"/>
      <c r="N2" s="20"/>
      <c r="O2" s="20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1:31" ht="26.25" x14ac:dyDescent="0.25">
      <c r="B3" s="23" t="s">
        <v>109</v>
      </c>
      <c r="C3" s="23" t="s">
        <v>110</v>
      </c>
      <c r="D3" s="23" t="s">
        <v>111</v>
      </c>
      <c r="E3" s="23" t="s">
        <v>48</v>
      </c>
      <c r="F3" s="23" t="s">
        <v>47</v>
      </c>
      <c r="G3" s="23" t="s">
        <v>13</v>
      </c>
      <c r="H3" s="24" t="s">
        <v>112</v>
      </c>
      <c r="I3" s="24" t="s">
        <v>113</v>
      </c>
      <c r="J3" s="24" t="s">
        <v>114</v>
      </c>
      <c r="K3" s="24" t="s">
        <v>115</v>
      </c>
      <c r="L3" s="24" t="s">
        <v>116</v>
      </c>
      <c r="M3" s="24" t="s">
        <v>117</v>
      </c>
      <c r="N3" s="24" t="s">
        <v>118</v>
      </c>
      <c r="O3" s="25" t="s">
        <v>119</v>
      </c>
      <c r="Q3" s="23"/>
      <c r="R3" s="23"/>
      <c r="S3" s="23"/>
      <c r="T3" s="23"/>
      <c r="U3" s="23"/>
      <c r="V3" s="23"/>
      <c r="W3" s="24"/>
      <c r="X3" s="24"/>
      <c r="Y3" s="24"/>
      <c r="Z3" s="24"/>
      <c r="AA3" s="24"/>
      <c r="AB3" s="24"/>
      <c r="AC3" s="24"/>
      <c r="AD3" s="25"/>
      <c r="AE3" s="22"/>
    </row>
    <row r="4" spans="1:31" x14ac:dyDescent="0.25">
      <c r="B4" s="72">
        <v>0.68540999999999996</v>
      </c>
      <c r="C4" s="72">
        <v>0.87017999999999995</v>
      </c>
      <c r="D4" s="30">
        <v>1</v>
      </c>
      <c r="E4" s="31">
        <v>2104</v>
      </c>
      <c r="F4" s="31">
        <v>5708</v>
      </c>
      <c r="G4" s="31">
        <f>F4+E4</f>
        <v>7812</v>
      </c>
      <c r="H4" s="32">
        <f>E4/G4</f>
        <v>0.26932923707117257</v>
      </c>
      <c r="I4" s="33">
        <f>G4/$G$14</f>
        <v>9.9994879934463154E-2</v>
      </c>
      <c r="J4" s="34">
        <f>E4/$E$14</f>
        <v>4.0794167829998451E-2</v>
      </c>
      <c r="K4" s="35">
        <f>E4</f>
        <v>2104</v>
      </c>
      <c r="L4" s="35">
        <f>F4</f>
        <v>5708</v>
      </c>
      <c r="M4" s="36">
        <f>K4/$K$13</f>
        <v>4.0794167829998451E-2</v>
      </c>
      <c r="N4" s="36">
        <f>L4/$L$13</f>
        <v>0.21500678017176436</v>
      </c>
      <c r="O4" s="34">
        <f>ABS(M4-N4)</f>
        <v>0.17421261234176591</v>
      </c>
      <c r="Q4" s="29"/>
      <c r="R4" s="29"/>
      <c r="S4" s="30"/>
      <c r="T4" s="31"/>
      <c r="U4" s="31"/>
      <c r="V4" s="31"/>
      <c r="W4" s="32"/>
      <c r="X4" s="44"/>
      <c r="Y4" s="45"/>
      <c r="Z4" s="46"/>
      <c r="AA4" s="46"/>
      <c r="AB4" s="47"/>
      <c r="AC4" s="47"/>
      <c r="AD4" s="45"/>
      <c r="AE4" s="22"/>
    </row>
    <row r="5" spans="1:31" x14ac:dyDescent="0.25">
      <c r="B5" s="72">
        <v>0.60165999999999997</v>
      </c>
      <c r="C5" s="72">
        <v>0.68539000000000005</v>
      </c>
      <c r="D5" s="30">
        <v>2</v>
      </c>
      <c r="E5" s="31">
        <v>2808</v>
      </c>
      <c r="F5" s="31">
        <v>5008</v>
      </c>
      <c r="G5" s="31">
        <f t="shared" ref="G5:G13" si="0">F5+E5</f>
        <v>7816</v>
      </c>
      <c r="H5" s="32">
        <f t="shared" ref="H5:H13" si="1">E5/G5</f>
        <v>0.35926305015353122</v>
      </c>
      <c r="I5" s="33">
        <f t="shared" ref="I5:I13" si="2">G5/$G$14</f>
        <v>0.10004608058983155</v>
      </c>
      <c r="J5" s="34">
        <f t="shared" ref="J5:J13" si="3">E5/$E$14</f>
        <v>5.4443927408096789E-2</v>
      </c>
      <c r="K5" s="35">
        <f t="shared" ref="K5:L13" si="4">K4+E5</f>
        <v>4912</v>
      </c>
      <c r="L5" s="35">
        <f t="shared" si="4"/>
        <v>10716</v>
      </c>
      <c r="M5" s="36">
        <f t="shared" ref="M5:M13" si="5">K5/$K$13</f>
        <v>9.5238095238095233E-2</v>
      </c>
      <c r="N5" s="36">
        <f t="shared" ref="N5:N13" si="6">L5/$L$13</f>
        <v>0.40364622570438452</v>
      </c>
      <c r="O5" s="34">
        <f t="shared" ref="O5:O13" si="7">ABS(M5-N5)</f>
        <v>0.30840813046628929</v>
      </c>
      <c r="Q5" s="29"/>
      <c r="R5" s="29"/>
      <c r="S5" s="30"/>
      <c r="T5" s="31"/>
      <c r="U5" s="31"/>
      <c r="V5" s="31"/>
      <c r="W5" s="32"/>
      <c r="X5" s="44"/>
      <c r="Y5" s="45"/>
      <c r="Z5" s="46"/>
      <c r="AA5" s="46"/>
      <c r="AB5" s="47"/>
      <c r="AC5" s="47"/>
      <c r="AD5" s="45"/>
      <c r="AE5" s="22"/>
    </row>
    <row r="6" spans="1:31" x14ac:dyDescent="0.25">
      <c r="B6" s="72">
        <v>0.52463000000000004</v>
      </c>
      <c r="C6" s="72">
        <v>0.60165999999999997</v>
      </c>
      <c r="D6" s="30">
        <v>3</v>
      </c>
      <c r="E6" s="31">
        <v>3265</v>
      </c>
      <c r="F6" s="31">
        <v>4543</v>
      </c>
      <c r="G6" s="31">
        <f t="shared" si="0"/>
        <v>7808</v>
      </c>
      <c r="H6" s="32">
        <f t="shared" si="1"/>
        <v>0.41816086065573771</v>
      </c>
      <c r="I6" s="33">
        <f t="shared" si="2"/>
        <v>9.9943679279094769E-2</v>
      </c>
      <c r="J6" s="34">
        <f t="shared" si="3"/>
        <v>6.330463781603847E-2</v>
      </c>
      <c r="K6" s="35">
        <f t="shared" si="4"/>
        <v>8177</v>
      </c>
      <c r="L6" s="35">
        <f t="shared" si="4"/>
        <v>15259</v>
      </c>
      <c r="M6" s="36">
        <f t="shared" si="5"/>
        <v>0.15854273305413372</v>
      </c>
      <c r="N6" s="36">
        <f t="shared" si="6"/>
        <v>0.57477022751243034</v>
      </c>
      <c r="O6" s="34">
        <f t="shared" si="7"/>
        <v>0.41622749445829665</v>
      </c>
      <c r="Q6" s="29"/>
      <c r="R6" s="29"/>
      <c r="S6" s="30"/>
      <c r="T6" s="31"/>
      <c r="U6" s="31"/>
      <c r="V6" s="31"/>
      <c r="W6" s="32"/>
      <c r="X6" s="44"/>
      <c r="Y6" s="45"/>
      <c r="Z6" s="46"/>
      <c r="AA6" s="46"/>
      <c r="AB6" s="47"/>
      <c r="AC6" s="47"/>
      <c r="AD6" s="45"/>
      <c r="AE6" s="22"/>
    </row>
    <row r="7" spans="1:31" x14ac:dyDescent="0.25">
      <c r="B7" s="72">
        <v>0.42160999999999998</v>
      </c>
      <c r="C7" s="72">
        <v>0.52461999999999998</v>
      </c>
      <c r="D7" s="30">
        <v>4</v>
      </c>
      <c r="E7" s="31">
        <v>4074</v>
      </c>
      <c r="F7" s="31">
        <v>3740</v>
      </c>
      <c r="G7" s="31">
        <f t="shared" si="0"/>
        <v>7814</v>
      </c>
      <c r="H7" s="32">
        <f t="shared" si="1"/>
        <v>0.52137189659585359</v>
      </c>
      <c r="I7" s="40">
        <f t="shared" si="2"/>
        <v>0.10002048026214735</v>
      </c>
      <c r="J7" s="41">
        <f t="shared" si="3"/>
        <v>7.8990228013029309E-2</v>
      </c>
      <c r="K7" s="42">
        <f t="shared" si="4"/>
        <v>12251</v>
      </c>
      <c r="L7" s="42">
        <f t="shared" si="4"/>
        <v>18999</v>
      </c>
      <c r="M7" s="43">
        <f t="shared" si="5"/>
        <v>0.23753296106716301</v>
      </c>
      <c r="N7" s="43">
        <f t="shared" si="6"/>
        <v>0.71564712972728639</v>
      </c>
      <c r="O7" s="41">
        <f t="shared" si="7"/>
        <v>0.47811416866012335</v>
      </c>
      <c r="Q7" s="29"/>
      <c r="R7" s="29"/>
      <c r="S7" s="30"/>
      <c r="T7" s="31"/>
      <c r="U7" s="31"/>
      <c r="V7" s="31"/>
      <c r="W7" s="32"/>
      <c r="X7" s="44"/>
      <c r="Y7" s="45"/>
      <c r="Z7" s="46"/>
      <c r="AA7" s="46"/>
      <c r="AB7" s="47"/>
      <c r="AC7" s="47"/>
      <c r="AD7" s="45"/>
      <c r="AE7" s="22"/>
    </row>
    <row r="8" spans="1:31" x14ac:dyDescent="0.25">
      <c r="B8" s="72">
        <v>0.24435999999999999</v>
      </c>
      <c r="C8" s="72">
        <v>0.42159999999999997</v>
      </c>
      <c r="D8" s="30">
        <v>5</v>
      </c>
      <c r="E8" s="31">
        <v>5355</v>
      </c>
      <c r="F8" s="31">
        <v>2461</v>
      </c>
      <c r="G8" s="31">
        <f t="shared" si="0"/>
        <v>7816</v>
      </c>
      <c r="H8" s="32">
        <f t="shared" si="1"/>
        <v>0.68513306038894572</v>
      </c>
      <c r="I8" s="44">
        <f t="shared" si="2"/>
        <v>0.10004608058983155</v>
      </c>
      <c r="J8" s="45">
        <f t="shared" si="3"/>
        <v>0.10382736156351792</v>
      </c>
      <c r="K8" s="46">
        <f t="shared" si="4"/>
        <v>17606</v>
      </c>
      <c r="L8" s="46">
        <f t="shared" si="4"/>
        <v>21460</v>
      </c>
      <c r="M8" s="47">
        <f t="shared" si="5"/>
        <v>0.34136032263068095</v>
      </c>
      <c r="N8" s="47">
        <f t="shared" si="6"/>
        <v>0.80834714479433478</v>
      </c>
      <c r="O8" s="45">
        <f t="shared" si="7"/>
        <v>0.46698682216365384</v>
      </c>
      <c r="Q8" s="29"/>
      <c r="R8" s="29"/>
      <c r="S8" s="30"/>
      <c r="T8" s="31"/>
      <c r="U8" s="31"/>
      <c r="V8" s="31"/>
      <c r="W8" s="32"/>
      <c r="X8" s="44"/>
      <c r="Y8" s="45"/>
      <c r="Z8" s="46"/>
      <c r="AA8" s="46"/>
      <c r="AB8" s="47"/>
      <c r="AC8" s="47"/>
      <c r="AD8" s="45"/>
      <c r="AE8" s="22"/>
    </row>
    <row r="9" spans="1:31" x14ac:dyDescent="0.25">
      <c r="B9" s="72">
        <v>0.1827</v>
      </c>
      <c r="C9" s="72">
        <v>0.24432999999999999</v>
      </c>
      <c r="D9" s="30">
        <v>6</v>
      </c>
      <c r="E9" s="31">
        <v>6152</v>
      </c>
      <c r="F9" s="31">
        <v>1656</v>
      </c>
      <c r="G9" s="31">
        <f t="shared" si="0"/>
        <v>7808</v>
      </c>
      <c r="H9" s="32">
        <f t="shared" si="1"/>
        <v>0.78790983606557374</v>
      </c>
      <c r="I9" s="44">
        <f t="shared" si="2"/>
        <v>9.9943679279094769E-2</v>
      </c>
      <c r="J9" s="45">
        <f t="shared" si="3"/>
        <v>0.11928028540406391</v>
      </c>
      <c r="K9" s="46">
        <f t="shared" si="4"/>
        <v>23758</v>
      </c>
      <c r="L9" s="46">
        <f t="shared" si="4"/>
        <v>23116</v>
      </c>
      <c r="M9" s="47">
        <f t="shared" si="5"/>
        <v>0.46064060803474483</v>
      </c>
      <c r="N9" s="47">
        <f t="shared" si="6"/>
        <v>0.87072472502636733</v>
      </c>
      <c r="O9" s="45">
        <f t="shared" si="7"/>
        <v>0.4100841169916225</v>
      </c>
      <c r="Q9" s="29"/>
      <c r="R9" s="29"/>
      <c r="S9" s="30"/>
      <c r="T9" s="31"/>
      <c r="U9" s="31"/>
      <c r="V9" s="31"/>
      <c r="W9" s="32"/>
      <c r="X9" s="44"/>
      <c r="Y9" s="45"/>
      <c r="Z9" s="46"/>
      <c r="AA9" s="46"/>
      <c r="AB9" s="47"/>
      <c r="AC9" s="47"/>
      <c r="AD9" s="45"/>
      <c r="AE9" s="22"/>
    </row>
    <row r="10" spans="1:31" x14ac:dyDescent="0.25">
      <c r="B10" s="72">
        <v>0.14301</v>
      </c>
      <c r="C10" s="72">
        <v>0.18268999999999999</v>
      </c>
      <c r="D10" s="30">
        <v>7</v>
      </c>
      <c r="E10" s="31">
        <v>6458</v>
      </c>
      <c r="F10" s="31">
        <v>1356</v>
      </c>
      <c r="G10" s="31">
        <f t="shared" si="0"/>
        <v>7814</v>
      </c>
      <c r="H10" s="32">
        <f t="shared" si="1"/>
        <v>0.82646531865881756</v>
      </c>
      <c r="I10" s="44">
        <f t="shared" si="2"/>
        <v>0.10002048026214735</v>
      </c>
      <c r="J10" s="45">
        <f t="shared" si="3"/>
        <v>0.1252132774934078</v>
      </c>
      <c r="K10" s="46">
        <f t="shared" si="4"/>
        <v>30216</v>
      </c>
      <c r="L10" s="46">
        <f t="shared" si="4"/>
        <v>24472</v>
      </c>
      <c r="M10" s="47">
        <f t="shared" si="5"/>
        <v>0.58585388552815265</v>
      </c>
      <c r="N10" s="47">
        <f t="shared" si="6"/>
        <v>0.92180201898448089</v>
      </c>
      <c r="O10" s="45">
        <f t="shared" si="7"/>
        <v>0.33594813345632824</v>
      </c>
      <c r="Q10" s="29"/>
      <c r="R10" s="29"/>
      <c r="S10" s="30"/>
      <c r="T10" s="31"/>
      <c r="U10" s="31"/>
      <c r="V10" s="31"/>
      <c r="W10" s="32"/>
      <c r="X10" s="40"/>
      <c r="Y10" s="41"/>
      <c r="Z10" s="42"/>
      <c r="AA10" s="42"/>
      <c r="AB10" s="43"/>
      <c r="AC10" s="43"/>
      <c r="AD10" s="41"/>
      <c r="AE10" s="22"/>
    </row>
    <row r="11" spans="1:31" x14ac:dyDescent="0.25">
      <c r="B11" s="72">
        <v>0.10892</v>
      </c>
      <c r="C11" s="72">
        <v>0.14299000000000001</v>
      </c>
      <c r="D11" s="30">
        <v>8</v>
      </c>
      <c r="E11" s="31">
        <v>6847</v>
      </c>
      <c r="F11" s="31">
        <v>964</v>
      </c>
      <c r="G11" s="31">
        <f t="shared" si="0"/>
        <v>7811</v>
      </c>
      <c r="H11" s="32">
        <f t="shared" si="1"/>
        <v>0.87658430418640376</v>
      </c>
      <c r="I11" s="44">
        <f t="shared" si="2"/>
        <v>9.9982079770621068E-2</v>
      </c>
      <c r="J11" s="45">
        <f t="shared" si="3"/>
        <v>0.1327555452148286</v>
      </c>
      <c r="K11" s="46">
        <f t="shared" si="4"/>
        <v>37063</v>
      </c>
      <c r="L11" s="46">
        <f t="shared" si="4"/>
        <v>25436</v>
      </c>
      <c r="M11" s="47">
        <f t="shared" si="5"/>
        <v>0.71860943074298123</v>
      </c>
      <c r="N11" s="47">
        <f t="shared" si="6"/>
        <v>0.95811360554467384</v>
      </c>
      <c r="O11" s="45">
        <f t="shared" si="7"/>
        <v>0.23950417480169262</v>
      </c>
      <c r="Q11" s="29"/>
      <c r="R11" s="29"/>
      <c r="S11" s="30"/>
      <c r="T11" s="31"/>
      <c r="U11" s="31"/>
      <c r="V11" s="31"/>
      <c r="W11" s="32"/>
      <c r="X11" s="33"/>
      <c r="Y11" s="34"/>
      <c r="Z11" s="35"/>
      <c r="AA11" s="35"/>
      <c r="AB11" s="36"/>
      <c r="AC11" s="36"/>
      <c r="AD11" s="34"/>
      <c r="AE11" s="22"/>
    </row>
    <row r="12" spans="1:31" x14ac:dyDescent="0.25">
      <c r="B12" s="72">
        <v>7.4469999999999995E-2</v>
      </c>
      <c r="C12" s="72">
        <v>0.10892</v>
      </c>
      <c r="D12" s="30">
        <v>9</v>
      </c>
      <c r="E12" s="31">
        <v>7073</v>
      </c>
      <c r="F12" s="31">
        <v>740</v>
      </c>
      <c r="G12" s="31">
        <f t="shared" si="0"/>
        <v>7813</v>
      </c>
      <c r="H12" s="32">
        <f t="shared" si="1"/>
        <v>0.90528606169205172</v>
      </c>
      <c r="I12" s="44">
        <f t="shared" si="2"/>
        <v>0.10000768009830525</v>
      </c>
      <c r="J12" s="45">
        <f t="shared" si="3"/>
        <v>0.13713742826120676</v>
      </c>
      <c r="K12" s="46">
        <f t="shared" si="4"/>
        <v>44136</v>
      </c>
      <c r="L12" s="46">
        <f t="shared" si="4"/>
        <v>26176</v>
      </c>
      <c r="M12" s="47">
        <f t="shared" si="5"/>
        <v>0.85574685900418801</v>
      </c>
      <c r="N12" s="47">
        <f t="shared" si="6"/>
        <v>0.98598764502034053</v>
      </c>
      <c r="O12" s="45">
        <f t="shared" si="7"/>
        <v>0.13024078601615252</v>
      </c>
      <c r="Q12" s="29"/>
      <c r="R12" s="29"/>
      <c r="S12" s="30"/>
      <c r="T12" s="31"/>
      <c r="U12" s="31"/>
      <c r="V12" s="31"/>
      <c r="W12" s="32"/>
      <c r="X12" s="33"/>
      <c r="Y12" s="34"/>
      <c r="Z12" s="35"/>
      <c r="AA12" s="35"/>
      <c r="AB12" s="36"/>
      <c r="AC12" s="36"/>
      <c r="AD12" s="34"/>
      <c r="AE12" s="22"/>
    </row>
    <row r="13" spans="1:31" x14ac:dyDescent="0.25">
      <c r="B13" s="72">
        <v>2.486E-2</v>
      </c>
      <c r="C13" s="72">
        <v>7.4469999999999995E-2</v>
      </c>
      <c r="D13" s="30">
        <v>10</v>
      </c>
      <c r="E13" s="31">
        <v>7440</v>
      </c>
      <c r="F13" s="31">
        <v>372</v>
      </c>
      <c r="G13" s="31">
        <f t="shared" si="0"/>
        <v>7812</v>
      </c>
      <c r="H13" s="32">
        <f t="shared" si="1"/>
        <v>0.95238095238095233</v>
      </c>
      <c r="I13" s="44">
        <f t="shared" si="2"/>
        <v>9.9994879934463154E-2</v>
      </c>
      <c r="J13" s="45">
        <f t="shared" si="3"/>
        <v>0.14425314099581202</v>
      </c>
      <c r="K13" s="46">
        <f t="shared" si="4"/>
        <v>51576</v>
      </c>
      <c r="L13" s="46">
        <f t="shared" si="4"/>
        <v>26548</v>
      </c>
      <c r="M13" s="47">
        <f t="shared" si="5"/>
        <v>1</v>
      </c>
      <c r="N13" s="47">
        <f t="shared" si="6"/>
        <v>1</v>
      </c>
      <c r="O13" s="45">
        <f t="shared" si="7"/>
        <v>0</v>
      </c>
      <c r="Q13" s="29"/>
      <c r="R13" s="29"/>
      <c r="S13" s="30"/>
      <c r="T13" s="31"/>
      <c r="U13" s="31"/>
      <c r="V13" s="31"/>
      <c r="W13" s="32"/>
      <c r="X13" s="33"/>
      <c r="Y13" s="34"/>
      <c r="Z13" s="35"/>
      <c r="AA13" s="35"/>
      <c r="AB13" s="36"/>
      <c r="AC13" s="36"/>
      <c r="AD13" s="34"/>
      <c r="AE13" s="22"/>
    </row>
    <row r="14" spans="1:31" x14ac:dyDescent="0.25">
      <c r="B14" s="76" t="s">
        <v>13</v>
      </c>
      <c r="C14" s="77"/>
      <c r="D14" s="48"/>
      <c r="E14" s="31">
        <v>51576</v>
      </c>
      <c r="F14" s="31">
        <v>26548</v>
      </c>
      <c r="G14" s="31">
        <f>SUM(G4:G13)</f>
        <v>78124</v>
      </c>
      <c r="H14" s="49"/>
      <c r="I14" s="50"/>
      <c r="J14" s="48"/>
      <c r="K14" s="48"/>
      <c r="L14" s="48"/>
      <c r="M14" s="51"/>
      <c r="N14" s="48"/>
      <c r="O14" s="48"/>
      <c r="AE14" s="22"/>
    </row>
    <row r="15" spans="1:31" x14ac:dyDescent="0.25">
      <c r="E15" s="52">
        <f>E14/13</f>
        <v>3967.3846153846152</v>
      </c>
      <c r="F15" s="52"/>
      <c r="G15" s="53">
        <f>G14/13</f>
        <v>6009.5384615384619</v>
      </c>
      <c r="H15" s="52"/>
      <c r="AE15" s="22"/>
    </row>
    <row r="16" spans="1:31" x14ac:dyDescent="0.25">
      <c r="B16" s="22"/>
      <c r="C16" s="22"/>
      <c r="D16" s="22"/>
      <c r="E16" s="54">
        <f>E14/G14</f>
        <v>0.66018125032000408</v>
      </c>
      <c r="F16" s="55">
        <f>SUM(E4:E7)/SUM(G4:G7)</f>
        <v>0.39203199999999999</v>
      </c>
      <c r="G16" s="56">
        <f>G15*0.4</f>
        <v>2403.815384615385</v>
      </c>
      <c r="H16" s="57">
        <f>F16*G16</f>
        <v>942.37255286153857</v>
      </c>
      <c r="K16" s="22"/>
      <c r="L16" s="22"/>
      <c r="M16" s="22"/>
      <c r="N16" s="22"/>
      <c r="O16" s="22"/>
      <c r="P16" s="22"/>
    </row>
    <row r="17" spans="1:25" x14ac:dyDescent="0.25">
      <c r="B17" s="22"/>
      <c r="C17" s="22"/>
      <c r="D17" s="22"/>
      <c r="E17" s="22"/>
      <c r="F17" s="22"/>
      <c r="K17" s="22"/>
      <c r="L17" s="58"/>
      <c r="M17" s="59"/>
      <c r="N17" s="59"/>
      <c r="O17" s="59"/>
      <c r="P17" s="22"/>
    </row>
    <row r="18" spans="1:25" ht="15.75" thickBot="1" x14ac:dyDescent="0.3">
      <c r="A18" s="22"/>
      <c r="B18" s="22"/>
      <c r="C18" s="22"/>
      <c r="D18" s="22"/>
      <c r="E18" s="22"/>
      <c r="F18" s="22"/>
      <c r="K18" s="22"/>
      <c r="L18" s="58"/>
      <c r="M18" s="59"/>
      <c r="N18" s="59"/>
      <c r="O18" s="59"/>
    </row>
    <row r="19" spans="1:25" x14ac:dyDescent="0.25">
      <c r="A19" s="22"/>
      <c r="B19" s="60"/>
      <c r="C19" s="61"/>
      <c r="D19" s="61"/>
      <c r="E19" s="61"/>
      <c r="F19" s="22"/>
      <c r="K19" s="22"/>
      <c r="L19" s="58"/>
      <c r="M19" s="59"/>
      <c r="N19" s="59"/>
      <c r="O19" s="59"/>
      <c r="P19" s="59"/>
    </row>
    <row r="20" spans="1:25" x14ac:dyDescent="0.25">
      <c r="A20" s="22"/>
      <c r="B20" s="62"/>
      <c r="C20" s="63"/>
      <c r="D20" s="63"/>
      <c r="E20" s="63"/>
      <c r="F20" s="22"/>
      <c r="K20" s="22"/>
      <c r="L20" s="58"/>
      <c r="M20" s="59"/>
      <c r="N20" s="59"/>
      <c r="O20" s="59"/>
      <c r="P20" s="59"/>
      <c r="Q20" s="22"/>
    </row>
    <row r="21" spans="1:25" x14ac:dyDescent="0.25">
      <c r="A21" s="22"/>
      <c r="B21" s="62"/>
      <c r="C21" s="63"/>
      <c r="D21" s="63"/>
      <c r="E21" s="63"/>
      <c r="F21" s="22"/>
      <c r="K21" s="22"/>
      <c r="L21" s="58"/>
      <c r="M21" s="59"/>
      <c r="N21" s="59"/>
      <c r="O21" s="59"/>
      <c r="P21" s="59"/>
      <c r="Q21" s="22"/>
    </row>
    <row r="22" spans="1:25" x14ac:dyDescent="0.25">
      <c r="A22" s="22"/>
      <c r="B22" s="62"/>
      <c r="C22" s="63"/>
      <c r="D22" s="63"/>
      <c r="E22" s="63"/>
      <c r="F22" s="22"/>
      <c r="K22" s="22"/>
      <c r="L22" s="58"/>
      <c r="M22" s="59"/>
      <c r="N22" s="59"/>
      <c r="O22" s="59"/>
      <c r="P22" s="59"/>
      <c r="Q22" s="22"/>
    </row>
    <row r="23" spans="1:25" x14ac:dyDescent="0.25">
      <c r="A23" s="22"/>
      <c r="B23" s="62"/>
      <c r="C23" s="63"/>
      <c r="D23" s="63"/>
      <c r="E23" s="63"/>
      <c r="F23" s="22"/>
      <c r="K23" s="22"/>
      <c r="L23" s="58"/>
      <c r="M23" s="59"/>
      <c r="N23" s="59"/>
      <c r="O23" s="59"/>
      <c r="P23" s="59"/>
      <c r="Q23" s="22"/>
    </row>
    <row r="24" spans="1:25" x14ac:dyDescent="0.25">
      <c r="A24" s="22"/>
      <c r="B24" s="62"/>
      <c r="C24" s="63"/>
      <c r="D24" s="63"/>
      <c r="E24" s="63"/>
      <c r="F24" s="22"/>
      <c r="K24" s="22"/>
      <c r="L24" s="58"/>
      <c r="M24" s="59"/>
      <c r="N24" s="59"/>
      <c r="O24" s="59"/>
      <c r="P24" s="59"/>
      <c r="Q24" s="22"/>
    </row>
    <row r="25" spans="1:25" x14ac:dyDescent="0.25">
      <c r="A25" s="22"/>
      <c r="B25" s="62"/>
      <c r="C25" s="63"/>
      <c r="D25" s="63"/>
      <c r="E25" s="63"/>
      <c r="F25" s="22"/>
      <c r="K25" s="22"/>
      <c r="L25" s="58"/>
      <c r="M25" s="59"/>
      <c r="N25" s="59"/>
      <c r="O25" s="59"/>
      <c r="P25" s="59"/>
      <c r="Q25" s="22"/>
    </row>
    <row r="26" spans="1:25" x14ac:dyDescent="0.25">
      <c r="A26" s="22"/>
      <c r="B26" s="62"/>
      <c r="C26" s="63"/>
      <c r="D26" s="63"/>
      <c r="E26" s="63"/>
      <c r="F26" s="22"/>
      <c r="K26" s="22"/>
      <c r="L26" s="58"/>
      <c r="M26" s="59"/>
      <c r="N26" s="59"/>
      <c r="O26" s="59"/>
      <c r="P26" s="59"/>
      <c r="Q26" s="22"/>
    </row>
    <row r="27" spans="1:25" x14ac:dyDescent="0.25">
      <c r="A27" s="22"/>
      <c r="B27" s="62"/>
      <c r="C27" s="63"/>
      <c r="D27" s="63"/>
      <c r="E27" s="63"/>
      <c r="F27" s="22"/>
      <c r="K27" s="22"/>
      <c r="L27" s="22"/>
      <c r="M27" s="58"/>
      <c r="N27" s="59"/>
      <c r="O27" s="59"/>
      <c r="P27" s="59"/>
      <c r="Q27" s="22"/>
    </row>
    <row r="28" spans="1:25" x14ac:dyDescent="0.25">
      <c r="A28" s="22"/>
      <c r="B28" s="62"/>
      <c r="C28" s="63"/>
      <c r="D28" s="63"/>
      <c r="E28" s="63"/>
      <c r="F28" s="22"/>
      <c r="I28" s="22"/>
      <c r="J28" s="22"/>
      <c r="K28" s="22"/>
      <c r="L28" s="22"/>
      <c r="M28" s="58"/>
      <c r="N28" s="59"/>
      <c r="O28" s="59"/>
      <c r="P28" s="59"/>
      <c r="Q28" s="22"/>
      <c r="R28" s="22"/>
      <c r="S28" s="22"/>
      <c r="T28" s="22"/>
      <c r="U28" s="22"/>
      <c r="V28" s="22"/>
      <c r="W28" s="22"/>
      <c r="X28" s="22"/>
      <c r="Y28" s="22"/>
    </row>
    <row r="29" spans="1:25" x14ac:dyDescent="0.25"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x14ac:dyDescent="0.25"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</sheetData>
  <mergeCells count="1">
    <mergeCell ref="B14:C14"/>
  </mergeCells>
  <conditionalFormatting sqref="O4:O13">
    <cfRule type="top10" dxfId="2" priority="2" stopIfTrue="1" rank="1"/>
  </conditionalFormatting>
  <conditionalFormatting sqref="AD4:AD13">
    <cfRule type="top10" dxfId="1" priority="9" stopIfTrue="1" rank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showGridLines="0" workbookViewId="0"/>
  </sheetViews>
  <sheetFormatPr defaultRowHeight="15" x14ac:dyDescent="0.25"/>
  <cols>
    <col min="2" max="2" width="44.28515625" bestFit="1" customWidth="1"/>
    <col min="3" max="3" width="19.140625" bestFit="1" customWidth="1"/>
    <col min="4" max="4" width="14.5703125" bestFit="1" customWidth="1"/>
    <col min="5" max="5" width="11.85546875" bestFit="1" customWidth="1"/>
    <col min="6" max="6" width="10.140625" bestFit="1" customWidth="1"/>
    <col min="7" max="7" width="12.42578125" bestFit="1" customWidth="1"/>
    <col min="8" max="8" width="11.85546875" bestFit="1" customWidth="1"/>
    <col min="9" max="9" width="20.5703125" bestFit="1" customWidth="1"/>
  </cols>
  <sheetData>
    <row r="1" spans="1:4" x14ac:dyDescent="0.25">
      <c r="A1" s="16" t="s">
        <v>183</v>
      </c>
    </row>
    <row r="2" spans="1:4" x14ac:dyDescent="0.25">
      <c r="B2" s="78" t="s">
        <v>0</v>
      </c>
      <c r="C2" s="78" t="s">
        <v>1</v>
      </c>
    </row>
    <row r="3" spans="1:4" x14ac:dyDescent="0.25">
      <c r="B3" s="10" t="s">
        <v>2</v>
      </c>
      <c r="C3" s="7" t="s">
        <v>3</v>
      </c>
    </row>
    <row r="4" spans="1:4" x14ac:dyDescent="0.25">
      <c r="B4" s="10" t="s">
        <v>4</v>
      </c>
      <c r="C4" s="7">
        <v>2</v>
      </c>
    </row>
    <row r="5" spans="1:4" x14ac:dyDescent="0.25">
      <c r="B5" s="10" t="s">
        <v>5</v>
      </c>
      <c r="C5" s="7" t="s">
        <v>6</v>
      </c>
    </row>
    <row r="6" spans="1:4" ht="15" customHeight="1" x14ac:dyDescent="0.25">
      <c r="B6" s="10" t="s">
        <v>7</v>
      </c>
      <c r="C6" s="7" t="s">
        <v>8</v>
      </c>
    </row>
    <row r="7" spans="1:4" x14ac:dyDescent="0.25">
      <c r="B7" s="11"/>
      <c r="C7" s="12"/>
    </row>
    <row r="8" spans="1:4" x14ac:dyDescent="0.25">
      <c r="B8" s="18" t="s">
        <v>9</v>
      </c>
      <c r="C8" s="7">
        <v>91300</v>
      </c>
    </row>
    <row r="9" spans="1:4" x14ac:dyDescent="0.25">
      <c r="B9" s="18" t="s">
        <v>10</v>
      </c>
      <c r="C9" s="7">
        <v>91300</v>
      </c>
    </row>
    <row r="11" spans="1:4" x14ac:dyDescent="0.25">
      <c r="B11" s="74" t="s">
        <v>11</v>
      </c>
      <c r="C11" s="74"/>
      <c r="D11" s="74"/>
    </row>
    <row r="12" spans="1:4" x14ac:dyDescent="0.25">
      <c r="B12" s="9" t="s">
        <v>12</v>
      </c>
      <c r="C12" s="74" t="s">
        <v>3</v>
      </c>
      <c r="D12" s="9" t="s">
        <v>13</v>
      </c>
    </row>
    <row r="13" spans="1:4" x14ac:dyDescent="0.25">
      <c r="B13" s="9" t="s">
        <v>14</v>
      </c>
      <c r="C13" s="74"/>
      <c r="D13" s="9" t="s">
        <v>15</v>
      </c>
    </row>
    <row r="14" spans="1:4" x14ac:dyDescent="0.25">
      <c r="B14" s="4">
        <v>1</v>
      </c>
      <c r="C14" s="1">
        <v>0</v>
      </c>
      <c r="D14" s="1">
        <v>56238</v>
      </c>
    </row>
    <row r="15" spans="1:4" x14ac:dyDescent="0.25">
      <c r="B15" s="4">
        <v>2</v>
      </c>
      <c r="C15" s="1">
        <v>1</v>
      </c>
      <c r="D15" s="1">
        <v>35062</v>
      </c>
    </row>
    <row r="17" spans="2:10" x14ac:dyDescent="0.25">
      <c r="B17" s="14"/>
      <c r="C17" s="15"/>
      <c r="D17" s="15"/>
      <c r="E17" s="15"/>
      <c r="F17" s="15"/>
      <c r="G17" s="15"/>
      <c r="H17" s="15"/>
    </row>
    <row r="18" spans="2:10" x14ac:dyDescent="0.25">
      <c r="B18" s="74" t="s">
        <v>24</v>
      </c>
      <c r="C18" s="74"/>
      <c r="D18" s="74"/>
      <c r="E18" s="74"/>
      <c r="F18" s="15"/>
      <c r="G18" s="15"/>
      <c r="H18" s="15"/>
    </row>
    <row r="19" spans="2:10" x14ac:dyDescent="0.25">
      <c r="B19" s="74" t="s">
        <v>25</v>
      </c>
      <c r="C19" s="74" t="s">
        <v>20</v>
      </c>
      <c r="D19" s="9" t="s">
        <v>23</v>
      </c>
      <c r="E19" s="74" t="s">
        <v>21</v>
      </c>
      <c r="F19" s="15"/>
      <c r="G19" s="15"/>
      <c r="H19" s="15"/>
    </row>
    <row r="20" spans="2:10" x14ac:dyDescent="0.25">
      <c r="B20" s="74"/>
      <c r="C20" s="74"/>
      <c r="D20" s="9" t="s">
        <v>19</v>
      </c>
      <c r="E20" s="74"/>
      <c r="F20" s="15"/>
      <c r="G20" s="15"/>
      <c r="H20" s="15"/>
    </row>
    <row r="21" spans="2:10" x14ac:dyDescent="0.25">
      <c r="B21" s="5" t="s">
        <v>49</v>
      </c>
      <c r="C21" s="1">
        <v>3</v>
      </c>
      <c r="D21" s="6">
        <v>148.49700000000001</v>
      </c>
      <c r="E21" s="1" t="s">
        <v>22</v>
      </c>
      <c r="F21" s="65">
        <f>D21/SUM($D$21:$D$33)</f>
        <v>2.7544505725561146E-2</v>
      </c>
      <c r="G21" s="15"/>
      <c r="H21" s="15"/>
      <c r="I21" t="s">
        <v>141</v>
      </c>
      <c r="J21" s="64">
        <v>0.44962066554101038</v>
      </c>
    </row>
    <row r="22" spans="2:10" x14ac:dyDescent="0.25">
      <c r="B22" s="5" t="s">
        <v>50</v>
      </c>
      <c r="C22" s="1">
        <v>8</v>
      </c>
      <c r="D22" s="6">
        <v>297.68349999999998</v>
      </c>
      <c r="E22" s="1" t="s">
        <v>22</v>
      </c>
      <c r="F22" s="65">
        <f t="shared" ref="F22:F33" si="0">D22/SUM($D$21:$D$33)</f>
        <v>5.521690586446245E-2</v>
      </c>
      <c r="G22" s="15"/>
      <c r="H22" s="15"/>
      <c r="I22" t="s">
        <v>120</v>
      </c>
      <c r="J22" s="64">
        <v>0.17648329093341386</v>
      </c>
    </row>
    <row r="23" spans="2:10" x14ac:dyDescent="0.25">
      <c r="B23" s="5" t="s">
        <v>51</v>
      </c>
      <c r="C23" s="1">
        <v>9</v>
      </c>
      <c r="D23" s="6">
        <v>485.31939999999997</v>
      </c>
      <c r="E23" s="1" t="s">
        <v>22</v>
      </c>
      <c r="F23" s="65">
        <f t="shared" si="0"/>
        <v>9.0021232698478074E-2</v>
      </c>
      <c r="G23" s="15"/>
      <c r="H23" s="15"/>
      <c r="I23" t="s">
        <v>142</v>
      </c>
      <c r="J23" s="64">
        <v>9.0021232698478074E-2</v>
      </c>
    </row>
    <row r="24" spans="2:10" x14ac:dyDescent="0.25">
      <c r="B24" s="5" t="s">
        <v>52</v>
      </c>
      <c r="C24" s="1">
        <v>8</v>
      </c>
      <c r="D24" s="6">
        <v>951.45069999999998</v>
      </c>
      <c r="E24" s="1" t="s">
        <v>22</v>
      </c>
      <c r="F24" s="65">
        <f t="shared" si="0"/>
        <v>0.17648329093341386</v>
      </c>
      <c r="G24" s="15"/>
      <c r="H24" s="15"/>
      <c r="I24" t="s">
        <v>143</v>
      </c>
      <c r="J24" s="64">
        <v>5.521690586446245E-2</v>
      </c>
    </row>
    <row r="25" spans="2:10" x14ac:dyDescent="0.25">
      <c r="B25" s="5" t="s">
        <v>53</v>
      </c>
      <c r="C25" s="1">
        <v>1</v>
      </c>
      <c r="D25" s="6">
        <v>183.16460000000001</v>
      </c>
      <c r="E25" s="1" t="s">
        <v>22</v>
      </c>
      <c r="F25" s="65">
        <f t="shared" si="0"/>
        <v>3.3974951503532844E-2</v>
      </c>
      <c r="G25" s="15"/>
      <c r="H25" s="15"/>
      <c r="I25" t="s">
        <v>121</v>
      </c>
      <c r="J25" s="64">
        <v>5.2112901960594461E-2</v>
      </c>
    </row>
    <row r="26" spans="2:10" x14ac:dyDescent="0.25">
      <c r="B26" s="5" t="s">
        <v>54</v>
      </c>
      <c r="C26" s="1">
        <v>3</v>
      </c>
      <c r="D26" s="6">
        <v>80.597099999999998</v>
      </c>
      <c r="E26" s="1" t="s">
        <v>22</v>
      </c>
      <c r="F26" s="65">
        <f t="shared" si="0"/>
        <v>1.4949846006408373E-2</v>
      </c>
      <c r="G26" s="15"/>
      <c r="H26" s="15"/>
      <c r="I26" t="s">
        <v>122</v>
      </c>
      <c r="J26" s="64">
        <v>3.3974951503532844E-2</v>
      </c>
    </row>
    <row r="27" spans="2:10" x14ac:dyDescent="0.25">
      <c r="B27" s="5" t="s">
        <v>46</v>
      </c>
      <c r="C27" s="1">
        <v>4</v>
      </c>
      <c r="D27" s="6">
        <v>130.5539</v>
      </c>
      <c r="E27" s="1" t="s">
        <v>22</v>
      </c>
      <c r="F27" s="65">
        <f t="shared" si="0"/>
        <v>2.4216264611704862E-2</v>
      </c>
      <c r="G27" s="15"/>
      <c r="H27" s="15"/>
      <c r="I27" t="s">
        <v>124</v>
      </c>
      <c r="J27" s="64">
        <v>2.8487604137724644E-2</v>
      </c>
    </row>
    <row r="28" spans="2:10" x14ac:dyDescent="0.25">
      <c r="B28" s="5" t="s">
        <v>55</v>
      </c>
      <c r="C28" s="1">
        <v>4</v>
      </c>
      <c r="D28" s="6">
        <v>121.8693</v>
      </c>
      <c r="E28" s="1" t="s">
        <v>22</v>
      </c>
      <c r="F28" s="65">
        <f t="shared" si="0"/>
        <v>2.2605370018385078E-2</v>
      </c>
      <c r="G28" s="15"/>
      <c r="H28" s="15"/>
      <c r="I28" t="s">
        <v>144</v>
      </c>
      <c r="J28" s="64">
        <v>2.7544505725561146E-2</v>
      </c>
    </row>
    <row r="29" spans="2:10" x14ac:dyDescent="0.25">
      <c r="B29" s="5" t="s">
        <v>56</v>
      </c>
      <c r="C29" s="1">
        <v>6</v>
      </c>
      <c r="D29" s="6">
        <v>2423.9796000000001</v>
      </c>
      <c r="E29" s="1" t="s">
        <v>22</v>
      </c>
      <c r="F29" s="65">
        <f t="shared" si="0"/>
        <v>0.44962066554101038</v>
      </c>
      <c r="G29" s="15"/>
      <c r="H29" s="15"/>
      <c r="I29" t="s">
        <v>123</v>
      </c>
      <c r="J29" s="64">
        <v>2.4216264611704862E-2</v>
      </c>
    </row>
    <row r="30" spans="2:10" x14ac:dyDescent="0.25">
      <c r="B30" s="5" t="s">
        <v>57</v>
      </c>
      <c r="C30" s="1">
        <v>1</v>
      </c>
      <c r="D30" s="6">
        <v>91.709900000000005</v>
      </c>
      <c r="E30" s="1" t="s">
        <v>22</v>
      </c>
      <c r="F30" s="65">
        <f t="shared" si="0"/>
        <v>1.701114410150131E-2</v>
      </c>
      <c r="G30" s="15"/>
      <c r="H30" s="15"/>
      <c r="I30" t="s">
        <v>125</v>
      </c>
      <c r="J30" s="64">
        <v>2.2605370018385078E-2</v>
      </c>
    </row>
    <row r="31" spans="2:10" x14ac:dyDescent="0.25">
      <c r="B31" s="5" t="s">
        <v>58</v>
      </c>
      <c r="C31" s="1">
        <v>1</v>
      </c>
      <c r="D31" s="6">
        <v>153.5814</v>
      </c>
      <c r="E31" s="1" t="s">
        <v>22</v>
      </c>
      <c r="F31" s="65">
        <f t="shared" si="0"/>
        <v>2.8487604137724644E-2</v>
      </c>
      <c r="G31" s="15"/>
      <c r="H31" s="15"/>
      <c r="I31" t="s">
        <v>126</v>
      </c>
      <c r="J31" s="64">
        <v>1.701114410150131E-2</v>
      </c>
    </row>
    <row r="32" spans="2:10" x14ac:dyDescent="0.25">
      <c r="B32" s="5" t="s">
        <v>59</v>
      </c>
      <c r="C32" s="1">
        <v>1</v>
      </c>
      <c r="D32" s="6">
        <v>280.94929999999999</v>
      </c>
      <c r="E32" s="1" t="s">
        <v>22</v>
      </c>
      <c r="F32" s="65">
        <f t="shared" si="0"/>
        <v>5.2112901960594461E-2</v>
      </c>
      <c r="G32" s="15"/>
      <c r="H32" s="15"/>
      <c r="I32" t="s">
        <v>145</v>
      </c>
      <c r="J32" s="64">
        <v>1.4949846006408373E-2</v>
      </c>
    </row>
    <row r="33" spans="2:10" x14ac:dyDescent="0.25">
      <c r="B33" s="5" t="s">
        <v>60</v>
      </c>
      <c r="C33" s="1">
        <v>1</v>
      </c>
      <c r="D33" s="6">
        <v>41.810200000000002</v>
      </c>
      <c r="E33" s="1" t="s">
        <v>22</v>
      </c>
      <c r="F33" s="65">
        <f t="shared" si="0"/>
        <v>7.7553168972225471E-3</v>
      </c>
      <c r="G33" s="15"/>
      <c r="H33" s="15"/>
      <c r="I33" t="s">
        <v>127</v>
      </c>
      <c r="J33" s="64">
        <v>7.7553168972225471E-3</v>
      </c>
    </row>
    <row r="34" spans="2:10" s="16" customFormat="1" x14ac:dyDescent="0.25">
      <c r="B34" s="14"/>
      <c r="C34" s="15"/>
      <c r="D34" s="15"/>
      <c r="E34" s="15"/>
      <c r="F34" s="15"/>
      <c r="G34" s="15"/>
      <c r="H34" s="15"/>
    </row>
    <row r="35" spans="2:10" s="16" customFormat="1" x14ac:dyDescent="0.25">
      <c r="B35" s="74" t="s">
        <v>32</v>
      </c>
      <c r="C35" s="74"/>
      <c r="D35" s="74"/>
      <c r="E35" s="74"/>
      <c r="F35" s="15"/>
      <c r="G35" s="15"/>
      <c r="H35" s="15"/>
    </row>
    <row r="36" spans="2:10" s="16" customFormat="1" x14ac:dyDescent="0.25">
      <c r="B36" s="74" t="s">
        <v>25</v>
      </c>
      <c r="C36" s="74" t="s">
        <v>33</v>
      </c>
      <c r="D36" s="74" t="s">
        <v>34</v>
      </c>
      <c r="E36" s="74"/>
      <c r="F36" s="15"/>
      <c r="G36" s="15"/>
      <c r="H36" s="15"/>
    </row>
    <row r="37" spans="2:10" s="16" customFormat="1" x14ac:dyDescent="0.25">
      <c r="B37" s="74"/>
      <c r="C37" s="74"/>
      <c r="D37" s="74" t="s">
        <v>35</v>
      </c>
      <c r="E37" s="74"/>
      <c r="F37" s="15"/>
      <c r="G37" s="15"/>
      <c r="H37" s="15"/>
    </row>
    <row r="38" spans="2:10" x14ac:dyDescent="0.25">
      <c r="B38" s="5" t="s">
        <v>61</v>
      </c>
      <c r="C38" s="1">
        <v>1.4770000000000001</v>
      </c>
      <c r="D38" s="1">
        <v>1.381</v>
      </c>
      <c r="E38" s="1">
        <v>1.58</v>
      </c>
      <c r="F38" s="15"/>
      <c r="G38" s="15"/>
      <c r="H38" s="15"/>
    </row>
    <row r="39" spans="2:10" x14ac:dyDescent="0.25">
      <c r="B39" s="5" t="s">
        <v>62</v>
      </c>
      <c r="C39" s="1">
        <v>1.3520000000000001</v>
      </c>
      <c r="D39" s="1">
        <v>1.272</v>
      </c>
      <c r="E39" s="1">
        <v>1.4359999999999999</v>
      </c>
      <c r="F39" s="15"/>
      <c r="G39" s="15"/>
      <c r="H39" s="15"/>
    </row>
    <row r="40" spans="2:10" x14ac:dyDescent="0.25">
      <c r="B40" s="5" t="s">
        <v>63</v>
      </c>
      <c r="C40" s="1">
        <v>1.248</v>
      </c>
      <c r="D40" s="1">
        <v>1.17</v>
      </c>
      <c r="E40" s="1">
        <v>1.331</v>
      </c>
      <c r="F40" s="15"/>
      <c r="G40" s="15"/>
      <c r="H40" s="15"/>
    </row>
    <row r="41" spans="2:10" x14ac:dyDescent="0.25">
      <c r="B41" s="5" t="s">
        <v>64</v>
      </c>
      <c r="C41" s="1">
        <v>0.66700000000000004</v>
      </c>
      <c r="D41" s="1">
        <v>0.628</v>
      </c>
      <c r="E41" s="1">
        <v>0.71</v>
      </c>
      <c r="F41" s="15"/>
      <c r="G41" s="15"/>
      <c r="H41" s="15"/>
    </row>
    <row r="42" spans="2:10" x14ac:dyDescent="0.25">
      <c r="B42" s="5" t="s">
        <v>65</v>
      </c>
      <c r="C42" s="1">
        <v>0.71299999999999997</v>
      </c>
      <c r="D42" s="1">
        <v>0.67400000000000004</v>
      </c>
      <c r="E42" s="1">
        <v>0.754</v>
      </c>
      <c r="F42" s="15"/>
      <c r="G42" s="15"/>
      <c r="H42" s="15"/>
    </row>
    <row r="43" spans="2:10" x14ac:dyDescent="0.25">
      <c r="B43" s="5" t="s">
        <v>66</v>
      </c>
      <c r="C43" s="1">
        <v>0.78400000000000003</v>
      </c>
      <c r="D43" s="1">
        <v>0.74399999999999999</v>
      </c>
      <c r="E43" s="1">
        <v>0.82699999999999996</v>
      </c>
      <c r="F43" s="15"/>
      <c r="G43" s="15"/>
      <c r="H43" s="15"/>
    </row>
    <row r="44" spans="2:10" x14ac:dyDescent="0.25">
      <c r="B44" s="5" t="s">
        <v>67</v>
      </c>
      <c r="C44" s="1">
        <v>0.93</v>
      </c>
      <c r="D44" s="1">
        <v>0.85599999999999998</v>
      </c>
      <c r="E44" s="1">
        <v>1.01</v>
      </c>
      <c r="F44" s="15"/>
      <c r="G44" s="15"/>
      <c r="H44" s="15"/>
    </row>
    <row r="45" spans="2:10" x14ac:dyDescent="0.25">
      <c r="B45" s="5" t="s">
        <v>68</v>
      </c>
      <c r="C45" s="1">
        <v>0.83299999999999996</v>
      </c>
      <c r="D45" s="1">
        <v>0.79200000000000004</v>
      </c>
      <c r="E45" s="1">
        <v>0.876</v>
      </c>
      <c r="F45" s="15"/>
      <c r="G45" s="15"/>
      <c r="H45" s="15"/>
    </row>
    <row r="46" spans="2:10" x14ac:dyDescent="0.25">
      <c r="B46" s="5" t="s">
        <v>69</v>
      </c>
      <c r="C46" s="1">
        <v>0.94099999999999995</v>
      </c>
      <c r="D46" s="1">
        <v>0.89300000000000002</v>
      </c>
      <c r="E46" s="1">
        <v>0.99099999999999999</v>
      </c>
      <c r="F46" s="15"/>
      <c r="G46" s="15"/>
      <c r="H46" s="15"/>
    </row>
    <row r="47" spans="2:10" x14ac:dyDescent="0.25">
      <c r="B47" s="5" t="s">
        <v>70</v>
      </c>
      <c r="C47" s="1">
        <v>1.0049999999999999</v>
      </c>
      <c r="D47" s="1">
        <v>0.94099999999999995</v>
      </c>
      <c r="E47" s="1">
        <v>1.0740000000000001</v>
      </c>
      <c r="F47" s="15"/>
      <c r="G47" s="15"/>
      <c r="H47" s="15"/>
    </row>
    <row r="48" spans="2:10" x14ac:dyDescent="0.25">
      <c r="B48" s="5" t="s">
        <v>71</v>
      </c>
      <c r="C48" s="1">
        <v>0.98599999999999999</v>
      </c>
      <c r="D48" s="1">
        <v>0.93</v>
      </c>
      <c r="E48" s="1">
        <v>1.044</v>
      </c>
      <c r="F48" s="15"/>
      <c r="G48" s="15"/>
      <c r="H48" s="15"/>
    </row>
    <row r="49" spans="2:8" x14ac:dyDescent="0.25">
      <c r="B49" s="5" t="s">
        <v>72</v>
      </c>
      <c r="C49" s="1">
        <v>0.624</v>
      </c>
      <c r="D49" s="1">
        <v>0.58699999999999997</v>
      </c>
      <c r="E49" s="1">
        <v>0.66300000000000003</v>
      </c>
      <c r="F49" s="15"/>
      <c r="G49" s="15"/>
      <c r="H49" s="15"/>
    </row>
    <row r="50" spans="2:8" x14ac:dyDescent="0.25">
      <c r="B50" s="5" t="s">
        <v>73</v>
      </c>
      <c r="C50" s="1">
        <v>1.0720000000000001</v>
      </c>
      <c r="D50" s="1">
        <v>1.0029999999999999</v>
      </c>
      <c r="E50" s="1">
        <v>1.1459999999999999</v>
      </c>
      <c r="F50" s="15"/>
      <c r="G50" s="15"/>
      <c r="H50" s="15"/>
    </row>
    <row r="51" spans="2:8" s="16" customFormat="1" x14ac:dyDescent="0.25">
      <c r="B51" s="5" t="s">
        <v>74</v>
      </c>
      <c r="C51" s="1">
        <v>0.67200000000000004</v>
      </c>
      <c r="D51" s="1">
        <v>0.63</v>
      </c>
      <c r="E51" s="1">
        <v>0.71699999999999997</v>
      </c>
      <c r="F51" s="15"/>
      <c r="G51" s="15"/>
      <c r="H51" s="15"/>
    </row>
    <row r="52" spans="2:8" s="16" customFormat="1" x14ac:dyDescent="0.25">
      <c r="B52" s="5" t="s">
        <v>75</v>
      </c>
      <c r="C52" s="1">
        <v>0.72499999999999998</v>
      </c>
      <c r="D52" s="1">
        <v>0.68</v>
      </c>
      <c r="E52" s="1">
        <v>0.77300000000000002</v>
      </c>
      <c r="F52" s="15"/>
      <c r="G52" s="15"/>
      <c r="H52" s="15"/>
    </row>
    <row r="53" spans="2:8" s="16" customFormat="1" x14ac:dyDescent="0.25">
      <c r="B53" s="5" t="s">
        <v>76</v>
      </c>
      <c r="C53" s="1">
        <v>0.76700000000000002</v>
      </c>
      <c r="D53" s="1">
        <v>0.72299999999999998</v>
      </c>
      <c r="E53" s="1">
        <v>0.81399999999999995</v>
      </c>
      <c r="F53" s="15"/>
      <c r="G53" s="15"/>
      <c r="H53" s="15"/>
    </row>
    <row r="54" spans="2:8" s="16" customFormat="1" x14ac:dyDescent="0.25">
      <c r="B54" s="5" t="s">
        <v>77</v>
      </c>
      <c r="C54" s="1">
        <v>0.80600000000000005</v>
      </c>
      <c r="D54" s="1">
        <v>0.75600000000000001</v>
      </c>
      <c r="E54" s="1">
        <v>0.85899999999999999</v>
      </c>
      <c r="F54" s="15"/>
      <c r="G54" s="15"/>
      <c r="H54" s="15"/>
    </row>
    <row r="55" spans="2:8" s="16" customFormat="1" x14ac:dyDescent="0.25">
      <c r="B55" s="5" t="s">
        <v>78</v>
      </c>
      <c r="C55" s="1">
        <v>0.86499999999999999</v>
      </c>
      <c r="D55" s="1">
        <v>0.80900000000000005</v>
      </c>
      <c r="E55" s="1">
        <v>0.92400000000000004</v>
      </c>
      <c r="F55" s="15"/>
      <c r="G55" s="15"/>
      <c r="H55" s="15"/>
    </row>
    <row r="56" spans="2:8" s="16" customFormat="1" x14ac:dyDescent="0.25">
      <c r="B56" s="5" t="s">
        <v>79</v>
      </c>
      <c r="C56" s="1">
        <v>0.877</v>
      </c>
      <c r="D56" s="1">
        <v>0.82399999999999995</v>
      </c>
      <c r="E56" s="1">
        <v>0.93300000000000005</v>
      </c>
      <c r="F56" s="15"/>
      <c r="G56" s="15"/>
      <c r="H56" s="15"/>
    </row>
    <row r="57" spans="2:8" s="16" customFormat="1" x14ac:dyDescent="0.25">
      <c r="B57" s="5" t="s">
        <v>80</v>
      </c>
      <c r="C57" s="1">
        <v>0.91800000000000004</v>
      </c>
      <c r="D57" s="1">
        <v>0.86</v>
      </c>
      <c r="E57" s="1">
        <v>0.98</v>
      </c>
      <c r="F57" s="15"/>
      <c r="G57" s="15"/>
      <c r="H57" s="15"/>
    </row>
    <row r="58" spans="2:8" s="16" customFormat="1" x14ac:dyDescent="0.25">
      <c r="B58" s="5" t="s">
        <v>81</v>
      </c>
      <c r="C58" s="1">
        <v>0.30299999999999999</v>
      </c>
      <c r="D58" s="1">
        <v>0.27500000000000002</v>
      </c>
      <c r="E58" s="1">
        <v>0.33300000000000002</v>
      </c>
      <c r="F58" s="15"/>
      <c r="G58" s="15"/>
      <c r="H58" s="15"/>
    </row>
    <row r="59" spans="2:8" s="16" customFormat="1" x14ac:dyDescent="0.25">
      <c r="B59" s="5" t="s">
        <v>82</v>
      </c>
      <c r="C59" s="1">
        <v>0.47299999999999998</v>
      </c>
      <c r="D59" s="1">
        <v>0.437</v>
      </c>
      <c r="E59" s="1">
        <v>0.51200000000000001</v>
      </c>
      <c r="F59" s="15"/>
      <c r="G59" s="15"/>
      <c r="H59" s="15"/>
    </row>
    <row r="60" spans="2:8" s="16" customFormat="1" x14ac:dyDescent="0.25">
      <c r="B60" s="5" t="s">
        <v>83</v>
      </c>
      <c r="C60" s="1">
        <v>0.66500000000000004</v>
      </c>
      <c r="D60" s="1">
        <v>0.61899999999999999</v>
      </c>
      <c r="E60" s="1">
        <v>0.71399999999999997</v>
      </c>
      <c r="F60" s="15"/>
      <c r="G60" s="15"/>
      <c r="H60" s="15"/>
    </row>
    <row r="61" spans="2:8" s="16" customFormat="1" x14ac:dyDescent="0.25">
      <c r="B61" s="5" t="s">
        <v>84</v>
      </c>
      <c r="C61" s="1">
        <v>0.78</v>
      </c>
      <c r="D61" s="1">
        <v>0.72699999999999998</v>
      </c>
      <c r="E61" s="1">
        <v>0.83599999999999997</v>
      </c>
      <c r="F61" s="15"/>
      <c r="G61" s="15"/>
      <c r="H61" s="15"/>
    </row>
    <row r="62" spans="2:8" s="16" customFormat="1" x14ac:dyDescent="0.25">
      <c r="B62" s="5" t="s">
        <v>85</v>
      </c>
      <c r="C62" s="1">
        <v>0.83499999999999996</v>
      </c>
      <c r="D62" s="1">
        <v>0.78</v>
      </c>
      <c r="E62" s="1">
        <v>0.89400000000000002</v>
      </c>
      <c r="F62" s="15"/>
      <c r="G62" s="15"/>
      <c r="H62" s="15"/>
    </row>
    <row r="63" spans="2:8" s="16" customFormat="1" x14ac:dyDescent="0.25">
      <c r="B63" s="5" t="s">
        <v>86</v>
      </c>
      <c r="C63" s="1">
        <v>0.93899999999999995</v>
      </c>
      <c r="D63" s="1">
        <v>0.877</v>
      </c>
      <c r="E63" s="1">
        <v>1.0049999999999999</v>
      </c>
      <c r="F63" s="15"/>
      <c r="G63" s="15"/>
      <c r="H63" s="15"/>
    </row>
    <row r="64" spans="2:8" s="16" customFormat="1" x14ac:dyDescent="0.25">
      <c r="B64" s="5" t="s">
        <v>87</v>
      </c>
      <c r="C64" s="1">
        <v>1.0469999999999999</v>
      </c>
      <c r="D64" s="1">
        <v>0.97799999999999998</v>
      </c>
      <c r="E64" s="1">
        <v>1.121</v>
      </c>
      <c r="F64" s="15"/>
      <c r="G64" s="15"/>
      <c r="H64" s="15"/>
    </row>
    <row r="65" spans="2:8" s="16" customFormat="1" x14ac:dyDescent="0.25">
      <c r="B65" s="5" t="s">
        <v>88</v>
      </c>
      <c r="C65" s="1">
        <v>1.0409999999999999</v>
      </c>
      <c r="D65" s="1">
        <v>0.98099999999999998</v>
      </c>
      <c r="E65" s="1">
        <v>1.1040000000000001</v>
      </c>
      <c r="F65" s="15"/>
      <c r="G65" s="15"/>
      <c r="H65" s="15"/>
    </row>
    <row r="66" spans="2:8" s="16" customFormat="1" x14ac:dyDescent="0.25">
      <c r="B66" s="5" t="s">
        <v>89</v>
      </c>
      <c r="C66" s="1">
        <v>1.994</v>
      </c>
      <c r="D66" s="1">
        <v>1.804</v>
      </c>
      <c r="E66" s="1">
        <v>2.2029999999999998</v>
      </c>
      <c r="F66" s="15"/>
      <c r="G66" s="15"/>
      <c r="H66" s="15"/>
    </row>
    <row r="67" spans="2:8" s="16" customFormat="1" x14ac:dyDescent="0.25">
      <c r="B67" s="5" t="s">
        <v>90</v>
      </c>
      <c r="C67" s="1">
        <v>1.2809999999999999</v>
      </c>
      <c r="D67" s="1">
        <v>1.208</v>
      </c>
      <c r="E67" s="1">
        <v>1.359</v>
      </c>
      <c r="F67" s="15"/>
      <c r="G67" s="15"/>
      <c r="H67" s="15"/>
    </row>
    <row r="68" spans="2:8" s="16" customFormat="1" x14ac:dyDescent="0.25">
      <c r="B68" s="5" t="s">
        <v>91</v>
      </c>
      <c r="C68" s="1">
        <v>1.4219999999999999</v>
      </c>
      <c r="D68" s="1">
        <v>1.1579999999999999</v>
      </c>
      <c r="E68" s="1">
        <v>1.746</v>
      </c>
      <c r="F68" s="15"/>
      <c r="G68" s="15"/>
      <c r="H68" s="15"/>
    </row>
    <row r="69" spans="2:8" s="16" customFormat="1" x14ac:dyDescent="0.25">
      <c r="B69" s="5" t="s">
        <v>92</v>
      </c>
      <c r="C69" s="1">
        <v>1.004</v>
      </c>
      <c r="D69" s="1">
        <v>0.96699999999999997</v>
      </c>
      <c r="E69" s="1">
        <v>1.0429999999999999</v>
      </c>
      <c r="F69" s="15"/>
      <c r="G69" s="15"/>
      <c r="H69" s="15"/>
    </row>
    <row r="70" spans="2:8" s="16" customFormat="1" x14ac:dyDescent="0.25">
      <c r="B70" s="5" t="s">
        <v>93</v>
      </c>
      <c r="C70" s="1">
        <v>1.232</v>
      </c>
      <c r="D70" s="1">
        <v>0.80200000000000005</v>
      </c>
      <c r="E70" s="1">
        <v>1.8939999999999999</v>
      </c>
      <c r="F70" s="15"/>
      <c r="G70" s="15"/>
      <c r="H70" s="15"/>
    </row>
    <row r="71" spans="2:8" s="16" customFormat="1" x14ac:dyDescent="0.25">
      <c r="B71" s="5" t="s">
        <v>94</v>
      </c>
      <c r="C71" s="1">
        <v>1.1060000000000001</v>
      </c>
      <c r="D71" s="1">
        <v>0.71899999999999997</v>
      </c>
      <c r="E71" s="1">
        <v>1.7</v>
      </c>
      <c r="F71" s="15"/>
      <c r="G71" s="15"/>
      <c r="H71" s="15"/>
    </row>
    <row r="72" spans="2:8" s="16" customFormat="1" x14ac:dyDescent="0.25">
      <c r="B72" s="5" t="s">
        <v>95</v>
      </c>
      <c r="C72" s="1">
        <v>0.94299999999999995</v>
      </c>
      <c r="D72" s="1">
        <v>0.61299999999999999</v>
      </c>
      <c r="E72" s="1">
        <v>1.4510000000000001</v>
      </c>
      <c r="F72" s="15"/>
      <c r="G72" s="15"/>
      <c r="H72" s="15"/>
    </row>
    <row r="73" spans="2:8" s="16" customFormat="1" x14ac:dyDescent="0.25">
      <c r="B73" s="5" t="s">
        <v>96</v>
      </c>
      <c r="C73" s="1">
        <v>1.006</v>
      </c>
      <c r="D73" s="1">
        <v>0.65500000000000003</v>
      </c>
      <c r="E73" s="1">
        <v>1.548</v>
      </c>
      <c r="F73" s="15"/>
      <c r="G73" s="15"/>
      <c r="H73" s="15"/>
    </row>
    <row r="74" spans="2:8" s="16" customFormat="1" x14ac:dyDescent="0.25">
      <c r="B74" s="5" t="s">
        <v>97</v>
      </c>
      <c r="C74" s="1">
        <v>0.878</v>
      </c>
      <c r="D74" s="1">
        <v>0.84</v>
      </c>
      <c r="E74" s="1">
        <v>0.91800000000000004</v>
      </c>
      <c r="F74" s="15"/>
      <c r="G74" s="15"/>
      <c r="H74" s="15"/>
    </row>
    <row r="75" spans="2:8" s="16" customFormat="1" x14ac:dyDescent="0.25">
      <c r="B75" s="5" t="s">
        <v>98</v>
      </c>
      <c r="C75" s="1">
        <v>1.121</v>
      </c>
      <c r="D75" s="1">
        <v>1.0740000000000001</v>
      </c>
      <c r="E75" s="1">
        <v>1.169</v>
      </c>
      <c r="F75" s="15"/>
      <c r="G75" s="15"/>
      <c r="H75" s="15"/>
    </row>
    <row r="76" spans="2:8" s="16" customFormat="1" x14ac:dyDescent="0.25">
      <c r="B76" s="5" t="s">
        <v>99</v>
      </c>
      <c r="C76" s="1">
        <v>1.1419999999999999</v>
      </c>
      <c r="D76" s="1">
        <v>1.0740000000000001</v>
      </c>
      <c r="E76" s="1">
        <v>1.214</v>
      </c>
      <c r="F76" s="15"/>
      <c r="G76" s="15"/>
      <c r="H76" s="15"/>
    </row>
    <row r="77" spans="2:8" x14ac:dyDescent="0.25">
      <c r="B77" s="5" t="s">
        <v>100</v>
      </c>
      <c r="C77" s="1">
        <v>1.0209999999999999</v>
      </c>
      <c r="D77" s="1">
        <v>0.7</v>
      </c>
      <c r="E77" s="1">
        <v>1.49</v>
      </c>
      <c r="F77" s="15"/>
      <c r="G77" s="15"/>
      <c r="H77" s="15"/>
    </row>
    <row r="78" spans="2:8" x14ac:dyDescent="0.25">
      <c r="B78" s="5" t="s">
        <v>101</v>
      </c>
      <c r="C78" s="1">
        <v>2.2549999999999999</v>
      </c>
      <c r="D78" s="1">
        <v>2.1309999999999998</v>
      </c>
      <c r="E78" s="1">
        <v>2.3860000000000001</v>
      </c>
      <c r="F78" s="15"/>
      <c r="G78" s="15"/>
      <c r="H78" s="15"/>
    </row>
    <row r="79" spans="2:8" x14ac:dyDescent="0.25">
      <c r="B79" s="5" t="s">
        <v>102</v>
      </c>
      <c r="C79" s="1">
        <v>2.9860000000000002</v>
      </c>
      <c r="D79" s="1">
        <v>2.827</v>
      </c>
      <c r="E79" s="1">
        <v>3.153</v>
      </c>
      <c r="F79" s="15"/>
      <c r="G79" s="15"/>
      <c r="H79" s="15"/>
    </row>
    <row r="80" spans="2:8" x14ac:dyDescent="0.25">
      <c r="B80" s="5" t="s">
        <v>103</v>
      </c>
      <c r="C80" s="1">
        <v>2.46</v>
      </c>
      <c r="D80" s="1">
        <v>2.306</v>
      </c>
      <c r="E80" s="1">
        <v>2.6240000000000001</v>
      </c>
      <c r="F80" s="15"/>
      <c r="G80" s="15"/>
      <c r="H80" s="15"/>
    </row>
    <row r="81" spans="2:8" x14ac:dyDescent="0.25">
      <c r="B81" s="5" t="s">
        <v>104</v>
      </c>
      <c r="C81" s="1">
        <v>1.75</v>
      </c>
      <c r="D81" s="1">
        <v>1.6339999999999999</v>
      </c>
      <c r="E81" s="1">
        <v>1.875</v>
      </c>
      <c r="F81" s="15"/>
      <c r="G81" s="15"/>
      <c r="H81" s="15"/>
    </row>
    <row r="82" spans="2:8" x14ac:dyDescent="0.25">
      <c r="B82" s="5" t="s">
        <v>105</v>
      </c>
      <c r="C82" s="1">
        <v>1.4350000000000001</v>
      </c>
      <c r="D82" s="1">
        <v>1.351</v>
      </c>
      <c r="E82" s="1">
        <v>1.524</v>
      </c>
      <c r="F82" s="15"/>
      <c r="G82" s="15"/>
      <c r="H82" s="15"/>
    </row>
    <row r="83" spans="2:8" x14ac:dyDescent="0.25">
      <c r="B83" s="5" t="s">
        <v>106</v>
      </c>
      <c r="C83" s="1">
        <v>1.258</v>
      </c>
      <c r="D83" s="1">
        <v>1.179</v>
      </c>
      <c r="E83" s="1">
        <v>1.3420000000000001</v>
      </c>
      <c r="F83" s="15"/>
      <c r="G83" s="15"/>
      <c r="H83" s="15"/>
    </row>
    <row r="84" spans="2:8" x14ac:dyDescent="0.25">
      <c r="B84" s="5" t="s">
        <v>107</v>
      </c>
      <c r="C84" s="1">
        <v>1.2230000000000001</v>
      </c>
      <c r="D84" s="1">
        <v>1.1739999999999999</v>
      </c>
      <c r="E84" s="1">
        <v>1.274</v>
      </c>
      <c r="F84" s="15"/>
      <c r="G84" s="15"/>
      <c r="H84" s="15"/>
    </row>
    <row r="85" spans="2:8" x14ac:dyDescent="0.25">
      <c r="B85" s="5" t="s">
        <v>58</v>
      </c>
      <c r="C85" s="1">
        <v>0.89500000000000002</v>
      </c>
      <c r="D85" s="1">
        <v>0.879</v>
      </c>
      <c r="E85" s="1">
        <v>0.91100000000000003</v>
      </c>
      <c r="F85" s="15"/>
      <c r="G85" s="15"/>
      <c r="H85" s="15"/>
    </row>
    <row r="86" spans="2:8" x14ac:dyDescent="0.25">
      <c r="B86" s="5" t="s">
        <v>59</v>
      </c>
      <c r="C86" s="1">
        <v>1.3160000000000001</v>
      </c>
      <c r="D86" s="1">
        <v>1.274</v>
      </c>
      <c r="E86" s="1">
        <v>1.359</v>
      </c>
      <c r="F86" s="15"/>
      <c r="G86" s="15"/>
      <c r="H86" s="15"/>
    </row>
    <row r="87" spans="2:8" x14ac:dyDescent="0.25">
      <c r="B87" s="5" t="s">
        <v>60</v>
      </c>
      <c r="C87" s="1">
        <v>0.83199999999999996</v>
      </c>
      <c r="D87" s="1">
        <v>0.78700000000000003</v>
      </c>
      <c r="E87" s="1">
        <v>0.879</v>
      </c>
      <c r="F87" s="15"/>
      <c r="G87" s="15"/>
      <c r="H87" s="15"/>
    </row>
    <row r="88" spans="2:8" x14ac:dyDescent="0.25">
      <c r="B88" s="14"/>
      <c r="C88" s="15"/>
      <c r="D88" s="15"/>
      <c r="E88" s="15"/>
      <c r="F88" s="15"/>
      <c r="G88" s="15"/>
      <c r="H88" s="15"/>
    </row>
    <row r="89" spans="2:8" x14ac:dyDescent="0.25">
      <c r="B89" s="17" t="s">
        <v>26</v>
      </c>
      <c r="C89" s="17"/>
      <c r="D89" s="17"/>
      <c r="E89" s="17"/>
      <c r="F89" s="17"/>
      <c r="G89" s="15"/>
      <c r="H89" s="15"/>
    </row>
    <row r="90" spans="2:8" x14ac:dyDescent="0.25">
      <c r="B90" s="74" t="s">
        <v>27</v>
      </c>
      <c r="C90" s="74"/>
      <c r="D90" s="74" t="s">
        <v>20</v>
      </c>
      <c r="E90" s="74" t="s">
        <v>28</v>
      </c>
      <c r="F90" s="9" t="s">
        <v>29</v>
      </c>
      <c r="G90" s="15"/>
      <c r="H90" s="15"/>
    </row>
    <row r="91" spans="2:8" x14ac:dyDescent="0.25">
      <c r="B91" s="74"/>
      <c r="C91" s="74"/>
      <c r="D91" s="74"/>
      <c r="E91" s="74"/>
      <c r="F91" s="9" t="s">
        <v>30</v>
      </c>
      <c r="G91" s="15"/>
      <c r="H91" s="15"/>
    </row>
    <row r="92" spans="2:8" x14ac:dyDescent="0.25">
      <c r="B92" s="4" t="s">
        <v>31</v>
      </c>
      <c r="C92" s="4"/>
      <c r="D92" s="1">
        <v>1</v>
      </c>
      <c r="E92" s="7">
        <v>-0.97340000000000004</v>
      </c>
      <c r="F92" s="1">
        <v>0.23680000000000001</v>
      </c>
      <c r="G92" s="15"/>
      <c r="H92" s="15"/>
    </row>
    <row r="93" spans="2:8" x14ac:dyDescent="0.25">
      <c r="B93" s="4" t="s">
        <v>49</v>
      </c>
      <c r="C93" s="4">
        <v>1</v>
      </c>
      <c r="D93" s="1">
        <v>1</v>
      </c>
      <c r="E93" s="7">
        <v>0.39019999999999999</v>
      </c>
      <c r="F93" s="1">
        <v>3.44E-2</v>
      </c>
      <c r="G93" s="15"/>
      <c r="H93" s="15"/>
    </row>
    <row r="94" spans="2:8" x14ac:dyDescent="0.25">
      <c r="B94" s="4" t="s">
        <v>49</v>
      </c>
      <c r="C94" s="4">
        <v>2</v>
      </c>
      <c r="D94" s="1">
        <v>1</v>
      </c>
      <c r="E94" s="7">
        <v>0.30120000000000002</v>
      </c>
      <c r="F94" s="1">
        <v>3.1E-2</v>
      </c>
      <c r="G94" s="15"/>
      <c r="H94" s="15"/>
    </row>
    <row r="95" spans="2:8" x14ac:dyDescent="0.25">
      <c r="B95" s="4" t="s">
        <v>49</v>
      </c>
      <c r="C95" s="4">
        <v>3</v>
      </c>
      <c r="D95" s="1">
        <v>1</v>
      </c>
      <c r="E95" s="7">
        <v>0.2213</v>
      </c>
      <c r="F95" s="1">
        <v>3.2800000000000003E-2</v>
      </c>
      <c r="G95" s="15"/>
      <c r="H95" s="15"/>
    </row>
    <row r="96" spans="2:8" x14ac:dyDescent="0.25">
      <c r="B96" s="4" t="s">
        <v>50</v>
      </c>
      <c r="C96" s="4">
        <v>1</v>
      </c>
      <c r="D96" s="1">
        <v>1</v>
      </c>
      <c r="E96" s="7">
        <v>-0.40439999999999998</v>
      </c>
      <c r="F96" s="1">
        <v>3.1300000000000001E-2</v>
      </c>
      <c r="G96" s="15"/>
      <c r="H96" s="15"/>
    </row>
    <row r="97" spans="2:8" x14ac:dyDescent="0.25">
      <c r="B97" s="4" t="s">
        <v>50</v>
      </c>
      <c r="C97" s="4">
        <v>2</v>
      </c>
      <c r="D97" s="1">
        <v>1</v>
      </c>
      <c r="E97" s="7">
        <v>-0.33850000000000002</v>
      </c>
      <c r="F97" s="1">
        <v>2.8899999999999999E-2</v>
      </c>
      <c r="G97" s="15"/>
      <c r="H97" s="15"/>
    </row>
    <row r="98" spans="2:8" x14ac:dyDescent="0.25">
      <c r="B98" s="4" t="s">
        <v>50</v>
      </c>
      <c r="C98" s="4">
        <v>3</v>
      </c>
      <c r="D98" s="1">
        <v>1</v>
      </c>
      <c r="E98" s="7">
        <v>-0.2427</v>
      </c>
      <c r="F98" s="1">
        <v>2.69E-2</v>
      </c>
      <c r="G98" s="15"/>
      <c r="H98" s="15"/>
    </row>
    <row r="99" spans="2:8" x14ac:dyDescent="0.25">
      <c r="B99" s="4" t="s">
        <v>50</v>
      </c>
      <c r="C99" s="4">
        <v>4</v>
      </c>
      <c r="D99" s="1">
        <v>1</v>
      </c>
      <c r="E99" s="7">
        <v>-7.2900000000000006E-2</v>
      </c>
      <c r="F99" s="1">
        <v>4.2299999999999997E-2</v>
      </c>
      <c r="G99" s="15"/>
      <c r="H99" s="15"/>
    </row>
    <row r="100" spans="2:8" x14ac:dyDescent="0.25">
      <c r="B100" s="4" t="s">
        <v>50</v>
      </c>
      <c r="C100" s="4">
        <v>5</v>
      </c>
      <c r="D100" s="1">
        <v>1</v>
      </c>
      <c r="E100" s="7">
        <v>-0.183</v>
      </c>
      <c r="F100" s="1">
        <v>2.5700000000000001E-2</v>
      </c>
      <c r="G100" s="15"/>
      <c r="H100" s="15"/>
    </row>
    <row r="101" spans="2:8" x14ac:dyDescent="0.25">
      <c r="B101" s="4" t="s">
        <v>50</v>
      </c>
      <c r="C101" s="4">
        <v>6</v>
      </c>
      <c r="D101" s="1">
        <v>1</v>
      </c>
      <c r="E101" s="7">
        <v>-6.0699999999999997E-2</v>
      </c>
      <c r="F101" s="1">
        <v>2.6499999999999999E-2</v>
      </c>
      <c r="G101" s="17"/>
      <c r="H101" s="17"/>
    </row>
    <row r="102" spans="2:8" x14ac:dyDescent="0.25">
      <c r="B102" s="4" t="s">
        <v>50</v>
      </c>
      <c r="C102" s="4">
        <v>7</v>
      </c>
      <c r="D102" s="1">
        <v>1</v>
      </c>
      <c r="E102" s="7">
        <v>5.4599999999999996E-3</v>
      </c>
      <c r="F102" s="1">
        <v>3.3799999999999997E-2</v>
      </c>
      <c r="G102" s="9" t="s">
        <v>23</v>
      </c>
      <c r="H102" s="74" t="s">
        <v>21</v>
      </c>
    </row>
    <row r="103" spans="2:8" x14ac:dyDescent="0.25">
      <c r="B103" s="4" t="s">
        <v>50</v>
      </c>
      <c r="C103" s="4">
        <v>8</v>
      </c>
      <c r="D103" s="1">
        <v>1</v>
      </c>
      <c r="E103" s="7">
        <v>-1.46E-2</v>
      </c>
      <c r="F103" s="1">
        <v>2.9499999999999998E-2</v>
      </c>
      <c r="G103" s="9" t="s">
        <v>19</v>
      </c>
      <c r="H103" s="74"/>
    </row>
    <row r="104" spans="2:8" x14ac:dyDescent="0.25">
      <c r="B104" s="4" t="s">
        <v>51</v>
      </c>
      <c r="C104" s="4">
        <v>1</v>
      </c>
      <c r="D104" s="1">
        <v>1</v>
      </c>
      <c r="E104" s="7">
        <v>-0.47220000000000001</v>
      </c>
      <c r="F104" s="1">
        <v>3.09E-2</v>
      </c>
      <c r="G104" s="1">
        <v>16.893799999999999</v>
      </c>
      <c r="H104" s="1" t="s">
        <v>22</v>
      </c>
    </row>
    <row r="105" spans="2:8" x14ac:dyDescent="0.25">
      <c r="B105" s="4" t="s">
        <v>51</v>
      </c>
      <c r="C105" s="4">
        <v>10</v>
      </c>
      <c r="D105" s="1">
        <v>1</v>
      </c>
      <c r="E105" s="7">
        <v>6.9800000000000001E-2</v>
      </c>
      <c r="F105" s="1">
        <v>3.4099999999999998E-2</v>
      </c>
      <c r="G105" s="1">
        <v>128.74539999999999</v>
      </c>
      <c r="H105" s="1" t="s">
        <v>22</v>
      </c>
    </row>
    <row r="106" spans="2:8" s="16" customFormat="1" x14ac:dyDescent="0.25">
      <c r="B106" s="4" t="s">
        <v>51</v>
      </c>
      <c r="C106" s="4">
        <v>2</v>
      </c>
      <c r="D106" s="1">
        <v>1</v>
      </c>
      <c r="E106" s="7">
        <v>-0.3977</v>
      </c>
      <c r="F106" s="1">
        <v>3.3000000000000002E-2</v>
      </c>
      <c r="G106" s="1">
        <v>94.281000000000006</v>
      </c>
      <c r="H106" s="1" t="s">
        <v>22</v>
      </c>
    </row>
    <row r="107" spans="2:8" s="16" customFormat="1" x14ac:dyDescent="0.25">
      <c r="B107" s="4" t="s">
        <v>51</v>
      </c>
      <c r="C107" s="4">
        <v>3</v>
      </c>
      <c r="D107" s="1">
        <v>1</v>
      </c>
      <c r="E107" s="7">
        <v>-0.32200000000000001</v>
      </c>
      <c r="F107" s="1">
        <v>3.2800000000000003E-2</v>
      </c>
      <c r="G107" s="1">
        <v>45.397399999999998</v>
      </c>
      <c r="H107" s="1" t="s">
        <v>22</v>
      </c>
    </row>
    <row r="108" spans="2:8" s="16" customFormat="1" x14ac:dyDescent="0.25">
      <c r="B108" s="4" t="s">
        <v>51</v>
      </c>
      <c r="C108" s="4">
        <v>4</v>
      </c>
      <c r="D108" s="1">
        <v>1</v>
      </c>
      <c r="E108" s="7">
        <v>-0.26469999999999999</v>
      </c>
      <c r="F108" s="1">
        <v>3.0200000000000001E-2</v>
      </c>
      <c r="G108" s="1">
        <v>166.66059999999999</v>
      </c>
      <c r="H108" s="1" t="s">
        <v>22</v>
      </c>
    </row>
    <row r="109" spans="2:8" s="16" customFormat="1" x14ac:dyDescent="0.25">
      <c r="B109" s="4" t="s">
        <v>51</v>
      </c>
      <c r="C109" s="4">
        <v>5</v>
      </c>
      <c r="D109" s="1">
        <v>1</v>
      </c>
      <c r="E109" s="7">
        <v>-0.2155</v>
      </c>
      <c r="F109" s="1">
        <v>3.27E-2</v>
      </c>
      <c r="G109" s="1">
        <v>137.47669999999999</v>
      </c>
      <c r="H109" s="1" t="s">
        <v>22</v>
      </c>
    </row>
    <row r="110" spans="2:8" s="16" customFormat="1" x14ac:dyDescent="0.25">
      <c r="B110" s="4" t="s">
        <v>51</v>
      </c>
      <c r="C110" s="4">
        <v>6</v>
      </c>
      <c r="D110" s="1">
        <v>1</v>
      </c>
      <c r="E110" s="7">
        <v>-0.14560000000000001</v>
      </c>
      <c r="F110" s="1">
        <v>3.3700000000000001E-2</v>
      </c>
      <c r="G110" s="1">
        <v>81.359800000000007</v>
      </c>
      <c r="H110" s="1" t="s">
        <v>22</v>
      </c>
    </row>
    <row r="111" spans="2:8" s="16" customFormat="1" x14ac:dyDescent="0.25">
      <c r="B111" s="4" t="s">
        <v>51</v>
      </c>
      <c r="C111" s="4">
        <v>7</v>
      </c>
      <c r="D111" s="1">
        <v>1</v>
      </c>
      <c r="E111" s="7">
        <v>-0.13150000000000001</v>
      </c>
      <c r="F111" s="1">
        <v>3.1899999999999998E-2</v>
      </c>
      <c r="G111" s="1">
        <v>2.9796</v>
      </c>
      <c r="H111" s="1">
        <v>8.43E-2</v>
      </c>
    </row>
    <row r="112" spans="2:8" s="16" customFormat="1" x14ac:dyDescent="0.25">
      <c r="B112" s="4" t="s">
        <v>51</v>
      </c>
      <c r="C112" s="4">
        <v>8</v>
      </c>
      <c r="D112" s="1">
        <v>1</v>
      </c>
      <c r="E112" s="7">
        <v>-8.5400000000000004E-2</v>
      </c>
      <c r="F112" s="1">
        <v>3.3399999999999999E-2</v>
      </c>
      <c r="G112" s="1">
        <v>50.705800000000004</v>
      </c>
      <c r="H112" s="1" t="s">
        <v>22</v>
      </c>
    </row>
    <row r="113" spans="2:8" s="16" customFormat="1" x14ac:dyDescent="0.25">
      <c r="B113" s="4" t="s">
        <v>52</v>
      </c>
      <c r="C113" s="4">
        <v>1</v>
      </c>
      <c r="D113" s="1">
        <v>1</v>
      </c>
      <c r="E113" s="7">
        <v>-1.1948000000000001</v>
      </c>
      <c r="F113" s="1">
        <v>4.82E-2</v>
      </c>
      <c r="G113" s="1">
        <v>5.2210000000000001</v>
      </c>
      <c r="H113" s="1">
        <v>2.23E-2</v>
      </c>
    </row>
    <row r="114" spans="2:8" s="16" customFormat="1" x14ac:dyDescent="0.25">
      <c r="B114" s="4" t="s">
        <v>52</v>
      </c>
      <c r="C114" s="4">
        <v>2</v>
      </c>
      <c r="D114" s="1">
        <v>1</v>
      </c>
      <c r="E114" s="7">
        <v>-0.74939999999999996</v>
      </c>
      <c r="F114" s="1">
        <v>4.0599999999999997E-2</v>
      </c>
      <c r="G114" s="1">
        <v>2.6100000000000002E-2</v>
      </c>
      <c r="H114" s="1">
        <v>0.87170000000000003</v>
      </c>
    </row>
    <row r="115" spans="2:8" s="16" customFormat="1" x14ac:dyDescent="0.25">
      <c r="B115" s="4" t="s">
        <v>52</v>
      </c>
      <c r="C115" s="4">
        <v>3</v>
      </c>
      <c r="D115" s="1">
        <v>1</v>
      </c>
      <c r="E115" s="7">
        <v>-0.40789999999999998</v>
      </c>
      <c r="F115" s="1">
        <v>3.6499999999999998E-2</v>
      </c>
      <c r="G115" s="1">
        <v>0.24390000000000001</v>
      </c>
      <c r="H115" s="1">
        <v>0.62139999999999995</v>
      </c>
    </row>
    <row r="116" spans="2:8" s="16" customFormat="1" x14ac:dyDescent="0.25">
      <c r="B116" s="4" t="s">
        <v>52</v>
      </c>
      <c r="C116" s="4">
        <v>4</v>
      </c>
      <c r="D116" s="1">
        <v>1</v>
      </c>
      <c r="E116" s="7">
        <v>-0.249</v>
      </c>
      <c r="F116" s="1">
        <v>3.5400000000000001E-2</v>
      </c>
      <c r="G116" s="1">
        <v>233.74279999999999</v>
      </c>
      <c r="H116" s="1" t="s">
        <v>22</v>
      </c>
    </row>
    <row r="117" spans="2:8" s="16" customFormat="1" x14ac:dyDescent="0.25">
      <c r="B117" s="4" t="s">
        <v>52</v>
      </c>
      <c r="C117" s="4">
        <v>5</v>
      </c>
      <c r="D117" s="1">
        <v>1</v>
      </c>
      <c r="E117" s="7">
        <v>-0.1802</v>
      </c>
      <c r="F117" s="1">
        <v>3.4799999999999998E-2</v>
      </c>
      <c r="G117" s="1">
        <v>4.1921999999999997</v>
      </c>
      <c r="H117" s="1">
        <v>4.0599999999999997E-2</v>
      </c>
    </row>
    <row r="118" spans="2:8" s="16" customFormat="1" x14ac:dyDescent="0.25">
      <c r="B118" s="4" t="s">
        <v>52</v>
      </c>
      <c r="C118" s="4">
        <v>6</v>
      </c>
      <c r="D118" s="1">
        <v>1</v>
      </c>
      <c r="E118" s="7">
        <v>-6.3200000000000006E-2</v>
      </c>
      <c r="F118" s="1">
        <v>3.5000000000000003E-2</v>
      </c>
      <c r="G118" s="1">
        <v>145.01240000000001</v>
      </c>
      <c r="H118" s="1" t="s">
        <v>22</v>
      </c>
    </row>
    <row r="119" spans="2:8" s="16" customFormat="1" x14ac:dyDescent="0.25">
      <c r="B119" s="4" t="s">
        <v>52</v>
      </c>
      <c r="C119" s="4">
        <v>7</v>
      </c>
      <c r="D119" s="1">
        <v>1</v>
      </c>
      <c r="E119" s="7">
        <v>4.58E-2</v>
      </c>
      <c r="F119" s="1">
        <v>3.49E-2</v>
      </c>
      <c r="G119" s="1">
        <v>96.488900000000001</v>
      </c>
      <c r="H119" s="1" t="s">
        <v>22</v>
      </c>
    </row>
    <row r="120" spans="2:8" s="16" customFormat="1" x14ac:dyDescent="0.25">
      <c r="B120" s="4" t="s">
        <v>52</v>
      </c>
      <c r="C120" s="4">
        <v>8</v>
      </c>
      <c r="D120" s="1">
        <v>1</v>
      </c>
      <c r="E120" s="7">
        <v>0.04</v>
      </c>
      <c r="F120" s="1">
        <v>3.0300000000000001E-2</v>
      </c>
      <c r="G120" s="1">
        <v>76.994799999999998</v>
      </c>
      <c r="H120" s="1" t="s">
        <v>22</v>
      </c>
    </row>
    <row r="121" spans="2:8" s="16" customFormat="1" x14ac:dyDescent="0.25">
      <c r="B121" s="4" t="s">
        <v>53</v>
      </c>
      <c r="C121" s="4">
        <v>1</v>
      </c>
      <c r="D121" s="1">
        <v>1</v>
      </c>
      <c r="E121" s="7">
        <v>0.69</v>
      </c>
      <c r="F121" s="1">
        <v>5.0999999999999997E-2</v>
      </c>
      <c r="G121" s="1">
        <v>43.479399999999998</v>
      </c>
      <c r="H121" s="1" t="s">
        <v>22</v>
      </c>
    </row>
    <row r="122" spans="2:8" s="16" customFormat="1" x14ac:dyDescent="0.25">
      <c r="B122" s="4" t="s">
        <v>54</v>
      </c>
      <c r="C122" s="4">
        <v>1</v>
      </c>
      <c r="D122" s="1">
        <v>1</v>
      </c>
      <c r="E122" s="7">
        <v>0.24759999999999999</v>
      </c>
      <c r="F122" s="1">
        <v>0.03</v>
      </c>
      <c r="G122" s="1">
        <v>18.6584</v>
      </c>
      <c r="H122" s="1" t="s">
        <v>22</v>
      </c>
    </row>
    <row r="123" spans="2:8" x14ac:dyDescent="0.25">
      <c r="B123" s="4" t="s">
        <v>54</v>
      </c>
      <c r="C123" s="4">
        <v>2</v>
      </c>
      <c r="D123" s="1">
        <v>1</v>
      </c>
      <c r="E123" s="7">
        <v>0.35210000000000002</v>
      </c>
      <c r="F123" s="1">
        <v>0.1047</v>
      </c>
      <c r="G123" s="1">
        <v>16.953399999999998</v>
      </c>
      <c r="H123" s="1" t="s">
        <v>22</v>
      </c>
    </row>
    <row r="124" spans="2:8" x14ac:dyDescent="0.25">
      <c r="B124" s="4" t="s">
        <v>54</v>
      </c>
      <c r="C124" s="4">
        <v>3</v>
      </c>
      <c r="D124" s="1">
        <v>1</v>
      </c>
      <c r="E124" s="7">
        <v>4.1599999999999996E-3</v>
      </c>
      <c r="F124" s="1">
        <v>1.9400000000000001E-2</v>
      </c>
      <c r="G124" s="1">
        <v>6.5315000000000003</v>
      </c>
      <c r="H124" s="1">
        <v>1.06E-2</v>
      </c>
    </row>
    <row r="125" spans="2:8" x14ac:dyDescent="0.25">
      <c r="B125" s="4" t="s">
        <v>46</v>
      </c>
      <c r="C125" s="4">
        <v>1</v>
      </c>
      <c r="D125" s="1">
        <v>1</v>
      </c>
      <c r="E125" s="7">
        <v>0.2089</v>
      </c>
      <c r="F125" s="1">
        <v>0.21929999999999999</v>
      </c>
      <c r="G125" s="1">
        <v>615.61300000000006</v>
      </c>
      <c r="H125" s="1" t="s">
        <v>22</v>
      </c>
    </row>
    <row r="126" spans="2:8" x14ac:dyDescent="0.25">
      <c r="B126" s="4" t="s">
        <v>46</v>
      </c>
      <c r="C126" s="4">
        <v>2</v>
      </c>
      <c r="D126" s="1">
        <v>1</v>
      </c>
      <c r="E126" s="7">
        <v>0.1004</v>
      </c>
      <c r="F126" s="1">
        <v>0.21940000000000001</v>
      </c>
      <c r="G126" s="1">
        <v>341.05059999999997</v>
      </c>
      <c r="H126" s="1" t="s">
        <v>22</v>
      </c>
    </row>
    <row r="127" spans="2:8" x14ac:dyDescent="0.25">
      <c r="B127" s="4" t="s">
        <v>46</v>
      </c>
      <c r="C127" s="4">
        <v>3</v>
      </c>
      <c r="D127" s="1">
        <v>1</v>
      </c>
      <c r="E127" s="7">
        <v>-5.8200000000000002E-2</v>
      </c>
      <c r="F127" s="1">
        <v>0.21959999999999999</v>
      </c>
      <c r="G127" s="1">
        <v>124.6836</v>
      </c>
      <c r="H127" s="1" t="s">
        <v>22</v>
      </c>
    </row>
    <row r="128" spans="2:8" x14ac:dyDescent="0.25">
      <c r="B128" s="4" t="s">
        <v>46</v>
      </c>
      <c r="C128" s="4">
        <v>4</v>
      </c>
      <c r="D128" s="1">
        <v>1</v>
      </c>
      <c r="E128" s="7">
        <v>6.4400000000000004E-3</v>
      </c>
      <c r="F128" s="1">
        <v>0.2195</v>
      </c>
      <c r="G128" s="1">
        <v>49.560099999999998</v>
      </c>
      <c r="H128" s="1" t="s">
        <v>22</v>
      </c>
    </row>
    <row r="129" spans="2:8" x14ac:dyDescent="0.25">
      <c r="B129" s="4" t="s">
        <v>55</v>
      </c>
      <c r="C129" s="4">
        <v>1</v>
      </c>
      <c r="D129" s="1">
        <v>1</v>
      </c>
      <c r="E129" s="7">
        <v>-0.13</v>
      </c>
      <c r="F129" s="1">
        <v>2.2599999999999999E-2</v>
      </c>
      <c r="G129" s="1">
        <v>26.808199999999999</v>
      </c>
      <c r="H129" s="1" t="s">
        <v>22</v>
      </c>
    </row>
    <row r="130" spans="2:8" x14ac:dyDescent="0.25">
      <c r="B130" s="4" t="s">
        <v>55</v>
      </c>
      <c r="C130" s="4">
        <v>2</v>
      </c>
      <c r="D130" s="1">
        <v>1</v>
      </c>
      <c r="E130" s="7">
        <v>0.1139</v>
      </c>
      <c r="F130" s="1">
        <v>2.1700000000000001E-2</v>
      </c>
      <c r="G130" s="1">
        <v>3.2673999999999999</v>
      </c>
      <c r="H130" s="1">
        <v>7.0699999999999999E-2</v>
      </c>
    </row>
    <row r="131" spans="2:8" x14ac:dyDescent="0.25">
      <c r="B131" s="4" t="s">
        <v>55</v>
      </c>
      <c r="C131" s="4">
        <v>3</v>
      </c>
      <c r="D131" s="1">
        <v>1</v>
      </c>
      <c r="E131" s="7">
        <v>0.1326</v>
      </c>
      <c r="F131" s="1">
        <v>3.1199999999999999E-2</v>
      </c>
      <c r="G131" s="1">
        <v>1.7243999999999999</v>
      </c>
      <c r="H131" s="1">
        <v>0.18909999999999999</v>
      </c>
    </row>
    <row r="132" spans="2:8" x14ac:dyDescent="0.25">
      <c r="B132" s="4" t="s">
        <v>55</v>
      </c>
      <c r="C132" s="4">
        <v>4</v>
      </c>
      <c r="D132" s="1">
        <v>1</v>
      </c>
      <c r="E132" s="7">
        <v>2.0899999999999998E-2</v>
      </c>
      <c r="F132" s="1">
        <v>0.19289999999999999</v>
      </c>
      <c r="G132" s="1">
        <v>1.7439</v>
      </c>
      <c r="H132" s="1">
        <v>0.18659999999999999</v>
      </c>
    </row>
    <row r="133" spans="2:8" x14ac:dyDescent="0.25">
      <c r="B133" s="4" t="s">
        <v>56</v>
      </c>
      <c r="C133" s="4">
        <v>1</v>
      </c>
      <c r="D133" s="1">
        <v>1</v>
      </c>
      <c r="E133" s="7">
        <v>0.81299999999999994</v>
      </c>
      <c r="F133" s="1">
        <v>2.8799999999999999E-2</v>
      </c>
      <c r="G133" s="1">
        <v>183.16460000000001</v>
      </c>
      <c r="H133" s="1" t="s">
        <v>22</v>
      </c>
    </row>
    <row r="134" spans="2:8" x14ac:dyDescent="0.25">
      <c r="B134" s="4" t="s">
        <v>56</v>
      </c>
      <c r="C134" s="4">
        <v>2</v>
      </c>
      <c r="D134" s="1">
        <v>1</v>
      </c>
      <c r="E134" s="7">
        <v>1.0939000000000001</v>
      </c>
      <c r="F134" s="1">
        <v>2.7900000000000001E-2</v>
      </c>
      <c r="G134" s="1">
        <v>68.153300000000002</v>
      </c>
      <c r="H134" s="1" t="s">
        <v>22</v>
      </c>
    </row>
    <row r="135" spans="2:8" x14ac:dyDescent="0.25">
      <c r="B135" s="4" t="s">
        <v>56</v>
      </c>
      <c r="C135" s="4">
        <v>3</v>
      </c>
      <c r="D135" s="1">
        <v>1</v>
      </c>
      <c r="E135" s="7">
        <v>0.9</v>
      </c>
      <c r="F135" s="1">
        <v>3.3000000000000002E-2</v>
      </c>
      <c r="G135" s="1">
        <v>11.3123</v>
      </c>
      <c r="H135" s="1">
        <v>8.0000000000000004E-4</v>
      </c>
    </row>
    <row r="136" spans="2:8" x14ac:dyDescent="0.25">
      <c r="B136" s="4" t="s">
        <v>56</v>
      </c>
      <c r="C136" s="4">
        <v>4</v>
      </c>
      <c r="D136" s="1">
        <v>1</v>
      </c>
      <c r="E136" s="7">
        <v>0.55979999999999996</v>
      </c>
      <c r="F136" s="1">
        <v>3.5000000000000003E-2</v>
      </c>
      <c r="G136" s="1">
        <v>4.6100000000000002E-2</v>
      </c>
      <c r="H136" s="1">
        <v>0.83009999999999995</v>
      </c>
    </row>
    <row r="137" spans="2:8" x14ac:dyDescent="0.25">
      <c r="B137" s="4" t="s">
        <v>56</v>
      </c>
      <c r="C137" s="4">
        <v>5</v>
      </c>
      <c r="D137" s="1">
        <v>1</v>
      </c>
      <c r="E137" s="7">
        <v>0.36099999999999999</v>
      </c>
      <c r="F137" s="1">
        <v>3.0800000000000001E-2</v>
      </c>
      <c r="G137" s="1">
        <v>0.90710000000000002</v>
      </c>
      <c r="H137" s="1">
        <v>0.34089999999999998</v>
      </c>
    </row>
    <row r="138" spans="2:8" x14ac:dyDescent="0.25">
      <c r="B138" s="4" t="s">
        <v>56</v>
      </c>
      <c r="C138" s="4">
        <v>6</v>
      </c>
      <c r="D138" s="1">
        <v>1</v>
      </c>
      <c r="E138" s="7">
        <v>0.2293</v>
      </c>
      <c r="F138" s="1">
        <v>3.3099999999999997E-2</v>
      </c>
      <c r="G138" s="1">
        <v>0.20960000000000001</v>
      </c>
      <c r="H138" s="1">
        <v>0.64710000000000001</v>
      </c>
    </row>
    <row r="139" spans="2:8" x14ac:dyDescent="0.25">
      <c r="B139" s="4" t="s">
        <v>57</v>
      </c>
      <c r="C139" s="4">
        <v>0</v>
      </c>
      <c r="D139" s="1">
        <v>1</v>
      </c>
      <c r="E139" s="7">
        <v>0.20130000000000001</v>
      </c>
      <c r="F139" s="1">
        <v>2.1000000000000001E-2</v>
      </c>
      <c r="G139" s="1">
        <v>7.0199999999999999E-2</v>
      </c>
      <c r="H139" s="1">
        <v>0.79100000000000004</v>
      </c>
    </row>
    <row r="140" spans="2:8" x14ac:dyDescent="0.25">
      <c r="B140" s="4" t="s">
        <v>58</v>
      </c>
      <c r="C140" s="4"/>
      <c r="D140" s="1">
        <v>1</v>
      </c>
      <c r="E140" s="7">
        <v>-0.11119999999999999</v>
      </c>
      <c r="F140" s="1">
        <v>8.9800000000000001E-3</v>
      </c>
      <c r="G140" s="1">
        <v>8.9999999999999998E-4</v>
      </c>
      <c r="H140" s="1">
        <v>0.97660000000000002</v>
      </c>
    </row>
    <row r="141" spans="2:8" x14ac:dyDescent="0.25">
      <c r="B141" s="4" t="s">
        <v>59</v>
      </c>
      <c r="C141" s="4"/>
      <c r="D141" s="1">
        <v>1</v>
      </c>
      <c r="E141" s="7">
        <v>0.27450000000000002</v>
      </c>
      <c r="F141" s="1">
        <v>1.6400000000000001E-2</v>
      </c>
      <c r="G141" s="1">
        <v>33.0777</v>
      </c>
      <c r="H141" s="1" t="s">
        <v>22</v>
      </c>
    </row>
    <row r="142" spans="2:8" x14ac:dyDescent="0.25">
      <c r="B142" s="4" t="s">
        <v>60</v>
      </c>
      <c r="C142" s="4"/>
      <c r="D142" s="1">
        <v>1</v>
      </c>
      <c r="E142" s="7">
        <v>-0.18429999999999999</v>
      </c>
      <c r="F142" s="1">
        <v>2.8500000000000001E-2</v>
      </c>
      <c r="G142" s="1">
        <v>27.672899999999998</v>
      </c>
      <c r="H142" s="1" t="s">
        <v>22</v>
      </c>
    </row>
    <row r="143" spans="2:8" x14ac:dyDescent="0.25">
      <c r="B143" s="14"/>
      <c r="C143" s="15"/>
      <c r="D143" s="15"/>
      <c r="E143" s="15"/>
      <c r="F143" s="15"/>
      <c r="G143" s="1">
        <v>18.022099999999998</v>
      </c>
      <c r="H143" s="1" t="s">
        <v>22</v>
      </c>
    </row>
    <row r="144" spans="2:8" x14ac:dyDescent="0.25">
      <c r="B144" s="14"/>
      <c r="C144" s="15"/>
      <c r="D144" s="15"/>
      <c r="E144" s="15"/>
      <c r="F144" s="15"/>
      <c r="G144" s="1">
        <v>1.18E-2</v>
      </c>
      <c r="H144" s="1">
        <v>0.91349999999999998</v>
      </c>
    </row>
    <row r="145" spans="2:8" x14ac:dyDescent="0.25">
      <c r="B145" s="14"/>
      <c r="C145" s="15"/>
      <c r="D145" s="15"/>
      <c r="E145" s="15"/>
      <c r="F145" s="15"/>
      <c r="G145" s="1">
        <v>795.94730000000004</v>
      </c>
      <c r="H145" s="1" t="s">
        <v>22</v>
      </c>
    </row>
    <row r="146" spans="2:8" x14ac:dyDescent="0.25">
      <c r="B146" s="74" t="s">
        <v>36</v>
      </c>
      <c r="C146" s="74"/>
      <c r="D146" s="74"/>
      <c r="E146" s="74"/>
      <c r="F146" s="15"/>
      <c r="G146" s="1">
        <v>1540.6378</v>
      </c>
      <c r="H146" s="1" t="s">
        <v>22</v>
      </c>
    </row>
    <row r="147" spans="2:8" x14ac:dyDescent="0.25">
      <c r="B147" s="4" t="s">
        <v>37</v>
      </c>
      <c r="C147" s="1">
        <v>70.8</v>
      </c>
      <c r="D147" s="4" t="s">
        <v>38</v>
      </c>
      <c r="E147" s="1">
        <v>0.41499999999999998</v>
      </c>
      <c r="F147" s="15"/>
      <c r="G147" s="1">
        <v>743.72140000000002</v>
      </c>
      <c r="H147" s="1" t="s">
        <v>22</v>
      </c>
    </row>
    <row r="148" spans="2:8" x14ac:dyDescent="0.25">
      <c r="B148" s="4" t="s">
        <v>39</v>
      </c>
      <c r="C148" s="1">
        <v>29.2</v>
      </c>
      <c r="D148" s="4" t="s">
        <v>40</v>
      </c>
      <c r="E148" s="1">
        <v>0.41499999999999998</v>
      </c>
      <c r="F148" s="15"/>
      <c r="G148" s="1">
        <v>255.3289</v>
      </c>
      <c r="H148" s="1" t="s">
        <v>22</v>
      </c>
    </row>
    <row r="149" spans="2:8" x14ac:dyDescent="0.25">
      <c r="B149" s="4" t="s">
        <v>41</v>
      </c>
      <c r="C149" s="1">
        <v>0</v>
      </c>
      <c r="D149" s="4" t="s">
        <v>42</v>
      </c>
      <c r="E149" s="1">
        <v>0.19600000000000001</v>
      </c>
      <c r="F149" s="15"/>
      <c r="G149" s="1">
        <v>137.30619999999999</v>
      </c>
      <c r="H149" s="1" t="s">
        <v>22</v>
      </c>
    </row>
    <row r="150" spans="2:8" x14ac:dyDescent="0.25">
      <c r="B150" s="4" t="s">
        <v>43</v>
      </c>
      <c r="C150" s="1">
        <v>1971816756</v>
      </c>
      <c r="D150" s="4" t="s">
        <v>44</v>
      </c>
      <c r="E150" s="1">
        <v>0.70799999999999996</v>
      </c>
      <c r="F150" s="15"/>
      <c r="G150" s="1">
        <v>48.143300000000004</v>
      </c>
      <c r="H150" s="1" t="s">
        <v>22</v>
      </c>
    </row>
    <row r="151" spans="2:8" x14ac:dyDescent="0.25">
      <c r="G151" s="1">
        <v>91.709900000000005</v>
      </c>
      <c r="H151" s="1" t="s">
        <v>22</v>
      </c>
    </row>
    <row r="152" spans="2:8" x14ac:dyDescent="0.25">
      <c r="B152" s="74" t="s">
        <v>45</v>
      </c>
      <c r="C152" s="74"/>
      <c r="D152" s="74"/>
      <c r="G152" s="1">
        <v>153.5814</v>
      </c>
      <c r="H152" s="1" t="s">
        <v>22</v>
      </c>
    </row>
    <row r="153" spans="2:8" x14ac:dyDescent="0.25">
      <c r="B153" s="74" t="s">
        <v>18</v>
      </c>
      <c r="C153" s="74"/>
      <c r="D153" s="74"/>
      <c r="G153" s="1">
        <v>280.94929999999999</v>
      </c>
      <c r="H153" s="1" t="s">
        <v>22</v>
      </c>
    </row>
    <row r="154" spans="2:8" x14ac:dyDescent="0.25">
      <c r="B154" s="9" t="s">
        <v>19</v>
      </c>
      <c r="C154" s="9" t="s">
        <v>20</v>
      </c>
      <c r="D154" s="9" t="s">
        <v>21</v>
      </c>
      <c r="G154" s="1">
        <v>41.810200000000002</v>
      </c>
      <c r="H154" s="1" t="s">
        <v>22</v>
      </c>
    </row>
    <row r="155" spans="2:8" x14ac:dyDescent="0.25">
      <c r="B155" s="1">
        <v>281.36329999999998</v>
      </c>
      <c r="C155" s="1">
        <v>8</v>
      </c>
      <c r="D155" s="1" t="s">
        <v>22</v>
      </c>
      <c r="G155" s="15"/>
      <c r="H155" s="15"/>
    </row>
    <row r="156" spans="2:8" s="13" customFormat="1" x14ac:dyDescent="0.25">
      <c r="B156"/>
      <c r="C156"/>
      <c r="D156"/>
      <c r="E156"/>
      <c r="F156"/>
      <c r="G156" s="15"/>
      <c r="H156" s="15"/>
    </row>
    <row r="157" spans="2:8" s="13" customFormat="1" x14ac:dyDescent="0.25">
      <c r="B157"/>
      <c r="C157"/>
      <c r="D157"/>
      <c r="E157"/>
      <c r="F157"/>
      <c r="G157" s="15"/>
      <c r="H157" s="15"/>
    </row>
    <row r="158" spans="2:8" x14ac:dyDescent="0.25">
      <c r="G158" s="15"/>
      <c r="H158" s="15"/>
    </row>
    <row r="159" spans="2:8" x14ac:dyDescent="0.25">
      <c r="G159" s="15"/>
      <c r="H159" s="15"/>
    </row>
    <row r="160" spans="2:8" x14ac:dyDescent="0.25">
      <c r="G160" s="15"/>
      <c r="H160" s="15"/>
    </row>
    <row r="161" spans="7:8" x14ac:dyDescent="0.25">
      <c r="G161" s="15"/>
      <c r="H161" s="15"/>
    </row>
    <row r="162" spans="7:8" x14ac:dyDescent="0.25">
      <c r="G162" s="15"/>
      <c r="H162" s="15"/>
    </row>
  </sheetData>
  <sortState ref="I21:J33">
    <sortCondition descending="1" ref="J21:J33"/>
  </sortState>
  <mergeCells count="20">
    <mergeCell ref="B2:C2"/>
    <mergeCell ref="B11:D11"/>
    <mergeCell ref="C12:C13"/>
    <mergeCell ref="B35:E35"/>
    <mergeCell ref="B18:E18"/>
    <mergeCell ref="B19:B20"/>
    <mergeCell ref="C19:C20"/>
    <mergeCell ref="E19:E20"/>
    <mergeCell ref="H102:H103"/>
    <mergeCell ref="B152:D152"/>
    <mergeCell ref="B153:D153"/>
    <mergeCell ref="B36:B37"/>
    <mergeCell ref="C36:C37"/>
    <mergeCell ref="D36:E36"/>
    <mergeCell ref="D37:E37"/>
    <mergeCell ref="B146:E146"/>
    <mergeCell ref="B90:B91"/>
    <mergeCell ref="C90:C91"/>
    <mergeCell ref="D90:D91"/>
    <mergeCell ref="E90:E9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4"/>
  <sheetViews>
    <sheetView workbookViewId="0"/>
  </sheetViews>
  <sheetFormatPr defaultRowHeight="15" x14ac:dyDescent="0.25"/>
  <cols>
    <col min="1" max="1" width="4.140625" style="16" customWidth="1"/>
    <col min="2" max="2" width="27.28515625" style="16" customWidth="1"/>
    <col min="3" max="3" width="13.140625" style="16" customWidth="1"/>
    <col min="4" max="5" width="9.28515625" style="16" bestFit="1" customWidth="1"/>
    <col min="6" max="6" width="9.7109375" style="16" bestFit="1" customWidth="1"/>
    <col min="7" max="7" width="11.5703125" style="16" bestFit="1" customWidth="1"/>
    <col min="8" max="9" width="9.140625" style="16"/>
    <col min="10" max="10" width="11.140625" style="16" bestFit="1" customWidth="1"/>
    <col min="11" max="12" width="9.140625" style="16"/>
    <col min="13" max="13" width="13.28515625" style="16" bestFit="1" customWidth="1"/>
    <col min="14" max="20" width="9.140625" style="16"/>
    <col min="21" max="21" width="26" style="16" bestFit="1" customWidth="1"/>
    <col min="22" max="16384" width="9.140625" style="16"/>
  </cols>
  <sheetData>
    <row r="2" spans="2:31" x14ac:dyDescent="0.25">
      <c r="B2" s="19" t="s">
        <v>108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1"/>
      <c r="N2" s="20"/>
      <c r="O2" s="20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2:31" ht="26.25" x14ac:dyDescent="0.25">
      <c r="B3" s="23" t="s">
        <v>109</v>
      </c>
      <c r="C3" s="23" t="s">
        <v>110</v>
      </c>
      <c r="D3" s="23" t="s">
        <v>111</v>
      </c>
      <c r="E3" s="23" t="s">
        <v>48</v>
      </c>
      <c r="F3" s="23" t="s">
        <v>47</v>
      </c>
      <c r="G3" s="23" t="s">
        <v>13</v>
      </c>
      <c r="H3" s="24" t="s">
        <v>112</v>
      </c>
      <c r="I3" s="24" t="s">
        <v>113</v>
      </c>
      <c r="J3" s="24" t="s">
        <v>114</v>
      </c>
      <c r="K3" s="24" t="s">
        <v>115</v>
      </c>
      <c r="L3" s="24" t="s">
        <v>116</v>
      </c>
      <c r="M3" s="24" t="s">
        <v>117</v>
      </c>
      <c r="N3" s="24" t="s">
        <v>118</v>
      </c>
      <c r="O3" s="25" t="s">
        <v>119</v>
      </c>
      <c r="Q3" s="26"/>
      <c r="R3" s="27"/>
      <c r="S3" s="80"/>
      <c r="T3" s="80"/>
      <c r="U3" s="80"/>
      <c r="V3" s="28"/>
      <c r="W3" s="28"/>
      <c r="X3" s="28"/>
      <c r="Y3" s="28"/>
      <c r="Z3" s="22"/>
      <c r="AA3" s="22"/>
      <c r="AB3" s="22"/>
      <c r="AC3" s="22"/>
      <c r="AD3" s="22"/>
      <c r="AE3" s="22"/>
    </row>
    <row r="4" spans="2:31" x14ac:dyDescent="0.25">
      <c r="B4" s="72"/>
      <c r="C4" s="72"/>
      <c r="D4" s="30">
        <v>1</v>
      </c>
      <c r="E4" s="31"/>
      <c r="F4" s="31"/>
      <c r="G4" s="31">
        <f>F4+E4</f>
        <v>0</v>
      </c>
      <c r="H4" s="32" t="e">
        <f>E4/G4</f>
        <v>#DIV/0!</v>
      </c>
      <c r="I4" s="33" t="e">
        <f>G4/$G$14</f>
        <v>#DIV/0!</v>
      </c>
      <c r="J4" s="34" t="e">
        <f>E4/$E$14</f>
        <v>#DIV/0!</v>
      </c>
      <c r="K4" s="35">
        <f>E4</f>
        <v>0</v>
      </c>
      <c r="L4" s="35">
        <f>F4</f>
        <v>0</v>
      </c>
      <c r="M4" s="36" t="e">
        <f>K4/$K$13</f>
        <v>#DIV/0!</v>
      </c>
      <c r="N4" s="36" t="e">
        <f>L4/$L$13</f>
        <v>#DIV/0!</v>
      </c>
      <c r="O4" s="34" t="e">
        <f>ABS(M4-N4)</f>
        <v>#DIV/0!</v>
      </c>
      <c r="Q4" s="27"/>
      <c r="R4" s="37"/>
      <c r="S4" s="37"/>
      <c r="T4" s="37"/>
      <c r="U4" s="38"/>
      <c r="V4" s="39"/>
      <c r="W4" s="39"/>
      <c r="X4" s="39"/>
      <c r="Y4" s="28"/>
      <c r="Z4" s="22"/>
      <c r="AA4" s="22"/>
      <c r="AB4" s="22"/>
      <c r="AC4" s="22"/>
      <c r="AD4" s="22"/>
      <c r="AE4" s="22"/>
    </row>
    <row r="5" spans="2:31" x14ac:dyDescent="0.25">
      <c r="B5" s="72"/>
      <c r="C5" s="72"/>
      <c r="D5" s="30">
        <v>2</v>
      </c>
      <c r="E5" s="31"/>
      <c r="F5" s="31"/>
      <c r="G5" s="31">
        <f t="shared" ref="G5:G13" si="0">F5+E5</f>
        <v>0</v>
      </c>
      <c r="H5" s="32" t="e">
        <f t="shared" ref="H5:H13" si="1">E5/G5</f>
        <v>#DIV/0!</v>
      </c>
      <c r="I5" s="33" t="e">
        <f t="shared" ref="I5:I13" si="2">G5/$G$14</f>
        <v>#DIV/0!</v>
      </c>
      <c r="J5" s="34" t="e">
        <f t="shared" ref="J5:J13" si="3">E5/$E$14</f>
        <v>#DIV/0!</v>
      </c>
      <c r="K5" s="35">
        <f t="shared" ref="K5:L13" si="4">K4+E5</f>
        <v>0</v>
      </c>
      <c r="L5" s="35">
        <f t="shared" si="4"/>
        <v>0</v>
      </c>
      <c r="M5" s="36" t="e">
        <f t="shared" ref="M5:M13" si="5">K5/$K$13</f>
        <v>#DIV/0!</v>
      </c>
      <c r="N5" s="36" t="e">
        <f t="shared" ref="N5:N13" si="6">L5/$L$13</f>
        <v>#DIV/0!</v>
      </c>
      <c r="O5" s="34" t="e">
        <f t="shared" ref="O5:O13" si="7">ABS(M5-N5)</f>
        <v>#DIV/0!</v>
      </c>
      <c r="Q5" s="27"/>
      <c r="R5" s="37"/>
      <c r="S5" s="37"/>
      <c r="T5" s="37"/>
      <c r="U5" s="38"/>
      <c r="V5" s="39"/>
      <c r="W5" s="39"/>
      <c r="X5" s="39"/>
      <c r="Y5" s="28"/>
      <c r="Z5" s="22"/>
      <c r="AA5" s="22"/>
      <c r="AB5" s="22"/>
      <c r="AC5" s="22"/>
      <c r="AD5" s="22"/>
      <c r="AE5" s="22"/>
    </row>
    <row r="6" spans="2:31" x14ac:dyDescent="0.25">
      <c r="B6" s="72"/>
      <c r="C6" s="72"/>
      <c r="D6" s="30">
        <v>3</v>
      </c>
      <c r="E6" s="31"/>
      <c r="F6" s="31"/>
      <c r="G6" s="31">
        <f t="shared" si="0"/>
        <v>0</v>
      </c>
      <c r="H6" s="32" t="e">
        <f t="shared" si="1"/>
        <v>#DIV/0!</v>
      </c>
      <c r="I6" s="33" t="e">
        <f t="shared" si="2"/>
        <v>#DIV/0!</v>
      </c>
      <c r="J6" s="34" t="e">
        <f t="shared" si="3"/>
        <v>#DIV/0!</v>
      </c>
      <c r="K6" s="35">
        <f t="shared" si="4"/>
        <v>0</v>
      </c>
      <c r="L6" s="35">
        <f t="shared" si="4"/>
        <v>0</v>
      </c>
      <c r="M6" s="36" t="e">
        <f t="shared" si="5"/>
        <v>#DIV/0!</v>
      </c>
      <c r="N6" s="36" t="e">
        <f t="shared" si="6"/>
        <v>#DIV/0!</v>
      </c>
      <c r="O6" s="34" t="e">
        <f t="shared" si="7"/>
        <v>#DIV/0!</v>
      </c>
      <c r="Q6" s="27"/>
      <c r="R6" s="37"/>
      <c r="S6" s="37"/>
      <c r="T6" s="37"/>
      <c r="U6" s="38"/>
      <c r="V6" s="39"/>
      <c r="W6" s="39"/>
      <c r="X6" s="39"/>
      <c r="Y6" s="28"/>
      <c r="Z6" s="22"/>
      <c r="AA6" s="22"/>
      <c r="AB6" s="22"/>
      <c r="AC6" s="22"/>
      <c r="AD6" s="22"/>
      <c r="AE6" s="22"/>
    </row>
    <row r="7" spans="2:31" x14ac:dyDescent="0.25">
      <c r="B7" s="72"/>
      <c r="C7" s="72"/>
      <c r="D7" s="30">
        <v>4</v>
      </c>
      <c r="E7" s="31"/>
      <c r="F7" s="31"/>
      <c r="G7" s="31">
        <f t="shared" si="0"/>
        <v>0</v>
      </c>
      <c r="H7" s="32" t="e">
        <f t="shared" si="1"/>
        <v>#DIV/0!</v>
      </c>
      <c r="I7" s="40" t="e">
        <f t="shared" si="2"/>
        <v>#DIV/0!</v>
      </c>
      <c r="J7" s="41" t="e">
        <f t="shared" si="3"/>
        <v>#DIV/0!</v>
      </c>
      <c r="K7" s="42">
        <f t="shared" si="4"/>
        <v>0</v>
      </c>
      <c r="L7" s="42">
        <f t="shared" si="4"/>
        <v>0</v>
      </c>
      <c r="M7" s="43" t="e">
        <f t="shared" si="5"/>
        <v>#DIV/0!</v>
      </c>
      <c r="N7" s="43" t="e">
        <f t="shared" si="6"/>
        <v>#DIV/0!</v>
      </c>
      <c r="O7" s="41" t="e">
        <f t="shared" si="7"/>
        <v>#DIV/0!</v>
      </c>
      <c r="Q7" s="27"/>
      <c r="R7" s="37"/>
      <c r="S7" s="37"/>
      <c r="T7" s="37"/>
      <c r="U7" s="38"/>
      <c r="V7" s="39"/>
      <c r="W7" s="39"/>
      <c r="X7" s="39"/>
      <c r="Y7" s="28"/>
      <c r="Z7" s="22"/>
      <c r="AA7" s="22"/>
      <c r="AB7" s="22"/>
      <c r="AC7" s="22"/>
      <c r="AD7" s="22"/>
      <c r="AE7" s="22"/>
    </row>
    <row r="8" spans="2:31" x14ac:dyDescent="0.25">
      <c r="B8" s="72"/>
      <c r="C8" s="72"/>
      <c r="D8" s="30">
        <v>5</v>
      </c>
      <c r="E8" s="31"/>
      <c r="F8" s="31"/>
      <c r="G8" s="31">
        <f t="shared" si="0"/>
        <v>0</v>
      </c>
      <c r="H8" s="32" t="e">
        <f t="shared" si="1"/>
        <v>#DIV/0!</v>
      </c>
      <c r="I8" s="44" t="e">
        <f t="shared" si="2"/>
        <v>#DIV/0!</v>
      </c>
      <c r="J8" s="45" t="e">
        <f t="shared" si="3"/>
        <v>#DIV/0!</v>
      </c>
      <c r="K8" s="46">
        <f t="shared" si="4"/>
        <v>0</v>
      </c>
      <c r="L8" s="46">
        <f t="shared" si="4"/>
        <v>0</v>
      </c>
      <c r="M8" s="47" t="e">
        <f t="shared" si="5"/>
        <v>#DIV/0!</v>
      </c>
      <c r="N8" s="47" t="e">
        <f t="shared" si="6"/>
        <v>#DIV/0!</v>
      </c>
      <c r="O8" s="45" t="e">
        <f t="shared" si="7"/>
        <v>#DIV/0!</v>
      </c>
      <c r="Q8" s="27"/>
      <c r="R8" s="37"/>
      <c r="S8" s="37"/>
      <c r="T8" s="37"/>
      <c r="U8" s="38"/>
      <c r="V8" s="39"/>
      <c r="W8" s="39"/>
      <c r="X8" s="39"/>
      <c r="Y8" s="28"/>
      <c r="Z8" s="22"/>
      <c r="AA8" s="22"/>
      <c r="AB8" s="22"/>
      <c r="AC8" s="22"/>
      <c r="AD8" s="22"/>
      <c r="AE8" s="22"/>
    </row>
    <row r="9" spans="2:31" x14ac:dyDescent="0.25">
      <c r="B9" s="72"/>
      <c r="C9" s="72"/>
      <c r="D9" s="30">
        <v>6</v>
      </c>
      <c r="E9" s="31"/>
      <c r="F9" s="31"/>
      <c r="G9" s="31">
        <f t="shared" si="0"/>
        <v>0</v>
      </c>
      <c r="H9" s="32" t="e">
        <f t="shared" si="1"/>
        <v>#DIV/0!</v>
      </c>
      <c r="I9" s="44" t="e">
        <f t="shared" si="2"/>
        <v>#DIV/0!</v>
      </c>
      <c r="J9" s="45" t="e">
        <f t="shared" si="3"/>
        <v>#DIV/0!</v>
      </c>
      <c r="K9" s="46">
        <f t="shared" si="4"/>
        <v>0</v>
      </c>
      <c r="L9" s="46">
        <f t="shared" si="4"/>
        <v>0</v>
      </c>
      <c r="M9" s="47" t="e">
        <f t="shared" si="5"/>
        <v>#DIV/0!</v>
      </c>
      <c r="N9" s="47" t="e">
        <f t="shared" si="6"/>
        <v>#DIV/0!</v>
      </c>
      <c r="O9" s="45" t="e">
        <f t="shared" si="7"/>
        <v>#DIV/0!</v>
      </c>
      <c r="Q9" s="27"/>
      <c r="R9" s="37"/>
      <c r="S9" s="37"/>
      <c r="T9" s="37"/>
      <c r="U9" s="38"/>
      <c r="V9" s="39"/>
      <c r="W9" s="39"/>
      <c r="X9" s="39"/>
      <c r="Y9" s="28"/>
      <c r="Z9" s="22"/>
      <c r="AA9" s="22"/>
      <c r="AB9" s="22"/>
      <c r="AC9" s="22"/>
      <c r="AD9" s="22"/>
      <c r="AE9" s="22"/>
    </row>
    <row r="10" spans="2:31" x14ac:dyDescent="0.25">
      <c r="B10" s="72"/>
      <c r="C10" s="72"/>
      <c r="D10" s="30">
        <v>7</v>
      </c>
      <c r="E10" s="31"/>
      <c r="F10" s="31"/>
      <c r="G10" s="31">
        <f t="shared" si="0"/>
        <v>0</v>
      </c>
      <c r="H10" s="32" t="e">
        <f t="shared" si="1"/>
        <v>#DIV/0!</v>
      </c>
      <c r="I10" s="44" t="e">
        <f t="shared" si="2"/>
        <v>#DIV/0!</v>
      </c>
      <c r="J10" s="45" t="e">
        <f t="shared" si="3"/>
        <v>#DIV/0!</v>
      </c>
      <c r="K10" s="46">
        <f t="shared" si="4"/>
        <v>0</v>
      </c>
      <c r="L10" s="46">
        <f t="shared" si="4"/>
        <v>0</v>
      </c>
      <c r="M10" s="47" t="e">
        <f t="shared" si="5"/>
        <v>#DIV/0!</v>
      </c>
      <c r="N10" s="47" t="e">
        <f t="shared" si="6"/>
        <v>#DIV/0!</v>
      </c>
      <c r="O10" s="45" t="e">
        <f t="shared" si="7"/>
        <v>#DIV/0!</v>
      </c>
      <c r="Q10" s="27"/>
      <c r="R10" s="37"/>
      <c r="S10" s="37"/>
      <c r="T10" s="37"/>
      <c r="U10" s="38"/>
      <c r="V10" s="39"/>
      <c r="W10" s="39"/>
      <c r="X10" s="39"/>
      <c r="Y10" s="28"/>
      <c r="Z10" s="22"/>
      <c r="AA10" s="22"/>
      <c r="AB10" s="22"/>
      <c r="AC10" s="22"/>
      <c r="AD10" s="22"/>
      <c r="AE10" s="22"/>
    </row>
    <row r="11" spans="2:31" x14ac:dyDescent="0.25">
      <c r="B11" s="72"/>
      <c r="C11" s="72"/>
      <c r="D11" s="30">
        <v>8</v>
      </c>
      <c r="E11" s="31"/>
      <c r="F11" s="31"/>
      <c r="G11" s="31">
        <f t="shared" si="0"/>
        <v>0</v>
      </c>
      <c r="H11" s="32" t="e">
        <f t="shared" si="1"/>
        <v>#DIV/0!</v>
      </c>
      <c r="I11" s="44" t="e">
        <f t="shared" si="2"/>
        <v>#DIV/0!</v>
      </c>
      <c r="J11" s="45" t="e">
        <f t="shared" si="3"/>
        <v>#DIV/0!</v>
      </c>
      <c r="K11" s="46">
        <f t="shared" si="4"/>
        <v>0</v>
      </c>
      <c r="L11" s="46">
        <f t="shared" si="4"/>
        <v>0</v>
      </c>
      <c r="M11" s="47" t="e">
        <f t="shared" si="5"/>
        <v>#DIV/0!</v>
      </c>
      <c r="N11" s="47" t="e">
        <f t="shared" si="6"/>
        <v>#DIV/0!</v>
      </c>
      <c r="O11" s="45" t="e">
        <f t="shared" si="7"/>
        <v>#DIV/0!</v>
      </c>
      <c r="Q11" s="27"/>
      <c r="R11" s="37"/>
      <c r="S11" s="37"/>
      <c r="T11" s="37"/>
      <c r="U11" s="38"/>
      <c r="V11" s="39"/>
      <c r="W11" s="39"/>
      <c r="X11" s="39"/>
      <c r="Y11" s="28"/>
      <c r="Z11" s="22"/>
      <c r="AA11" s="22"/>
      <c r="AB11" s="22"/>
      <c r="AC11" s="22"/>
      <c r="AD11" s="22"/>
      <c r="AE11" s="22"/>
    </row>
    <row r="12" spans="2:31" x14ac:dyDescent="0.25">
      <c r="B12" s="72"/>
      <c r="C12" s="72"/>
      <c r="D12" s="30">
        <v>9</v>
      </c>
      <c r="E12" s="31"/>
      <c r="F12" s="31"/>
      <c r="G12" s="31">
        <f t="shared" si="0"/>
        <v>0</v>
      </c>
      <c r="H12" s="32" t="e">
        <f t="shared" si="1"/>
        <v>#DIV/0!</v>
      </c>
      <c r="I12" s="44" t="e">
        <f t="shared" si="2"/>
        <v>#DIV/0!</v>
      </c>
      <c r="J12" s="45" t="e">
        <f t="shared" si="3"/>
        <v>#DIV/0!</v>
      </c>
      <c r="K12" s="46">
        <f t="shared" si="4"/>
        <v>0</v>
      </c>
      <c r="L12" s="46">
        <f t="shared" si="4"/>
        <v>0</v>
      </c>
      <c r="M12" s="47" t="e">
        <f t="shared" si="5"/>
        <v>#DIV/0!</v>
      </c>
      <c r="N12" s="47" t="e">
        <f t="shared" si="6"/>
        <v>#DIV/0!</v>
      </c>
      <c r="O12" s="45" t="e">
        <f t="shared" si="7"/>
        <v>#DIV/0!</v>
      </c>
      <c r="Q12" s="27"/>
      <c r="R12" s="37"/>
      <c r="S12" s="37"/>
      <c r="T12" s="37"/>
      <c r="U12" s="38"/>
      <c r="V12" s="39"/>
      <c r="W12" s="39"/>
      <c r="X12" s="39"/>
      <c r="Y12" s="28"/>
      <c r="Z12" s="22"/>
      <c r="AA12" s="22"/>
      <c r="AB12" s="22"/>
      <c r="AC12" s="22"/>
      <c r="AD12" s="22"/>
      <c r="AE12" s="22"/>
    </row>
    <row r="13" spans="2:31" x14ac:dyDescent="0.25">
      <c r="B13" s="72"/>
      <c r="C13" s="72"/>
      <c r="D13" s="30">
        <v>10</v>
      </c>
      <c r="E13" s="31"/>
      <c r="F13" s="31"/>
      <c r="G13" s="31">
        <f t="shared" si="0"/>
        <v>0</v>
      </c>
      <c r="H13" s="32" t="e">
        <f t="shared" si="1"/>
        <v>#DIV/0!</v>
      </c>
      <c r="I13" s="44" t="e">
        <f t="shared" si="2"/>
        <v>#DIV/0!</v>
      </c>
      <c r="J13" s="45" t="e">
        <f t="shared" si="3"/>
        <v>#DIV/0!</v>
      </c>
      <c r="K13" s="46">
        <f t="shared" si="4"/>
        <v>0</v>
      </c>
      <c r="L13" s="46">
        <f t="shared" si="4"/>
        <v>0</v>
      </c>
      <c r="M13" s="47" t="e">
        <f t="shared" si="5"/>
        <v>#DIV/0!</v>
      </c>
      <c r="N13" s="47" t="e">
        <f t="shared" si="6"/>
        <v>#DIV/0!</v>
      </c>
      <c r="O13" s="45" t="e">
        <f t="shared" si="7"/>
        <v>#DIV/0!</v>
      </c>
      <c r="Q13" s="27"/>
      <c r="R13" s="37"/>
      <c r="S13" s="37"/>
      <c r="T13" s="37"/>
      <c r="U13" s="38"/>
      <c r="V13" s="39"/>
      <c r="W13" s="39"/>
      <c r="X13" s="39"/>
      <c r="Y13" s="28"/>
      <c r="Z13" s="22"/>
      <c r="AA13" s="22"/>
      <c r="AB13" s="22"/>
      <c r="AC13" s="22"/>
      <c r="AD13" s="22"/>
      <c r="AE13" s="22"/>
    </row>
    <row r="14" spans="2:31" x14ac:dyDescent="0.25">
      <c r="B14" s="76" t="s">
        <v>13</v>
      </c>
      <c r="C14" s="77"/>
      <c r="D14" s="48"/>
      <c r="E14" s="31"/>
      <c r="F14" s="31"/>
      <c r="G14" s="31">
        <f>SUM(G4:G13)</f>
        <v>0</v>
      </c>
      <c r="H14" s="49"/>
      <c r="I14" s="50"/>
      <c r="J14" s="48"/>
      <c r="K14" s="48"/>
      <c r="L14" s="48"/>
      <c r="M14" s="51"/>
      <c r="N14" s="48"/>
      <c r="O14" s="48"/>
      <c r="Q14" s="28"/>
      <c r="R14" s="27"/>
      <c r="S14" s="37"/>
      <c r="T14" s="37"/>
      <c r="U14" s="38"/>
      <c r="V14" s="39"/>
      <c r="W14" s="39"/>
      <c r="X14" s="39"/>
      <c r="Y14" s="28"/>
      <c r="Z14" s="22"/>
      <c r="AA14" s="22"/>
      <c r="AB14" s="22"/>
      <c r="AC14" s="22"/>
      <c r="AD14" s="22"/>
      <c r="AE14" s="22"/>
    </row>
    <row r="15" spans="2:31" x14ac:dyDescent="0.25">
      <c r="E15" s="52">
        <f>E14/13</f>
        <v>0</v>
      </c>
      <c r="F15" s="52"/>
      <c r="G15" s="53">
        <f>G14/13</f>
        <v>0</v>
      </c>
      <c r="H15" s="52"/>
      <c r="Q15" s="28"/>
      <c r="R15" s="27"/>
      <c r="S15" s="37"/>
      <c r="T15" s="37"/>
      <c r="U15" s="38"/>
      <c r="V15" s="39"/>
      <c r="W15" s="39"/>
      <c r="X15" s="39"/>
      <c r="Y15" s="28"/>
      <c r="Z15" s="22"/>
      <c r="AA15" s="22"/>
      <c r="AB15" s="22"/>
      <c r="AC15" s="22"/>
      <c r="AD15" s="22"/>
      <c r="AE15" s="22"/>
    </row>
    <row r="16" spans="2:31" x14ac:dyDescent="0.25">
      <c r="B16" s="22"/>
      <c r="C16" s="22"/>
      <c r="D16" s="22"/>
      <c r="E16" s="54" t="e">
        <f>E14/G14</f>
        <v>#DIV/0!</v>
      </c>
      <c r="F16" s="55" t="e">
        <f>SUM(E4:E7)/SUM(G4:G7)</f>
        <v>#DIV/0!</v>
      </c>
      <c r="G16" s="56">
        <f>G15*0.4</f>
        <v>0</v>
      </c>
      <c r="H16" s="57" t="e">
        <f>F16*G16</f>
        <v>#DIV/0!</v>
      </c>
      <c r="K16" s="22"/>
      <c r="L16" s="22"/>
      <c r="M16" s="22"/>
      <c r="N16" s="22"/>
      <c r="O16" s="22"/>
      <c r="P16" s="22"/>
      <c r="Q16" s="28"/>
      <c r="R16" s="28"/>
      <c r="S16" s="28"/>
      <c r="T16" s="28"/>
      <c r="U16" s="38"/>
      <c r="V16" s="39"/>
      <c r="W16" s="39"/>
      <c r="X16" s="39"/>
      <c r="Y16" s="28"/>
    </row>
    <row r="17" spans="1:25" x14ac:dyDescent="0.25">
      <c r="B17" s="22"/>
      <c r="C17" s="22"/>
      <c r="D17" s="22"/>
      <c r="E17" s="22"/>
      <c r="F17" s="22"/>
      <c r="K17" s="22"/>
      <c r="L17" s="58"/>
      <c r="M17" s="59"/>
      <c r="N17" s="59"/>
      <c r="O17" s="59"/>
      <c r="P17" s="22"/>
      <c r="Q17" s="28"/>
      <c r="R17" s="28"/>
      <c r="S17" s="28"/>
      <c r="T17" s="28"/>
      <c r="U17" s="38"/>
      <c r="V17" s="39"/>
      <c r="W17" s="39"/>
      <c r="X17" s="39"/>
      <c r="Y17" s="28"/>
    </row>
    <row r="18" spans="1:25" ht="15.75" thickBot="1" x14ac:dyDescent="0.3">
      <c r="A18" s="22"/>
      <c r="B18" s="22"/>
      <c r="C18" s="22"/>
      <c r="D18" s="22"/>
      <c r="E18" s="22"/>
      <c r="F18" s="22"/>
      <c r="K18" s="22"/>
      <c r="L18" s="58"/>
      <c r="M18" s="59"/>
      <c r="N18" s="59"/>
      <c r="O18" s="59"/>
      <c r="P18" s="59"/>
      <c r="Q18" s="28"/>
      <c r="R18" s="28"/>
      <c r="S18" s="28"/>
      <c r="T18" s="28"/>
      <c r="U18" s="28"/>
      <c r="V18" s="28"/>
      <c r="W18" s="28"/>
      <c r="X18" s="28"/>
      <c r="Y18" s="28"/>
    </row>
    <row r="19" spans="1:25" x14ac:dyDescent="0.25">
      <c r="A19" s="22"/>
      <c r="B19" s="60"/>
      <c r="C19" s="61"/>
      <c r="D19" s="61"/>
      <c r="E19" s="61"/>
      <c r="F19" s="22"/>
      <c r="K19" s="22"/>
      <c r="L19" s="58"/>
      <c r="M19" s="59"/>
      <c r="N19" s="59"/>
      <c r="O19" s="59"/>
      <c r="P19" s="59"/>
      <c r="Q19" s="28"/>
      <c r="R19" s="28"/>
      <c r="S19" s="28"/>
      <c r="T19" s="28"/>
      <c r="U19" s="28"/>
      <c r="V19" s="28"/>
      <c r="W19" s="28"/>
      <c r="X19" s="28"/>
      <c r="Y19" s="28"/>
    </row>
    <row r="20" spans="1:25" x14ac:dyDescent="0.25">
      <c r="A20" s="22"/>
      <c r="B20" s="62"/>
      <c r="C20" s="63"/>
      <c r="D20" s="63"/>
      <c r="E20" s="63"/>
      <c r="F20" s="22"/>
      <c r="K20" s="22"/>
      <c r="L20" s="58"/>
      <c r="M20" s="59"/>
      <c r="N20" s="59"/>
      <c r="O20" s="59"/>
      <c r="P20" s="59"/>
      <c r="Q20" s="22"/>
    </row>
    <row r="21" spans="1:25" ht="15" customHeight="1" x14ac:dyDescent="0.25">
      <c r="A21" s="22"/>
      <c r="B21" s="66"/>
      <c r="C21" s="79"/>
      <c r="D21" s="79"/>
      <c r="E21" s="79"/>
      <c r="F21" s="22"/>
      <c r="K21" s="22"/>
      <c r="L21" s="58"/>
      <c r="M21" s="59"/>
      <c r="N21" s="59"/>
      <c r="O21" s="59"/>
      <c r="P21" s="59"/>
      <c r="Q21" s="22"/>
    </row>
    <row r="22" spans="1:25" x14ac:dyDescent="0.25">
      <c r="A22" s="22"/>
      <c r="B22" s="66"/>
      <c r="C22" s="66"/>
      <c r="D22" s="66"/>
      <c r="E22" s="66"/>
      <c r="F22" s="22"/>
      <c r="K22" s="22"/>
      <c r="L22" s="58"/>
      <c r="M22" s="59"/>
      <c r="N22" s="59"/>
      <c r="O22" s="59"/>
      <c r="P22" s="59"/>
      <c r="Q22" s="22"/>
    </row>
    <row r="23" spans="1:25" x14ac:dyDescent="0.25">
      <c r="A23" s="22"/>
      <c r="B23" s="66"/>
      <c r="C23" s="63"/>
      <c r="D23" s="63"/>
      <c r="E23" s="63"/>
      <c r="F23" s="22"/>
      <c r="K23" s="22"/>
      <c r="L23" s="58"/>
      <c r="M23" s="59"/>
      <c r="N23" s="59"/>
      <c r="O23" s="59"/>
      <c r="P23" s="59"/>
      <c r="Q23" s="22"/>
    </row>
    <row r="24" spans="1:25" x14ac:dyDescent="0.25">
      <c r="A24" s="22"/>
      <c r="B24" s="66"/>
      <c r="C24" s="63"/>
      <c r="D24" s="63"/>
      <c r="E24" s="63"/>
      <c r="F24" s="22"/>
      <c r="K24" s="22"/>
      <c r="L24" s="58"/>
      <c r="M24" s="59"/>
      <c r="N24" s="59"/>
      <c r="O24" s="59"/>
      <c r="P24" s="59"/>
      <c r="Q24" s="22"/>
    </row>
    <row r="25" spans="1:25" x14ac:dyDescent="0.25">
      <c r="A25" s="22"/>
      <c r="B25" s="66"/>
      <c r="C25" s="63"/>
      <c r="D25" s="63"/>
      <c r="E25" s="63"/>
      <c r="F25" s="22"/>
      <c r="K25" s="22"/>
      <c r="L25" s="58"/>
      <c r="M25" s="59"/>
      <c r="N25" s="59"/>
      <c r="O25" s="59"/>
      <c r="P25" s="59"/>
      <c r="Q25" s="22"/>
    </row>
    <row r="26" spans="1:25" x14ac:dyDescent="0.25">
      <c r="A26" s="22"/>
      <c r="B26" s="66"/>
      <c r="C26" s="63"/>
      <c r="D26" s="63"/>
      <c r="E26" s="63"/>
      <c r="F26" s="22"/>
      <c r="K26" s="22"/>
      <c r="L26" s="58"/>
      <c r="M26" s="59"/>
      <c r="N26" s="59"/>
      <c r="O26" s="59"/>
      <c r="P26" s="59"/>
      <c r="Q26" s="22"/>
    </row>
    <row r="27" spans="1:25" x14ac:dyDescent="0.25">
      <c r="A27" s="22"/>
      <c r="B27" s="66"/>
      <c r="C27" s="63"/>
      <c r="D27" s="63"/>
      <c r="E27" s="63"/>
      <c r="F27" s="22"/>
      <c r="K27" s="22"/>
      <c r="L27" s="22"/>
      <c r="M27" s="58"/>
      <c r="N27" s="59"/>
      <c r="O27" s="59"/>
      <c r="P27" s="59"/>
      <c r="Q27" s="22"/>
    </row>
    <row r="28" spans="1:25" x14ac:dyDescent="0.25">
      <c r="A28" s="22"/>
      <c r="B28" s="66"/>
      <c r="C28" s="63"/>
      <c r="D28" s="63"/>
      <c r="E28" s="63"/>
      <c r="F28" s="22"/>
      <c r="I28" s="22"/>
      <c r="J28" s="22"/>
      <c r="K28" s="22"/>
      <c r="L28" s="22"/>
      <c r="M28" s="58"/>
      <c r="N28" s="59"/>
      <c r="O28" s="59"/>
      <c r="P28" s="59"/>
      <c r="Q28" s="22"/>
      <c r="R28" s="22"/>
      <c r="S28" s="22"/>
      <c r="T28" s="22"/>
      <c r="U28" s="22"/>
      <c r="V28" s="22"/>
      <c r="W28" s="22"/>
      <c r="X28" s="22"/>
      <c r="Y28" s="22"/>
    </row>
    <row r="29" spans="1:25" x14ac:dyDescent="0.25">
      <c r="B29" s="66"/>
      <c r="C29" s="63"/>
      <c r="D29" s="63"/>
      <c r="E29" s="63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x14ac:dyDescent="0.25">
      <c r="B30" s="66"/>
      <c r="C30" s="63"/>
      <c r="D30" s="63"/>
      <c r="E30" s="63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x14ac:dyDescent="0.25">
      <c r="B31" s="66"/>
      <c r="C31" s="63"/>
      <c r="D31" s="63"/>
      <c r="E31" s="63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x14ac:dyDescent="0.25">
      <c r="B32" s="66"/>
      <c r="C32" s="63"/>
      <c r="D32" s="63"/>
      <c r="E32" s="63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2:25" x14ac:dyDescent="0.25">
      <c r="B33" s="66"/>
      <c r="C33" s="63"/>
      <c r="D33" s="63"/>
      <c r="E33" s="63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2:25" x14ac:dyDescent="0.25"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</sheetData>
  <mergeCells count="3">
    <mergeCell ref="C21:E21"/>
    <mergeCell ref="S3:U3"/>
    <mergeCell ref="B14:C14"/>
  </mergeCells>
  <conditionalFormatting sqref="O4:O13">
    <cfRule type="top10" dxfId="0" priority="1" stopIfTrue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RAC_BUCKET_2_DEV</vt:lpstr>
      <vt:lpstr>Training</vt:lpstr>
      <vt:lpstr>Training_KS</vt:lpstr>
      <vt:lpstr>RAC_BUCKET_2_TEST</vt:lpstr>
      <vt:lpstr>Test</vt:lpstr>
      <vt:lpstr>Test_KS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SGS Analytics</dc:creator>
  <cp:lastModifiedBy>SGS Analytics</cp:lastModifiedBy>
  <dcterms:created xsi:type="dcterms:W3CDTF">2016-10-13T08:23:58Z</dcterms:created>
  <dcterms:modified xsi:type="dcterms:W3CDTF">2016-12-09T12:36:06Z</dcterms:modified>
</cp:coreProperties>
</file>