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drawings/drawing1.xml" ContentType="application/vnd.openxmlformats-officedocument.drawing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drawings/drawing2.xml" ContentType="application/vnd.openxmlformats-officedocument.drawing+xml"/>
  <Override PartName="/xl/tables/table19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Bhagyasri\Documents\"/>
    </mc:Choice>
  </mc:AlternateContent>
  <xr:revisionPtr revIDLastSave="0" documentId="13_ncr:1_{1ADAD83A-0234-4D6E-BFE5-85881BBF516B}" xr6:coauthVersionLast="47" xr6:coauthVersionMax="47" xr10:uidLastSave="{00000000-0000-0000-0000-000000000000}"/>
  <bookViews>
    <workbookView xWindow="-120" yWindow="-120" windowWidth="29040" windowHeight="15720" xr2:uid="{3FF80BBE-8F7B-447C-BEA5-229A61452C77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cenario Summary" sheetId="10" r:id="rId8"/>
    <sheet name="Answer Report 1" sheetId="11" r:id="rId9"/>
    <sheet name="Sensitivity Report 1" sheetId="12" r:id="rId10"/>
    <sheet name="Limits Report 1" sheetId="13" r:id="rId11"/>
    <sheet name="Sheet8" sheetId="8" r:id="rId12"/>
  </sheets>
  <definedNames>
    <definedName name="_xlnm._FilterDatabase" localSheetId="5" hidden="1">Sheet6!$C$26:$H$41</definedName>
    <definedName name="_xlnm.Criteria" localSheetId="5">Sheet6!$O$40:$T$40</definedName>
    <definedName name="_xlnm.Extract" localSheetId="5">Sheet6!#REF!</definedName>
    <definedName name="solver_adj" localSheetId="11" hidden="1">Sheet8!$E$51:$F$51</definedName>
    <definedName name="solver_cvg" localSheetId="11" hidden="1">0.0001</definedName>
    <definedName name="solver_drv" localSheetId="11" hidden="1">1</definedName>
    <definedName name="solver_eng" localSheetId="11" hidden="1">1</definedName>
    <definedName name="solver_est" localSheetId="11" hidden="1">1</definedName>
    <definedName name="solver_itr" localSheetId="11" hidden="1">2147483647</definedName>
    <definedName name="solver_lhs1" localSheetId="11" hidden="1">Sheet8!$E$51</definedName>
    <definedName name="solver_lhs2" localSheetId="11" hidden="1">Sheet8!$E$51</definedName>
    <definedName name="solver_lhs3" localSheetId="11" hidden="1">Sheet8!$F$51</definedName>
    <definedName name="solver_lhs4" localSheetId="11" hidden="1">Sheet8!$F$51</definedName>
    <definedName name="solver_mip" localSheetId="11" hidden="1">2147483647</definedName>
    <definedName name="solver_mni" localSheetId="11" hidden="1">30</definedName>
    <definedName name="solver_mrt" localSheetId="11" hidden="1">0.075</definedName>
    <definedName name="solver_msl" localSheetId="11" hidden="1">2</definedName>
    <definedName name="solver_neg" localSheetId="11" hidden="1">1</definedName>
    <definedName name="solver_nod" localSheetId="11" hidden="1">2147483647</definedName>
    <definedName name="solver_num" localSheetId="11" hidden="1">4</definedName>
    <definedName name="solver_nwt" localSheetId="11" hidden="1">1</definedName>
    <definedName name="solver_opt" localSheetId="11" hidden="1">Sheet8!$H$51</definedName>
    <definedName name="solver_pre" localSheetId="11" hidden="1">0.000001</definedName>
    <definedName name="solver_rbv" localSheetId="11" hidden="1">1</definedName>
    <definedName name="solver_rel1" localSheetId="11" hidden="1">1</definedName>
    <definedName name="solver_rel2" localSheetId="11" hidden="1">3</definedName>
    <definedName name="solver_rel3" localSheetId="11" hidden="1">1</definedName>
    <definedName name="solver_rel4" localSheetId="11" hidden="1">3</definedName>
    <definedName name="solver_rhs1" localSheetId="11" hidden="1">12000</definedName>
    <definedName name="solver_rhs2" localSheetId="11" hidden="1">9000</definedName>
    <definedName name="solver_rhs3" localSheetId="11" hidden="1">1000</definedName>
    <definedName name="solver_rhs4" localSheetId="11" hidden="1">400</definedName>
    <definedName name="solver_rlx" localSheetId="11" hidden="1">2</definedName>
    <definedName name="solver_rsd" localSheetId="11" hidden="1">0</definedName>
    <definedName name="solver_scl" localSheetId="11" hidden="1">1</definedName>
    <definedName name="solver_sho" localSheetId="10" hidden="1">2</definedName>
    <definedName name="solver_sho" localSheetId="11" hidden="1">2</definedName>
    <definedName name="solver_ssz" localSheetId="11" hidden="1">100</definedName>
    <definedName name="solver_tim" localSheetId="11" hidden="1">2147483647</definedName>
    <definedName name="solver_tol" localSheetId="11" hidden="1">0.01</definedName>
    <definedName name="solver_typ" localSheetId="11" hidden="1">1</definedName>
    <definedName name="solver_val" localSheetId="11" hidden="1">0</definedName>
    <definedName name="solver_ver" localSheetId="1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7" i="1" l="1"/>
  <c r="J27" i="1"/>
  <c r="K27" i="1"/>
  <c r="L27" i="1"/>
  <c r="M20" i="3"/>
  <c r="M21" i="3"/>
  <c r="M22" i="3"/>
  <c r="M23" i="3"/>
  <c r="M24" i="3"/>
  <c r="M25" i="3"/>
  <c r="M26" i="3"/>
  <c r="M27" i="3"/>
  <c r="M28" i="3"/>
  <c r="M19" i="3"/>
  <c r="N19" i="3" s="1"/>
  <c r="N20" i="3"/>
  <c r="N22" i="3"/>
  <c r="H52" i="8"/>
  <c r="H51" i="8"/>
  <c r="G36" i="8"/>
  <c r="D17" i="8"/>
  <c r="D18" i="8" s="1"/>
  <c r="D19" i="8" s="1"/>
  <c r="D20" i="8" s="1"/>
  <c r="D21" i="8" s="1"/>
  <c r="D22" i="8" s="1"/>
  <c r="D23" i="8" s="1"/>
  <c r="D24" i="8" s="1"/>
  <c r="G23" i="7"/>
  <c r="G14" i="7"/>
  <c r="B23" i="7"/>
  <c r="G15" i="7"/>
  <c r="G16" i="7"/>
  <c r="G17" i="7"/>
  <c r="G18" i="7"/>
  <c r="G19" i="7"/>
  <c r="G20" i="7"/>
  <c r="G21" i="7"/>
  <c r="G22" i="7"/>
  <c r="B14" i="7"/>
  <c r="B15" i="7" s="1"/>
  <c r="B16" i="7" s="1"/>
  <c r="B17" i="7" s="1"/>
  <c r="B18" i="7" s="1"/>
  <c r="B19" i="7" s="1"/>
  <c r="B20" i="7" s="1"/>
  <c r="B21" i="7" s="1"/>
  <c r="C27" i="6"/>
  <c r="C28" i="6" s="1"/>
  <c r="C29" i="6" s="1"/>
  <c r="C30" i="6" s="1"/>
  <c r="C31" i="6" s="1"/>
  <c r="C32" i="6" s="1"/>
  <c r="C33" i="6" s="1"/>
  <c r="C34" i="6" s="1"/>
  <c r="C35" i="6" s="1"/>
  <c r="C36" i="6" s="1"/>
  <c r="C37" i="6" s="1"/>
  <c r="C38" i="6" s="1"/>
  <c r="C39" i="6" s="1"/>
  <c r="C40" i="6" s="1"/>
  <c r="C41" i="6" s="1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68" i="5"/>
  <c r="O69" i="5"/>
  <c r="O70" i="5"/>
  <c r="O71" i="5"/>
  <c r="O72" i="5"/>
  <c r="O73" i="5"/>
  <c r="O74" i="5"/>
  <c r="O75" i="5"/>
  <c r="O76" i="5"/>
  <c r="O77" i="5"/>
  <c r="O78" i="5"/>
  <c r="O79" i="5"/>
  <c r="O80" i="5"/>
  <c r="O81" i="5"/>
  <c r="O82" i="5"/>
  <c r="O83" i="5"/>
  <c r="O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80" i="5"/>
  <c r="N81" i="5"/>
  <c r="N82" i="5"/>
  <c r="N83" i="5"/>
  <c r="N35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52" i="5"/>
  <c r="M51" i="5"/>
  <c r="M74" i="5"/>
  <c r="M36" i="5"/>
  <c r="M37" i="5"/>
  <c r="M38" i="5"/>
  <c r="M39" i="5"/>
  <c r="M40" i="5"/>
  <c r="M41" i="5"/>
  <c r="M42" i="5"/>
  <c r="M43" i="5"/>
  <c r="M44" i="5"/>
  <c r="M46" i="5"/>
  <c r="M47" i="5"/>
  <c r="M48" i="5"/>
  <c r="M49" i="5"/>
  <c r="M50" i="5"/>
  <c r="M71" i="5"/>
  <c r="M72" i="5"/>
  <c r="M73" i="5"/>
  <c r="M75" i="5"/>
  <c r="M76" i="5"/>
  <c r="M77" i="5"/>
  <c r="M78" i="5"/>
  <c r="M79" i="5"/>
  <c r="M80" i="5"/>
  <c r="M81" i="5"/>
  <c r="M82" i="5"/>
  <c r="M83" i="5"/>
  <c r="M35" i="5"/>
  <c r="L49" i="5"/>
  <c r="J35" i="5"/>
  <c r="J36" i="5" s="1"/>
  <c r="J37" i="5" s="1"/>
  <c r="J38" i="5" s="1"/>
  <c r="J39" i="5" s="1"/>
  <c r="J40" i="5" s="1"/>
  <c r="J41" i="5" s="1"/>
  <c r="J42" i="5" s="1"/>
  <c r="J43" i="5" s="1"/>
  <c r="J44" i="5" s="1"/>
  <c r="J45" i="5" s="1"/>
  <c r="J46" i="5" s="1"/>
  <c r="J47" i="5" s="1"/>
  <c r="J48" i="5" s="1"/>
  <c r="J49" i="5" s="1"/>
  <c r="J50" i="5" s="1"/>
  <c r="J51" i="5" s="1"/>
  <c r="J52" i="5" s="1"/>
  <c r="J53" i="5" s="1"/>
  <c r="J54" i="5" s="1"/>
  <c r="J55" i="5" s="1"/>
  <c r="J56" i="5" s="1"/>
  <c r="J57" i="5" s="1"/>
  <c r="J58" i="5" s="1"/>
  <c r="J59" i="5" s="1"/>
  <c r="J60" i="5" s="1"/>
  <c r="J61" i="5" s="1"/>
  <c r="J62" i="5" s="1"/>
  <c r="J63" i="5" s="1"/>
  <c r="J64" i="5" s="1"/>
  <c r="J65" i="5" s="1"/>
  <c r="J66" i="5" s="1"/>
  <c r="J67" i="5" s="1"/>
  <c r="J68" i="5" s="1"/>
  <c r="J69" i="5" s="1"/>
  <c r="J70" i="5" s="1"/>
  <c r="J71" i="5" s="1"/>
  <c r="J72" i="5" s="1"/>
  <c r="J73" i="5" s="1"/>
  <c r="J74" i="5" s="1"/>
  <c r="J75" i="5" s="1"/>
  <c r="J76" i="5" s="1"/>
  <c r="J77" i="5" s="1"/>
  <c r="J78" i="5" s="1"/>
  <c r="J79" i="5" s="1"/>
  <c r="J80" i="5" s="1"/>
  <c r="J81" i="5" s="1"/>
  <c r="J82" i="5" s="1"/>
  <c r="J83" i="5" s="1"/>
  <c r="P17" i="4"/>
  <c r="Q17" i="4" s="1"/>
  <c r="P18" i="4"/>
  <c r="Q18" i="4" s="1"/>
  <c r="P19" i="4"/>
  <c r="Q19" i="4" s="1"/>
  <c r="P20" i="4"/>
  <c r="Q20" i="4" s="1"/>
  <c r="P21" i="4"/>
  <c r="Q21" i="4" s="1"/>
  <c r="P22" i="4"/>
  <c r="Q22" i="4" s="1"/>
  <c r="P23" i="4"/>
  <c r="Q23" i="4" s="1"/>
  <c r="P24" i="4"/>
  <c r="Q24" i="4" s="1"/>
  <c r="P25" i="4"/>
  <c r="Q25" i="4" s="1"/>
  <c r="P26" i="4"/>
  <c r="Q26" i="4" s="1"/>
  <c r="P27" i="4"/>
  <c r="Q27" i="4" s="1"/>
  <c r="P28" i="4"/>
  <c r="Q28" i="4" s="1"/>
  <c r="P29" i="4"/>
  <c r="Q29" i="4" s="1"/>
  <c r="P30" i="4"/>
  <c r="Q30" i="4" s="1"/>
  <c r="P31" i="4"/>
  <c r="Q31" i="4" s="1"/>
  <c r="P32" i="4"/>
  <c r="Q32" i="4" s="1"/>
  <c r="P33" i="4"/>
  <c r="Q33" i="4" s="1"/>
  <c r="P34" i="4"/>
  <c r="Q34" i="4" s="1"/>
  <c r="P35" i="4"/>
  <c r="Q35" i="4" s="1"/>
  <c r="P36" i="4"/>
  <c r="Q36" i="4" s="1"/>
  <c r="P37" i="4"/>
  <c r="Q37" i="4" s="1"/>
  <c r="P38" i="4"/>
  <c r="Q38" i="4" s="1"/>
  <c r="P39" i="4"/>
  <c r="Q39" i="4" s="1"/>
  <c r="P40" i="4"/>
  <c r="Q40" i="4" s="1"/>
  <c r="P41" i="4"/>
  <c r="Q41" i="4" s="1"/>
  <c r="P42" i="4"/>
  <c r="Q42" i="4" s="1"/>
  <c r="P43" i="4"/>
  <c r="Q43" i="4" s="1"/>
  <c r="P44" i="4"/>
  <c r="Q44" i="4" s="1"/>
  <c r="P45" i="4"/>
  <c r="Q45" i="4" s="1"/>
  <c r="P46" i="4"/>
  <c r="Q46" i="4" s="1"/>
  <c r="P47" i="4"/>
  <c r="Q47" i="4" s="1"/>
  <c r="P48" i="4"/>
  <c r="Q48" i="4" s="1"/>
  <c r="P49" i="4"/>
  <c r="Q49" i="4" s="1"/>
  <c r="P50" i="4"/>
  <c r="Q50" i="4" s="1"/>
  <c r="P51" i="4"/>
  <c r="Q51" i="4" s="1"/>
  <c r="P52" i="4"/>
  <c r="Q52" i="4" s="1"/>
  <c r="P53" i="4"/>
  <c r="Q53" i="4" s="1"/>
  <c r="P54" i="4"/>
  <c r="Q54" i="4" s="1"/>
  <c r="P55" i="4"/>
  <c r="Q55" i="4" s="1"/>
  <c r="P56" i="4"/>
  <c r="Q56" i="4" s="1"/>
  <c r="P57" i="4"/>
  <c r="Q57" i="4" s="1"/>
  <c r="P58" i="4"/>
  <c r="Q58" i="4" s="1"/>
  <c r="P59" i="4"/>
  <c r="Q59" i="4" s="1"/>
  <c r="P60" i="4"/>
  <c r="Q60" i="4" s="1"/>
  <c r="P61" i="4"/>
  <c r="Q61" i="4" s="1"/>
  <c r="P62" i="4"/>
  <c r="Q62" i="4" s="1"/>
  <c r="P63" i="4"/>
  <c r="Q63" i="4" s="1"/>
  <c r="P64" i="4"/>
  <c r="Q64" i="4" s="1"/>
  <c r="P65" i="4"/>
  <c r="Q65" i="4" s="1"/>
  <c r="P66" i="4"/>
  <c r="Q66" i="4" s="1"/>
  <c r="P16" i="4"/>
  <c r="Q16" i="4" s="1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16" i="4"/>
  <c r="L21" i="4"/>
  <c r="L22" i="4" s="1"/>
  <c r="L23" i="4" s="1"/>
  <c r="L24" i="4" s="1"/>
  <c r="L25" i="4" s="1"/>
  <c r="L26" i="4" s="1"/>
  <c r="L27" i="4" s="1"/>
  <c r="L28" i="4" s="1"/>
  <c r="L29" i="4" s="1"/>
  <c r="L30" i="4" s="1"/>
  <c r="L31" i="4" s="1"/>
  <c r="L32" i="4" s="1"/>
  <c r="L33" i="4" s="1"/>
  <c r="L34" i="4" s="1"/>
  <c r="L35" i="4" s="1"/>
  <c r="L36" i="4" s="1"/>
  <c r="L37" i="4" s="1"/>
  <c r="L38" i="4" s="1"/>
  <c r="L39" i="4" s="1"/>
  <c r="L40" i="4" s="1"/>
  <c r="L41" i="4" s="1"/>
  <c r="L42" i="4" s="1"/>
  <c r="L43" i="4" s="1"/>
  <c r="L44" i="4" s="1"/>
  <c r="L45" i="4" s="1"/>
  <c r="L46" i="4" s="1"/>
  <c r="L47" i="4" s="1"/>
  <c r="L48" i="4" s="1"/>
  <c r="L49" i="4" s="1"/>
  <c r="L50" i="4" s="1"/>
  <c r="L51" i="4" s="1"/>
  <c r="L52" i="4" s="1"/>
  <c r="L53" i="4" s="1"/>
  <c r="L54" i="4" s="1"/>
  <c r="L55" i="4" s="1"/>
  <c r="L56" i="4" s="1"/>
  <c r="L57" i="4" s="1"/>
  <c r="L58" i="4" s="1"/>
  <c r="L59" i="4" s="1"/>
  <c r="L60" i="4" s="1"/>
  <c r="L61" i="4" s="1"/>
  <c r="L62" i="4" s="1"/>
  <c r="L63" i="4" s="1"/>
  <c r="L64" i="4" s="1"/>
  <c r="L65" i="4" s="1"/>
  <c r="L66" i="4" s="1"/>
  <c r="N21" i="3"/>
  <c r="N23" i="3"/>
  <c r="N24" i="3"/>
  <c r="N25" i="3"/>
  <c r="N26" i="3"/>
  <c r="N27" i="3"/>
  <c r="N28" i="3"/>
  <c r="J24" i="2"/>
  <c r="J25" i="2"/>
  <c r="J26" i="2"/>
  <c r="J27" i="2"/>
  <c r="J28" i="2"/>
  <c r="J29" i="2"/>
  <c r="J30" i="2"/>
  <c r="J31" i="2"/>
  <c r="J32" i="2"/>
  <c r="J23" i="2"/>
  <c r="H27" i="1"/>
</calcChain>
</file>

<file path=xl/sharedStrings.xml><?xml version="1.0" encoding="utf-8"?>
<sst xmlns="http://schemas.openxmlformats.org/spreadsheetml/2006/main" count="502" uniqueCount="300">
  <si>
    <t>ASSIGNMENT-1</t>
  </si>
  <si>
    <t>MARKS</t>
  </si>
  <si>
    <t>GRADES</t>
  </si>
  <si>
    <t>ROLL NO</t>
  </si>
  <si>
    <t>ENG</t>
  </si>
  <si>
    <t>HINDI</t>
  </si>
  <si>
    <t>SCIENCE</t>
  </si>
  <si>
    <t>MATHS</t>
  </si>
  <si>
    <t>SOCIAL</t>
  </si>
  <si>
    <t>CALCULATING MARKS USING HLOOKUP</t>
  </si>
  <si>
    <t>GRADE</t>
  </si>
  <si>
    <t>MARKS AND GARDES</t>
  </si>
  <si>
    <t>CALCULATE BONUS USING VLOOKUP</t>
  </si>
  <si>
    <t>ASSIGNMENT-2</t>
  </si>
  <si>
    <t>SALES</t>
  </si>
  <si>
    <t>BONUS</t>
  </si>
  <si>
    <t>NAME</t>
  </si>
  <si>
    <t>SALE</t>
  </si>
  <si>
    <t>DEEP</t>
  </si>
  <si>
    <t>JAYESH</t>
  </si>
  <si>
    <t>YASH</t>
  </si>
  <si>
    <t>SARA</t>
  </si>
  <si>
    <t>GITA</t>
  </si>
  <si>
    <t>JINAL</t>
  </si>
  <si>
    <t>KAVITA</t>
  </si>
  <si>
    <t>MINAL</t>
  </si>
  <si>
    <t>NARESH</t>
  </si>
  <si>
    <t>RIMA</t>
  </si>
  <si>
    <t>1</t>
  </si>
  <si>
    <t>ASSIGNMENT-3</t>
  </si>
  <si>
    <t>CALCULATING RATE USING LOOKUP</t>
  </si>
  <si>
    <t>UNITS</t>
  </si>
  <si>
    <t>RATE</t>
  </si>
  <si>
    <t>CUSTNO</t>
  </si>
  <si>
    <t>NO.OF UNITS</t>
  </si>
  <si>
    <t>BILL AMOUNT</t>
  </si>
  <si>
    <t>PRACTICAL-2</t>
  </si>
  <si>
    <t>Condition for Awarding Grades Based on The Score:</t>
  </si>
  <si>
    <t>A student is declared as PASS if he gets 40 or more in both the subjects , Otherwise FAIL.</t>
  </si>
  <si>
    <t>All FAILED students will be given Grade IV</t>
  </si>
  <si>
    <t>For PASSED students Grade will be obtained as follows :</t>
  </si>
  <si>
    <t>AVEREAGE</t>
  </si>
  <si>
    <t xml:space="preserve"> GRADE</t>
  </si>
  <si>
    <t>&gt;=60</t>
  </si>
  <si>
    <t>&lt;60 BUT &gt;=50</t>
  </si>
  <si>
    <t>&lt;50 BUT &gt;=40</t>
  </si>
  <si>
    <t>FINDING GRADES USING AVERAGE,IF</t>
  </si>
  <si>
    <t>ROLL</t>
  </si>
  <si>
    <t>SUB1</t>
  </si>
  <si>
    <t>SUB2</t>
  </si>
  <si>
    <t>AVERAGE</t>
  </si>
  <si>
    <t>RESULT</t>
  </si>
  <si>
    <t>&lt;40</t>
  </si>
  <si>
    <t>FINDING SALES AND COMMISSION USING IF</t>
  </si>
  <si>
    <t>COMMISSION</t>
  </si>
  <si>
    <t>FIRST 30,000</t>
  </si>
  <si>
    <t>NEXT 40,000</t>
  </si>
  <si>
    <t>EXCESS</t>
  </si>
  <si>
    <t>Q1</t>
  </si>
  <si>
    <t>Q2. Calculating commission for 10 salesmesn using Nested IF condition</t>
  </si>
  <si>
    <t>Q3.</t>
  </si>
  <si>
    <t xml:space="preserve">FINDING INCOME TAX AND TOTAL TAX USING NESTED IF </t>
  </si>
  <si>
    <t>Calculating income tax and total tax using Nested if condition</t>
  </si>
  <si>
    <t>Taxable Income</t>
  </si>
  <si>
    <t>Income Tax</t>
  </si>
  <si>
    <t>First 1,50,000</t>
  </si>
  <si>
    <t>Next 1,00,000</t>
  </si>
  <si>
    <t>Next 75,000</t>
  </si>
  <si>
    <t>Excess</t>
  </si>
  <si>
    <t>Nil</t>
  </si>
  <si>
    <t>TAXABLE INCOME</t>
  </si>
  <si>
    <t>INCOME TAX</t>
  </si>
  <si>
    <t>SURCHARGE</t>
  </si>
  <si>
    <t>TOTAL TAX</t>
  </si>
  <si>
    <t>Liam</t>
  </si>
  <si>
    <t>Noah</t>
  </si>
  <si>
    <t>Oliver</t>
  </si>
  <si>
    <t>Elijah</t>
  </si>
  <si>
    <t>James</t>
  </si>
  <si>
    <t>William</t>
  </si>
  <si>
    <t>Benjamin</t>
  </si>
  <si>
    <t>Lucas</t>
  </si>
  <si>
    <t>Henry</t>
  </si>
  <si>
    <t>Alexander</t>
  </si>
  <si>
    <t>Jack</t>
  </si>
  <si>
    <t>Daniel</t>
  </si>
  <si>
    <t>Michael</t>
  </si>
  <si>
    <t>Matthew</t>
  </si>
  <si>
    <t>Samuel</t>
  </si>
  <si>
    <t>Joseph</t>
  </si>
  <si>
    <t>David</t>
  </si>
  <si>
    <t>Carter</t>
  </si>
  <si>
    <t>Owen</t>
  </si>
  <si>
    <t>Wyatt</t>
  </si>
  <si>
    <t>Leo</t>
  </si>
  <si>
    <t>Julian</t>
  </si>
  <si>
    <t>Asher</t>
  </si>
  <si>
    <t>Gabriel</t>
  </si>
  <si>
    <t>Anjali</t>
  </si>
  <si>
    <t>Komali</t>
  </si>
  <si>
    <t>Prasanna</t>
  </si>
  <si>
    <t>Anusha</t>
  </si>
  <si>
    <t>Geeta</t>
  </si>
  <si>
    <t>Swapna</t>
  </si>
  <si>
    <t>Swetha</t>
  </si>
  <si>
    <t>Lakshmi</t>
  </si>
  <si>
    <t>Honey</t>
  </si>
  <si>
    <t>Rosie</t>
  </si>
  <si>
    <t>Rayan</t>
  </si>
  <si>
    <t>Abdul</t>
  </si>
  <si>
    <t>Subhash</t>
  </si>
  <si>
    <t>Chandra</t>
  </si>
  <si>
    <t>Bose</t>
  </si>
  <si>
    <t>Santosh</t>
  </si>
  <si>
    <t>Mahesh</t>
  </si>
  <si>
    <t>Sonali</t>
  </si>
  <si>
    <t>vinay</t>
  </si>
  <si>
    <t>vishnu</t>
  </si>
  <si>
    <t>deekshith</t>
  </si>
  <si>
    <t>sreeja</t>
  </si>
  <si>
    <t>Calculating Income Tax</t>
  </si>
  <si>
    <t>Surcharge is 3% on Income Tax if Taxable income is above 5,00,000</t>
  </si>
  <si>
    <t>INCOME TAX CALCULATED AS FOLLOWS:</t>
  </si>
  <si>
    <t>Using Nested IF condition</t>
  </si>
  <si>
    <t>2</t>
  </si>
  <si>
    <t>GENDER</t>
  </si>
  <si>
    <t>CLASS</t>
  </si>
  <si>
    <t>CATEGORY</t>
  </si>
  <si>
    <t>FEES</t>
  </si>
  <si>
    <t>M</t>
  </si>
  <si>
    <t>F</t>
  </si>
  <si>
    <t>FY</t>
  </si>
  <si>
    <t>SY</t>
  </si>
  <si>
    <t>TY</t>
  </si>
  <si>
    <t>Deep</t>
  </si>
  <si>
    <t>Yash</t>
  </si>
  <si>
    <t>Sara</t>
  </si>
  <si>
    <t>Gita</t>
  </si>
  <si>
    <t>Kavita</t>
  </si>
  <si>
    <t>Minal</t>
  </si>
  <si>
    <t>Karan</t>
  </si>
  <si>
    <t>Abhay</t>
  </si>
  <si>
    <t>Bina</t>
  </si>
  <si>
    <t>Seema</t>
  </si>
  <si>
    <t>Naresh</t>
  </si>
  <si>
    <t>Rima</t>
  </si>
  <si>
    <t>Open</t>
  </si>
  <si>
    <t>Reserved</t>
  </si>
  <si>
    <t>FINDING FEMALES FROM RESERVED CATEGORY</t>
  </si>
  <si>
    <t>Jayesh</t>
  </si>
  <si>
    <t>PRACTICAL-3</t>
  </si>
  <si>
    <t>Filter the worksheet to show</t>
  </si>
  <si>
    <t>A.</t>
  </si>
  <si>
    <t>Female students from Reserved Category</t>
  </si>
  <si>
    <t>B.</t>
  </si>
  <si>
    <t>Male Students from TY</t>
  </si>
  <si>
    <t>C.</t>
  </si>
  <si>
    <t>Open Category students paying fees&gt;3000</t>
  </si>
  <si>
    <t>Jinal</t>
  </si>
  <si>
    <t>Gajendra</t>
  </si>
  <si>
    <t>MALE SUTDENTS FROM TY</t>
  </si>
  <si>
    <t>To display Open category students paying fees &gt; 3000</t>
  </si>
  <si>
    <t>A worksheet contains name and marks in 3 subjects . Calculate Total Marks</t>
  </si>
  <si>
    <t>Q2.</t>
  </si>
  <si>
    <t>a.</t>
  </si>
  <si>
    <t>b.</t>
  </si>
  <si>
    <t>c.</t>
  </si>
  <si>
    <t>Construct 3D Pie Chart for Total marks</t>
  </si>
  <si>
    <t>Construct 2D Line Chart for Subject 1 and Subject 3</t>
  </si>
  <si>
    <t>Construct 2D Column Chart for Sub1,Sub2,Sub3</t>
  </si>
  <si>
    <t>d.</t>
  </si>
  <si>
    <t>Construct Stacked Column Chart for Sub1,Sub2,Sub3</t>
  </si>
  <si>
    <t>SUB3</t>
  </si>
  <si>
    <t>TOTAL MARKS</t>
  </si>
  <si>
    <t>MARKS ANALYSIS USING GRAPHS</t>
  </si>
  <si>
    <t>34</t>
  </si>
  <si>
    <t>44</t>
  </si>
  <si>
    <t xml:space="preserve"> Jayesh</t>
  </si>
  <si>
    <t>PRACTICAL-4</t>
  </si>
  <si>
    <r>
      <t xml:space="preserve"> </t>
    </r>
    <r>
      <rPr>
        <sz val="14"/>
        <color theme="1"/>
        <rFont val="Calibri"/>
        <family val="2"/>
        <scheme val="minor"/>
      </rPr>
      <t xml:space="preserve">Q1. For the following worksheet containing amount spent for various items during the year , prepare scenarios where  </t>
    </r>
  </si>
  <si>
    <r>
      <t xml:space="preserve"> </t>
    </r>
    <r>
      <rPr>
        <sz val="14"/>
        <color theme="1"/>
        <rFont val="Calibri"/>
        <family val="2"/>
        <scheme val="minor"/>
      </rPr>
      <t>a) Machinery increases to 80,000 , carriage increases to 9000 &amp; Postage increases to 8000</t>
    </r>
  </si>
  <si>
    <t>b) Carriage increases to 10,000 Office equipment increases to 7000 and postage increases to 9000</t>
  </si>
  <si>
    <t>ITEM</t>
  </si>
  <si>
    <t>COSTS</t>
  </si>
  <si>
    <t>SCENARIO MANGER</t>
  </si>
  <si>
    <t>Machinery</t>
  </si>
  <si>
    <t>Total</t>
  </si>
  <si>
    <t>Generator</t>
  </si>
  <si>
    <t>Miscellaneous</t>
  </si>
  <si>
    <t>Postage</t>
  </si>
  <si>
    <t>Office Equipment</t>
  </si>
  <si>
    <t>Transport</t>
  </si>
  <si>
    <t>Carriage</t>
  </si>
  <si>
    <t>$F$17</t>
  </si>
  <si>
    <t>$F$18</t>
  </si>
  <si>
    <t>$F$19</t>
  </si>
  <si>
    <t>$F$20</t>
  </si>
  <si>
    <t>$F$21</t>
  </si>
  <si>
    <t>$F$22</t>
  </si>
  <si>
    <t>$F$23</t>
  </si>
  <si>
    <t>$F$24</t>
  </si>
  <si>
    <t>Current Expenses</t>
  </si>
  <si>
    <t>Created by Bhagyasri on 05-07-2025</t>
  </si>
  <si>
    <t xml:space="preserve">Increase in Machinery and carriage </t>
  </si>
  <si>
    <t xml:space="preserve">Increase in carriage and office equipment </t>
  </si>
  <si>
    <t>Scenario Summary</t>
  </si>
  <si>
    <t>Changing Cells:</t>
  </si>
  <si>
    <t>Current Values:</t>
  </si>
  <si>
    <t>Result Cells:</t>
  </si>
  <si>
    <t>Notes:  Current Values column represents values of changing cells at</t>
  </si>
  <si>
    <t>time Scenario Summary Report was created.  Changing cells for each</t>
  </si>
  <si>
    <t>scenario are highlighted in gray.</t>
  </si>
  <si>
    <t>For the following worksheet obtain the solution for the cost price so that the profit will be 20000</t>
  </si>
  <si>
    <t>CP</t>
  </si>
  <si>
    <t>ADVT</t>
  </si>
  <si>
    <t>SP</t>
  </si>
  <si>
    <t>PROFIT</t>
  </si>
  <si>
    <t>GOAL SEEK</t>
  </si>
  <si>
    <t>Current selling price of the bridal costume is Rs. 22000, The cost price is Rs. 10,000 The advertising expenses are Rs.500</t>
  </si>
  <si>
    <t>The constraints are : The cost budget should be between Rs.9000 and Rs.12000 &amp; the advertising expenditure ranges between Rs. 400 and Rs.1000</t>
  </si>
  <si>
    <t>Microsoft Excel 16.0 Answer Report</t>
  </si>
  <si>
    <t>Worksheet: [Book2.xlsx]Sheet8</t>
  </si>
  <si>
    <t>Report Created: 05-07-2025 20:02:10</t>
  </si>
  <si>
    <t>Result: Solver found a solution.  All Constraints and optimality conditions are satisfied.</t>
  </si>
  <si>
    <t>Solver Engine</t>
  </si>
  <si>
    <t>Engine: GRG Nonlinear</t>
  </si>
  <si>
    <t>Solution Time: 0.078 Seconds.</t>
  </si>
  <si>
    <t>Iterations: 0 Subproblems: 0</t>
  </si>
  <si>
    <t>Solver Options</t>
  </si>
  <si>
    <t>Max Time Unlimited,  Iterations Unlimited, Precision 0.000001, Use Automatic Scaling</t>
  </si>
  <si>
    <t xml:space="preserve"> Convergence 0.0001, Population Size 100, Random Seed 0, Derivatives Forward, Require Bounds</t>
  </si>
  <si>
    <t>Max Subproblems Unlimited, Max Integer Sols Unlimited, Integer Tolerance 1%, Assume NonNegative</t>
  </si>
  <si>
    <t>Objective Cell (Max)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</si>
  <si>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</si>
  <si>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</si>
  <si>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</si>
  <si>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</si>
  <si>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</si>
  <si>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</si>
  <si>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</si>
  <si>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</si>
  <si>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</si>
  <si>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</si>
  <si>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Slack</t>
  </si>
  <si>
    <t>$G$47</t>
  </si>
  <si>
    <t>$D$47</t>
  </si>
  <si>
    <t>Contin</t>
  </si>
  <si>
    <t>$E$47</t>
  </si>
  <si>
    <t>$D$47&lt;=12000</t>
  </si>
  <si>
    <t>Binding</t>
  </si>
  <si>
    <t>$D$47&gt;=9000</t>
  </si>
  <si>
    <t>Not Binding</t>
  </si>
  <si>
    <t>$E$47&lt;=1000</t>
  </si>
  <si>
    <t>$E$47&gt;=400</t>
  </si>
  <si>
    <t>Microsoft Excel 16.0 Sensitivity Report</t>
  </si>
  <si>
    <t>Final</t>
  </si>
  <si>
    <t>Value</t>
  </si>
  <si>
    <t>Reduced</t>
  </si>
  <si>
    <t>Gradient</t>
  </si>
  <si>
    <t>NONE</t>
  </si>
  <si>
    <t>Microsoft Excel 16.0 Limits Report</t>
  </si>
  <si>
    <t>Objective</t>
  </si>
  <si>
    <t>Variable</t>
  </si>
  <si>
    <t>Lower</t>
  </si>
  <si>
    <t>Limit</t>
  </si>
  <si>
    <t>Result</t>
  </si>
  <si>
    <t>Upper</t>
  </si>
  <si>
    <t>SOLVER</t>
  </si>
  <si>
    <t>Filtering the Data Using Advanced Filters</t>
  </si>
  <si>
    <t>&lt;200</t>
  </si>
  <si>
    <t>&gt;=200,&lt;500</t>
  </si>
  <si>
    <t>&gt;=500</t>
  </si>
  <si>
    <t>The following worksheet contains Customer No. , Number of units consumed for 10 customers.</t>
  </si>
  <si>
    <t>Calculate their bill amount as per the following :</t>
  </si>
  <si>
    <t>To calculate RATE using LOOKUP</t>
  </si>
  <si>
    <t>NUMBER OF UNITS</t>
  </si>
  <si>
    <t>Rs.10</t>
  </si>
  <si>
    <t>Rs.6</t>
  </si>
  <si>
    <t>Rs.3</t>
  </si>
  <si>
    <t>Q. 2 The following worksheet contains Names &amp; Sale for 10 salesmen.</t>
  </si>
  <si>
    <t>Calculate their bonus as per the following :</t>
  </si>
  <si>
    <t>Sales</t>
  </si>
  <si>
    <t>Bonus</t>
  </si>
  <si>
    <t>0-30000</t>
  </si>
  <si>
    <t>30000-40000</t>
  </si>
  <si>
    <t>40000-50000</t>
  </si>
  <si>
    <t>80000&amp;above</t>
  </si>
  <si>
    <t>70000-80000</t>
  </si>
  <si>
    <t>60000-70000</t>
  </si>
  <si>
    <t>50000-60000</t>
  </si>
  <si>
    <t>Column1</t>
  </si>
  <si>
    <t>Column2</t>
  </si>
  <si>
    <t>Column3</t>
  </si>
  <si>
    <t>Q. 1 The following worksheet contains Roll.Nos. &amp; Marks in 5 subject of a student. Calculate his grades as per the following :</t>
  </si>
  <si>
    <t>Marks</t>
  </si>
  <si>
    <t>grades</t>
  </si>
  <si>
    <t>0-40</t>
  </si>
  <si>
    <t>40-50</t>
  </si>
  <si>
    <t>50-60</t>
  </si>
  <si>
    <t>60&amp;above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</si>
</sst>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8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color theme="1"/>
      <name val="Arial Unicode MS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2"/>
      <color indexed="9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indexed="18"/>
      <name val="Calibri"/>
      <family val="2"/>
      <scheme val="minor"/>
    </font>
    <font>
      <sz val="10"/>
      <color indexed="9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1"/>
        <bgColor theme="1"/>
      </patternFill>
    </fill>
    <fill>
      <patternFill patternType="solid">
        <fgColor theme="4"/>
        <bgColor theme="4"/>
      </patternFill>
    </fill>
    <fill>
      <patternFill patternType="solid">
        <fgColor indexed="20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indexed="22"/>
        <bgColor indexed="7"/>
      </patternFill>
    </fill>
  </fills>
  <borders count="1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medium">
        <color theme="0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1" fillId="0" borderId="0" xfId="0" applyFont="1"/>
    <xf numFmtId="9" fontId="0" fillId="0" borderId="0" xfId="0" applyNumberFormat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center" vertical="center"/>
    </xf>
    <xf numFmtId="0" fontId="6" fillId="0" borderId="0" xfId="0" applyFont="1"/>
    <xf numFmtId="0" fontId="3" fillId="0" borderId="0" xfId="0" applyFont="1" applyAlignment="1">
      <alignment horizontal="center"/>
    </xf>
    <xf numFmtId="0" fontId="7" fillId="3" borderId="2" xfId="0" applyFont="1" applyFill="1" applyBorder="1" applyAlignment="1">
      <alignment horizontal="center"/>
    </xf>
    <xf numFmtId="0" fontId="8" fillId="4" borderId="0" xfId="0" applyFont="1" applyFill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9" fillId="0" borderId="0" xfId="0" applyFont="1"/>
    <xf numFmtId="0" fontId="11" fillId="0" borderId="0" xfId="0" applyFont="1"/>
    <xf numFmtId="0" fontId="0" fillId="0" borderId="0" xfId="0" applyFill="1" applyBorder="1" applyAlignment="1"/>
    <xf numFmtId="0" fontId="0" fillId="0" borderId="4" xfId="0" applyFill="1" applyBorder="1" applyAlignment="1"/>
    <xf numFmtId="0" fontId="14" fillId="5" borderId="5" xfId="0" applyFont="1" applyFill="1" applyBorder="1" applyAlignment="1">
      <alignment horizontal="left"/>
    </xf>
    <xf numFmtId="0" fontId="14" fillId="5" borderId="3" xfId="0" applyFont="1" applyFill="1" applyBorder="1" applyAlignment="1">
      <alignment horizontal="left"/>
    </xf>
    <xf numFmtId="0" fontId="0" fillId="0" borderId="6" xfId="0" applyFill="1" applyBorder="1" applyAlignment="1"/>
    <xf numFmtId="0" fontId="15" fillId="6" borderId="0" xfId="0" applyFont="1" applyFill="1" applyBorder="1" applyAlignment="1">
      <alignment horizontal="left"/>
    </xf>
    <xf numFmtId="0" fontId="16" fillId="6" borderId="6" xfId="0" applyFont="1" applyFill="1" applyBorder="1" applyAlignment="1">
      <alignment horizontal="left"/>
    </xf>
    <xf numFmtId="0" fontId="15" fillId="6" borderId="4" xfId="0" applyFont="1" applyFill="1" applyBorder="1" applyAlignment="1">
      <alignment horizontal="left"/>
    </xf>
    <xf numFmtId="0" fontId="17" fillId="5" borderId="3" xfId="0" applyFont="1" applyFill="1" applyBorder="1" applyAlignment="1">
      <alignment horizontal="right"/>
    </xf>
    <xf numFmtId="0" fontId="17" fillId="5" borderId="5" xfId="0" applyFont="1" applyFill="1" applyBorder="1" applyAlignment="1">
      <alignment horizontal="right"/>
    </xf>
    <xf numFmtId="0" fontId="0" fillId="7" borderId="0" xfId="0" applyFill="1" applyBorder="1" applyAlignment="1"/>
    <xf numFmtId="0" fontId="13" fillId="0" borderId="0" xfId="0" applyFont="1" applyFill="1" applyBorder="1" applyAlignment="1">
      <alignment vertical="top" wrapText="1"/>
    </xf>
    <xf numFmtId="0" fontId="10" fillId="0" borderId="0" xfId="0" applyFont="1"/>
    <xf numFmtId="0" fontId="0" fillId="0" borderId="10" xfId="0" applyFill="1" applyBorder="1" applyAlignment="1"/>
    <xf numFmtId="0" fontId="16" fillId="0" borderId="9" xfId="0" applyFont="1" applyFill="1" applyBorder="1" applyAlignment="1">
      <alignment horizontal="center"/>
    </xf>
    <xf numFmtId="0" fontId="0" fillId="0" borderId="11" xfId="0" applyFill="1" applyBorder="1" applyAlignment="1"/>
    <xf numFmtId="0" fontId="0" fillId="0" borderId="10" xfId="0" applyNumberFormat="1" applyFill="1" applyBorder="1" applyAlignment="1"/>
    <xf numFmtId="0" fontId="0" fillId="0" borderId="11" xfId="0" applyNumberFormat="1" applyFill="1" applyBorder="1" applyAlignment="1"/>
    <xf numFmtId="0" fontId="16" fillId="0" borderId="7" xfId="0" applyFont="1" applyFill="1" applyBorder="1" applyAlignment="1">
      <alignment horizontal="center"/>
    </xf>
    <xf numFmtId="0" fontId="16" fillId="0" borderId="8" xfId="0" applyFont="1" applyFill="1" applyBorder="1" applyAlignment="1">
      <alignment horizontal="center"/>
    </xf>
    <xf numFmtId="0" fontId="12" fillId="0" borderId="0" xfId="0" applyFont="1"/>
    <xf numFmtId="0" fontId="6" fillId="0" borderId="0" xfId="0" applyFont="1" applyAlignment="1">
      <alignment horizontal="center"/>
    </xf>
  </cellXfs>
  <cellStyles count="1">
    <cellStyle name="Normal" xfId="0" builtinId="0"/>
  </cellStyles>
  <dxfs count="136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bottom style="medium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bottom style="medium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bottom style="medium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scheme val="none"/>
      </font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1" defaultTableStyle="TableStyleMedium2" defaultPivotStyle="PivotStyleLight16">
    <tableStyle name="Invisible" pivot="0" table="0" count="0" xr9:uid="{D9AA2060-8C45-4EDC-A595-F720428C8F51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3D PIE CHART FOR TOTAL MARKS</a:t>
            </a:r>
          </a:p>
          <a:p>
            <a:pPr>
              <a:defRPr/>
            </a:pPr>
            <a:r>
              <a:rPr lang="en-US"/>
              <a:t> </a:t>
            </a:r>
          </a:p>
        </c:rich>
      </c:tx>
      <c:layout>
        <c:manualLayout>
          <c:xMode val="edge"/>
          <c:yMode val="edge"/>
          <c:x val="0.1515"/>
          <c:y val="6.9686411149825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Sheet7!$G$13</c:f>
              <c:strCache>
                <c:ptCount val="1"/>
                <c:pt idx="0">
                  <c:v>TOTAL MARKS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2DF-453E-8BDC-9387F7F8482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2-72DF-453E-8BDC-9387F7F8482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2DF-453E-8BDC-9387F7F8482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4-72DF-453E-8BDC-9387F7F8482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2DF-453E-8BDC-9387F7F8482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6-72DF-453E-8BDC-9387F7F8482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2DF-453E-8BDC-9387F7F8482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8-72DF-453E-8BDC-9387F7F8482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2DF-453E-8BDC-9387F7F8482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A-72DF-453E-8BDC-9387F7F8482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Sheet7!$C$14:$C$23</c:f>
              <c:strCache>
                <c:ptCount val="10"/>
                <c:pt idx="0">
                  <c:v>Deep</c:v>
                </c:pt>
                <c:pt idx="1">
                  <c:v> Jayesh</c:v>
                </c:pt>
                <c:pt idx="2">
                  <c:v>Yash</c:v>
                </c:pt>
                <c:pt idx="3">
                  <c:v>Sara</c:v>
                </c:pt>
                <c:pt idx="4">
                  <c:v>Gita</c:v>
                </c:pt>
                <c:pt idx="5">
                  <c:v>Jinal</c:v>
                </c:pt>
                <c:pt idx="6">
                  <c:v>Kavita</c:v>
                </c:pt>
                <c:pt idx="7">
                  <c:v>Minal</c:v>
                </c:pt>
                <c:pt idx="8">
                  <c:v>Naresh</c:v>
                </c:pt>
                <c:pt idx="9">
                  <c:v>Rima</c:v>
                </c:pt>
              </c:strCache>
            </c:strRef>
          </c:cat>
          <c:val>
            <c:numRef>
              <c:f>Sheet7!$G$14:$G$23</c:f>
              <c:numCache>
                <c:formatCode>General</c:formatCode>
                <c:ptCount val="10"/>
                <c:pt idx="0">
                  <c:v>108</c:v>
                </c:pt>
                <c:pt idx="1">
                  <c:v>120</c:v>
                </c:pt>
                <c:pt idx="2">
                  <c:v>128</c:v>
                </c:pt>
                <c:pt idx="3">
                  <c:v>130</c:v>
                </c:pt>
                <c:pt idx="4">
                  <c:v>110</c:v>
                </c:pt>
                <c:pt idx="5">
                  <c:v>100</c:v>
                </c:pt>
                <c:pt idx="6">
                  <c:v>102</c:v>
                </c:pt>
                <c:pt idx="7">
                  <c:v>88</c:v>
                </c:pt>
                <c:pt idx="8">
                  <c:v>120</c:v>
                </c:pt>
                <c:pt idx="9">
                  <c:v>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DF-453E-8BDC-9387F7F84826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1" i="0" u="none" strike="noStrike" cap="none" baseline="0"/>
              <a:t>LINE CHART FOR SUBJECT 1 AND 3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Sheet7!$D$13</c:f>
              <c:strCache>
                <c:ptCount val="1"/>
                <c:pt idx="0">
                  <c:v>SUB1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Sheet7!$C$14:$C$23</c:f>
              <c:strCache>
                <c:ptCount val="10"/>
                <c:pt idx="0">
                  <c:v>Deep</c:v>
                </c:pt>
                <c:pt idx="1">
                  <c:v> Jayesh</c:v>
                </c:pt>
                <c:pt idx="2">
                  <c:v>Yash</c:v>
                </c:pt>
                <c:pt idx="3">
                  <c:v>Sara</c:v>
                </c:pt>
                <c:pt idx="4">
                  <c:v>Gita</c:v>
                </c:pt>
                <c:pt idx="5">
                  <c:v>Jinal</c:v>
                </c:pt>
                <c:pt idx="6">
                  <c:v>Kavita</c:v>
                </c:pt>
                <c:pt idx="7">
                  <c:v>Minal</c:v>
                </c:pt>
                <c:pt idx="8">
                  <c:v>Naresh</c:v>
                </c:pt>
                <c:pt idx="9">
                  <c:v>Rima</c:v>
                </c:pt>
              </c:strCache>
            </c:strRef>
          </c:cat>
          <c:val>
            <c:numRef>
              <c:f>Sheet7!$D$13:$D$23</c:f>
              <c:numCache>
                <c:formatCode>General</c:formatCode>
                <c:ptCount val="11"/>
                <c:pt idx="0">
                  <c:v>0</c:v>
                </c:pt>
                <c:pt idx="1">
                  <c:v>30</c:v>
                </c:pt>
                <c:pt idx="2">
                  <c:v>40</c:v>
                </c:pt>
                <c:pt idx="3">
                  <c:v>45</c:v>
                </c:pt>
                <c:pt idx="4">
                  <c:v>48</c:v>
                </c:pt>
                <c:pt idx="5">
                  <c:v>35</c:v>
                </c:pt>
                <c:pt idx="6">
                  <c:v>32</c:v>
                </c:pt>
                <c:pt idx="7">
                  <c:v>36</c:v>
                </c:pt>
                <c:pt idx="8">
                  <c:v>23</c:v>
                </c:pt>
                <c:pt idx="9">
                  <c:v>43</c:v>
                </c:pt>
                <c:pt idx="10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6E-44FD-929D-C5A36AACA182}"/>
            </c:ext>
          </c:extLst>
        </c:ser>
        <c:ser>
          <c:idx val="1"/>
          <c:order val="1"/>
          <c:tx>
            <c:strRef>
              <c:f>Sheet7!$F$13</c:f>
              <c:strCache>
                <c:ptCount val="1"/>
                <c:pt idx="0">
                  <c:v>SUB3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Sheet7!$C$14:$C$23</c:f>
              <c:strCache>
                <c:ptCount val="10"/>
                <c:pt idx="0">
                  <c:v>Deep</c:v>
                </c:pt>
                <c:pt idx="1">
                  <c:v> Jayesh</c:v>
                </c:pt>
                <c:pt idx="2">
                  <c:v>Yash</c:v>
                </c:pt>
                <c:pt idx="3">
                  <c:v>Sara</c:v>
                </c:pt>
                <c:pt idx="4">
                  <c:v>Gita</c:v>
                </c:pt>
                <c:pt idx="5">
                  <c:v>Jinal</c:v>
                </c:pt>
                <c:pt idx="6">
                  <c:v>Kavita</c:v>
                </c:pt>
                <c:pt idx="7">
                  <c:v>Minal</c:v>
                </c:pt>
                <c:pt idx="8">
                  <c:v>Naresh</c:v>
                </c:pt>
                <c:pt idx="9">
                  <c:v>Rima</c:v>
                </c:pt>
              </c:strCache>
            </c:strRef>
          </c:cat>
          <c:val>
            <c:numRef>
              <c:f>Sheet7!$F$14:$F$23</c:f>
              <c:numCache>
                <c:formatCode>General</c:formatCode>
                <c:ptCount val="10"/>
                <c:pt idx="0">
                  <c:v>0</c:v>
                </c:pt>
                <c:pt idx="1">
                  <c:v>45</c:v>
                </c:pt>
                <c:pt idx="2">
                  <c:v>47</c:v>
                </c:pt>
                <c:pt idx="3">
                  <c:v>50</c:v>
                </c:pt>
                <c:pt idx="4">
                  <c:v>43</c:v>
                </c:pt>
                <c:pt idx="5">
                  <c:v>37</c:v>
                </c:pt>
                <c:pt idx="6">
                  <c:v>38</c:v>
                </c:pt>
                <c:pt idx="7">
                  <c:v>40</c:v>
                </c:pt>
                <c:pt idx="8">
                  <c:v>50</c:v>
                </c:pt>
                <c:pt idx="9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6E-44FD-929D-C5A36AACA18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hiLowLines>
          <c:spPr>
            <a:ln w="9525">
              <a:solidFill>
                <a:schemeClr val="lt1">
                  <a:lumMod val="50000"/>
                </a:schemeClr>
              </a:solidFill>
              <a:round/>
            </a:ln>
            <a:effectLst/>
          </c:spPr>
        </c:hiLowLines>
        <c:smooth val="0"/>
        <c:axId val="782075344"/>
        <c:axId val="782078704"/>
      </c:lineChart>
      <c:catAx>
        <c:axId val="782075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STUDENT</a:t>
                </a:r>
                <a:r>
                  <a:rPr lang="en-IN" baseline="0"/>
                  <a:t> NAMES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078704"/>
        <c:crosses val="autoZero"/>
        <c:auto val="1"/>
        <c:lblAlgn val="ctr"/>
        <c:lblOffset val="100"/>
        <c:noMultiLvlLbl val="0"/>
      </c:catAx>
      <c:valAx>
        <c:axId val="7820787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MARKS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0.337862715077281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075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sz="1600" b="1" i="0" u="none" strike="noStrike" baseline="0"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COLUMN CHART FOR SUBJECT 1 ,2 AND 3 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Sheet7!$D$13</c:f>
              <c:strCache>
                <c:ptCount val="1"/>
                <c:pt idx="0">
                  <c:v>SUB1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Sheet7!$C$14:$C$23</c:f>
              <c:strCache>
                <c:ptCount val="10"/>
                <c:pt idx="0">
                  <c:v>Deep</c:v>
                </c:pt>
                <c:pt idx="1">
                  <c:v> Jayesh</c:v>
                </c:pt>
                <c:pt idx="2">
                  <c:v>Yash</c:v>
                </c:pt>
                <c:pt idx="3">
                  <c:v>Sara</c:v>
                </c:pt>
                <c:pt idx="4">
                  <c:v>Gita</c:v>
                </c:pt>
                <c:pt idx="5">
                  <c:v>Jinal</c:v>
                </c:pt>
                <c:pt idx="6">
                  <c:v>Kavita</c:v>
                </c:pt>
                <c:pt idx="7">
                  <c:v>Minal</c:v>
                </c:pt>
                <c:pt idx="8">
                  <c:v>Naresh</c:v>
                </c:pt>
                <c:pt idx="9">
                  <c:v>Rima</c:v>
                </c:pt>
              </c:strCache>
            </c:strRef>
          </c:cat>
          <c:val>
            <c:numRef>
              <c:f>Sheet7!$D$13:$D$23</c:f>
              <c:numCache>
                <c:formatCode>General</c:formatCode>
                <c:ptCount val="11"/>
                <c:pt idx="0">
                  <c:v>0</c:v>
                </c:pt>
                <c:pt idx="1">
                  <c:v>30</c:v>
                </c:pt>
                <c:pt idx="2">
                  <c:v>40</c:v>
                </c:pt>
                <c:pt idx="3">
                  <c:v>45</c:v>
                </c:pt>
                <c:pt idx="4">
                  <c:v>48</c:v>
                </c:pt>
                <c:pt idx="5">
                  <c:v>35</c:v>
                </c:pt>
                <c:pt idx="6">
                  <c:v>32</c:v>
                </c:pt>
                <c:pt idx="7">
                  <c:v>36</c:v>
                </c:pt>
                <c:pt idx="8">
                  <c:v>23</c:v>
                </c:pt>
                <c:pt idx="9">
                  <c:v>43</c:v>
                </c:pt>
                <c:pt idx="10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ED-4E2B-B950-D39B3D013D97}"/>
            </c:ext>
          </c:extLst>
        </c:ser>
        <c:ser>
          <c:idx val="1"/>
          <c:order val="1"/>
          <c:tx>
            <c:strRef>
              <c:f>Sheet7!$E$13</c:f>
              <c:strCache>
                <c:ptCount val="1"/>
                <c:pt idx="0">
                  <c:v>SUB2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Sheet7!$C$14:$C$23</c:f>
              <c:strCache>
                <c:ptCount val="10"/>
                <c:pt idx="0">
                  <c:v>Deep</c:v>
                </c:pt>
                <c:pt idx="1">
                  <c:v> Jayesh</c:v>
                </c:pt>
                <c:pt idx="2">
                  <c:v>Yash</c:v>
                </c:pt>
                <c:pt idx="3">
                  <c:v>Sara</c:v>
                </c:pt>
                <c:pt idx="4">
                  <c:v>Gita</c:v>
                </c:pt>
                <c:pt idx="5">
                  <c:v>Jinal</c:v>
                </c:pt>
                <c:pt idx="6">
                  <c:v>Kavita</c:v>
                </c:pt>
                <c:pt idx="7">
                  <c:v>Minal</c:v>
                </c:pt>
                <c:pt idx="8">
                  <c:v>Naresh</c:v>
                </c:pt>
                <c:pt idx="9">
                  <c:v>Rima</c:v>
                </c:pt>
              </c:strCache>
            </c:strRef>
          </c:cat>
          <c:val>
            <c:numRef>
              <c:f>Sheet7!$E$14:$E$23</c:f>
              <c:numCache>
                <c:formatCode>General</c:formatCode>
                <c:ptCount val="10"/>
                <c:pt idx="0">
                  <c:v>0</c:v>
                </c:pt>
                <c:pt idx="1">
                  <c:v>35</c:v>
                </c:pt>
                <c:pt idx="2">
                  <c:v>36</c:v>
                </c:pt>
                <c:pt idx="3">
                  <c:v>32</c:v>
                </c:pt>
                <c:pt idx="4">
                  <c:v>32</c:v>
                </c:pt>
                <c:pt idx="5">
                  <c:v>31</c:v>
                </c:pt>
                <c:pt idx="6">
                  <c:v>28</c:v>
                </c:pt>
                <c:pt idx="7">
                  <c:v>25</c:v>
                </c:pt>
                <c:pt idx="8">
                  <c:v>27</c:v>
                </c:pt>
                <c:pt idx="9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ED-4E2B-B950-D39B3D013D97}"/>
            </c:ext>
          </c:extLst>
        </c:ser>
        <c:ser>
          <c:idx val="2"/>
          <c:order val="2"/>
          <c:tx>
            <c:strRef>
              <c:f>Sheet7!$F$13</c:f>
              <c:strCache>
                <c:ptCount val="1"/>
                <c:pt idx="0">
                  <c:v>SUB3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Sheet7!$C$14:$C$23</c:f>
              <c:strCache>
                <c:ptCount val="10"/>
                <c:pt idx="0">
                  <c:v>Deep</c:v>
                </c:pt>
                <c:pt idx="1">
                  <c:v> Jayesh</c:v>
                </c:pt>
                <c:pt idx="2">
                  <c:v>Yash</c:v>
                </c:pt>
                <c:pt idx="3">
                  <c:v>Sara</c:v>
                </c:pt>
                <c:pt idx="4">
                  <c:v>Gita</c:v>
                </c:pt>
                <c:pt idx="5">
                  <c:v>Jinal</c:v>
                </c:pt>
                <c:pt idx="6">
                  <c:v>Kavita</c:v>
                </c:pt>
                <c:pt idx="7">
                  <c:v>Minal</c:v>
                </c:pt>
                <c:pt idx="8">
                  <c:v>Naresh</c:v>
                </c:pt>
                <c:pt idx="9">
                  <c:v>Rima</c:v>
                </c:pt>
              </c:strCache>
            </c:strRef>
          </c:cat>
          <c:val>
            <c:numRef>
              <c:f>Sheet7!$F$14:$F$23</c:f>
              <c:numCache>
                <c:formatCode>General</c:formatCode>
                <c:ptCount val="10"/>
                <c:pt idx="0">
                  <c:v>0</c:v>
                </c:pt>
                <c:pt idx="1">
                  <c:v>45</c:v>
                </c:pt>
                <c:pt idx="2">
                  <c:v>47</c:v>
                </c:pt>
                <c:pt idx="3">
                  <c:v>50</c:v>
                </c:pt>
                <c:pt idx="4">
                  <c:v>43</c:v>
                </c:pt>
                <c:pt idx="5">
                  <c:v>37</c:v>
                </c:pt>
                <c:pt idx="6">
                  <c:v>38</c:v>
                </c:pt>
                <c:pt idx="7">
                  <c:v>40</c:v>
                </c:pt>
                <c:pt idx="8">
                  <c:v>50</c:v>
                </c:pt>
                <c:pt idx="9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FED-4E2B-B950-D39B3D013D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702959440"/>
        <c:axId val="702958480"/>
      </c:barChart>
      <c:catAx>
        <c:axId val="702959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STUDENT</a:t>
                </a:r>
                <a:r>
                  <a:rPr lang="en-IN" baseline="0"/>
                  <a:t> NAMES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958480"/>
        <c:crosses val="autoZero"/>
        <c:auto val="1"/>
        <c:lblAlgn val="ctr"/>
        <c:lblOffset val="100"/>
        <c:noMultiLvlLbl val="0"/>
      </c:catAx>
      <c:valAx>
        <c:axId val="70295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MARKS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95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sz="1600" b="1" i="0" u="none" strike="noStrike" baseline="0"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STACKED COLUMN CHART FOR SUBJECT 1 ,2 AND 3 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Sheet7!$D$13:$D$14</c:f>
              <c:strCache>
                <c:ptCount val="2"/>
                <c:pt idx="0">
                  <c:v>SUB1</c:v>
                </c:pt>
                <c:pt idx="1">
                  <c:v>30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Sheet7!$C$15:$C$23</c:f>
              <c:strCache>
                <c:ptCount val="9"/>
                <c:pt idx="0">
                  <c:v> Jayesh</c:v>
                </c:pt>
                <c:pt idx="1">
                  <c:v>Yash</c:v>
                </c:pt>
                <c:pt idx="2">
                  <c:v>Sara</c:v>
                </c:pt>
                <c:pt idx="3">
                  <c:v>Gita</c:v>
                </c:pt>
                <c:pt idx="4">
                  <c:v>Jinal</c:v>
                </c:pt>
                <c:pt idx="5">
                  <c:v>Kavita</c:v>
                </c:pt>
                <c:pt idx="6">
                  <c:v>Minal</c:v>
                </c:pt>
                <c:pt idx="7">
                  <c:v>Naresh</c:v>
                </c:pt>
                <c:pt idx="8">
                  <c:v>Rima</c:v>
                </c:pt>
              </c:strCache>
            </c:strRef>
          </c:cat>
          <c:val>
            <c:numRef>
              <c:f>Sheet7!$D$15:$D$23</c:f>
              <c:numCache>
                <c:formatCode>General</c:formatCode>
                <c:ptCount val="9"/>
                <c:pt idx="0">
                  <c:v>40</c:v>
                </c:pt>
                <c:pt idx="1">
                  <c:v>45</c:v>
                </c:pt>
                <c:pt idx="2">
                  <c:v>48</c:v>
                </c:pt>
                <c:pt idx="3">
                  <c:v>35</c:v>
                </c:pt>
                <c:pt idx="4">
                  <c:v>32</c:v>
                </c:pt>
                <c:pt idx="5">
                  <c:v>36</c:v>
                </c:pt>
                <c:pt idx="6">
                  <c:v>23</c:v>
                </c:pt>
                <c:pt idx="7">
                  <c:v>43</c:v>
                </c:pt>
                <c:pt idx="8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6B-456A-AE2E-AAADBE2B6272}"/>
            </c:ext>
          </c:extLst>
        </c:ser>
        <c:ser>
          <c:idx val="1"/>
          <c:order val="1"/>
          <c:tx>
            <c:strRef>
              <c:f>Sheet7!$E$13:$E$14</c:f>
              <c:strCache>
                <c:ptCount val="2"/>
                <c:pt idx="0">
                  <c:v>SUB2</c:v>
                </c:pt>
                <c:pt idx="1">
                  <c:v>34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Sheet7!$C$15:$C$23</c:f>
              <c:strCache>
                <c:ptCount val="9"/>
                <c:pt idx="0">
                  <c:v> Jayesh</c:v>
                </c:pt>
                <c:pt idx="1">
                  <c:v>Yash</c:v>
                </c:pt>
                <c:pt idx="2">
                  <c:v>Sara</c:v>
                </c:pt>
                <c:pt idx="3">
                  <c:v>Gita</c:v>
                </c:pt>
                <c:pt idx="4">
                  <c:v>Jinal</c:v>
                </c:pt>
                <c:pt idx="5">
                  <c:v>Kavita</c:v>
                </c:pt>
                <c:pt idx="6">
                  <c:v>Minal</c:v>
                </c:pt>
                <c:pt idx="7">
                  <c:v>Naresh</c:v>
                </c:pt>
                <c:pt idx="8">
                  <c:v>Rima</c:v>
                </c:pt>
              </c:strCache>
            </c:strRef>
          </c:cat>
          <c:val>
            <c:numRef>
              <c:f>Sheet7!$E$15:$E$23</c:f>
              <c:numCache>
                <c:formatCode>General</c:formatCode>
                <c:ptCount val="9"/>
                <c:pt idx="0">
                  <c:v>35</c:v>
                </c:pt>
                <c:pt idx="1">
                  <c:v>36</c:v>
                </c:pt>
                <c:pt idx="2">
                  <c:v>32</c:v>
                </c:pt>
                <c:pt idx="3">
                  <c:v>32</c:v>
                </c:pt>
                <c:pt idx="4">
                  <c:v>31</c:v>
                </c:pt>
                <c:pt idx="5">
                  <c:v>28</c:v>
                </c:pt>
                <c:pt idx="6">
                  <c:v>25</c:v>
                </c:pt>
                <c:pt idx="7">
                  <c:v>27</c:v>
                </c:pt>
                <c:pt idx="8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6B-456A-AE2E-AAADBE2B6272}"/>
            </c:ext>
          </c:extLst>
        </c:ser>
        <c:ser>
          <c:idx val="2"/>
          <c:order val="2"/>
          <c:tx>
            <c:strRef>
              <c:f>Sheet7!$F$13:$F$14</c:f>
              <c:strCache>
                <c:ptCount val="2"/>
                <c:pt idx="0">
                  <c:v>SUB3</c:v>
                </c:pt>
                <c:pt idx="1">
                  <c:v>44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Sheet7!$C$15:$C$23</c:f>
              <c:strCache>
                <c:ptCount val="9"/>
                <c:pt idx="0">
                  <c:v> Jayesh</c:v>
                </c:pt>
                <c:pt idx="1">
                  <c:v>Yash</c:v>
                </c:pt>
                <c:pt idx="2">
                  <c:v>Sara</c:v>
                </c:pt>
                <c:pt idx="3">
                  <c:v>Gita</c:v>
                </c:pt>
                <c:pt idx="4">
                  <c:v>Jinal</c:v>
                </c:pt>
                <c:pt idx="5">
                  <c:v>Kavita</c:v>
                </c:pt>
                <c:pt idx="6">
                  <c:v>Minal</c:v>
                </c:pt>
                <c:pt idx="7">
                  <c:v>Naresh</c:v>
                </c:pt>
                <c:pt idx="8">
                  <c:v>Rima</c:v>
                </c:pt>
              </c:strCache>
            </c:strRef>
          </c:cat>
          <c:val>
            <c:numRef>
              <c:f>Sheet7!$F$15:$F$23</c:f>
              <c:numCache>
                <c:formatCode>General</c:formatCode>
                <c:ptCount val="9"/>
                <c:pt idx="0">
                  <c:v>45</c:v>
                </c:pt>
                <c:pt idx="1">
                  <c:v>47</c:v>
                </c:pt>
                <c:pt idx="2">
                  <c:v>50</c:v>
                </c:pt>
                <c:pt idx="3">
                  <c:v>43</c:v>
                </c:pt>
                <c:pt idx="4">
                  <c:v>37</c:v>
                </c:pt>
                <c:pt idx="5">
                  <c:v>38</c:v>
                </c:pt>
                <c:pt idx="6">
                  <c:v>40</c:v>
                </c:pt>
                <c:pt idx="7">
                  <c:v>50</c:v>
                </c:pt>
                <c:pt idx="8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A6B-456A-AE2E-AAADBE2B6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787226480"/>
        <c:axId val="787226960"/>
      </c:barChart>
      <c:catAx>
        <c:axId val="787226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STUDENT</a:t>
                </a:r>
                <a:r>
                  <a:rPr lang="en-IN" baseline="0"/>
                  <a:t> NAMES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7226960"/>
        <c:crosses val="autoZero"/>
        <c:auto val="1"/>
        <c:lblAlgn val="ctr"/>
        <c:lblOffset val="100"/>
        <c:noMultiLvlLbl val="0"/>
      </c:catAx>
      <c:valAx>
        <c:axId val="78722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MARKS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7226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4.xml"/><Relationship Id="rId5" Type="http://schemas.openxmlformats.org/officeDocument/2006/relationships/image" Target="../media/image2.svg"/><Relationship Id="rId4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1123950</xdr:colOff>
      <xdr:row>11</xdr:row>
      <xdr:rowOff>0</xdr:rowOff>
    </xdr:from>
    <xdr:to>
      <xdr:col>9</xdr:col>
      <xdr:colOff>152400</xdr:colOff>
      <xdr:row>12</xdr:row>
      <xdr:rowOff>38100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F224A898-61BF-B0B6-E386-2A4AE2B59647}"/>
            </a:ext>
          </a:extLst>
        </xdr:cNvPr>
        <xdr:cNvSpPr/>
      </xdr:nvSpPr>
      <xdr:spPr>
        <a:xfrm>
          <a:off x="5486400" y="2371725"/>
          <a:ext cx="2352675" cy="228600"/>
        </a:xfrm>
        <a:prstGeom prst="round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190499</xdr:colOff>
      <xdr:row>31</xdr:row>
      <xdr:rowOff>66675</xdr:rowOff>
    </xdr:from>
    <xdr:to>
      <xdr:col>6</xdr:col>
      <xdr:colOff>971550</xdr:colOff>
      <xdr:row>47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E5CB059-53BE-5B63-63C2-0310A7DCBD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619125</xdr:colOff>
      <xdr:row>10</xdr:row>
      <xdr:rowOff>0</xdr:rowOff>
    </xdr:from>
    <xdr:to>
      <xdr:col>22</xdr:col>
      <xdr:colOff>76201</xdr:colOff>
      <xdr:row>25</xdr:row>
      <xdr:rowOff>19049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5CE34F4-8F3B-208B-F220-2499AC548A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</xdr:colOff>
      <xdr:row>10</xdr:row>
      <xdr:rowOff>57150</xdr:rowOff>
    </xdr:from>
    <xdr:to>
      <xdr:col>13</xdr:col>
      <xdr:colOff>123826</xdr:colOff>
      <xdr:row>25</xdr:row>
      <xdr:rowOff>114299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99C6742-FCE9-72BE-510C-74515965EF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7</xdr:col>
      <xdr:colOff>142875</xdr:colOff>
      <xdr:row>1</xdr:row>
      <xdr:rowOff>19050</xdr:rowOff>
    </xdr:from>
    <xdr:to>
      <xdr:col>8</xdr:col>
      <xdr:colOff>19050</xdr:colOff>
      <xdr:row>2</xdr:row>
      <xdr:rowOff>47625</xdr:rowOff>
    </xdr:to>
    <xdr:pic>
      <xdr:nvPicPr>
        <xdr:cNvPr id="12" name="Graphic 11" descr="Bar graph with upward trend with solid fill">
          <a:extLst>
            <a:ext uri="{FF2B5EF4-FFF2-40B4-BE49-F238E27FC236}">
              <a16:creationId xmlns:a16="http://schemas.microsoft.com/office/drawing/2014/main" id="{7E98F224-508F-D3CA-DEC5-9DAAA6CB94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6067425" y="209550"/>
          <a:ext cx="485775" cy="361950"/>
        </a:xfrm>
        <a:prstGeom prst="rect">
          <a:avLst/>
        </a:prstGeom>
      </xdr:spPr>
    </xdr:pic>
    <xdr:clientData/>
  </xdr:twoCellAnchor>
  <xdr:twoCellAnchor>
    <xdr:from>
      <xdr:col>7</xdr:col>
      <xdr:colOff>57150</xdr:colOff>
      <xdr:row>0</xdr:row>
      <xdr:rowOff>76201</xdr:rowOff>
    </xdr:from>
    <xdr:to>
      <xdr:col>11</xdr:col>
      <xdr:colOff>895350</xdr:colOff>
      <xdr:row>2</xdr:row>
      <xdr:rowOff>152400</xdr:rowOff>
    </xdr:to>
    <xdr:sp macro="" textlink="">
      <xdr:nvSpPr>
        <xdr:cNvPr id="13" name="Rectangle: Rounded Corners 12">
          <a:extLst>
            <a:ext uri="{FF2B5EF4-FFF2-40B4-BE49-F238E27FC236}">
              <a16:creationId xmlns:a16="http://schemas.microsoft.com/office/drawing/2014/main" id="{C26FA0D7-4744-8C0D-1CEE-D213B68A6BB0}"/>
            </a:ext>
          </a:extLst>
        </xdr:cNvPr>
        <xdr:cNvSpPr/>
      </xdr:nvSpPr>
      <xdr:spPr>
        <a:xfrm>
          <a:off x="5981700" y="76201"/>
          <a:ext cx="4733925" cy="600074"/>
        </a:xfrm>
        <a:prstGeom prst="round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8</xdr:col>
      <xdr:colOff>257174</xdr:colOff>
      <xdr:row>31</xdr:row>
      <xdr:rowOff>66675</xdr:rowOff>
    </xdr:from>
    <xdr:to>
      <xdr:col>13</xdr:col>
      <xdr:colOff>571498</xdr:colOff>
      <xdr:row>46</xdr:row>
      <xdr:rowOff>152400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F6952B8-1645-8E33-0533-0B413A66C2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9677B69-7F32-42A3-B4FF-4781992603A5}" name="Table1" displayName="Table1" ref="G25:L27" totalsRowShown="0" headerRowDxfId="135" dataDxfId="134">
  <autoFilter ref="G25:L27" xr:uid="{69677B69-7F32-42A3-B4FF-4781992603A5}"/>
  <tableColumns count="6">
    <tableColumn id="1" xr3:uid="{DC112145-2AB9-4978-ADA2-CCC9193915A3}" name="ROLL NO" dataDxfId="133"/>
    <tableColumn id="2" xr3:uid="{052B984A-7682-40DE-85B4-3F20C0FFF392}" name="ENG" dataDxfId="132">
      <calculatedColumnFormula>HLOOKUP(H25,#REF!,2)</calculatedColumnFormula>
    </tableColumn>
    <tableColumn id="3" xr3:uid="{FB376B74-A17D-4F46-A9F6-3E9EE600C133}" name="HINDI" dataDxfId="131">
      <calculatedColumnFormula>HLOOKUP(I25,#REF!,2)</calculatedColumnFormula>
    </tableColumn>
    <tableColumn id="4" xr3:uid="{274F13C7-6F5C-4829-9A1C-900147586A1E}" name="SCIENCE" dataDxfId="130">
      <calculatedColumnFormula>HLOOKUP(J25,#REF!,2)</calculatedColumnFormula>
    </tableColumn>
    <tableColumn id="5" xr3:uid="{7E3D90F0-37EB-4694-AF64-17FA6900DF5C}" name="MATHS" dataDxfId="129">
      <calculatedColumnFormula>HLOOKUP(K25,#REF!,2)</calculatedColumnFormula>
    </tableColumn>
    <tableColumn id="6" xr3:uid="{B96E9262-1257-47AB-8AFA-863291E08C48}" name="SOCIAL" dataDxfId="128">
      <calculatedColumnFormula>HLOOKUP(L25,#REF!,2)</calculatedColumnFormula>
    </tableColumn>
  </tableColumns>
  <tableStyleInfo name="TableStyleDark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B1468B4E-5799-4554-824B-2271DB7B20AA}" name="Table7" displayName="Table7" ref="L15:Q66" totalsRowShown="0" headerRowDxfId="103" dataDxfId="102">
  <autoFilter ref="L15:Q66" xr:uid="{B1468B4E-5799-4554-824B-2271DB7B20AA}"/>
  <tableColumns count="6">
    <tableColumn id="1" xr3:uid="{4A3BDC32-7651-4E69-ABD8-87C6B28B3D2F}" name="ROLL" dataDxfId="101">
      <calculatedColumnFormula>L15+1</calculatedColumnFormula>
    </tableColumn>
    <tableColumn id="2" xr3:uid="{412AF326-7F07-4619-A94B-4DD0D660EF10}" name="SUB1" dataDxfId="100"/>
    <tableColumn id="3" xr3:uid="{F06B3827-0505-40F0-9F45-4A5B3A1B40FB}" name="SUB2" dataDxfId="99"/>
    <tableColumn id="4" xr3:uid="{2844D036-E680-4AB4-ACB8-95CFA23EA62E}" name="AVERAGE" dataDxfId="98">
      <calculatedColumnFormula>AVERAGE(M16+N16)/2</calculatedColumnFormula>
    </tableColumn>
    <tableColumn id="5" xr3:uid="{7927D656-DE88-4896-8A8E-D55376F3401F}" name="RESULT" dataDxfId="97">
      <calculatedColumnFormula>IF(AND(M16&gt;=40,N16&gt;=40),"PASS","FAIL")</calculatedColumnFormula>
    </tableColumn>
    <tableColumn id="6" xr3:uid="{B782422A-696E-49B3-93B5-CEECA59C778E}" name="GRADE" dataDxfId="96">
      <calculatedColumnFormula>IF(P16="FAIL","IV",IF(O16&gt;=60,"I",IF(O16&gt;=50,"II","III")))</calculatedColumnFormula>
    </tableColumn>
  </tableColumns>
  <tableStyleInfo name="TableStyleDark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A882732-8B22-44F3-AAAB-C9D54F4AA2CE}" name="Table8" displayName="Table8" ref="H14:I17" totalsRowShown="0" headerRowDxfId="95">
  <autoFilter ref="H14:I17" xr:uid="{7A882732-8B22-44F3-AAAB-C9D54F4AA2CE}"/>
  <tableColumns count="2">
    <tableColumn id="1" xr3:uid="{B8523749-2D15-4D8C-9B83-A9623E1D8B69}" name="SALES" dataDxfId="94"/>
    <tableColumn id="2" xr3:uid="{DCA08B7F-1472-413D-9B92-AFBF0DEBB4A6}" name="COMMISSION" dataDxfId="93"/>
  </tableColumns>
  <tableStyleInfo name="TableStyleDark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BD9F6689-BCC8-48BD-80F4-7A1FE27CF568}" name="Table9" displayName="Table9" ref="K10:N20" totalsRowShown="0" headerRowDxfId="92" dataDxfId="91">
  <autoFilter ref="K10:N20" xr:uid="{BD9F6689-BCC8-48BD-80F4-7A1FE27CF568}"/>
  <tableColumns count="4">
    <tableColumn id="1" xr3:uid="{6F7D47EF-0B7D-4A75-A31C-18F7C24CBBB8}" name="1" dataDxfId="90"/>
    <tableColumn id="2" xr3:uid="{0FD9290E-8DD2-43FE-91D1-5255583D112E}" name="NAME" dataDxfId="89"/>
    <tableColumn id="3" xr3:uid="{7F1C21C8-2584-43C2-9CA0-38F6E4C1D8A7}" name="SALE" dataDxfId="88"/>
    <tableColumn id="4" xr3:uid="{B83D46A1-EC88-47A7-92B2-2E725828DBE5}" name="2" dataDxfId="87"/>
  </tableColumns>
  <tableStyleInfo name="TableStyleDark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42AA71C-6FDE-4E67-81A3-3797B148D426}" name="Table10" displayName="Table10" ref="G37:H41" totalsRowShown="0" headerRowDxfId="86">
  <autoFilter ref="G37:H41" xr:uid="{542AA71C-6FDE-4E67-81A3-3797B148D426}"/>
  <tableColumns count="2">
    <tableColumn id="1" xr3:uid="{69C72553-F083-454D-968B-55F3EBE4060F}" name="Taxable Income" dataDxfId="85"/>
    <tableColumn id="2" xr3:uid="{E4F69E0B-8F36-48D7-BD1E-72F8CC8DF769}" name="Income Tax" dataDxfId="84"/>
  </tableColumns>
  <tableStyleInfo name="TableStyleDark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18060E1-8F49-47BF-B1AD-3DD39C9EB4F5}" name="Table11" displayName="Table11" ref="J34:O83" totalsRowShown="0" headerRowDxfId="83" dataDxfId="82">
  <autoFilter ref="J34:O83" xr:uid="{D18060E1-8F49-47BF-B1AD-3DD39C9EB4F5}"/>
  <tableColumns count="6">
    <tableColumn id="1" xr3:uid="{C2E19C6F-2074-4CC8-BBA8-3CD57F197599}" name="1" dataDxfId="81">
      <calculatedColumnFormula>J34+1</calculatedColumnFormula>
    </tableColumn>
    <tableColumn id="2" xr3:uid="{D64A5AF1-3EA0-493E-B184-E73DFF02FD97}" name="NAME" dataDxfId="80"/>
    <tableColumn id="3" xr3:uid="{9B15AF24-D94B-45D3-B7B5-3370489C0ADD}" name="TAXABLE INCOME" dataDxfId="79"/>
    <tableColumn id="4" xr3:uid="{D1825C09-54CC-494C-92BD-28EABCC0B171}" name="INCOME TAX" dataDxfId="78">
      <calculatedColumnFormula xml:space="preserve"> IF(L35 &lt;150000, 0,IF(L35&lt;=250000,(L35-150000)*10%,IF(L35&lt;=325000, 10000 + (L35-
250000)*20%,25000+(L35-325000)*30%)))</calculatedColumnFormula>
    </tableColumn>
    <tableColumn id="5" xr3:uid="{9E180870-5F09-4258-AB14-79A5FA11D34B}" name="SURCHARGE" dataDxfId="77">
      <calculatedColumnFormula>IF(L35&lt;50000,0,M35*3%)</calculatedColumnFormula>
    </tableColumn>
    <tableColumn id="6" xr3:uid="{DF5D7E83-957C-4D57-92A1-E20CEE8964DE}" name="TOTAL TAX" dataDxfId="76">
      <calculatedColumnFormula>M35+N35</calculatedColumnFormula>
    </tableColumn>
  </tableColumns>
  <tableStyleInfo name="TableStyleDark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A4E45CAE-051D-4A42-8EC2-A379364BC44D}" name="Table12" displayName="Table12" ref="C26:H41" totalsRowShown="0" headerRowDxfId="75" dataDxfId="74">
  <tableColumns count="6">
    <tableColumn id="1" xr3:uid="{AE35C5E5-FA96-40FE-AC9E-5622A539FCEB}" name="1" dataDxfId="73">
      <calculatedColumnFormula>C26+1</calculatedColumnFormula>
    </tableColumn>
    <tableColumn id="2" xr3:uid="{B258E54C-48EA-49D1-9E49-40BA446D13B5}" name="NAME" dataDxfId="72"/>
    <tableColumn id="3" xr3:uid="{4AAE8F99-5623-4C06-AB7E-849FF228EF43}" name="GENDER" dataDxfId="71"/>
    <tableColumn id="4" xr3:uid="{DA6FCADA-C998-44AF-A3C4-818C5A7D86EF}" name="CLASS" dataDxfId="70"/>
    <tableColumn id="5" xr3:uid="{8CD7F8E8-6205-4CB9-9565-66FF952D1901}" name="CATEGORY" dataDxfId="69"/>
    <tableColumn id="6" xr3:uid="{5CB2107A-F6F0-4C09-9585-AC72D535086B}" name="FEES" dataDxfId="68"/>
  </tableColumns>
  <tableStyleInfo name="TableStyleDark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C0F9691D-E227-45C0-AF0D-745528C3AF90}" name="Table13" displayName="Table13" ref="O30:T33" totalsRowShown="0" headerRowDxfId="67" dataDxfId="65" headerRowBorderDxfId="66">
  <autoFilter ref="O30:T33" xr:uid="{C0F9691D-E227-45C0-AF0D-745528C3AF90}"/>
  <tableColumns count="6">
    <tableColumn id="1" xr3:uid="{026C8F5A-672A-44C4-8ACF-133981CF25B9}" name="1" dataDxfId="64"/>
    <tableColumn id="2" xr3:uid="{82AC788B-6742-4747-908E-9720C14C4136}" name="NAME" dataDxfId="63"/>
    <tableColumn id="3" xr3:uid="{D0BB4D69-116E-4D1E-9B1D-94BFAC8DC4FA}" name="GENDER" dataDxfId="62"/>
    <tableColumn id="4" xr3:uid="{CA74DA48-06C0-4B99-B9A4-7A729ED1FF12}" name="CLASS" dataDxfId="61"/>
    <tableColumn id="5" xr3:uid="{254A6482-5686-4814-8FEC-FE6B15CD7318}" name="CATEGORY" dataDxfId="60"/>
    <tableColumn id="6" xr3:uid="{795836F4-6C81-4A8A-B740-9CC2C1558BA4}" name="FEES" dataDxfId="59"/>
  </tableColumns>
  <tableStyleInfo name="TableStyleDark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59C62E2F-5277-4B92-AF94-940EA34D877E}" name="Table14" displayName="Table14" ref="O8:T11" totalsRowShown="0" headerRowDxfId="58" dataDxfId="56" headerRowBorderDxfId="57">
  <autoFilter ref="O8:T11" xr:uid="{59C62E2F-5277-4B92-AF94-940EA34D877E}"/>
  <tableColumns count="6">
    <tableColumn id="1" xr3:uid="{F5B2F62F-5631-4FAF-BF0C-4892528645CB}" name="1" dataDxfId="55"/>
    <tableColumn id="2" xr3:uid="{E6F6E87E-F4B2-4BC0-8380-833918E3F79D}" name="NAME" dataDxfId="54"/>
    <tableColumn id="3" xr3:uid="{4B03CF31-34C9-4158-A6DD-3C4555FA4ED4}" name="GENDER" dataDxfId="53"/>
    <tableColumn id="4" xr3:uid="{10B4559F-2577-407E-B700-84BB2CFB956A}" name="CLASS" dataDxfId="52"/>
    <tableColumn id="5" xr3:uid="{B79966DA-9B8A-4FE5-BC70-6D82EDD9BCB0}" name="CATEGORY" dataDxfId="51"/>
    <tableColumn id="6" xr3:uid="{E1474023-818E-4286-AA9E-44620A0EE0CC}" name="FEES" dataDxfId="50"/>
  </tableColumns>
  <tableStyleInfo name="TableStyleDark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EE6D1B87-95AB-468C-B855-D522F7654EAC}" name="Table15" displayName="Table15" ref="O40:T45" totalsRowShown="0" headerRowDxfId="49" dataDxfId="47" headerRowBorderDxfId="48">
  <autoFilter ref="O40:T45" xr:uid="{EE6D1B87-95AB-468C-B855-D522F7654EAC}"/>
  <tableColumns count="6">
    <tableColumn id="1" xr3:uid="{93255E22-4504-4D4E-AA09-E302116CE21E}" name="1" dataDxfId="46"/>
    <tableColumn id="2" xr3:uid="{8F3B1C4E-D21A-4423-A1B1-C0624C6A109B}" name="NAME" dataDxfId="45"/>
    <tableColumn id="3" xr3:uid="{13DB9173-E92A-410A-A250-B1118F338560}" name="GENDER" dataDxfId="44"/>
    <tableColumn id="4" xr3:uid="{4662F557-59A0-4D41-8F9A-FEC8F189FDF2}" name="CLASS" dataDxfId="43"/>
    <tableColumn id="5" xr3:uid="{66ED1A3D-AE0F-4CFC-9E97-ADC3F3C372AB}" name="CATEGORY" dataDxfId="42"/>
    <tableColumn id="6" xr3:uid="{14290A1A-B5AF-4968-BD68-F80A1291BF46}" name="FEES" dataDxfId="41"/>
  </tableColumns>
  <tableStyleInfo name="TableStyleDark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5ED4EAF4-D281-4FB2-9BEE-6CC9EE76E3C5}" name="Table16" displayName="Table16" ref="B13:G23" totalsRowShown="0" headerRowDxfId="40" dataDxfId="39">
  <autoFilter ref="B13:G23" xr:uid="{5ED4EAF4-D281-4FB2-9BEE-6CC9EE76E3C5}"/>
  <tableColumns count="6">
    <tableColumn id="1" xr3:uid="{52E5B7B2-FFC0-4A80-AF24-1D1266BFEC73}" name="1" dataDxfId="38" totalsRowDxfId="37">
      <calculatedColumnFormula>B13+1</calculatedColumnFormula>
    </tableColumn>
    <tableColumn id="2" xr3:uid="{2433CBC3-5DE0-433B-874C-BE096D7B6AC4}" name="NAME" dataDxfId="36" totalsRowDxfId="35"/>
    <tableColumn id="3" xr3:uid="{1F9A8F68-F1A3-4A94-B4B8-4F6CE1A669C6}" name="SUB1" dataDxfId="34" totalsRowDxfId="33"/>
    <tableColumn id="4" xr3:uid="{E829E1B6-E74E-4FB6-B0E3-0BDB8F168EDE}" name="SUB2" dataDxfId="32" totalsRowDxfId="31"/>
    <tableColumn id="5" xr3:uid="{DA462E17-F8A2-4C85-A17A-7207F61E718D}" name="SUB3" dataDxfId="30" totalsRowDxfId="29"/>
    <tableColumn id="7" xr3:uid="{0ED4B978-0839-465C-9E4B-54FD999E5D2E}" name="TOTAL MARKS" dataDxfId="28" totalsRowDxfId="27">
      <calculatedColumnFormula>Table16[[#This Row],[SUB1]]+Table16[[#This Row],[SUB2]]+Table16[[#This Row],[SUB3]]</calculatedColumnFormula>
    </tableColumn>
  </tableColumns>
  <tableStyleInfo name="TableStyleDark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FBE03137-EB57-404C-8525-67D8426F3878}" name="Table22" displayName="Table22" ref="C12:D16" totalsRowShown="0" headerRowDxfId="0" dataDxfId="1">
  <autoFilter ref="C12:D16" xr:uid="{FBE03137-EB57-404C-8525-67D8426F3878}"/>
  <tableColumns count="2">
    <tableColumn id="1" xr3:uid="{6AD8D463-DFE9-48C2-AFCA-9125F160751D}" name="Marks" dataDxfId="3"/>
    <tableColumn id="2" xr3:uid="{43FC70EF-F9F7-4A83-84BF-33B42A05C94B}" name="grades" dataDxfId="2"/>
  </tableColumns>
  <tableStyleInfo name="TableStyleDark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F525005-E58B-4204-93B8-C3BA993DDBD8}" name="Table17" displayName="Table17" ref="D16:F24" totalsRowShown="0" headerRowDxfId="22" dataDxfId="23">
  <autoFilter ref="D16:F24" xr:uid="{0F525005-E58B-4204-93B8-C3BA993DDBD8}"/>
  <tableColumns count="3">
    <tableColumn id="1" xr3:uid="{8F23420B-ED04-4020-8A76-DAF89D30CF32}" name="1" dataDxfId="26">
      <calculatedColumnFormula>D16+1</calculatedColumnFormula>
    </tableColumn>
    <tableColumn id="2" xr3:uid="{BEB1905C-ACAE-4F5B-9AC1-570439B6022F}" name="ITEM" dataDxfId="25"/>
    <tableColumn id="3" xr3:uid="{E1768752-28AF-4284-B2C0-4CAF144F0F00}" name="COSTS" dataDxfId="24"/>
  </tableColumns>
  <tableStyleInfo name="TableStyleDark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E17137E3-B796-4CF3-A69D-47A3B6769E0C}" name="Table18" displayName="Table18" ref="D35:G36" totalsRowShown="0" headerRowDxfId="16" dataDxfId="17">
  <autoFilter ref="D35:G36" xr:uid="{E17137E3-B796-4CF3-A69D-47A3B6769E0C}"/>
  <tableColumns count="4">
    <tableColumn id="1" xr3:uid="{3FFB3F82-C1B1-482F-A6B0-7C419E812EA6}" name="CP" dataDxfId="21"/>
    <tableColumn id="2" xr3:uid="{8BF5974D-942D-4A03-9442-1942BD9A2467}" name="ADVT" dataDxfId="20"/>
    <tableColumn id="3" xr3:uid="{F069B87D-4750-4E57-9784-9F7C8E456C96}" name="SP" dataDxfId="19"/>
    <tableColumn id="4" xr3:uid="{0269EA9B-71CA-4979-9907-D37519BA77B5}" name="PROFIT" dataDxfId="18">
      <calculatedColumnFormula>F36-D36-E36</calculatedColumnFormula>
    </tableColumn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AF56FB49-309A-4C9A-AA55-2B5A2802EE02}" name="Table19" displayName="Table19" ref="D50:H52" totalsRowShown="0" headerRowDxfId="10" dataDxfId="11">
  <autoFilter ref="D50:H52" xr:uid="{AF56FB49-309A-4C9A-AA55-2B5A2802EE02}"/>
  <tableColumns count="5">
    <tableColumn id="1" xr3:uid="{1FFBFE56-8195-4091-BBDA-84A56176DF52}" name="1" dataDxfId="15"/>
    <tableColumn id="2" xr3:uid="{37BF2766-1B04-4716-9149-02352BE0DF8C}" name="CP" dataDxfId="14"/>
    <tableColumn id="3" xr3:uid="{2CCAB03E-B6C8-4EB4-BEC6-9217287F9ADC}" name="ADVT" dataDxfId="13"/>
    <tableColumn id="4" xr3:uid="{9B323361-A93C-4298-96D4-EB8CEE3FD694}" name="SP" dataDxfId="12"/>
    <tableColumn id="5" xr3:uid="{33B33B08-095E-4E9F-96C2-03D6D1FE53E3}" name="PROFIT" dataDxfId="9">
      <calculatedColumnFormula>Table19[[#This Row],[CP]]+Table19[[#This Row],[ADVT]]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EC23698-8144-47E3-BD49-748454066955}" name="Table3" displayName="Table3" ref="C24:D31" totalsRowShown="0" headerRowDxfId="127" dataDxfId="126">
  <autoFilter ref="C24:D31" xr:uid="{DEC23698-8144-47E3-BD49-748454066955}"/>
  <tableColumns count="2">
    <tableColumn id="1" xr3:uid="{238132CE-AB84-48A2-B805-4A27A0606A69}" name="SALES" dataDxfId="125"/>
    <tableColumn id="2" xr3:uid="{26450BC3-1BD1-41F9-B524-B9E1B9B51486}" name="BONUS" dataDxfId="124"/>
  </tableColumns>
  <tableStyleInfo name="TableStyleDark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8A67206-3C88-4031-AAC0-880DDB40B31C}" name="Table4" displayName="Table4" ref="G22:J32" totalsRowShown="0" headerRowDxfId="123" dataDxfId="122">
  <autoFilter ref="G22:J32" xr:uid="{E8A67206-3C88-4031-AAC0-880DDB40B31C}"/>
  <tableColumns count="4">
    <tableColumn id="1" xr3:uid="{15DB96A3-F883-4D9A-B086-88014E407B4B}" name="1" dataDxfId="121"/>
    <tableColumn id="2" xr3:uid="{760927A8-C451-4AD8-9CDF-5B590A4A95C5}" name="NAME" dataDxfId="120"/>
    <tableColumn id="3" xr3:uid="{2BBB8FF8-2B63-4454-9159-9A21928FD617}" name="SALE" dataDxfId="119"/>
    <tableColumn id="4" xr3:uid="{9977C1FF-A768-47DC-85E7-9D61253B5E8E}" name="BONUS" dataDxfId="118">
      <calculatedColumnFormula>VLOOKUP(I23,Table3[],2)</calculatedColumnFormula>
    </tableColumn>
  </tableColumns>
  <tableStyleInfo name="TableStyleDark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D6CF6F09-F5B6-49BA-A8CC-DF728343CDB8}" name="Table20" displayName="Table20" ref="C12:D19" totalsRowShown="0" headerRowDxfId="4" dataDxfId="5">
  <autoFilter ref="C12:D19" xr:uid="{D6CF6F09-F5B6-49BA-A8CC-DF728343CDB8}"/>
  <tableColumns count="2">
    <tableColumn id="1" xr3:uid="{8AB82281-7F9E-4085-8424-38D5536AAF96}" name="Sales" dataDxfId="7"/>
    <tableColumn id="2" xr3:uid="{C4626579-BA8C-45D5-B788-BF59FE63427B}" name="Bonus" dataDxfId="6"/>
  </tableColumns>
  <tableStyleInfo name="TableStyleDark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ECCA32B-D855-499D-9562-8501888141B8}" name="Table5" displayName="Table5" ref="F23:G26" totalsRowShown="0" headerRowDxfId="117" dataDxfId="116">
  <autoFilter ref="F23:G26" xr:uid="{AECCA32B-D855-499D-9562-8501888141B8}"/>
  <tableColumns count="2">
    <tableColumn id="1" xr3:uid="{9C3B575D-E831-49F0-9DBF-F0088319FE4E}" name="UNITS" dataDxfId="115"/>
    <tableColumn id="2" xr3:uid="{143C73F3-F727-4ACA-81E0-DD75EFA5E315}" name="RATE" dataDxfId="114"/>
  </tableColumns>
  <tableStyleInfo name="TableStyleDark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FE642F7-F0CF-4A0B-9ACD-42999F41EF67}" name="Table6" displayName="Table6" ref="J18:N28" totalsRowShown="0" headerRowDxfId="113" dataDxfId="112">
  <autoFilter ref="J18:N28" xr:uid="{7FE642F7-F0CF-4A0B-9ACD-42999F41EF67}"/>
  <tableColumns count="5">
    <tableColumn id="1" xr3:uid="{117AE51D-695C-432A-9B03-6B7697EFBB17}" name="1" dataDxfId="111"/>
    <tableColumn id="2" xr3:uid="{CE742DE4-FBBD-4561-842A-C0E15750CFB9}" name="CUSTNO" dataDxfId="110"/>
    <tableColumn id="3" xr3:uid="{627670B7-1994-4B57-A62D-1B4D8040D8D0}" name="NO.OF UNITS" dataDxfId="109"/>
    <tableColumn id="4" xr3:uid="{32EF625D-11EB-4791-97F6-BFABD9AB2A9D}" name="RATE" dataDxfId="8">
      <calculatedColumnFormula>LOOKUP(Table6[[#This Row],[NO.OF UNITS]],Table5[UNITS],Table5[RATE])</calculatedColumnFormula>
    </tableColumn>
    <tableColumn id="5" xr3:uid="{6D2D6637-3550-4972-A7FC-ADED33C8E189}" name="BILL AMOUNT" dataDxfId="108">
      <calculatedColumnFormula>L19*M19</calculatedColumnFormula>
    </tableColumn>
  </tableColumns>
  <tableStyleInfo name="TableStyleDark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2203AB08-C210-4AEF-993F-2795BD71F701}" name="Table21" displayName="Table21" ref="C14:E18" totalsRowShown="0">
  <autoFilter ref="C14:E18" xr:uid="{2203AB08-C210-4AEF-993F-2795BD71F701}"/>
  <tableColumns count="3">
    <tableColumn id="1" xr3:uid="{5D075544-2BCD-4875-99FA-EBC5C223C6B9}" name="Column1"/>
    <tableColumn id="2" xr3:uid="{57470FFF-B812-498A-BE16-A1D892BA7568}" name="Column2"/>
    <tableColumn id="3" xr3:uid="{D528F014-D2C5-470A-95EA-7E250FC21236}" name="Column3"/>
  </tableColumns>
  <tableStyleInfo name="TableStyleDark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378CA22-18F1-442A-9564-E31910CDD361}" name="Table2" displayName="Table2" ref="G21:H25" totalsRowShown="0" headerRowDxfId="107" dataDxfId="106">
  <autoFilter ref="G21:H25" xr:uid="{A378CA22-18F1-442A-9564-E31910CDD361}"/>
  <tableColumns count="2">
    <tableColumn id="1" xr3:uid="{419608CB-2898-4390-9390-6634B408555B}" name="AVEREAGE" dataDxfId="105"/>
    <tableColumn id="2" xr3:uid="{EB5A1E6E-EF4E-4CA6-81DF-9D61B0A7E16D}" name=" GRADE" dataDxfId="104"/>
  </tableColumns>
  <tableStyleInfo name="TableStyleDark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2.xml"/><Relationship Id="rId2" Type="http://schemas.openxmlformats.org/officeDocument/2006/relationships/table" Target="../tables/table21.xml"/><Relationship Id="rId1" Type="http://schemas.openxmlformats.org/officeDocument/2006/relationships/table" Target="../tables/table20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table" Target="../tables/table6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drawing" Target="../drawings/drawing1.xml"/><Relationship Id="rId5" Type="http://schemas.openxmlformats.org/officeDocument/2006/relationships/table" Target="../tables/table14.xml"/><Relationship Id="rId4" Type="http://schemas.openxmlformats.org/officeDocument/2006/relationships/table" Target="../tables/table1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2" Type="http://schemas.openxmlformats.org/officeDocument/2006/relationships/table" Target="../tables/table16.xml"/><Relationship Id="rId1" Type="http://schemas.openxmlformats.org/officeDocument/2006/relationships/table" Target="../tables/table15.xml"/><Relationship Id="rId4" Type="http://schemas.openxmlformats.org/officeDocument/2006/relationships/table" Target="../tables/table18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9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0ABC7-445B-4177-9D1A-45231074F4BC}">
  <dimension ref="A5:L27"/>
  <sheetViews>
    <sheetView showGridLines="0" showRowColHeaders="0" tabSelected="1" workbookViewId="0">
      <selection activeCell="J8" sqref="J8"/>
    </sheetView>
  </sheetViews>
  <sheetFormatPr defaultRowHeight="15"/>
  <cols>
    <col min="3" max="6" width="11" customWidth="1"/>
    <col min="7" max="7" width="12.85546875" customWidth="1"/>
    <col min="8" max="8" width="12.28515625" customWidth="1"/>
    <col min="9" max="9" width="13" customWidth="1"/>
    <col min="10" max="10" width="13.140625" customWidth="1"/>
    <col min="11" max="11" width="14.140625" customWidth="1"/>
    <col min="12" max="12" width="16.140625" customWidth="1"/>
    <col min="13" max="13" width="9.5703125" customWidth="1"/>
    <col min="14" max="14" width="9.42578125" customWidth="1"/>
  </cols>
  <sheetData>
    <row r="5" spans="1:12" ht="28.5">
      <c r="H5" s="1" t="s">
        <v>0</v>
      </c>
    </row>
    <row r="8" spans="1:12" ht="28.5">
      <c r="G8" s="1" t="s">
        <v>9</v>
      </c>
      <c r="L8" s="1"/>
    </row>
    <row r="10" spans="1:12" ht="21">
      <c r="A10" s="7" t="s">
        <v>293</v>
      </c>
      <c r="B10" s="7"/>
      <c r="D10" s="7"/>
      <c r="E10" s="7"/>
      <c r="F10" s="7"/>
      <c r="G10" s="7"/>
      <c r="H10" s="7"/>
      <c r="I10" s="7"/>
      <c r="J10" s="7"/>
      <c r="K10" s="7"/>
      <c r="L10" s="7"/>
    </row>
    <row r="11" spans="1:12" ht="21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</row>
    <row r="12" spans="1:12">
      <c r="C12" s="2" t="s">
        <v>294</v>
      </c>
      <c r="D12" s="2" t="s">
        <v>295</v>
      </c>
      <c r="E12" s="2"/>
      <c r="F12" s="2"/>
    </row>
    <row r="13" spans="1:12">
      <c r="C13" s="2" t="s">
        <v>296</v>
      </c>
      <c r="D13" s="2">
        <v>4</v>
      </c>
    </row>
    <row r="14" spans="1:12">
      <c r="C14" s="2" t="s">
        <v>297</v>
      </c>
      <c r="D14" s="2">
        <v>3</v>
      </c>
    </row>
    <row r="15" spans="1:12">
      <c r="C15" s="2" t="s">
        <v>298</v>
      </c>
      <c r="D15" s="2">
        <v>2</v>
      </c>
    </row>
    <row r="16" spans="1:12">
      <c r="C16" s="2" t="s">
        <v>299</v>
      </c>
      <c r="D16" s="2">
        <v>1</v>
      </c>
      <c r="E16" s="2"/>
      <c r="F16" s="2"/>
    </row>
    <row r="17" spans="7:12" ht="23.25">
      <c r="I17" s="3" t="s">
        <v>11</v>
      </c>
    </row>
    <row r="19" spans="7:12">
      <c r="H19" s="2" t="s">
        <v>1</v>
      </c>
      <c r="I19" s="2">
        <v>0</v>
      </c>
      <c r="J19" s="2">
        <v>40</v>
      </c>
      <c r="K19" s="2">
        <v>50</v>
      </c>
      <c r="L19" s="2">
        <v>60</v>
      </c>
    </row>
    <row r="20" spans="7:12">
      <c r="H20" s="2" t="s">
        <v>10</v>
      </c>
      <c r="I20" s="2">
        <v>4</v>
      </c>
      <c r="J20" s="2">
        <v>3</v>
      </c>
      <c r="K20" s="2">
        <v>2</v>
      </c>
      <c r="L20" s="2">
        <v>1</v>
      </c>
    </row>
    <row r="21" spans="7:12">
      <c r="H21" s="2"/>
      <c r="I21" s="2"/>
    </row>
    <row r="25" spans="7:12">
      <c r="G25" s="2" t="s">
        <v>3</v>
      </c>
      <c r="H25" s="2" t="s">
        <v>4</v>
      </c>
      <c r="I25" s="2" t="s">
        <v>5</v>
      </c>
      <c r="J25" s="2" t="s">
        <v>6</v>
      </c>
      <c r="K25" s="2" t="s">
        <v>7</v>
      </c>
      <c r="L25" s="2" t="s">
        <v>8</v>
      </c>
    </row>
    <row r="26" spans="7:12">
      <c r="G26" s="2">
        <v>110</v>
      </c>
      <c r="H26" s="2">
        <v>45</v>
      </c>
      <c r="I26" s="2">
        <v>56</v>
      </c>
      <c r="J26" s="2">
        <v>67</v>
      </c>
      <c r="K26" s="2">
        <v>78</v>
      </c>
      <c r="L26" s="2">
        <v>60</v>
      </c>
    </row>
    <row r="27" spans="7:12">
      <c r="G27" s="2" t="s">
        <v>2</v>
      </c>
      <c r="H27" s="2">
        <f>HLOOKUP(H26,H19:L20,2)</f>
        <v>3</v>
      </c>
      <c r="I27" s="2">
        <f t="shared" ref="I27:L27" si="0">HLOOKUP(I26,I19:M20,2)</f>
        <v>2</v>
      </c>
      <c r="J27" s="2">
        <f t="shared" si="0"/>
        <v>1</v>
      </c>
      <c r="K27" s="2">
        <f t="shared" si="0"/>
        <v>1</v>
      </c>
      <c r="L27" s="2">
        <f t="shared" si="0"/>
        <v>1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9CF23-256F-46AC-9824-B5C2AC0BB185}">
  <dimension ref="A1:E13"/>
  <sheetViews>
    <sheetView showGridLines="0" workbookViewId="0"/>
  </sheetViews>
  <sheetFormatPr defaultRowHeight="15"/>
  <cols>
    <col min="1" max="1" width="2.28515625" customWidth="1"/>
    <col min="2" max="3" width="6.28515625" bestFit="1" customWidth="1"/>
    <col min="4" max="4" width="6.140625" bestFit="1" customWidth="1"/>
    <col min="5" max="5" width="12" bestFit="1" customWidth="1"/>
  </cols>
  <sheetData>
    <row r="1" spans="1:5">
      <c r="A1" s="29" t="s">
        <v>254</v>
      </c>
    </row>
    <row r="2" spans="1:5">
      <c r="A2" s="29" t="s">
        <v>221</v>
      </c>
    </row>
    <row r="3" spans="1:5">
      <c r="A3" s="29" t="s">
        <v>222</v>
      </c>
    </row>
    <row r="6" spans="1:5" ht="15.75" thickBot="1">
      <c r="A6" t="s">
        <v>237</v>
      </c>
    </row>
    <row r="7" spans="1:5">
      <c r="B7" s="35"/>
      <c r="C7" s="35"/>
      <c r="D7" s="35" t="s">
        <v>255</v>
      </c>
      <c r="E7" s="35" t="s">
        <v>257</v>
      </c>
    </row>
    <row r="8" spans="1:5" ht="15.75" thickBot="1">
      <c r="B8" s="36" t="s">
        <v>233</v>
      </c>
      <c r="C8" s="36" t="s">
        <v>234</v>
      </c>
      <c r="D8" s="36" t="s">
        <v>256</v>
      </c>
      <c r="E8" s="36" t="s">
        <v>258</v>
      </c>
    </row>
    <row r="9" spans="1:5">
      <c r="B9" s="32" t="s">
        <v>245</v>
      </c>
      <c r="C9" s="32" t="s">
        <v>213</v>
      </c>
      <c r="D9" s="32">
        <v>12000</v>
      </c>
      <c r="E9" s="32">
        <v>1.0000000049670537</v>
      </c>
    </row>
    <row r="10" spans="1:5" ht="15.75" thickBot="1">
      <c r="B10" s="30" t="s">
        <v>247</v>
      </c>
      <c r="C10" s="30" t="s">
        <v>214</v>
      </c>
      <c r="D10" s="30">
        <v>1000</v>
      </c>
      <c r="E10" s="30">
        <v>1.000000037252903</v>
      </c>
    </row>
    <row r="12" spans="1:5">
      <c r="A12" t="s">
        <v>239</v>
      </c>
    </row>
    <row r="13" spans="1:5">
      <c r="B13" t="s">
        <v>259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B82BC-69AA-468A-8011-EA75BEA2B5E6}">
  <dimension ref="A1:J14"/>
  <sheetViews>
    <sheetView showGridLines="0" workbookViewId="0"/>
  </sheetViews>
  <sheetFormatPr defaultRowHeight="15"/>
  <cols>
    <col min="1" max="1" width="2.28515625" customWidth="1"/>
    <col min="2" max="2" width="6.28515625" bestFit="1" customWidth="1"/>
    <col min="3" max="3" width="9.5703125" bestFit="1" customWidth="1"/>
    <col min="4" max="4" width="6.140625" bestFit="1" customWidth="1"/>
    <col min="5" max="5" width="2.28515625" customWidth="1"/>
    <col min="6" max="6" width="6.42578125" bestFit="1" customWidth="1"/>
    <col min="7" max="7" width="9.5703125" bestFit="1" customWidth="1"/>
    <col min="8" max="8" width="2.28515625" customWidth="1"/>
    <col min="9" max="9" width="6.5703125" bestFit="1" customWidth="1"/>
    <col min="10" max="10" width="9.5703125" bestFit="1" customWidth="1"/>
  </cols>
  <sheetData>
    <row r="1" spans="1:10">
      <c r="A1" s="29" t="s">
        <v>260</v>
      </c>
    </row>
    <row r="2" spans="1:10">
      <c r="A2" s="29" t="s">
        <v>221</v>
      </c>
    </row>
    <row r="3" spans="1:10">
      <c r="A3" s="29" t="s">
        <v>222</v>
      </c>
    </row>
    <row r="5" spans="1:10" ht="15.75" thickBot="1"/>
    <row r="6" spans="1:10">
      <c r="B6" s="35"/>
      <c r="C6" s="35" t="s">
        <v>261</v>
      </c>
      <c r="D6" s="35"/>
    </row>
    <row r="7" spans="1:10" ht="15.75" thickBot="1">
      <c r="B7" s="36" t="s">
        <v>233</v>
      </c>
      <c r="C7" s="36" t="s">
        <v>234</v>
      </c>
      <c r="D7" s="36" t="s">
        <v>256</v>
      </c>
    </row>
    <row r="8" spans="1:10" ht="15.75" thickBot="1">
      <c r="B8" s="30" t="s">
        <v>244</v>
      </c>
      <c r="C8" s="30" t="s">
        <v>216</v>
      </c>
      <c r="D8" s="33">
        <v>13000</v>
      </c>
    </row>
    <row r="10" spans="1:10" ht="15.75" thickBot="1"/>
    <row r="11" spans="1:10">
      <c r="B11" s="35"/>
      <c r="C11" s="35" t="s">
        <v>262</v>
      </c>
      <c r="D11" s="35"/>
      <c r="F11" s="35" t="s">
        <v>263</v>
      </c>
      <c r="G11" s="35" t="s">
        <v>261</v>
      </c>
      <c r="I11" s="35" t="s">
        <v>266</v>
      </c>
      <c r="J11" s="35" t="s">
        <v>261</v>
      </c>
    </row>
    <row r="12" spans="1:10" ht="15.75" thickBot="1">
      <c r="B12" s="36" t="s">
        <v>233</v>
      </c>
      <c r="C12" s="36" t="s">
        <v>234</v>
      </c>
      <c r="D12" s="36" t="s">
        <v>256</v>
      </c>
      <c r="F12" s="36" t="s">
        <v>264</v>
      </c>
      <c r="G12" s="36" t="s">
        <v>265</v>
      </c>
      <c r="I12" s="36" t="s">
        <v>264</v>
      </c>
      <c r="J12" s="36" t="s">
        <v>265</v>
      </c>
    </row>
    <row r="13" spans="1:10">
      <c r="B13" s="32" t="s">
        <v>245</v>
      </c>
      <c r="C13" s="32" t="s">
        <v>213</v>
      </c>
      <c r="D13" s="34">
        <v>12000</v>
      </c>
      <c r="F13" s="34">
        <v>9000</v>
      </c>
      <c r="G13" s="34">
        <v>10000</v>
      </c>
      <c r="I13" s="34">
        <v>12000</v>
      </c>
      <c r="J13" s="34">
        <v>13000</v>
      </c>
    </row>
    <row r="14" spans="1:10" ht="15.75" thickBot="1">
      <c r="B14" s="30" t="s">
        <v>247</v>
      </c>
      <c r="C14" s="30" t="s">
        <v>214</v>
      </c>
      <c r="D14" s="33">
        <v>1000</v>
      </c>
      <c r="F14" s="33">
        <v>400</v>
      </c>
      <c r="G14" s="33">
        <v>12400</v>
      </c>
      <c r="I14" s="33">
        <v>1000</v>
      </c>
      <c r="J14" s="33">
        <v>13000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80A1AA-7AB4-4986-813B-47CDFD46169D}">
  <dimension ref="A3:M52"/>
  <sheetViews>
    <sheetView showGridLines="0" showRowColHeaders="0" workbookViewId="0">
      <selection activeCell="H13" sqref="H13"/>
    </sheetView>
  </sheetViews>
  <sheetFormatPr defaultRowHeight="15"/>
  <cols>
    <col min="5" max="5" width="16.5703125" customWidth="1"/>
    <col min="6" max="6" width="24.42578125" customWidth="1"/>
    <col min="7" max="7" width="9.42578125" customWidth="1"/>
    <col min="13" max="13" width="19.85546875" customWidth="1"/>
    <col min="14" max="14" width="14" customWidth="1"/>
  </cols>
  <sheetData>
    <row r="3" spans="1:11" ht="28.5">
      <c r="K3" s="1" t="s">
        <v>178</v>
      </c>
    </row>
    <row r="6" spans="1:11" ht="23.25">
      <c r="K6" s="3" t="s">
        <v>184</v>
      </c>
    </row>
    <row r="10" spans="1:11" ht="18.75">
      <c r="A10" t="s">
        <v>179</v>
      </c>
    </row>
    <row r="12" spans="1:11" ht="18.75">
      <c r="A12" t="s">
        <v>180</v>
      </c>
    </row>
    <row r="13" spans="1:11" ht="18.75">
      <c r="A13" s="16" t="s">
        <v>181</v>
      </c>
      <c r="B13" s="16"/>
      <c r="C13" s="16"/>
      <c r="D13" s="16"/>
      <c r="E13" s="16"/>
      <c r="F13" s="16"/>
      <c r="G13" s="16"/>
      <c r="H13" s="16"/>
      <c r="I13" s="16"/>
      <c r="J13" s="16"/>
    </row>
    <row r="16" spans="1:11">
      <c r="D16" s="2" t="s">
        <v>28</v>
      </c>
      <c r="E16" s="2" t="s">
        <v>182</v>
      </c>
      <c r="F16" s="2" t="s">
        <v>183</v>
      </c>
    </row>
    <row r="17" spans="1:10">
      <c r="D17" s="2">
        <f>D16+1</f>
        <v>2</v>
      </c>
      <c r="E17" s="2" t="s">
        <v>185</v>
      </c>
      <c r="F17" s="2">
        <v>60000</v>
      </c>
    </row>
    <row r="18" spans="1:10">
      <c r="D18" s="2">
        <f t="shared" ref="D18:D24" si="0">D17+1</f>
        <v>3</v>
      </c>
      <c r="E18" s="2" t="s">
        <v>192</v>
      </c>
      <c r="F18" s="2">
        <v>8000</v>
      </c>
    </row>
    <row r="19" spans="1:10">
      <c r="D19" s="2">
        <f t="shared" si="0"/>
        <v>4</v>
      </c>
      <c r="E19" s="2" t="s">
        <v>191</v>
      </c>
      <c r="F19" s="2">
        <v>30000</v>
      </c>
    </row>
    <row r="20" spans="1:10">
      <c r="D20" s="2">
        <f t="shared" si="0"/>
        <v>5</v>
      </c>
      <c r="E20" s="2" t="s">
        <v>190</v>
      </c>
      <c r="F20" s="2">
        <v>6000</v>
      </c>
    </row>
    <row r="21" spans="1:10">
      <c r="D21" s="2">
        <f t="shared" si="0"/>
        <v>6</v>
      </c>
      <c r="E21" s="2" t="s">
        <v>189</v>
      </c>
      <c r="F21" s="2">
        <v>7000</v>
      </c>
    </row>
    <row r="22" spans="1:10">
      <c r="D22" s="2">
        <f t="shared" si="0"/>
        <v>7</v>
      </c>
      <c r="E22" s="2" t="s">
        <v>188</v>
      </c>
      <c r="F22" s="2">
        <v>3000</v>
      </c>
    </row>
    <row r="23" spans="1:10">
      <c r="D23" s="2">
        <f>D22+1</f>
        <v>8</v>
      </c>
      <c r="E23" s="2" t="s">
        <v>187</v>
      </c>
      <c r="F23" s="2">
        <v>5000</v>
      </c>
    </row>
    <row r="24" spans="1:10">
      <c r="D24" s="2">
        <f t="shared" si="0"/>
        <v>9</v>
      </c>
      <c r="E24" s="2" t="s">
        <v>186</v>
      </c>
      <c r="F24" s="2">
        <v>119000</v>
      </c>
    </row>
    <row r="29" spans="1:10" ht="21">
      <c r="A29" s="7" t="s">
        <v>163</v>
      </c>
      <c r="B29" s="7" t="s">
        <v>212</v>
      </c>
      <c r="C29" s="7"/>
      <c r="D29" s="7"/>
      <c r="E29" s="7"/>
      <c r="F29" s="7"/>
      <c r="G29" s="7"/>
      <c r="H29" s="7"/>
      <c r="I29" s="7"/>
      <c r="J29" s="7"/>
    </row>
    <row r="32" spans="1:10" ht="23.25">
      <c r="F32" s="3" t="s">
        <v>217</v>
      </c>
    </row>
    <row r="35" spans="1:13">
      <c r="D35" s="2" t="s">
        <v>213</v>
      </c>
      <c r="E35" s="2" t="s">
        <v>214</v>
      </c>
      <c r="F35" s="2" t="s">
        <v>215</v>
      </c>
      <c r="G35" s="2" t="s">
        <v>216</v>
      </c>
    </row>
    <row r="36" spans="1:13">
      <c r="D36" s="2">
        <v>1100</v>
      </c>
      <c r="E36" s="2">
        <v>900</v>
      </c>
      <c r="F36" s="2">
        <v>22000</v>
      </c>
      <c r="G36" s="2">
        <f>F36-D36-E36</f>
        <v>20000</v>
      </c>
    </row>
    <row r="41" spans="1:13" ht="21">
      <c r="A41" s="7" t="s">
        <v>60</v>
      </c>
      <c r="B41" s="7" t="s">
        <v>218</v>
      </c>
      <c r="C41" s="7"/>
      <c r="D41" s="7"/>
      <c r="E41" s="7"/>
      <c r="F41" s="7"/>
      <c r="G41" s="7"/>
      <c r="H41" s="7"/>
      <c r="I41" s="7"/>
      <c r="J41" s="7"/>
    </row>
    <row r="43" spans="1:13" ht="18.75">
      <c r="B43" s="16" t="s">
        <v>219</v>
      </c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</row>
    <row r="47" spans="1:13" ht="31.5">
      <c r="F47" s="37" t="s">
        <v>267</v>
      </c>
    </row>
    <row r="50" spans="4:8">
      <c r="D50" s="2" t="s">
        <v>28</v>
      </c>
      <c r="E50" s="2" t="s">
        <v>213</v>
      </c>
      <c r="F50" s="2" t="s">
        <v>214</v>
      </c>
      <c r="G50" s="2" t="s">
        <v>215</v>
      </c>
      <c r="H50" s="2" t="s">
        <v>216</v>
      </c>
    </row>
    <row r="51" spans="4:8">
      <c r="D51" s="2">
        <v>2</v>
      </c>
      <c r="E51" s="2">
        <v>12000</v>
      </c>
      <c r="F51" s="2">
        <v>1000</v>
      </c>
      <c r="G51" s="2">
        <v>22000</v>
      </c>
      <c r="H51" s="2">
        <f>Table19[[#This Row],[CP]]+Table19[[#This Row],[ADVT]]</f>
        <v>13000</v>
      </c>
    </row>
    <row r="52" spans="4:8">
      <c r="D52" s="2">
        <v>3</v>
      </c>
      <c r="E52" s="2"/>
      <c r="F52" s="2"/>
      <c r="G52" s="2"/>
      <c r="H52" s="2">
        <f>Table19[[#This Row],[CP]]+Table19[[#This Row],[ADVT]]</f>
        <v>0</v>
      </c>
    </row>
  </sheetData>
  <scenarios current="0" sqref="F24">
    <scenario name="Current Expenses" locked="1" count="7" user="Bhagyasri" comment="Created by Bhagyasri on 05-07-2025">
      <inputCells r="F17" val="60000"/>
      <inputCells r="F18" val="8000"/>
      <inputCells r="F19" val="30000"/>
      <inputCells r="F20" val="6000"/>
      <inputCells r="F21" val="7000"/>
      <inputCells r="F22" val="3000"/>
      <inputCells r="F23" val="5000"/>
    </scenario>
    <scenario name="Increase in Machinery and carriage " locked="1" count="7" user="Bhagyasri" comment="Created by Bhagyasri on 05-07-2025">
      <inputCells r="F17" val="80000"/>
      <inputCells r="F18" val="9000"/>
      <inputCells r="F19" val="30000"/>
      <inputCells r="F20" val="6000"/>
      <inputCells r="F21" val="8000"/>
      <inputCells r="F22" val="3000"/>
      <inputCells r="F23" val="5000"/>
    </scenario>
    <scenario name="Increase in carriage and office equipment " locked="1" count="7" user="Bhagyasri" comment="Created by Bhagyasri on 05-07-2025">
      <inputCells r="F17" val="60000"/>
      <inputCells r="F18" val="10000"/>
      <inputCells r="F19" val="30000"/>
      <inputCells r="F20" val="7000"/>
      <inputCells r="F21" val="9000"/>
      <inputCells r="F22" val="3000"/>
      <inputCells r="F23" val="5000"/>
    </scenario>
    <scenario name="S1" count="2" user="Bhagyasri" comment="Created by Bhagyasri on 7/5/2025">
      <inputCells r="E51" val="12000"/>
      <inputCells r="F51" val="1000"/>
    </scenario>
    <scenario name="s2" count="2" user="Bhagyasri" comment="Created by Bhagyasri on 7/5/2025">
      <inputCells r="E51" val="12000"/>
      <inputCells r="F51" val="1000"/>
    </scenario>
    <scenario name="s3" count="2" user="Bhagyasri" comment="Created by Bhagyasri on 7/5/2025">
      <inputCells r="E51" val="12000"/>
      <inputCells r="F51" val="1000"/>
    </scenario>
    <scenario name="s4" count="2" user="Bhagyasri" comment="Created by Bhagyasri on 7/5/2025">
      <inputCells r="E51" val="12000"/>
      <inputCells r="F51" val="1000"/>
    </scenario>
  </scenarios>
  <pageMargins left="0.7" right="0.7" top="0.75" bottom="0.75" header="0.3" footer="0.3"/>
  <tableParts count="3">
    <tablePart r:id="rId1"/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BA5E5-D2D7-4449-AD28-5294C672EE04}">
  <dimension ref="A3:J32"/>
  <sheetViews>
    <sheetView workbookViewId="0">
      <selection activeCell="I14" sqref="I14"/>
    </sheetView>
  </sheetViews>
  <sheetFormatPr defaultRowHeight="15"/>
  <cols>
    <col min="3" max="3" width="13.42578125" customWidth="1"/>
    <col min="4" max="4" width="12.28515625" customWidth="1"/>
    <col min="5" max="5" width="10.85546875" customWidth="1"/>
    <col min="8" max="8" width="10.85546875" customWidth="1"/>
    <col min="9" max="9" width="17" customWidth="1"/>
    <col min="10" max="10" width="19.85546875" customWidth="1"/>
    <col min="11" max="11" width="13.85546875" customWidth="1"/>
  </cols>
  <sheetData>
    <row r="3" spans="1:7" ht="28.5">
      <c r="G3" s="1" t="s">
        <v>13</v>
      </c>
    </row>
    <row r="6" spans="1:7" ht="28.5">
      <c r="F6" s="1" t="s">
        <v>12</v>
      </c>
    </row>
    <row r="8" spans="1:7" ht="21">
      <c r="A8" s="7" t="s">
        <v>279</v>
      </c>
      <c r="B8" s="7"/>
      <c r="C8" s="7"/>
      <c r="D8" s="7"/>
      <c r="E8" s="7"/>
      <c r="F8" s="7"/>
      <c r="G8" s="7"/>
    </row>
    <row r="10" spans="1:7" ht="21">
      <c r="A10" s="7" t="s">
        <v>280</v>
      </c>
      <c r="B10" s="7"/>
      <c r="C10" s="7"/>
      <c r="D10" s="7"/>
    </row>
    <row r="12" spans="1:7" ht="15.75">
      <c r="C12" s="38" t="s">
        <v>281</v>
      </c>
      <c r="D12" s="38" t="s">
        <v>282</v>
      </c>
    </row>
    <row r="13" spans="1:7" ht="15.75">
      <c r="C13" s="38" t="s">
        <v>283</v>
      </c>
      <c r="D13" s="38">
        <v>0</v>
      </c>
    </row>
    <row r="14" spans="1:7" ht="15.75">
      <c r="C14" s="38" t="s">
        <v>284</v>
      </c>
      <c r="D14" s="38">
        <v>3000</v>
      </c>
    </row>
    <row r="15" spans="1:7" ht="15.75">
      <c r="C15" s="38" t="s">
        <v>285</v>
      </c>
      <c r="D15" s="38">
        <v>4000</v>
      </c>
    </row>
    <row r="16" spans="1:7" ht="15.75">
      <c r="C16" s="38" t="s">
        <v>289</v>
      </c>
      <c r="D16" s="38">
        <v>5000</v>
      </c>
    </row>
    <row r="17" spans="3:10" ht="15.75">
      <c r="C17" s="38" t="s">
        <v>288</v>
      </c>
      <c r="D17" s="38">
        <v>6000</v>
      </c>
    </row>
    <row r="18" spans="3:10" ht="15.75">
      <c r="C18" s="38" t="s">
        <v>287</v>
      </c>
      <c r="D18" s="38">
        <v>7000</v>
      </c>
    </row>
    <row r="19" spans="3:10" ht="15.75">
      <c r="C19" s="38" t="s">
        <v>286</v>
      </c>
      <c r="D19" s="38">
        <v>8000</v>
      </c>
    </row>
    <row r="22" spans="3:10">
      <c r="G22" s="2" t="s">
        <v>28</v>
      </c>
      <c r="H22" s="2" t="s">
        <v>16</v>
      </c>
      <c r="I22" s="2" t="s">
        <v>17</v>
      </c>
      <c r="J22" s="2" t="s">
        <v>15</v>
      </c>
    </row>
    <row r="23" spans="3:10">
      <c r="G23" s="2">
        <v>2</v>
      </c>
      <c r="H23" s="2" t="s">
        <v>18</v>
      </c>
      <c r="I23" s="2">
        <v>30000</v>
      </c>
      <c r="J23" s="2">
        <f>VLOOKUP(I23,Table3[],2)</f>
        <v>3000</v>
      </c>
    </row>
    <row r="24" spans="3:10">
      <c r="C24" s="2" t="s">
        <v>14</v>
      </c>
      <c r="D24" s="2" t="s">
        <v>15</v>
      </c>
      <c r="G24" s="2">
        <v>3</v>
      </c>
      <c r="H24" s="2" t="s">
        <v>19</v>
      </c>
      <c r="I24" s="2">
        <v>40000</v>
      </c>
      <c r="J24" s="2">
        <f>VLOOKUP(I24,Table3[],2)</f>
        <v>4000</v>
      </c>
    </row>
    <row r="25" spans="3:10">
      <c r="C25" s="2">
        <v>0</v>
      </c>
      <c r="D25" s="2">
        <v>0</v>
      </c>
      <c r="G25" s="2">
        <v>4</v>
      </c>
      <c r="H25" s="2" t="s">
        <v>20</v>
      </c>
      <c r="I25" s="2">
        <v>45000</v>
      </c>
      <c r="J25" s="2">
        <f>VLOOKUP(I25,Table3[],2)</f>
        <v>4000</v>
      </c>
    </row>
    <row r="26" spans="3:10">
      <c r="C26" s="2">
        <v>30000</v>
      </c>
      <c r="D26" s="2">
        <v>3000</v>
      </c>
      <c r="G26" s="2">
        <v>5</v>
      </c>
      <c r="H26" s="2" t="s">
        <v>21</v>
      </c>
      <c r="I26" s="2">
        <v>48000</v>
      </c>
      <c r="J26" s="2">
        <f>VLOOKUP(I26,Table3[],2)</f>
        <v>4000</v>
      </c>
    </row>
    <row r="27" spans="3:10">
      <c r="C27" s="2">
        <v>40000</v>
      </c>
      <c r="D27" s="2">
        <v>4000</v>
      </c>
      <c r="G27" s="2">
        <v>6</v>
      </c>
      <c r="H27" s="2" t="s">
        <v>22</v>
      </c>
      <c r="I27" s="2">
        <v>55000</v>
      </c>
      <c r="J27" s="2">
        <f>VLOOKUP(I27,Table3[],2)</f>
        <v>5000</v>
      </c>
    </row>
    <row r="28" spans="3:10">
      <c r="C28" s="2">
        <v>50000</v>
      </c>
      <c r="D28" s="2">
        <v>5000</v>
      </c>
      <c r="G28" s="2">
        <v>7</v>
      </c>
      <c r="H28" s="2" t="s">
        <v>23</v>
      </c>
      <c r="I28" s="2">
        <v>32000</v>
      </c>
      <c r="J28" s="2">
        <f>VLOOKUP(I28,Table3[],2)</f>
        <v>3000</v>
      </c>
    </row>
    <row r="29" spans="3:10">
      <c r="C29" s="2">
        <v>60000</v>
      </c>
      <c r="D29" s="2">
        <v>6000</v>
      </c>
      <c r="G29" s="2">
        <v>8</v>
      </c>
      <c r="H29" s="2" t="s">
        <v>24</v>
      </c>
      <c r="I29" s="2">
        <v>66000</v>
      </c>
      <c r="J29" s="2">
        <f>VLOOKUP(I29,Table3[],2)</f>
        <v>6000</v>
      </c>
    </row>
    <row r="30" spans="3:10">
      <c r="C30" s="2">
        <v>70000</v>
      </c>
      <c r="D30" s="2">
        <v>7000</v>
      </c>
      <c r="G30" s="2">
        <v>9</v>
      </c>
      <c r="H30" s="2" t="s">
        <v>25</v>
      </c>
      <c r="I30" s="2">
        <v>23000</v>
      </c>
      <c r="J30" s="2">
        <f>VLOOKUP(I30,Table3[],2)</f>
        <v>0</v>
      </c>
    </row>
    <row r="31" spans="3:10">
      <c r="C31" s="2">
        <v>80000</v>
      </c>
      <c r="D31" s="2">
        <v>8000</v>
      </c>
      <c r="G31" s="2">
        <v>10</v>
      </c>
      <c r="H31" s="2" t="s">
        <v>26</v>
      </c>
      <c r="I31" s="2">
        <v>43000</v>
      </c>
      <c r="J31" s="2">
        <f>VLOOKUP(I31,Table3[],2)</f>
        <v>4000</v>
      </c>
    </row>
    <row r="32" spans="3:10">
      <c r="G32" s="2">
        <v>11</v>
      </c>
      <c r="H32" s="2" t="s">
        <v>27</v>
      </c>
      <c r="I32" s="2">
        <v>37000</v>
      </c>
      <c r="J32" s="2">
        <f>VLOOKUP(I32,Table3[],2)</f>
        <v>3000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EE022-520A-442F-908C-D087BF6720B3}">
  <dimension ref="A3:N28"/>
  <sheetViews>
    <sheetView topLeftCell="A9" workbookViewId="0">
      <selection activeCell="C14" sqref="C14:E18"/>
    </sheetView>
  </sheetViews>
  <sheetFormatPr defaultRowHeight="15"/>
  <cols>
    <col min="1" max="1" width="6.140625" customWidth="1"/>
    <col min="2" max="2" width="11.5703125" customWidth="1"/>
    <col min="3" max="5" width="11" customWidth="1"/>
    <col min="6" max="6" width="13" customWidth="1"/>
    <col min="9" max="9" width="10.5703125" customWidth="1"/>
    <col min="10" max="10" width="14.85546875" customWidth="1"/>
    <col min="12" max="12" width="22.85546875" customWidth="1"/>
    <col min="13" max="13" width="15.5703125" customWidth="1"/>
    <col min="14" max="14" width="17.42578125" customWidth="1"/>
  </cols>
  <sheetData>
    <row r="3" spans="1:12" ht="28.5">
      <c r="J3" s="1" t="s">
        <v>29</v>
      </c>
    </row>
    <row r="6" spans="1:12" ht="28.5">
      <c r="I6" s="1" t="s">
        <v>30</v>
      </c>
    </row>
    <row r="10" spans="1:12" ht="21" customHeight="1">
      <c r="A10" s="7" t="s">
        <v>60</v>
      </c>
      <c r="B10" s="7" t="s">
        <v>272</v>
      </c>
      <c r="C10" s="7"/>
      <c r="D10" s="7"/>
      <c r="E10" s="7"/>
      <c r="F10" s="7"/>
      <c r="G10" s="7"/>
      <c r="H10" s="7"/>
      <c r="I10" s="7"/>
      <c r="J10" s="7"/>
    </row>
    <row r="12" spans="1:12" ht="21">
      <c r="B12" s="7" t="s">
        <v>273</v>
      </c>
      <c r="C12" s="7"/>
      <c r="D12" s="7"/>
      <c r="E12" s="7"/>
      <c r="F12" s="7"/>
    </row>
    <row r="14" spans="1:12">
      <c r="C14" t="s">
        <v>290</v>
      </c>
      <c r="D14" t="s">
        <v>291</v>
      </c>
      <c r="E14" t="s">
        <v>292</v>
      </c>
    </row>
    <row r="15" spans="1:12" ht="21">
      <c r="C15" t="s">
        <v>275</v>
      </c>
      <c r="E15" t="s">
        <v>32</v>
      </c>
      <c r="J15" s="7" t="s">
        <v>274</v>
      </c>
      <c r="K15" s="7"/>
      <c r="L15" s="7"/>
    </row>
    <row r="16" spans="1:12">
      <c r="C16" t="s">
        <v>269</v>
      </c>
      <c r="E16" t="s">
        <v>278</v>
      </c>
    </row>
    <row r="17" spans="3:14">
      <c r="C17" t="s">
        <v>270</v>
      </c>
      <c r="E17" t="s">
        <v>277</v>
      </c>
    </row>
    <row r="18" spans="3:14">
      <c r="C18" t="s">
        <v>271</v>
      </c>
      <c r="E18" t="s">
        <v>276</v>
      </c>
      <c r="J18" s="2" t="s">
        <v>28</v>
      </c>
      <c r="K18" s="2" t="s">
        <v>33</v>
      </c>
      <c r="L18" s="2" t="s">
        <v>34</v>
      </c>
      <c r="M18" s="2" t="s">
        <v>32</v>
      </c>
      <c r="N18" s="2" t="s">
        <v>35</v>
      </c>
    </row>
    <row r="19" spans="3:14">
      <c r="J19" s="2">
        <v>2</v>
      </c>
      <c r="K19" s="2">
        <v>1101</v>
      </c>
      <c r="L19" s="2">
        <v>340</v>
      </c>
      <c r="M19" s="2">
        <f>LOOKUP(Table6[[#This Row],[NO.OF UNITS]],Table5[UNITS],Table5[RATE])</f>
        <v>6</v>
      </c>
      <c r="N19" s="2">
        <f>L19*M19</f>
        <v>2040</v>
      </c>
    </row>
    <row r="20" spans="3:14">
      <c r="J20" s="2">
        <v>3</v>
      </c>
      <c r="K20" s="2">
        <v>1102</v>
      </c>
      <c r="L20" s="2">
        <v>180</v>
      </c>
      <c r="M20" s="2">
        <f>LOOKUP(Table6[[#This Row],[NO.OF UNITS]],Table5[UNITS],Table5[RATE])</f>
        <v>3</v>
      </c>
      <c r="N20" s="2">
        <f t="shared" ref="N20:N28" si="0">L20*M20</f>
        <v>540</v>
      </c>
    </row>
    <row r="21" spans="3:14">
      <c r="J21" s="2">
        <v>4</v>
      </c>
      <c r="K21" s="2">
        <v>1103</v>
      </c>
      <c r="L21" s="2">
        <v>400</v>
      </c>
      <c r="M21" s="2">
        <f>LOOKUP(Table6[[#This Row],[NO.OF UNITS]],Table5[UNITS],Table5[RATE])</f>
        <v>6</v>
      </c>
      <c r="N21" s="2">
        <f t="shared" si="0"/>
        <v>2400</v>
      </c>
    </row>
    <row r="22" spans="3:14">
      <c r="J22" s="2">
        <v>5</v>
      </c>
      <c r="K22" s="2">
        <v>1104</v>
      </c>
      <c r="L22" s="2">
        <v>600</v>
      </c>
      <c r="M22" s="2">
        <f>LOOKUP(Table6[[#This Row],[NO.OF UNITS]],Table5[UNITS],Table5[RATE])</f>
        <v>8</v>
      </c>
      <c r="N22" s="2">
        <f t="shared" si="0"/>
        <v>4800</v>
      </c>
    </row>
    <row r="23" spans="3:14">
      <c r="F23" s="2" t="s">
        <v>31</v>
      </c>
      <c r="G23" s="2" t="s">
        <v>32</v>
      </c>
      <c r="J23" s="2">
        <v>6</v>
      </c>
      <c r="K23" s="2">
        <v>1105</v>
      </c>
      <c r="L23" s="2">
        <v>350</v>
      </c>
      <c r="M23" s="2">
        <f>LOOKUP(Table6[[#This Row],[NO.OF UNITS]],Table5[UNITS],Table5[RATE])</f>
        <v>6</v>
      </c>
      <c r="N23" s="2">
        <f t="shared" si="0"/>
        <v>2100</v>
      </c>
    </row>
    <row r="24" spans="3:14">
      <c r="F24" s="2">
        <v>0</v>
      </c>
      <c r="G24" s="2">
        <v>3</v>
      </c>
      <c r="J24" s="2">
        <v>7</v>
      </c>
      <c r="K24" s="2">
        <v>1106</v>
      </c>
      <c r="L24" s="2">
        <v>470</v>
      </c>
      <c r="M24" s="2">
        <f>LOOKUP(Table6[[#This Row],[NO.OF UNITS]],Table5[UNITS],Table5[RATE])</f>
        <v>6</v>
      </c>
      <c r="N24" s="2">
        <f t="shared" si="0"/>
        <v>2820</v>
      </c>
    </row>
    <row r="25" spans="3:14">
      <c r="F25" s="2">
        <v>200</v>
      </c>
      <c r="G25" s="2">
        <v>6</v>
      </c>
      <c r="J25" s="2">
        <v>8</v>
      </c>
      <c r="K25" s="2">
        <v>1107</v>
      </c>
      <c r="L25" s="2">
        <v>890</v>
      </c>
      <c r="M25" s="2">
        <f>LOOKUP(Table6[[#This Row],[NO.OF UNITS]],Table5[UNITS],Table5[RATE])</f>
        <v>8</v>
      </c>
      <c r="N25" s="2">
        <f t="shared" si="0"/>
        <v>7120</v>
      </c>
    </row>
    <row r="26" spans="3:14">
      <c r="F26" s="2">
        <v>500</v>
      </c>
      <c r="G26" s="2">
        <v>8</v>
      </c>
      <c r="J26" s="2">
        <v>9</v>
      </c>
      <c r="K26" s="2">
        <v>1108</v>
      </c>
      <c r="L26" s="2">
        <v>200</v>
      </c>
      <c r="M26" s="2">
        <f>LOOKUP(Table6[[#This Row],[NO.OF UNITS]],Table5[UNITS],Table5[RATE])</f>
        <v>6</v>
      </c>
      <c r="N26" s="2">
        <f t="shared" si="0"/>
        <v>1200</v>
      </c>
    </row>
    <row r="27" spans="3:14">
      <c r="J27" s="2">
        <v>10</v>
      </c>
      <c r="K27" s="2">
        <v>1109</v>
      </c>
      <c r="L27" s="2">
        <v>500</v>
      </c>
      <c r="M27" s="2">
        <f>LOOKUP(Table6[[#This Row],[NO.OF UNITS]],Table5[UNITS],Table5[RATE])</f>
        <v>8</v>
      </c>
      <c r="N27" s="2">
        <f t="shared" si="0"/>
        <v>4000</v>
      </c>
    </row>
    <row r="28" spans="3:14">
      <c r="J28" s="2">
        <v>11</v>
      </c>
      <c r="K28" s="2">
        <v>1110</v>
      </c>
      <c r="L28" s="2">
        <v>360</v>
      </c>
      <c r="M28" s="2">
        <f>LOOKUP(Table6[[#This Row],[NO.OF UNITS]],Table5[UNITS],Table5[RATE])</f>
        <v>6</v>
      </c>
      <c r="N28" s="2">
        <f t="shared" si="0"/>
        <v>2160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6EC66-3D65-41CF-A28E-A9B51D894F85}">
  <dimension ref="A4:Q66"/>
  <sheetViews>
    <sheetView workbookViewId="0">
      <selection activeCell="M10" sqref="M10"/>
    </sheetView>
  </sheetViews>
  <sheetFormatPr defaultRowHeight="15"/>
  <cols>
    <col min="2" max="2" width="10.5703125" customWidth="1"/>
    <col min="3" max="3" width="13" customWidth="1"/>
    <col min="7" max="7" width="16.5703125" customWidth="1"/>
    <col min="8" max="8" width="15.5703125" customWidth="1"/>
    <col min="9" max="9" width="11.5703125" customWidth="1"/>
    <col min="10" max="10" width="9.5703125" customWidth="1"/>
    <col min="11" max="11" width="9.28515625" customWidth="1"/>
    <col min="12" max="12" width="13.140625" customWidth="1"/>
    <col min="13" max="13" width="13.28515625" customWidth="1"/>
    <col min="14" max="14" width="19.140625" customWidth="1"/>
    <col min="15" max="15" width="14.28515625" customWidth="1"/>
    <col min="16" max="16" width="13.140625" customWidth="1"/>
  </cols>
  <sheetData>
    <row r="4" spans="1:17" ht="28.5">
      <c r="K4" s="1" t="s">
        <v>36</v>
      </c>
    </row>
    <row r="6" spans="1:17" ht="28.5">
      <c r="I6" s="1" t="s">
        <v>46</v>
      </c>
    </row>
    <row r="9" spans="1:17" ht="21">
      <c r="A9" s="10" t="s">
        <v>58</v>
      </c>
      <c r="B9" s="7" t="s">
        <v>37</v>
      </c>
      <c r="C9" s="7"/>
      <c r="D9" s="7"/>
      <c r="E9" s="7"/>
      <c r="F9" s="7"/>
      <c r="G9" s="7"/>
      <c r="H9" s="7"/>
      <c r="I9" s="7"/>
      <c r="J9" s="7"/>
      <c r="K9" s="7"/>
      <c r="L9" s="7"/>
    </row>
    <row r="10" spans="1:17" ht="21">
      <c r="B10" s="7" t="s">
        <v>38</v>
      </c>
      <c r="C10" s="7"/>
      <c r="D10" s="7"/>
      <c r="E10" s="7"/>
      <c r="F10" s="7"/>
      <c r="G10" s="7"/>
      <c r="H10" s="7"/>
      <c r="I10" s="7"/>
      <c r="J10" s="7"/>
      <c r="K10" s="7"/>
      <c r="L10" s="7"/>
    </row>
    <row r="11" spans="1:17" ht="21">
      <c r="B11" s="7" t="s">
        <v>39</v>
      </c>
      <c r="C11" s="7"/>
      <c r="D11" s="7"/>
      <c r="E11" s="7"/>
      <c r="F11" s="7"/>
      <c r="G11" s="7"/>
      <c r="H11" s="7"/>
      <c r="I11" s="7"/>
      <c r="J11" s="7"/>
      <c r="K11" s="7"/>
      <c r="L11" s="7"/>
    </row>
    <row r="12" spans="1:17" ht="21">
      <c r="B12" s="7" t="s">
        <v>40</v>
      </c>
      <c r="C12" s="7"/>
      <c r="D12" s="7"/>
      <c r="E12" s="7"/>
      <c r="F12" s="7"/>
      <c r="G12" s="7"/>
      <c r="H12" s="7"/>
      <c r="I12" s="7"/>
      <c r="J12" s="7"/>
      <c r="K12" s="7"/>
      <c r="L12" s="7"/>
    </row>
    <row r="15" spans="1:17">
      <c r="L15" s="2" t="s">
        <v>47</v>
      </c>
      <c r="M15" s="2" t="s">
        <v>48</v>
      </c>
      <c r="N15" s="2" t="s">
        <v>49</v>
      </c>
      <c r="O15" s="2" t="s">
        <v>50</v>
      </c>
      <c r="P15" s="2" t="s">
        <v>51</v>
      </c>
      <c r="Q15" s="2" t="s">
        <v>10</v>
      </c>
    </row>
    <row r="16" spans="1:17">
      <c r="L16" s="2">
        <v>1</v>
      </c>
      <c r="M16" s="2">
        <v>65</v>
      </c>
      <c r="N16" s="2">
        <v>92</v>
      </c>
      <c r="O16" s="2">
        <f>AVERAGE(M16+N16)/2</f>
        <v>78.5</v>
      </c>
      <c r="P16" s="2" t="str">
        <f>IF(AND(M16&gt;=40,N16&gt;=40),"PASS","FAIL")</f>
        <v>PASS</v>
      </c>
      <c r="Q16" s="2" t="str">
        <f>IF(P16="FAIL","IV",IF(O16&gt;=60,"I",IF(O16&gt;=50,"II","III")))</f>
        <v>I</v>
      </c>
    </row>
    <row r="17" spans="7:17">
      <c r="L17" s="2">
        <v>2</v>
      </c>
      <c r="M17" s="2">
        <v>75</v>
      </c>
      <c r="N17" s="2">
        <v>84</v>
      </c>
      <c r="O17" s="2">
        <f t="shared" ref="O17:O66" si="0">AVERAGE(M17+N17)/2</f>
        <v>79.5</v>
      </c>
      <c r="P17" s="2" t="str">
        <f t="shared" ref="P17:P66" si="1">IF(AND(M17&gt;=40,N17&gt;=40),"PASS","FAIL")</f>
        <v>PASS</v>
      </c>
      <c r="Q17" s="2" t="str">
        <f t="shared" ref="Q17:Q66" si="2">IF(P17="FAIL","IV",IF(O17&gt;=60,"I",IF(O17&gt;=50,"II","III")))</f>
        <v>I</v>
      </c>
    </row>
    <row r="18" spans="7:17">
      <c r="L18" s="2">
        <v>3</v>
      </c>
      <c r="M18" s="2">
        <v>45</v>
      </c>
      <c r="N18" s="2">
        <v>43</v>
      </c>
      <c r="O18" s="2">
        <f t="shared" si="0"/>
        <v>44</v>
      </c>
      <c r="P18" s="2" t="str">
        <f t="shared" si="1"/>
        <v>PASS</v>
      </c>
      <c r="Q18" s="2" t="str">
        <f t="shared" si="2"/>
        <v>III</v>
      </c>
    </row>
    <row r="19" spans="7:17">
      <c r="L19" s="2">
        <v>4</v>
      </c>
      <c r="M19" s="2">
        <v>95</v>
      </c>
      <c r="N19" s="2">
        <v>55</v>
      </c>
      <c r="O19" s="2">
        <f t="shared" si="0"/>
        <v>75</v>
      </c>
      <c r="P19" s="2" t="str">
        <f t="shared" si="1"/>
        <v>PASS</v>
      </c>
      <c r="Q19" s="2" t="str">
        <f t="shared" si="2"/>
        <v>I</v>
      </c>
    </row>
    <row r="20" spans="7:17">
      <c r="L20" s="2">
        <v>5</v>
      </c>
      <c r="M20" s="2">
        <v>25</v>
      </c>
      <c r="N20" s="2">
        <v>17</v>
      </c>
      <c r="O20" s="2">
        <f t="shared" si="0"/>
        <v>21</v>
      </c>
      <c r="P20" s="2" t="str">
        <f t="shared" si="1"/>
        <v>FAIL</v>
      </c>
      <c r="Q20" s="2" t="str">
        <f t="shared" si="2"/>
        <v>IV</v>
      </c>
    </row>
    <row r="21" spans="7:17">
      <c r="G21" s="2" t="s">
        <v>41</v>
      </c>
      <c r="H21" s="2" t="s">
        <v>42</v>
      </c>
      <c r="L21" s="2">
        <f>L20+1</f>
        <v>6</v>
      </c>
      <c r="M21" s="2">
        <v>67</v>
      </c>
      <c r="N21" s="2">
        <v>0</v>
      </c>
      <c r="O21" s="2">
        <f t="shared" si="0"/>
        <v>33.5</v>
      </c>
      <c r="P21" s="2" t="str">
        <f t="shared" si="1"/>
        <v>FAIL</v>
      </c>
      <c r="Q21" s="2" t="str">
        <f t="shared" si="2"/>
        <v>IV</v>
      </c>
    </row>
    <row r="22" spans="7:17">
      <c r="G22" s="2" t="s">
        <v>43</v>
      </c>
      <c r="H22" s="2">
        <v>1</v>
      </c>
      <c r="L22" s="2">
        <f t="shared" ref="L22:L66" si="3">L21+1</f>
        <v>7</v>
      </c>
      <c r="M22" s="2">
        <v>46</v>
      </c>
      <c r="N22" s="2">
        <v>20</v>
      </c>
      <c r="O22" s="2">
        <f t="shared" si="0"/>
        <v>33</v>
      </c>
      <c r="P22" s="2" t="str">
        <f t="shared" si="1"/>
        <v>FAIL</v>
      </c>
      <c r="Q22" s="2" t="str">
        <f t="shared" si="2"/>
        <v>IV</v>
      </c>
    </row>
    <row r="23" spans="7:17">
      <c r="G23" s="2" t="s">
        <v>44</v>
      </c>
      <c r="H23" s="2">
        <v>2</v>
      </c>
      <c r="L23" s="2">
        <f t="shared" si="3"/>
        <v>8</v>
      </c>
      <c r="M23" s="2">
        <v>77</v>
      </c>
      <c r="N23" s="2">
        <v>66</v>
      </c>
      <c r="O23" s="2">
        <f t="shared" si="0"/>
        <v>71.5</v>
      </c>
      <c r="P23" s="2" t="str">
        <f t="shared" si="1"/>
        <v>PASS</v>
      </c>
      <c r="Q23" s="2" t="str">
        <f t="shared" si="2"/>
        <v>I</v>
      </c>
    </row>
    <row r="24" spans="7:17">
      <c r="G24" s="2" t="s">
        <v>45</v>
      </c>
      <c r="H24" s="2">
        <v>3</v>
      </c>
      <c r="L24" s="2">
        <f t="shared" si="3"/>
        <v>9</v>
      </c>
      <c r="M24" s="2">
        <v>33</v>
      </c>
      <c r="N24" s="2">
        <v>55</v>
      </c>
      <c r="O24" s="2">
        <f t="shared" si="0"/>
        <v>44</v>
      </c>
      <c r="P24" s="2" t="str">
        <f t="shared" si="1"/>
        <v>FAIL</v>
      </c>
      <c r="Q24" s="2" t="str">
        <f t="shared" si="2"/>
        <v>IV</v>
      </c>
    </row>
    <row r="25" spans="7:17">
      <c r="G25" s="2" t="s">
        <v>52</v>
      </c>
      <c r="H25" s="2">
        <v>4</v>
      </c>
      <c r="L25" s="2">
        <f t="shared" si="3"/>
        <v>10</v>
      </c>
      <c r="M25" s="2">
        <v>78</v>
      </c>
      <c r="N25" s="2">
        <v>46</v>
      </c>
      <c r="O25" s="2">
        <f t="shared" si="0"/>
        <v>62</v>
      </c>
      <c r="P25" s="2" t="str">
        <f t="shared" si="1"/>
        <v>PASS</v>
      </c>
      <c r="Q25" s="2" t="str">
        <f t="shared" si="2"/>
        <v>I</v>
      </c>
    </row>
    <row r="26" spans="7:17">
      <c r="L26" s="2">
        <f t="shared" si="3"/>
        <v>11</v>
      </c>
      <c r="M26" s="2">
        <v>100</v>
      </c>
      <c r="N26" s="2">
        <v>64</v>
      </c>
      <c r="O26" s="2">
        <f t="shared" si="0"/>
        <v>82</v>
      </c>
      <c r="P26" s="2" t="str">
        <f t="shared" si="1"/>
        <v>PASS</v>
      </c>
      <c r="Q26" s="2" t="str">
        <f t="shared" si="2"/>
        <v>I</v>
      </c>
    </row>
    <row r="27" spans="7:17">
      <c r="L27" s="2">
        <f t="shared" si="3"/>
        <v>12</v>
      </c>
      <c r="M27" s="2">
        <v>86</v>
      </c>
      <c r="N27" s="2">
        <v>66</v>
      </c>
      <c r="O27" s="2">
        <f t="shared" si="0"/>
        <v>76</v>
      </c>
      <c r="P27" s="2" t="str">
        <f t="shared" si="1"/>
        <v>PASS</v>
      </c>
      <c r="Q27" s="2" t="str">
        <f t="shared" si="2"/>
        <v>I</v>
      </c>
    </row>
    <row r="28" spans="7:17">
      <c r="L28" s="2">
        <f t="shared" si="3"/>
        <v>13</v>
      </c>
      <c r="M28" s="2">
        <v>55</v>
      </c>
      <c r="N28" s="2">
        <v>77</v>
      </c>
      <c r="O28" s="2">
        <f t="shared" si="0"/>
        <v>66</v>
      </c>
      <c r="P28" s="2" t="str">
        <f t="shared" si="1"/>
        <v>PASS</v>
      </c>
      <c r="Q28" s="2" t="str">
        <f t="shared" si="2"/>
        <v>I</v>
      </c>
    </row>
    <row r="29" spans="7:17">
      <c r="L29" s="2">
        <f t="shared" si="3"/>
        <v>14</v>
      </c>
      <c r="M29" s="2">
        <v>35</v>
      </c>
      <c r="N29" s="2">
        <v>79</v>
      </c>
      <c r="O29" s="2">
        <f t="shared" si="0"/>
        <v>57</v>
      </c>
      <c r="P29" s="2" t="str">
        <f t="shared" si="1"/>
        <v>FAIL</v>
      </c>
      <c r="Q29" s="2" t="str">
        <f t="shared" si="2"/>
        <v>IV</v>
      </c>
    </row>
    <row r="30" spans="7:17">
      <c r="L30" s="2">
        <f t="shared" si="3"/>
        <v>15</v>
      </c>
      <c r="M30" s="2">
        <v>79</v>
      </c>
      <c r="N30" s="2">
        <v>89</v>
      </c>
      <c r="O30" s="2">
        <f t="shared" si="0"/>
        <v>84</v>
      </c>
      <c r="P30" s="2" t="str">
        <f t="shared" si="1"/>
        <v>PASS</v>
      </c>
      <c r="Q30" s="2" t="str">
        <f t="shared" si="2"/>
        <v>I</v>
      </c>
    </row>
    <row r="31" spans="7:17">
      <c r="L31" s="2">
        <f t="shared" si="3"/>
        <v>16</v>
      </c>
      <c r="M31" s="2">
        <v>62</v>
      </c>
      <c r="N31" s="2">
        <v>90</v>
      </c>
      <c r="O31" s="2">
        <f t="shared" si="0"/>
        <v>76</v>
      </c>
      <c r="P31" s="2" t="str">
        <f t="shared" si="1"/>
        <v>PASS</v>
      </c>
      <c r="Q31" s="2" t="str">
        <f t="shared" si="2"/>
        <v>I</v>
      </c>
    </row>
    <row r="32" spans="7:17">
      <c r="L32" s="2">
        <f t="shared" si="3"/>
        <v>17</v>
      </c>
      <c r="M32" s="2">
        <v>92</v>
      </c>
      <c r="N32" s="2">
        <v>100</v>
      </c>
      <c r="O32" s="2">
        <f t="shared" si="0"/>
        <v>96</v>
      </c>
      <c r="P32" s="2" t="str">
        <f t="shared" si="1"/>
        <v>PASS</v>
      </c>
      <c r="Q32" s="2" t="str">
        <f t="shared" si="2"/>
        <v>I</v>
      </c>
    </row>
    <row r="33" spans="12:17">
      <c r="L33" s="2">
        <f t="shared" si="3"/>
        <v>18</v>
      </c>
      <c r="M33" s="2">
        <v>88</v>
      </c>
      <c r="N33" s="2">
        <v>45</v>
      </c>
      <c r="O33" s="2">
        <f t="shared" si="0"/>
        <v>66.5</v>
      </c>
      <c r="P33" s="2" t="str">
        <f t="shared" si="1"/>
        <v>PASS</v>
      </c>
      <c r="Q33" s="2" t="str">
        <f t="shared" si="2"/>
        <v>I</v>
      </c>
    </row>
    <row r="34" spans="12:17">
      <c r="L34" s="2">
        <f t="shared" si="3"/>
        <v>19</v>
      </c>
      <c r="M34" s="2">
        <v>18</v>
      </c>
      <c r="N34" s="2">
        <v>23</v>
      </c>
      <c r="O34" s="2">
        <f t="shared" si="0"/>
        <v>20.5</v>
      </c>
      <c r="P34" s="2" t="str">
        <f t="shared" si="1"/>
        <v>FAIL</v>
      </c>
      <c r="Q34" s="2" t="str">
        <f t="shared" si="2"/>
        <v>IV</v>
      </c>
    </row>
    <row r="35" spans="12:17">
      <c r="L35" s="2">
        <f t="shared" si="3"/>
        <v>20</v>
      </c>
      <c r="M35" s="2">
        <v>98</v>
      </c>
      <c r="N35" s="2">
        <v>56</v>
      </c>
      <c r="O35" s="2">
        <f t="shared" si="0"/>
        <v>77</v>
      </c>
      <c r="P35" s="2" t="str">
        <f t="shared" si="1"/>
        <v>PASS</v>
      </c>
      <c r="Q35" s="2" t="str">
        <f t="shared" si="2"/>
        <v>I</v>
      </c>
    </row>
    <row r="36" spans="12:17">
      <c r="L36" s="2">
        <f t="shared" si="3"/>
        <v>21</v>
      </c>
      <c r="M36" s="2">
        <v>44</v>
      </c>
      <c r="N36" s="2">
        <v>43</v>
      </c>
      <c r="O36" s="2">
        <f t="shared" si="0"/>
        <v>43.5</v>
      </c>
      <c r="P36" s="2" t="str">
        <f t="shared" si="1"/>
        <v>PASS</v>
      </c>
      <c r="Q36" s="2" t="str">
        <f t="shared" si="2"/>
        <v>III</v>
      </c>
    </row>
    <row r="37" spans="12:17">
      <c r="L37" s="2">
        <f t="shared" si="3"/>
        <v>22</v>
      </c>
      <c r="M37" s="2">
        <v>32</v>
      </c>
      <c r="N37" s="2">
        <v>56</v>
      </c>
      <c r="O37" s="2">
        <f t="shared" si="0"/>
        <v>44</v>
      </c>
      <c r="P37" s="2" t="str">
        <f t="shared" si="1"/>
        <v>FAIL</v>
      </c>
      <c r="Q37" s="2" t="str">
        <f t="shared" si="2"/>
        <v>IV</v>
      </c>
    </row>
    <row r="38" spans="12:17">
      <c r="L38" s="2">
        <f t="shared" si="3"/>
        <v>23</v>
      </c>
      <c r="M38" s="2">
        <v>90</v>
      </c>
      <c r="N38" s="2">
        <v>60</v>
      </c>
      <c r="O38" s="2">
        <f t="shared" si="0"/>
        <v>75</v>
      </c>
      <c r="P38" s="2" t="str">
        <f t="shared" si="1"/>
        <v>PASS</v>
      </c>
      <c r="Q38" s="2" t="str">
        <f t="shared" si="2"/>
        <v>I</v>
      </c>
    </row>
    <row r="39" spans="12:17">
      <c r="L39" s="2">
        <f t="shared" si="3"/>
        <v>24</v>
      </c>
      <c r="M39" s="2">
        <v>80</v>
      </c>
      <c r="N39" s="2">
        <v>90</v>
      </c>
      <c r="O39" s="2">
        <f t="shared" si="0"/>
        <v>85</v>
      </c>
      <c r="P39" s="2" t="str">
        <f t="shared" si="1"/>
        <v>PASS</v>
      </c>
      <c r="Q39" s="2" t="str">
        <f t="shared" si="2"/>
        <v>I</v>
      </c>
    </row>
    <row r="40" spans="12:17">
      <c r="L40" s="2">
        <f t="shared" si="3"/>
        <v>25</v>
      </c>
      <c r="M40" s="2">
        <v>60</v>
      </c>
      <c r="N40" s="2">
        <v>50</v>
      </c>
      <c r="O40" s="2">
        <f t="shared" si="0"/>
        <v>55</v>
      </c>
      <c r="P40" s="2" t="str">
        <f t="shared" si="1"/>
        <v>PASS</v>
      </c>
      <c r="Q40" s="2" t="str">
        <f t="shared" si="2"/>
        <v>II</v>
      </c>
    </row>
    <row r="41" spans="12:17">
      <c r="L41" s="2">
        <f t="shared" si="3"/>
        <v>26</v>
      </c>
      <c r="M41" s="2">
        <v>58</v>
      </c>
      <c r="N41" s="2">
        <v>10</v>
      </c>
      <c r="O41" s="2">
        <f t="shared" si="0"/>
        <v>34</v>
      </c>
      <c r="P41" s="2" t="str">
        <f t="shared" si="1"/>
        <v>FAIL</v>
      </c>
      <c r="Q41" s="2" t="str">
        <f t="shared" si="2"/>
        <v>IV</v>
      </c>
    </row>
    <row r="42" spans="12:17">
      <c r="L42" s="2">
        <f t="shared" si="3"/>
        <v>27</v>
      </c>
      <c r="M42" s="2">
        <v>53</v>
      </c>
      <c r="N42" s="2">
        <v>85</v>
      </c>
      <c r="O42" s="2">
        <f t="shared" si="0"/>
        <v>69</v>
      </c>
      <c r="P42" s="2" t="str">
        <f t="shared" si="1"/>
        <v>PASS</v>
      </c>
      <c r="Q42" s="2" t="str">
        <f t="shared" si="2"/>
        <v>I</v>
      </c>
    </row>
    <row r="43" spans="12:17">
      <c r="L43" s="2">
        <f t="shared" si="3"/>
        <v>28</v>
      </c>
      <c r="M43" s="2">
        <v>46</v>
      </c>
      <c r="N43" s="2">
        <v>75</v>
      </c>
      <c r="O43" s="2">
        <f t="shared" si="0"/>
        <v>60.5</v>
      </c>
      <c r="P43" s="2" t="str">
        <f t="shared" si="1"/>
        <v>PASS</v>
      </c>
      <c r="Q43" s="2" t="str">
        <f t="shared" si="2"/>
        <v>I</v>
      </c>
    </row>
    <row r="44" spans="12:17">
      <c r="L44" s="2">
        <f t="shared" si="3"/>
        <v>29</v>
      </c>
      <c r="M44" s="2">
        <v>66</v>
      </c>
      <c r="N44" s="2">
        <v>64</v>
      </c>
      <c r="O44" s="2">
        <f t="shared" si="0"/>
        <v>65</v>
      </c>
      <c r="P44" s="2" t="str">
        <f t="shared" si="1"/>
        <v>PASS</v>
      </c>
      <c r="Q44" s="2" t="str">
        <f t="shared" si="2"/>
        <v>I</v>
      </c>
    </row>
    <row r="45" spans="12:17">
      <c r="L45" s="2">
        <f t="shared" si="3"/>
        <v>30</v>
      </c>
      <c r="M45" s="2">
        <v>86</v>
      </c>
      <c r="N45" s="2">
        <v>85</v>
      </c>
      <c r="O45" s="2">
        <f t="shared" si="0"/>
        <v>85.5</v>
      </c>
      <c r="P45" s="2" t="str">
        <f t="shared" si="1"/>
        <v>PASS</v>
      </c>
      <c r="Q45" s="2" t="str">
        <f t="shared" si="2"/>
        <v>I</v>
      </c>
    </row>
    <row r="46" spans="12:17">
      <c r="L46" s="2">
        <f t="shared" si="3"/>
        <v>31</v>
      </c>
      <c r="M46" s="2">
        <v>55</v>
      </c>
      <c r="N46" s="2">
        <v>95</v>
      </c>
      <c r="O46" s="2">
        <f t="shared" si="0"/>
        <v>75</v>
      </c>
      <c r="P46" s="2" t="str">
        <f t="shared" si="1"/>
        <v>PASS</v>
      </c>
      <c r="Q46" s="2" t="str">
        <f t="shared" si="2"/>
        <v>I</v>
      </c>
    </row>
    <row r="47" spans="12:17">
      <c r="L47" s="2">
        <f t="shared" si="3"/>
        <v>32</v>
      </c>
      <c r="M47" s="2">
        <v>88</v>
      </c>
      <c r="N47" s="2">
        <v>100</v>
      </c>
      <c r="O47" s="2">
        <f t="shared" si="0"/>
        <v>94</v>
      </c>
      <c r="P47" s="2" t="str">
        <f t="shared" si="1"/>
        <v>PASS</v>
      </c>
      <c r="Q47" s="2" t="str">
        <f t="shared" si="2"/>
        <v>I</v>
      </c>
    </row>
    <row r="48" spans="12:17">
      <c r="L48" s="2">
        <f t="shared" si="3"/>
        <v>33</v>
      </c>
      <c r="M48" s="2">
        <v>96</v>
      </c>
      <c r="N48" s="2">
        <v>74</v>
      </c>
      <c r="O48" s="2">
        <f t="shared" si="0"/>
        <v>85</v>
      </c>
      <c r="P48" s="2" t="str">
        <f t="shared" si="1"/>
        <v>PASS</v>
      </c>
      <c r="Q48" s="2" t="str">
        <f t="shared" si="2"/>
        <v>I</v>
      </c>
    </row>
    <row r="49" spans="12:17">
      <c r="L49" s="2">
        <f t="shared" si="3"/>
        <v>34</v>
      </c>
      <c r="M49" s="2">
        <v>48</v>
      </c>
      <c r="N49" s="2">
        <v>84</v>
      </c>
      <c r="O49" s="2">
        <f t="shared" si="0"/>
        <v>66</v>
      </c>
      <c r="P49" s="2" t="str">
        <f t="shared" si="1"/>
        <v>PASS</v>
      </c>
      <c r="Q49" s="2" t="str">
        <f t="shared" si="2"/>
        <v>I</v>
      </c>
    </row>
    <row r="50" spans="12:17">
      <c r="L50" s="2">
        <f>L49+1</f>
        <v>35</v>
      </c>
      <c r="M50" s="2">
        <v>84</v>
      </c>
      <c r="N50" s="2">
        <v>94</v>
      </c>
      <c r="O50" s="2">
        <f t="shared" si="0"/>
        <v>89</v>
      </c>
      <c r="P50" s="2" t="str">
        <f t="shared" si="1"/>
        <v>PASS</v>
      </c>
      <c r="Q50" s="2" t="str">
        <f t="shared" si="2"/>
        <v>I</v>
      </c>
    </row>
    <row r="51" spans="12:17">
      <c r="L51" s="2">
        <f t="shared" si="3"/>
        <v>36</v>
      </c>
      <c r="M51" s="2">
        <v>98</v>
      </c>
      <c r="N51" s="2">
        <v>49</v>
      </c>
      <c r="O51" s="2">
        <f t="shared" si="0"/>
        <v>73.5</v>
      </c>
      <c r="P51" s="2" t="str">
        <f t="shared" si="1"/>
        <v>PASS</v>
      </c>
      <c r="Q51" s="2" t="str">
        <f t="shared" si="2"/>
        <v>I</v>
      </c>
    </row>
    <row r="52" spans="12:17">
      <c r="L52" s="2">
        <f t="shared" si="3"/>
        <v>37</v>
      </c>
      <c r="M52" s="2">
        <v>34</v>
      </c>
      <c r="N52" s="2">
        <v>48</v>
      </c>
      <c r="O52" s="2">
        <f t="shared" si="0"/>
        <v>41</v>
      </c>
      <c r="P52" s="2" t="str">
        <f t="shared" si="1"/>
        <v>FAIL</v>
      </c>
      <c r="Q52" s="2" t="str">
        <f t="shared" si="2"/>
        <v>IV</v>
      </c>
    </row>
    <row r="53" spans="12:17">
      <c r="L53" s="2">
        <f t="shared" si="3"/>
        <v>38</v>
      </c>
      <c r="M53" s="2">
        <v>43</v>
      </c>
      <c r="N53" s="2">
        <v>45</v>
      </c>
      <c r="O53" s="2">
        <f t="shared" si="0"/>
        <v>44</v>
      </c>
      <c r="P53" s="2" t="str">
        <f t="shared" si="1"/>
        <v>PASS</v>
      </c>
      <c r="Q53" s="2" t="str">
        <f t="shared" si="2"/>
        <v>III</v>
      </c>
    </row>
    <row r="54" spans="12:17">
      <c r="L54" s="2">
        <f>L53+1</f>
        <v>39</v>
      </c>
      <c r="M54" s="2">
        <v>54</v>
      </c>
      <c r="N54" s="2">
        <v>46</v>
      </c>
      <c r="O54" s="2">
        <f t="shared" si="0"/>
        <v>50</v>
      </c>
      <c r="P54" s="2" t="str">
        <f t="shared" si="1"/>
        <v>PASS</v>
      </c>
      <c r="Q54" s="2" t="str">
        <f t="shared" si="2"/>
        <v>II</v>
      </c>
    </row>
    <row r="55" spans="12:17">
      <c r="L55" s="2">
        <f t="shared" si="3"/>
        <v>40</v>
      </c>
      <c r="M55" s="2">
        <v>67</v>
      </c>
      <c r="N55" s="2">
        <v>34</v>
      </c>
      <c r="O55" s="2">
        <f t="shared" si="0"/>
        <v>50.5</v>
      </c>
      <c r="P55" s="2" t="str">
        <f t="shared" si="1"/>
        <v>FAIL</v>
      </c>
      <c r="Q55" s="2" t="str">
        <f t="shared" si="2"/>
        <v>IV</v>
      </c>
    </row>
    <row r="56" spans="12:17">
      <c r="L56" s="2">
        <f t="shared" si="3"/>
        <v>41</v>
      </c>
      <c r="M56" s="2">
        <v>68</v>
      </c>
      <c r="N56" s="2">
        <v>24</v>
      </c>
      <c r="O56" s="2">
        <f t="shared" si="0"/>
        <v>46</v>
      </c>
      <c r="P56" s="2" t="str">
        <f t="shared" si="1"/>
        <v>FAIL</v>
      </c>
      <c r="Q56" s="2" t="str">
        <f t="shared" si="2"/>
        <v>IV</v>
      </c>
    </row>
    <row r="57" spans="12:17">
      <c r="L57" s="2">
        <f t="shared" si="3"/>
        <v>42</v>
      </c>
      <c r="M57" s="2">
        <v>75</v>
      </c>
      <c r="N57" s="2">
        <v>93</v>
      </c>
      <c r="O57" s="2">
        <f t="shared" si="0"/>
        <v>84</v>
      </c>
      <c r="P57" s="2" t="str">
        <f t="shared" si="1"/>
        <v>PASS</v>
      </c>
      <c r="Q57" s="2" t="str">
        <f t="shared" si="2"/>
        <v>I</v>
      </c>
    </row>
    <row r="58" spans="12:17">
      <c r="L58" s="2">
        <f t="shared" si="3"/>
        <v>43</v>
      </c>
      <c r="M58" s="2">
        <v>25</v>
      </c>
      <c r="N58" s="2">
        <v>29</v>
      </c>
      <c r="O58" s="2">
        <f t="shared" si="0"/>
        <v>27</v>
      </c>
      <c r="P58" s="2" t="str">
        <f t="shared" si="1"/>
        <v>FAIL</v>
      </c>
      <c r="Q58" s="2" t="str">
        <f t="shared" si="2"/>
        <v>IV</v>
      </c>
    </row>
    <row r="59" spans="12:17">
      <c r="L59" s="2">
        <f t="shared" si="3"/>
        <v>44</v>
      </c>
      <c r="M59" s="2">
        <v>52</v>
      </c>
      <c r="N59" s="2">
        <v>92</v>
      </c>
      <c r="O59" s="2">
        <f t="shared" si="0"/>
        <v>72</v>
      </c>
      <c r="P59" s="2" t="str">
        <f t="shared" si="1"/>
        <v>PASS</v>
      </c>
      <c r="Q59" s="2" t="str">
        <f t="shared" si="2"/>
        <v>I</v>
      </c>
    </row>
    <row r="60" spans="12:17">
      <c r="L60" s="2">
        <f t="shared" si="3"/>
        <v>45</v>
      </c>
      <c r="M60" s="2">
        <v>77</v>
      </c>
      <c r="N60" s="2">
        <v>83</v>
      </c>
      <c r="O60" s="2">
        <f t="shared" si="0"/>
        <v>80</v>
      </c>
      <c r="P60" s="2" t="str">
        <f t="shared" si="1"/>
        <v>PASS</v>
      </c>
      <c r="Q60" s="2" t="str">
        <f t="shared" si="2"/>
        <v>I</v>
      </c>
    </row>
    <row r="61" spans="12:17">
      <c r="L61" s="2">
        <f t="shared" si="3"/>
        <v>46</v>
      </c>
      <c r="M61" s="2">
        <v>66</v>
      </c>
      <c r="N61" s="2">
        <v>93</v>
      </c>
      <c r="O61" s="2">
        <f t="shared" si="0"/>
        <v>79.5</v>
      </c>
      <c r="P61" s="2" t="str">
        <f t="shared" si="1"/>
        <v>PASS</v>
      </c>
      <c r="Q61" s="2" t="str">
        <f t="shared" si="2"/>
        <v>I</v>
      </c>
    </row>
    <row r="62" spans="12:17">
      <c r="L62" s="2">
        <f t="shared" si="3"/>
        <v>47</v>
      </c>
      <c r="M62" s="2">
        <v>97</v>
      </c>
      <c r="N62" s="2">
        <v>84</v>
      </c>
      <c r="O62" s="2">
        <f t="shared" si="0"/>
        <v>90.5</v>
      </c>
      <c r="P62" s="2" t="str">
        <f t="shared" si="1"/>
        <v>PASS</v>
      </c>
      <c r="Q62" s="2" t="str">
        <f t="shared" si="2"/>
        <v>I</v>
      </c>
    </row>
    <row r="63" spans="12:17">
      <c r="L63" s="2">
        <f>L62+1</f>
        <v>48</v>
      </c>
      <c r="M63" s="2">
        <v>78</v>
      </c>
      <c r="N63" s="2">
        <v>95</v>
      </c>
      <c r="O63" s="2">
        <f t="shared" si="0"/>
        <v>86.5</v>
      </c>
      <c r="P63" s="2" t="str">
        <f t="shared" si="1"/>
        <v>PASS</v>
      </c>
      <c r="Q63" s="2" t="str">
        <f t="shared" si="2"/>
        <v>I</v>
      </c>
    </row>
    <row r="64" spans="12:17">
      <c r="L64" s="2">
        <f t="shared" si="3"/>
        <v>49</v>
      </c>
      <c r="M64" s="2">
        <v>65</v>
      </c>
      <c r="N64" s="2">
        <v>86</v>
      </c>
      <c r="O64" s="2">
        <f t="shared" si="0"/>
        <v>75.5</v>
      </c>
      <c r="P64" s="2" t="str">
        <f t="shared" si="1"/>
        <v>PASS</v>
      </c>
      <c r="Q64" s="2" t="str">
        <f t="shared" si="2"/>
        <v>I</v>
      </c>
    </row>
    <row r="65" spans="12:17">
      <c r="L65" s="2">
        <f>L64+1</f>
        <v>50</v>
      </c>
      <c r="M65" s="2">
        <v>75</v>
      </c>
      <c r="N65" s="2">
        <v>88</v>
      </c>
      <c r="O65" s="2">
        <f t="shared" si="0"/>
        <v>81.5</v>
      </c>
      <c r="P65" s="2" t="str">
        <f t="shared" si="1"/>
        <v>PASS</v>
      </c>
      <c r="Q65" s="2" t="str">
        <f t="shared" si="2"/>
        <v>I</v>
      </c>
    </row>
    <row r="66" spans="12:17">
      <c r="L66" s="2">
        <f t="shared" si="3"/>
        <v>51</v>
      </c>
      <c r="M66" s="2">
        <v>40</v>
      </c>
      <c r="N66" s="2">
        <v>68</v>
      </c>
      <c r="O66" s="2">
        <f t="shared" si="0"/>
        <v>54</v>
      </c>
      <c r="P66" s="2" t="str">
        <f t="shared" si="1"/>
        <v>PASS</v>
      </c>
      <c r="Q66" s="2" t="str">
        <f t="shared" si="2"/>
        <v>II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09B90E-FBD2-42F1-8CCB-A0D8B4064B6F}">
  <dimension ref="D4:O83"/>
  <sheetViews>
    <sheetView showGridLines="0" showRowColHeaders="0" topLeftCell="B19" workbookViewId="0">
      <selection activeCell="G49" sqref="G49"/>
    </sheetView>
  </sheetViews>
  <sheetFormatPr defaultRowHeight="15"/>
  <cols>
    <col min="2" max="2" width="14.140625" customWidth="1"/>
    <col min="3" max="3" width="9.140625" customWidth="1"/>
    <col min="6" max="6" width="14.7109375" customWidth="1"/>
    <col min="7" max="7" width="17" customWidth="1"/>
    <col min="8" max="8" width="17.85546875" customWidth="1"/>
    <col min="9" max="9" width="15" customWidth="1"/>
    <col min="10" max="10" width="15.85546875" customWidth="1"/>
    <col min="11" max="11" width="14.28515625" customWidth="1"/>
    <col min="12" max="12" width="20.5703125" customWidth="1"/>
    <col min="13" max="13" width="17.7109375" customWidth="1"/>
    <col min="14" max="14" width="16.7109375" customWidth="1"/>
    <col min="15" max="15" width="18.28515625" customWidth="1"/>
  </cols>
  <sheetData>
    <row r="4" spans="4:14" ht="28.5">
      <c r="I4" s="1" t="s">
        <v>53</v>
      </c>
    </row>
    <row r="7" spans="4:14" ht="23.25">
      <c r="D7" s="3" t="s">
        <v>59</v>
      </c>
      <c r="E7" s="3"/>
      <c r="F7" s="3"/>
      <c r="G7" s="3"/>
      <c r="H7" s="3"/>
    </row>
    <row r="10" spans="4:14">
      <c r="K10" s="2" t="s">
        <v>28</v>
      </c>
      <c r="L10" s="2" t="s">
        <v>16</v>
      </c>
      <c r="M10" s="2" t="s">
        <v>17</v>
      </c>
      <c r="N10" s="2" t="s">
        <v>124</v>
      </c>
    </row>
    <row r="11" spans="4:14">
      <c r="K11" s="2">
        <v>2</v>
      </c>
      <c r="L11" s="5" t="s">
        <v>18</v>
      </c>
      <c r="M11" s="2">
        <v>30000</v>
      </c>
      <c r="N11" s="2">
        <v>2</v>
      </c>
    </row>
    <row r="12" spans="4:14">
      <c r="H12" t="s">
        <v>122</v>
      </c>
      <c r="K12" s="2">
        <v>3</v>
      </c>
      <c r="L12" s="6" t="s">
        <v>19</v>
      </c>
      <c r="M12" s="2">
        <v>45000</v>
      </c>
      <c r="N12" s="2">
        <v>3</v>
      </c>
    </row>
    <row r="13" spans="4:14">
      <c r="K13" s="2">
        <v>4</v>
      </c>
      <c r="L13" s="5" t="s">
        <v>20</v>
      </c>
      <c r="M13" s="2">
        <v>24000</v>
      </c>
      <c r="N13" s="2">
        <v>4</v>
      </c>
    </row>
    <row r="14" spans="4:14">
      <c r="H14" s="2" t="s">
        <v>14</v>
      </c>
      <c r="I14" s="2" t="s">
        <v>54</v>
      </c>
      <c r="K14" s="2">
        <v>5</v>
      </c>
      <c r="L14" s="6" t="s">
        <v>21</v>
      </c>
      <c r="M14" s="2">
        <v>58000</v>
      </c>
      <c r="N14" s="2">
        <v>5</v>
      </c>
    </row>
    <row r="15" spans="4:14">
      <c r="H15" s="2" t="s">
        <v>55</v>
      </c>
      <c r="I15" s="4">
        <v>0.05</v>
      </c>
      <c r="K15" s="2">
        <v>6</v>
      </c>
      <c r="L15" s="5" t="s">
        <v>22</v>
      </c>
      <c r="M15" s="2">
        <v>65000</v>
      </c>
      <c r="N15" s="2">
        <v>6</v>
      </c>
    </row>
    <row r="16" spans="4:14">
      <c r="H16" s="2" t="s">
        <v>56</v>
      </c>
      <c r="I16" s="4">
        <v>0.1</v>
      </c>
      <c r="K16" s="2">
        <v>7</v>
      </c>
      <c r="L16" s="6" t="s">
        <v>23</v>
      </c>
      <c r="M16" s="2">
        <v>44000</v>
      </c>
      <c r="N16" s="2">
        <v>7</v>
      </c>
    </row>
    <row r="17" spans="4:14">
      <c r="H17" s="2" t="s">
        <v>57</v>
      </c>
      <c r="I17" s="4">
        <v>0.15</v>
      </c>
      <c r="K17" s="2">
        <v>8</v>
      </c>
      <c r="L17" s="5" t="s">
        <v>24</v>
      </c>
      <c r="M17" s="2">
        <v>36000</v>
      </c>
      <c r="N17" s="2">
        <v>8</v>
      </c>
    </row>
    <row r="18" spans="4:14">
      <c r="K18" s="2">
        <v>9</v>
      </c>
      <c r="L18" s="6" t="s">
        <v>25</v>
      </c>
      <c r="M18" s="2">
        <v>40000</v>
      </c>
      <c r="N18" s="2">
        <v>9</v>
      </c>
    </row>
    <row r="19" spans="4:14">
      <c r="K19" s="2">
        <v>10</v>
      </c>
      <c r="L19" s="5" t="s">
        <v>26</v>
      </c>
      <c r="M19" s="2">
        <v>90000</v>
      </c>
      <c r="N19" s="2">
        <v>10</v>
      </c>
    </row>
    <row r="20" spans="4:14">
      <c r="K20" s="2">
        <v>11</v>
      </c>
      <c r="L20" s="6" t="s">
        <v>27</v>
      </c>
      <c r="M20" s="2">
        <v>15000</v>
      </c>
      <c r="N20" s="2">
        <v>11</v>
      </c>
    </row>
    <row r="27" spans="4:14" ht="28.5">
      <c r="I27" s="1" t="s">
        <v>61</v>
      </c>
    </row>
    <row r="31" spans="4:14" ht="23.25">
      <c r="D31" s="3" t="s">
        <v>60</v>
      </c>
      <c r="E31" s="3" t="s">
        <v>62</v>
      </c>
      <c r="F31" s="3"/>
      <c r="G31" s="3"/>
      <c r="H31" s="3"/>
    </row>
    <row r="33" spans="4:15" ht="18.75">
      <c r="D33" s="16" t="s">
        <v>121</v>
      </c>
      <c r="E33" s="16"/>
      <c r="F33" s="16"/>
      <c r="G33" s="16"/>
      <c r="H33" s="16"/>
    </row>
    <row r="34" spans="4:15" ht="18.75">
      <c r="D34" s="16"/>
      <c r="E34" s="16"/>
      <c r="F34" s="16"/>
      <c r="G34" s="16"/>
      <c r="H34" s="16"/>
      <c r="J34" s="2" t="s">
        <v>28</v>
      </c>
      <c r="K34" s="2" t="s">
        <v>16</v>
      </c>
      <c r="L34" s="2" t="s">
        <v>70</v>
      </c>
      <c r="M34" s="2" t="s">
        <v>71</v>
      </c>
      <c r="N34" s="2" t="s">
        <v>72</v>
      </c>
      <c r="O34" s="2" t="s">
        <v>73</v>
      </c>
    </row>
    <row r="35" spans="4:15">
      <c r="J35" s="2">
        <f>J34+1</f>
        <v>2</v>
      </c>
      <c r="K35" s="2" t="s">
        <v>74</v>
      </c>
      <c r="L35" s="2">
        <v>175000</v>
      </c>
      <c r="M35" s="2">
        <f xml:space="preserve"> IF(L35 &lt;150000, 0,IF(L35&lt;=250000,(L35-150000)*10%,IF(L35&lt;=325000, 10000 + (L35-
250000)*20%,25000+(L35-325000)*30%)))</f>
        <v>2500</v>
      </c>
      <c r="N35" s="2">
        <f>IF(L35&lt;50000,0,M35*3%)</f>
        <v>75</v>
      </c>
      <c r="O35" s="2">
        <f>M35+N35</f>
        <v>2575</v>
      </c>
    </row>
    <row r="36" spans="4:15">
      <c r="J36" s="2">
        <f t="shared" ref="J36:J83" si="0">J35+1</f>
        <v>3</v>
      </c>
      <c r="K36" s="2" t="s">
        <v>98</v>
      </c>
      <c r="L36" s="2">
        <v>220000</v>
      </c>
      <c r="M36" s="2">
        <f t="shared" ref="M36:M83" si="1" xml:space="preserve"> IF(L36 &lt;150000, 0,IF(L36&lt;=250000,(L36-150000)*10%,IF(L36&lt;=325000, 10000 + (L36-
250000)*20%,25000+(L36-325000)*30%)))</f>
        <v>7000</v>
      </c>
      <c r="N36" s="2">
        <f t="shared" ref="N36:N83" si="2">IF(L36&lt;50000,0,M36*3%)</f>
        <v>210</v>
      </c>
      <c r="O36" s="2">
        <f t="shared" ref="O36:O83" si="3">M36+N36</f>
        <v>7210</v>
      </c>
    </row>
    <row r="37" spans="4:15">
      <c r="G37" s="2" t="s">
        <v>63</v>
      </c>
      <c r="H37" s="2" t="s">
        <v>64</v>
      </c>
      <c r="J37" s="2">
        <f t="shared" si="0"/>
        <v>4</v>
      </c>
      <c r="K37" s="2" t="s">
        <v>75</v>
      </c>
      <c r="L37" s="2">
        <v>125000</v>
      </c>
      <c r="M37" s="2">
        <f t="shared" si="1"/>
        <v>0</v>
      </c>
      <c r="N37" s="2">
        <f t="shared" si="2"/>
        <v>0</v>
      </c>
      <c r="O37" s="2">
        <f t="shared" si="3"/>
        <v>0</v>
      </c>
    </row>
    <row r="38" spans="4:15">
      <c r="G38" s="2" t="s">
        <v>65</v>
      </c>
      <c r="H38" s="2" t="s">
        <v>69</v>
      </c>
      <c r="J38" s="2">
        <f t="shared" si="0"/>
        <v>5</v>
      </c>
      <c r="K38" s="2" t="s">
        <v>99</v>
      </c>
      <c r="L38" s="2">
        <v>158000</v>
      </c>
      <c r="M38" s="2">
        <f t="shared" si="1"/>
        <v>800</v>
      </c>
      <c r="N38" s="2">
        <f t="shared" si="2"/>
        <v>24</v>
      </c>
      <c r="O38" s="2">
        <f t="shared" si="3"/>
        <v>824</v>
      </c>
    </row>
    <row r="39" spans="4:15">
      <c r="G39" s="2" t="s">
        <v>66</v>
      </c>
      <c r="H39" s="4">
        <v>0.1</v>
      </c>
      <c r="J39" s="2">
        <f t="shared" si="0"/>
        <v>6</v>
      </c>
      <c r="K39" s="2" t="s">
        <v>76</v>
      </c>
      <c r="L39" s="2">
        <v>279000</v>
      </c>
      <c r="M39" s="2">
        <f t="shared" si="1"/>
        <v>15800</v>
      </c>
      <c r="N39" s="2">
        <f t="shared" si="2"/>
        <v>474</v>
      </c>
      <c r="O39" s="2">
        <f t="shared" si="3"/>
        <v>16274</v>
      </c>
    </row>
    <row r="40" spans="4:15">
      <c r="G40" s="2" t="s">
        <v>67</v>
      </c>
      <c r="H40" s="4">
        <v>0.2</v>
      </c>
      <c r="J40" s="2">
        <f t="shared" si="0"/>
        <v>7</v>
      </c>
      <c r="K40" s="2" t="s">
        <v>100</v>
      </c>
      <c r="L40" s="2">
        <v>250000</v>
      </c>
      <c r="M40" s="2">
        <f t="shared" si="1"/>
        <v>10000</v>
      </c>
      <c r="N40" s="2">
        <f t="shared" si="2"/>
        <v>300</v>
      </c>
      <c r="O40" s="2">
        <f t="shared" si="3"/>
        <v>10300</v>
      </c>
    </row>
    <row r="41" spans="4:15">
      <c r="G41" s="2" t="s">
        <v>68</v>
      </c>
      <c r="H41" s="4">
        <v>0.3</v>
      </c>
      <c r="J41" s="2">
        <f t="shared" si="0"/>
        <v>8</v>
      </c>
      <c r="K41" s="2" t="s">
        <v>77</v>
      </c>
      <c r="L41" s="2">
        <v>180000</v>
      </c>
      <c r="M41" s="2">
        <f t="shared" si="1"/>
        <v>3000</v>
      </c>
      <c r="N41" s="2">
        <f t="shared" si="2"/>
        <v>90</v>
      </c>
      <c r="O41" s="2">
        <f t="shared" si="3"/>
        <v>3090</v>
      </c>
    </row>
    <row r="42" spans="4:15">
      <c r="J42" s="2">
        <f t="shared" si="0"/>
        <v>9</v>
      </c>
      <c r="K42" s="2" t="s">
        <v>101</v>
      </c>
      <c r="L42" s="2">
        <v>180000</v>
      </c>
      <c r="M42" s="2">
        <f t="shared" si="1"/>
        <v>3000</v>
      </c>
      <c r="N42" s="2">
        <f t="shared" si="2"/>
        <v>90</v>
      </c>
      <c r="O42" s="2">
        <f t="shared" si="3"/>
        <v>3090</v>
      </c>
    </row>
    <row r="43" spans="4:15">
      <c r="J43" s="2">
        <f t="shared" si="0"/>
        <v>10</v>
      </c>
      <c r="K43" s="2" t="s">
        <v>78</v>
      </c>
      <c r="L43" s="2">
        <v>670000</v>
      </c>
      <c r="M43" s="2">
        <f t="shared" si="1"/>
        <v>128500</v>
      </c>
      <c r="N43" s="2">
        <f t="shared" si="2"/>
        <v>3855</v>
      </c>
      <c r="O43" s="2">
        <f t="shared" si="3"/>
        <v>132355</v>
      </c>
    </row>
    <row r="44" spans="4:15">
      <c r="J44" s="2">
        <f t="shared" si="0"/>
        <v>11</v>
      </c>
      <c r="K44" s="2" t="s">
        <v>102</v>
      </c>
      <c r="L44" s="2">
        <v>1220000</v>
      </c>
      <c r="M44" s="2">
        <f t="shared" si="1"/>
        <v>293500</v>
      </c>
      <c r="N44" s="2">
        <f t="shared" si="2"/>
        <v>8805</v>
      </c>
      <c r="O44" s="2">
        <f t="shared" si="3"/>
        <v>302305</v>
      </c>
    </row>
    <row r="45" spans="4:15">
      <c r="J45" s="2">
        <f t="shared" si="0"/>
        <v>12</v>
      </c>
      <c r="K45" s="2" t="s">
        <v>79</v>
      </c>
      <c r="L45" s="2">
        <v>30000</v>
      </c>
      <c r="M45" s="2">
        <v>350000</v>
      </c>
      <c r="N45" s="2">
        <f t="shared" si="2"/>
        <v>0</v>
      </c>
      <c r="O45" s="2">
        <f t="shared" si="3"/>
        <v>350000</v>
      </c>
    </row>
    <row r="46" spans="4:15" ht="21">
      <c r="D46" s="7" t="s">
        <v>120</v>
      </c>
      <c r="J46" s="2">
        <f t="shared" si="0"/>
        <v>13</v>
      </c>
      <c r="K46" s="2" t="s">
        <v>103</v>
      </c>
      <c r="L46" s="2">
        <v>800000</v>
      </c>
      <c r="M46" s="2">
        <f t="shared" si="1"/>
        <v>167500</v>
      </c>
      <c r="N46" s="2">
        <f t="shared" si="2"/>
        <v>5025</v>
      </c>
      <c r="O46" s="2">
        <f t="shared" si="3"/>
        <v>172525</v>
      </c>
    </row>
    <row r="47" spans="4:15">
      <c r="J47" s="2">
        <f t="shared" si="0"/>
        <v>14</v>
      </c>
      <c r="K47" s="2" t="s">
        <v>80</v>
      </c>
      <c r="L47" s="2">
        <v>145000</v>
      </c>
      <c r="M47" s="2">
        <f t="shared" si="1"/>
        <v>0</v>
      </c>
      <c r="N47" s="2">
        <f t="shared" si="2"/>
        <v>0</v>
      </c>
      <c r="O47" s="2">
        <f t="shared" si="3"/>
        <v>0</v>
      </c>
    </row>
    <row r="48" spans="4:15" ht="15.75">
      <c r="D48" s="9">
        <v>1</v>
      </c>
      <c r="E48" s="9" t="s">
        <v>123</v>
      </c>
      <c r="F48" s="9"/>
      <c r="J48" s="2">
        <f t="shared" si="0"/>
        <v>15</v>
      </c>
      <c r="K48" s="2" t="s">
        <v>104</v>
      </c>
      <c r="L48" s="2">
        <v>360000</v>
      </c>
      <c r="M48" s="2">
        <f t="shared" si="1"/>
        <v>35500</v>
      </c>
      <c r="N48" s="2">
        <f t="shared" si="2"/>
        <v>1065</v>
      </c>
      <c r="O48" s="2">
        <f t="shared" si="3"/>
        <v>36565</v>
      </c>
    </row>
    <row r="49" spans="10:15">
      <c r="J49" s="2">
        <f t="shared" si="0"/>
        <v>16</v>
      </c>
      <c r="K49" s="2" t="s">
        <v>81</v>
      </c>
      <c r="L49" s="2">
        <f>230000*(4+1)</f>
        <v>1150000</v>
      </c>
      <c r="M49" s="2">
        <f t="shared" si="1"/>
        <v>272500</v>
      </c>
      <c r="N49" s="2">
        <f t="shared" si="2"/>
        <v>8175</v>
      </c>
      <c r="O49" s="2">
        <f t="shared" si="3"/>
        <v>280675</v>
      </c>
    </row>
    <row r="50" spans="10:15">
      <c r="J50" s="2">
        <f t="shared" si="0"/>
        <v>17</v>
      </c>
      <c r="K50" s="2" t="s">
        <v>105</v>
      </c>
      <c r="L50" s="2">
        <v>25000</v>
      </c>
      <c r="M50" s="2">
        <f t="shared" si="1"/>
        <v>0</v>
      </c>
      <c r="N50" s="2">
        <f t="shared" si="2"/>
        <v>0</v>
      </c>
      <c r="O50" s="2">
        <f t="shared" si="3"/>
        <v>0</v>
      </c>
    </row>
    <row r="51" spans="10:15">
      <c r="J51" s="2">
        <f t="shared" si="0"/>
        <v>18</v>
      </c>
      <c r="K51" s="2" t="s">
        <v>82</v>
      </c>
      <c r="L51" s="2">
        <v>240000</v>
      </c>
      <c r="M51" s="2">
        <f t="shared" si="1"/>
        <v>9000</v>
      </c>
      <c r="N51" s="2">
        <f t="shared" si="2"/>
        <v>270</v>
      </c>
      <c r="O51" s="2">
        <f t="shared" si="3"/>
        <v>9270</v>
      </c>
    </row>
    <row r="52" spans="10:15">
      <c r="J52" s="2">
        <f t="shared" si="0"/>
        <v>19</v>
      </c>
      <c r="K52" s="2" t="s">
        <v>106</v>
      </c>
      <c r="L52" s="2">
        <v>184000</v>
      </c>
      <c r="M52" s="2">
        <f t="shared" si="1"/>
        <v>3400</v>
      </c>
      <c r="N52" s="2">
        <f t="shared" si="2"/>
        <v>102</v>
      </c>
      <c r="O52" s="2">
        <f t="shared" si="3"/>
        <v>3502</v>
      </c>
    </row>
    <row r="53" spans="10:15">
      <c r="J53" s="2">
        <f t="shared" si="0"/>
        <v>20</v>
      </c>
      <c r="K53" s="2" t="s">
        <v>83</v>
      </c>
      <c r="L53" s="8">
        <v>100000</v>
      </c>
      <c r="M53" s="2">
        <f t="shared" si="1"/>
        <v>0</v>
      </c>
      <c r="N53" s="2">
        <f t="shared" si="2"/>
        <v>0</v>
      </c>
      <c r="O53" s="2">
        <f t="shared" si="3"/>
        <v>0</v>
      </c>
    </row>
    <row r="54" spans="10:15">
      <c r="J54" s="2">
        <f t="shared" si="0"/>
        <v>21</v>
      </c>
      <c r="K54" s="2" t="s">
        <v>107</v>
      </c>
      <c r="L54" s="8">
        <v>224000</v>
      </c>
      <c r="M54" s="2">
        <f t="shared" si="1"/>
        <v>7400</v>
      </c>
      <c r="N54" s="2">
        <f t="shared" si="2"/>
        <v>222</v>
      </c>
      <c r="O54" s="2">
        <f t="shared" si="3"/>
        <v>7622</v>
      </c>
    </row>
    <row r="55" spans="10:15">
      <c r="J55" s="2">
        <f t="shared" si="0"/>
        <v>22</v>
      </c>
      <c r="K55" s="2" t="s">
        <v>84</v>
      </c>
      <c r="L55" s="8">
        <v>138000</v>
      </c>
      <c r="M55" s="2">
        <f t="shared" si="1"/>
        <v>0</v>
      </c>
      <c r="N55" s="2">
        <f t="shared" si="2"/>
        <v>0</v>
      </c>
      <c r="O55" s="2">
        <f t="shared" si="3"/>
        <v>0</v>
      </c>
    </row>
    <row r="56" spans="10:15">
      <c r="J56" s="2">
        <f t="shared" si="0"/>
        <v>23</v>
      </c>
      <c r="K56" s="2" t="s">
        <v>107</v>
      </c>
      <c r="L56" s="8">
        <v>152000</v>
      </c>
      <c r="M56" s="2">
        <f t="shared" si="1"/>
        <v>200</v>
      </c>
      <c r="N56" s="2">
        <f t="shared" si="2"/>
        <v>6</v>
      </c>
      <c r="O56" s="2">
        <f t="shared" si="3"/>
        <v>206</v>
      </c>
    </row>
    <row r="57" spans="10:15">
      <c r="J57" s="2">
        <f t="shared" si="0"/>
        <v>24</v>
      </c>
      <c r="K57" s="2" t="s">
        <v>85</v>
      </c>
      <c r="L57" s="8">
        <v>260000</v>
      </c>
      <c r="M57" s="2">
        <f t="shared" si="1"/>
        <v>12000</v>
      </c>
      <c r="N57" s="2">
        <f t="shared" si="2"/>
        <v>360</v>
      </c>
      <c r="O57" s="2">
        <f t="shared" si="3"/>
        <v>12360</v>
      </c>
    </row>
    <row r="58" spans="10:15">
      <c r="J58" s="2">
        <f t="shared" si="0"/>
        <v>25</v>
      </c>
      <c r="K58" s="2" t="s">
        <v>108</v>
      </c>
      <c r="L58" s="8">
        <v>80000</v>
      </c>
      <c r="M58" s="2">
        <f t="shared" si="1"/>
        <v>0</v>
      </c>
      <c r="N58" s="2">
        <f t="shared" si="2"/>
        <v>0</v>
      </c>
      <c r="O58" s="2">
        <f t="shared" si="3"/>
        <v>0</v>
      </c>
    </row>
    <row r="59" spans="10:15">
      <c r="J59" s="2">
        <f t="shared" si="0"/>
        <v>26</v>
      </c>
      <c r="K59" s="2" t="s">
        <v>86</v>
      </c>
      <c r="L59" s="8">
        <v>94000</v>
      </c>
      <c r="M59" s="2">
        <f t="shared" si="1"/>
        <v>0</v>
      </c>
      <c r="N59" s="2">
        <f t="shared" si="2"/>
        <v>0</v>
      </c>
      <c r="O59" s="2">
        <f t="shared" si="3"/>
        <v>0</v>
      </c>
    </row>
    <row r="60" spans="10:15">
      <c r="J60" s="2">
        <f t="shared" si="0"/>
        <v>27</v>
      </c>
      <c r="K60" s="2" t="s">
        <v>109</v>
      </c>
      <c r="L60" s="8">
        <v>280000</v>
      </c>
      <c r="M60" s="2">
        <f t="shared" si="1"/>
        <v>16000</v>
      </c>
      <c r="N60" s="2">
        <f t="shared" si="2"/>
        <v>480</v>
      </c>
      <c r="O60" s="2">
        <f t="shared" si="3"/>
        <v>16480</v>
      </c>
    </row>
    <row r="61" spans="10:15">
      <c r="J61" s="2">
        <f t="shared" si="0"/>
        <v>28</v>
      </c>
      <c r="K61" s="2" t="s">
        <v>87</v>
      </c>
      <c r="L61" s="8">
        <v>122000</v>
      </c>
      <c r="M61" s="2">
        <f t="shared" si="1"/>
        <v>0</v>
      </c>
      <c r="N61" s="2">
        <f t="shared" si="2"/>
        <v>0</v>
      </c>
      <c r="O61" s="2">
        <f t="shared" si="3"/>
        <v>0</v>
      </c>
    </row>
    <row r="62" spans="10:15">
      <c r="J62" s="2">
        <f t="shared" si="0"/>
        <v>29</v>
      </c>
      <c r="K62" s="2" t="s">
        <v>110</v>
      </c>
      <c r="L62" s="8">
        <v>136000</v>
      </c>
      <c r="M62" s="2">
        <f t="shared" si="1"/>
        <v>0</v>
      </c>
      <c r="N62" s="2">
        <f t="shared" si="2"/>
        <v>0</v>
      </c>
      <c r="O62" s="2">
        <f t="shared" si="3"/>
        <v>0</v>
      </c>
    </row>
    <row r="63" spans="10:15">
      <c r="J63" s="2">
        <f t="shared" si="0"/>
        <v>30</v>
      </c>
      <c r="K63" s="2" t="s">
        <v>88</v>
      </c>
      <c r="L63" s="8">
        <v>155000</v>
      </c>
      <c r="M63" s="2">
        <f t="shared" si="1"/>
        <v>500</v>
      </c>
      <c r="N63" s="2">
        <f t="shared" si="2"/>
        <v>15</v>
      </c>
      <c r="O63" s="2">
        <f t="shared" si="3"/>
        <v>515</v>
      </c>
    </row>
    <row r="64" spans="10:15">
      <c r="J64" s="2">
        <f t="shared" si="0"/>
        <v>31</v>
      </c>
      <c r="K64" s="2" t="s">
        <v>91</v>
      </c>
      <c r="L64" s="8">
        <v>164000</v>
      </c>
      <c r="M64" s="2">
        <f t="shared" si="1"/>
        <v>1400</v>
      </c>
      <c r="N64" s="2">
        <f t="shared" si="2"/>
        <v>42</v>
      </c>
      <c r="O64" s="2">
        <f t="shared" si="3"/>
        <v>1442</v>
      </c>
    </row>
    <row r="65" spans="10:15">
      <c r="J65" s="2">
        <f t="shared" si="0"/>
        <v>32</v>
      </c>
      <c r="K65" s="2" t="s">
        <v>89</v>
      </c>
      <c r="L65" s="8">
        <v>178000</v>
      </c>
      <c r="M65" s="2">
        <f t="shared" si="1"/>
        <v>2800</v>
      </c>
      <c r="N65" s="2">
        <f t="shared" si="2"/>
        <v>84</v>
      </c>
      <c r="O65" s="2">
        <f t="shared" si="3"/>
        <v>2884</v>
      </c>
    </row>
    <row r="66" spans="10:15">
      <c r="J66" s="2">
        <f t="shared" si="0"/>
        <v>33</v>
      </c>
      <c r="K66" s="2" t="s">
        <v>90</v>
      </c>
      <c r="L66" s="8">
        <v>192000</v>
      </c>
      <c r="M66" s="2">
        <f t="shared" si="1"/>
        <v>4200</v>
      </c>
      <c r="N66" s="2">
        <f t="shared" si="2"/>
        <v>126</v>
      </c>
      <c r="O66" s="2">
        <f t="shared" si="3"/>
        <v>4326</v>
      </c>
    </row>
    <row r="67" spans="10:15">
      <c r="J67" s="2">
        <f t="shared" si="0"/>
        <v>34</v>
      </c>
      <c r="K67" s="2" t="s">
        <v>111</v>
      </c>
      <c r="L67" s="8">
        <v>206000</v>
      </c>
      <c r="M67" s="2">
        <f t="shared" si="1"/>
        <v>5600</v>
      </c>
      <c r="N67" s="2">
        <f t="shared" si="2"/>
        <v>168</v>
      </c>
      <c r="O67" s="2">
        <f t="shared" si="3"/>
        <v>5768</v>
      </c>
    </row>
    <row r="68" spans="10:15">
      <c r="J68" s="2">
        <f t="shared" si="0"/>
        <v>35</v>
      </c>
      <c r="K68" s="2" t="s">
        <v>91</v>
      </c>
      <c r="L68" s="8">
        <v>220000</v>
      </c>
      <c r="M68" s="2">
        <f t="shared" si="1"/>
        <v>7000</v>
      </c>
      <c r="N68" s="2">
        <f t="shared" si="2"/>
        <v>210</v>
      </c>
      <c r="O68" s="2">
        <f t="shared" si="3"/>
        <v>7210</v>
      </c>
    </row>
    <row r="69" spans="10:15">
      <c r="J69" s="2">
        <f t="shared" si="0"/>
        <v>36</v>
      </c>
      <c r="K69" s="2" t="s">
        <v>80</v>
      </c>
      <c r="L69" s="8">
        <v>234000</v>
      </c>
      <c r="M69" s="2">
        <f t="shared" si="1"/>
        <v>8400</v>
      </c>
      <c r="N69" s="2">
        <f t="shared" si="2"/>
        <v>252</v>
      </c>
      <c r="O69" s="2">
        <f t="shared" si="3"/>
        <v>8652</v>
      </c>
    </row>
    <row r="70" spans="10:15">
      <c r="J70" s="2">
        <f t="shared" si="0"/>
        <v>37</v>
      </c>
      <c r="K70" s="2" t="s">
        <v>92</v>
      </c>
      <c r="L70" s="8">
        <v>248000</v>
      </c>
      <c r="M70" s="2">
        <f t="shared" si="1"/>
        <v>9800</v>
      </c>
      <c r="N70" s="2">
        <f t="shared" si="2"/>
        <v>294</v>
      </c>
      <c r="O70" s="2">
        <f t="shared" si="3"/>
        <v>10094</v>
      </c>
    </row>
    <row r="71" spans="10:15">
      <c r="J71" s="2">
        <f t="shared" si="0"/>
        <v>38</v>
      </c>
      <c r="K71" s="2" t="s">
        <v>112</v>
      </c>
      <c r="L71" s="8">
        <v>262000</v>
      </c>
      <c r="M71" s="2">
        <f t="shared" si="1"/>
        <v>12400</v>
      </c>
      <c r="N71" s="2">
        <f t="shared" si="2"/>
        <v>372</v>
      </c>
      <c r="O71" s="2">
        <f t="shared" si="3"/>
        <v>12772</v>
      </c>
    </row>
    <row r="72" spans="10:15">
      <c r="J72" s="2">
        <f t="shared" si="0"/>
        <v>39</v>
      </c>
      <c r="K72" s="2" t="s">
        <v>93</v>
      </c>
      <c r="L72" s="8">
        <v>276000</v>
      </c>
      <c r="M72" s="2">
        <f t="shared" si="1"/>
        <v>15200</v>
      </c>
      <c r="N72" s="2">
        <f t="shared" si="2"/>
        <v>456</v>
      </c>
      <c r="O72" s="2">
        <f t="shared" si="3"/>
        <v>15656</v>
      </c>
    </row>
    <row r="73" spans="10:15">
      <c r="J73" s="2">
        <f t="shared" si="0"/>
        <v>40</v>
      </c>
      <c r="K73" s="2" t="s">
        <v>113</v>
      </c>
      <c r="L73" s="8">
        <v>4000000</v>
      </c>
      <c r="M73" s="2">
        <f t="shared" si="1"/>
        <v>1127500</v>
      </c>
      <c r="N73" s="2">
        <f t="shared" si="2"/>
        <v>33825</v>
      </c>
      <c r="O73" s="2">
        <f t="shared" si="3"/>
        <v>1161325</v>
      </c>
    </row>
    <row r="74" spans="10:15">
      <c r="J74" s="2">
        <f t="shared" si="0"/>
        <v>41</v>
      </c>
      <c r="K74" s="2" t="s">
        <v>94</v>
      </c>
      <c r="L74" s="8">
        <v>190000</v>
      </c>
      <c r="M74" s="2">
        <f xml:space="preserve"> IF(L74 &lt;150000, 0,IF(L74&lt;=250000,(L74-150000)*10%,IF(L74&lt;=325000, 10000 + (L74-
250000)*20%,25000+(L74-325000)*30%)))</f>
        <v>4000</v>
      </c>
      <c r="N74" s="2">
        <f t="shared" si="2"/>
        <v>120</v>
      </c>
      <c r="O74" s="2">
        <f t="shared" si="3"/>
        <v>4120</v>
      </c>
    </row>
    <row r="75" spans="10:15">
      <c r="J75" s="2">
        <f t="shared" si="0"/>
        <v>42</v>
      </c>
      <c r="K75" s="2" t="s">
        <v>114</v>
      </c>
      <c r="L75" s="8">
        <v>165000</v>
      </c>
      <c r="M75" s="2">
        <f t="shared" si="1"/>
        <v>1500</v>
      </c>
      <c r="N75" s="2">
        <f t="shared" si="2"/>
        <v>45</v>
      </c>
      <c r="O75" s="2">
        <f t="shared" si="3"/>
        <v>1545</v>
      </c>
    </row>
    <row r="76" spans="10:15">
      <c r="J76" s="2">
        <f t="shared" si="0"/>
        <v>43</v>
      </c>
      <c r="K76" s="2" t="s">
        <v>95</v>
      </c>
      <c r="L76" s="8">
        <v>170000</v>
      </c>
      <c r="M76" s="2">
        <f t="shared" si="1"/>
        <v>2000</v>
      </c>
      <c r="N76" s="2">
        <f t="shared" si="2"/>
        <v>60</v>
      </c>
      <c r="O76" s="2">
        <f t="shared" si="3"/>
        <v>2060</v>
      </c>
    </row>
    <row r="77" spans="10:15">
      <c r="J77" s="2">
        <f t="shared" si="0"/>
        <v>44</v>
      </c>
      <c r="K77" s="2" t="s">
        <v>115</v>
      </c>
      <c r="L77" s="8">
        <v>175000</v>
      </c>
      <c r="M77" s="2">
        <f t="shared" si="1"/>
        <v>2500</v>
      </c>
      <c r="N77" s="2">
        <f t="shared" si="2"/>
        <v>75</v>
      </c>
      <c r="O77" s="2">
        <f t="shared" si="3"/>
        <v>2575</v>
      </c>
    </row>
    <row r="78" spans="10:15">
      <c r="J78" s="2">
        <f t="shared" si="0"/>
        <v>45</v>
      </c>
      <c r="K78" s="2" t="s">
        <v>96</v>
      </c>
      <c r="L78" s="8">
        <v>180000</v>
      </c>
      <c r="M78" s="2">
        <f t="shared" si="1"/>
        <v>3000</v>
      </c>
      <c r="N78" s="2">
        <f t="shared" si="2"/>
        <v>90</v>
      </c>
      <c r="O78" s="2">
        <f t="shared" si="3"/>
        <v>3090</v>
      </c>
    </row>
    <row r="79" spans="10:15">
      <c r="J79" s="2">
        <f t="shared" si="0"/>
        <v>46</v>
      </c>
      <c r="K79" s="2" t="s">
        <v>116</v>
      </c>
      <c r="L79" s="8">
        <v>185000</v>
      </c>
      <c r="M79" s="2">
        <f t="shared" si="1"/>
        <v>3500</v>
      </c>
      <c r="N79" s="2">
        <f t="shared" si="2"/>
        <v>105</v>
      </c>
      <c r="O79" s="2">
        <f t="shared" si="3"/>
        <v>3605</v>
      </c>
    </row>
    <row r="80" spans="10:15">
      <c r="J80" s="2">
        <f t="shared" si="0"/>
        <v>47</v>
      </c>
      <c r="K80" s="2" t="s">
        <v>97</v>
      </c>
      <c r="L80" s="8">
        <v>190000</v>
      </c>
      <c r="M80" s="2">
        <f t="shared" si="1"/>
        <v>4000</v>
      </c>
      <c r="N80" s="2">
        <f t="shared" si="2"/>
        <v>120</v>
      </c>
      <c r="O80" s="2">
        <f t="shared" si="3"/>
        <v>4120</v>
      </c>
    </row>
    <row r="81" spans="10:15">
      <c r="J81" s="2">
        <f t="shared" si="0"/>
        <v>48</v>
      </c>
      <c r="K81" s="2" t="s">
        <v>117</v>
      </c>
      <c r="L81" s="8">
        <v>195000</v>
      </c>
      <c r="M81" s="2">
        <f t="shared" si="1"/>
        <v>4500</v>
      </c>
      <c r="N81" s="2">
        <f t="shared" si="2"/>
        <v>135</v>
      </c>
      <c r="O81" s="2">
        <f t="shared" si="3"/>
        <v>4635</v>
      </c>
    </row>
    <row r="82" spans="10:15">
      <c r="J82" s="2">
        <f t="shared" si="0"/>
        <v>49</v>
      </c>
      <c r="K82" s="2" t="s">
        <v>118</v>
      </c>
      <c r="L82" s="8">
        <v>45000</v>
      </c>
      <c r="M82" s="2">
        <f t="shared" si="1"/>
        <v>0</v>
      </c>
      <c r="N82" s="2">
        <f t="shared" si="2"/>
        <v>0</v>
      </c>
      <c r="O82" s="2">
        <f t="shared" si="3"/>
        <v>0</v>
      </c>
    </row>
    <row r="83" spans="10:15">
      <c r="J83" s="2">
        <f t="shared" si="0"/>
        <v>50</v>
      </c>
      <c r="K83" s="2" t="s">
        <v>119</v>
      </c>
      <c r="L83" s="8">
        <v>98000</v>
      </c>
      <c r="M83" s="2">
        <f t="shared" si="1"/>
        <v>0</v>
      </c>
      <c r="N83" s="2">
        <f t="shared" si="2"/>
        <v>0</v>
      </c>
      <c r="O83" s="2">
        <f t="shared" si="3"/>
        <v>0</v>
      </c>
    </row>
  </sheetData>
  <phoneticPr fontId="5" type="noConversion"/>
  <pageMargins left="0.7" right="0.7" top="0.75" bottom="0.75" header="0.3" footer="0.3"/>
  <drawing r:id="rId1"/>
  <tableParts count="4"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98479B-3F51-41FF-881E-B8381815F6B8}">
  <dimension ref="A2:T45"/>
  <sheetViews>
    <sheetView showGridLines="0" showRowColHeaders="0" topLeftCell="B1" workbookViewId="0">
      <selection activeCell="B3" sqref="B3"/>
    </sheetView>
  </sheetViews>
  <sheetFormatPr defaultRowHeight="15"/>
  <cols>
    <col min="2" max="2" width="12.140625" customWidth="1"/>
    <col min="4" max="5" width="10.42578125" customWidth="1"/>
    <col min="6" max="7" width="12.7109375" customWidth="1"/>
    <col min="14" max="14" width="13.85546875" customWidth="1"/>
    <col min="15" max="15" width="11.5703125" customWidth="1"/>
    <col min="16" max="16" width="12.7109375" customWidth="1"/>
    <col min="17" max="17" width="13.28515625" customWidth="1"/>
    <col min="18" max="18" width="12.7109375" customWidth="1"/>
    <col min="19" max="19" width="14.28515625" customWidth="1"/>
    <col min="20" max="20" width="13.42578125" customWidth="1"/>
  </cols>
  <sheetData>
    <row r="2" spans="1:20" ht="28.5">
      <c r="K2" s="1" t="s">
        <v>150</v>
      </c>
    </row>
    <row r="4" spans="1:20" ht="21">
      <c r="C4" s="7" t="s">
        <v>268</v>
      </c>
    </row>
    <row r="6" spans="1:20" ht="21">
      <c r="A6" s="10" t="s">
        <v>58</v>
      </c>
      <c r="M6" s="10" t="s">
        <v>152</v>
      </c>
      <c r="N6" s="7" t="s">
        <v>148</v>
      </c>
    </row>
    <row r="7" spans="1:20" ht="21">
      <c r="C7" s="7" t="s">
        <v>151</v>
      </c>
      <c r="D7" s="7"/>
      <c r="E7" s="7"/>
      <c r="F7" s="7"/>
      <c r="G7" s="7"/>
    </row>
    <row r="8" spans="1:20" ht="21.75" thickBot="1">
      <c r="C8" s="7" t="s">
        <v>152</v>
      </c>
      <c r="D8" s="7" t="s">
        <v>153</v>
      </c>
      <c r="E8" s="7"/>
      <c r="F8" s="7"/>
      <c r="G8" s="7"/>
      <c r="O8" s="11" t="s">
        <v>28</v>
      </c>
      <c r="P8" s="11" t="s">
        <v>16</v>
      </c>
      <c r="Q8" s="11" t="s">
        <v>125</v>
      </c>
      <c r="R8" s="11" t="s">
        <v>126</v>
      </c>
      <c r="S8" s="11" t="s">
        <v>127</v>
      </c>
      <c r="T8" s="11" t="s">
        <v>128</v>
      </c>
    </row>
    <row r="9" spans="1:20" ht="21">
      <c r="C9" s="7" t="s">
        <v>154</v>
      </c>
      <c r="D9" s="7" t="s">
        <v>155</v>
      </c>
      <c r="E9" s="7"/>
      <c r="F9" s="7"/>
      <c r="G9" s="7"/>
      <c r="O9" s="2">
        <v>5</v>
      </c>
      <c r="P9" s="2" t="s">
        <v>136</v>
      </c>
      <c r="Q9" s="2" t="s">
        <v>130</v>
      </c>
      <c r="R9" s="2" t="s">
        <v>131</v>
      </c>
      <c r="S9" s="2" t="s">
        <v>147</v>
      </c>
      <c r="T9" s="2">
        <v>500</v>
      </c>
    </row>
    <row r="10" spans="1:20" ht="21">
      <c r="B10" s="7"/>
      <c r="C10" s="7" t="s">
        <v>156</v>
      </c>
      <c r="D10" s="7" t="s">
        <v>157</v>
      </c>
      <c r="E10" s="7"/>
      <c r="F10" s="7"/>
      <c r="G10" s="7"/>
      <c r="O10" s="2">
        <v>9</v>
      </c>
      <c r="P10" s="2" t="s">
        <v>139</v>
      </c>
      <c r="Q10" s="2" t="s">
        <v>130</v>
      </c>
      <c r="R10" s="2" t="s">
        <v>132</v>
      </c>
      <c r="S10" s="2" t="s">
        <v>147</v>
      </c>
      <c r="T10" s="2">
        <v>1000</v>
      </c>
    </row>
    <row r="11" spans="1:20">
      <c r="O11" s="2">
        <v>13</v>
      </c>
      <c r="P11" s="2" t="s">
        <v>143</v>
      </c>
      <c r="Q11" s="2" t="s">
        <v>130</v>
      </c>
      <c r="R11" s="2" t="s">
        <v>131</v>
      </c>
      <c r="S11" s="2" t="s">
        <v>147</v>
      </c>
      <c r="T11" s="2">
        <v>500</v>
      </c>
    </row>
    <row r="14" spans="1:20" hidden="1"/>
    <row r="15" spans="1:20" hidden="1"/>
    <row r="16" spans="1:20" hidden="1"/>
    <row r="17" spans="3:20" hidden="1"/>
    <row r="18" spans="3:20" hidden="1"/>
    <row r="19" spans="3:20" hidden="1"/>
    <row r="20" spans="3:20" hidden="1"/>
    <row r="21" spans="3:20" hidden="1"/>
    <row r="22" spans="3:20" hidden="1"/>
    <row r="23" spans="3:20" hidden="1"/>
    <row r="24" spans="3:20" hidden="1"/>
    <row r="25" spans="3:20" hidden="1"/>
    <row r="26" spans="3:20">
      <c r="C26" s="2" t="s">
        <v>28</v>
      </c>
      <c r="D26" s="2" t="s">
        <v>16</v>
      </c>
      <c r="E26" s="2" t="s">
        <v>125</v>
      </c>
      <c r="F26" s="2" t="s">
        <v>126</v>
      </c>
      <c r="G26" s="2" t="s">
        <v>127</v>
      </c>
      <c r="H26" s="2" t="s">
        <v>128</v>
      </c>
    </row>
    <row r="27" spans="3:20" ht="21">
      <c r="C27" s="2">
        <f>C26+1</f>
        <v>2</v>
      </c>
      <c r="D27" s="2" t="s">
        <v>134</v>
      </c>
      <c r="E27" s="2" t="s">
        <v>129</v>
      </c>
      <c r="F27" s="2" t="s">
        <v>131</v>
      </c>
      <c r="G27" s="2" t="s">
        <v>146</v>
      </c>
      <c r="H27" s="2">
        <v>3000</v>
      </c>
      <c r="M27" s="10" t="s">
        <v>154</v>
      </c>
      <c r="N27" s="7" t="s">
        <v>160</v>
      </c>
      <c r="O27" s="7"/>
    </row>
    <row r="28" spans="3:20">
      <c r="C28" s="2">
        <f t="shared" ref="C28:C41" si="0">C27+1</f>
        <v>3</v>
      </c>
      <c r="D28" s="2" t="s">
        <v>149</v>
      </c>
      <c r="E28" s="2" t="s">
        <v>129</v>
      </c>
      <c r="F28" s="2" t="s">
        <v>132</v>
      </c>
      <c r="G28" s="2" t="s">
        <v>147</v>
      </c>
      <c r="H28" s="2">
        <v>1000</v>
      </c>
    </row>
    <row r="29" spans="3:20">
      <c r="C29" s="2">
        <f t="shared" si="0"/>
        <v>4</v>
      </c>
      <c r="D29" s="2" t="s">
        <v>135</v>
      </c>
      <c r="E29" s="2" t="s">
        <v>129</v>
      </c>
      <c r="F29" s="2" t="s">
        <v>133</v>
      </c>
      <c r="G29" s="2" t="s">
        <v>147</v>
      </c>
      <c r="H29" s="2">
        <v>1000</v>
      </c>
    </row>
    <row r="30" spans="3:20" ht="15.75" thickBot="1">
      <c r="C30" s="2">
        <f t="shared" si="0"/>
        <v>5</v>
      </c>
      <c r="D30" s="2" t="s">
        <v>136</v>
      </c>
      <c r="E30" s="2" t="s">
        <v>130</v>
      </c>
      <c r="F30" s="2" t="s">
        <v>131</v>
      </c>
      <c r="G30" s="2" t="s">
        <v>147</v>
      </c>
      <c r="H30" s="2">
        <v>500</v>
      </c>
      <c r="O30" s="11" t="s">
        <v>28</v>
      </c>
      <c r="P30" s="11" t="s">
        <v>16</v>
      </c>
      <c r="Q30" s="11" t="s">
        <v>125</v>
      </c>
      <c r="R30" s="11" t="s">
        <v>126</v>
      </c>
      <c r="S30" s="11" t="s">
        <v>127</v>
      </c>
      <c r="T30" s="11" t="s">
        <v>128</v>
      </c>
    </row>
    <row r="31" spans="3:20">
      <c r="C31" s="2">
        <f t="shared" si="0"/>
        <v>6</v>
      </c>
      <c r="D31" s="2" t="s">
        <v>137</v>
      </c>
      <c r="E31" s="2" t="s">
        <v>130</v>
      </c>
      <c r="F31" s="2" t="s">
        <v>131</v>
      </c>
      <c r="G31" s="2" t="s">
        <v>146</v>
      </c>
      <c r="H31" s="2">
        <v>3000</v>
      </c>
      <c r="O31" s="2">
        <v>4</v>
      </c>
      <c r="P31" s="2" t="s">
        <v>135</v>
      </c>
      <c r="Q31" s="2" t="s">
        <v>129</v>
      </c>
      <c r="R31" s="2" t="s">
        <v>133</v>
      </c>
      <c r="S31" s="2" t="s">
        <v>147</v>
      </c>
      <c r="T31" s="2">
        <v>1000</v>
      </c>
    </row>
    <row r="32" spans="3:20">
      <c r="C32" s="2">
        <f t="shared" si="0"/>
        <v>7</v>
      </c>
      <c r="D32" s="2" t="s">
        <v>158</v>
      </c>
      <c r="E32" s="2" t="s">
        <v>130</v>
      </c>
      <c r="F32" s="2" t="s">
        <v>133</v>
      </c>
      <c r="G32" s="2" t="s">
        <v>146</v>
      </c>
      <c r="H32" s="2">
        <v>5000</v>
      </c>
      <c r="O32" s="2">
        <v>10</v>
      </c>
      <c r="P32" s="2" t="s">
        <v>140</v>
      </c>
      <c r="Q32" s="2" t="s">
        <v>129</v>
      </c>
      <c r="R32" s="2" t="s">
        <v>133</v>
      </c>
      <c r="S32" s="2" t="s">
        <v>147</v>
      </c>
      <c r="T32" s="2">
        <v>1000</v>
      </c>
    </row>
    <row r="33" spans="3:20">
      <c r="C33" s="2">
        <f t="shared" si="0"/>
        <v>8</v>
      </c>
      <c r="D33" s="2" t="s">
        <v>138</v>
      </c>
      <c r="E33" s="2" t="s">
        <v>130</v>
      </c>
      <c r="F33" s="2" t="s">
        <v>132</v>
      </c>
      <c r="G33" s="2" t="s">
        <v>146</v>
      </c>
      <c r="H33" s="2">
        <v>4000</v>
      </c>
      <c r="O33" s="2">
        <v>11</v>
      </c>
      <c r="P33" s="2" t="s">
        <v>141</v>
      </c>
      <c r="Q33" s="2" t="s">
        <v>129</v>
      </c>
      <c r="R33" s="2" t="s">
        <v>133</v>
      </c>
      <c r="S33" s="2" t="s">
        <v>146</v>
      </c>
      <c r="T33" s="2">
        <v>5000</v>
      </c>
    </row>
    <row r="34" spans="3:20">
      <c r="C34" s="2">
        <f t="shared" si="0"/>
        <v>9</v>
      </c>
      <c r="D34" s="2" t="s">
        <v>139</v>
      </c>
      <c r="E34" s="2" t="s">
        <v>130</v>
      </c>
      <c r="F34" s="2" t="s">
        <v>132</v>
      </c>
      <c r="G34" s="2" t="s">
        <v>147</v>
      </c>
      <c r="H34" s="2">
        <v>1000</v>
      </c>
      <c r="M34" s="2"/>
      <c r="N34" s="2"/>
      <c r="O34" s="2"/>
    </row>
    <row r="35" spans="3:20">
      <c r="C35" s="2">
        <f t="shared" si="0"/>
        <v>10</v>
      </c>
      <c r="D35" s="2" t="s">
        <v>140</v>
      </c>
      <c r="E35" s="2" t="s">
        <v>129</v>
      </c>
      <c r="F35" s="2" t="s">
        <v>133</v>
      </c>
      <c r="G35" s="2" t="s">
        <v>147</v>
      </c>
      <c r="H35" s="2">
        <v>1000</v>
      </c>
    </row>
    <row r="36" spans="3:20">
      <c r="C36" s="2">
        <f t="shared" si="0"/>
        <v>11</v>
      </c>
      <c r="D36" s="2" t="s">
        <v>141</v>
      </c>
      <c r="E36" s="2" t="s">
        <v>129</v>
      </c>
      <c r="F36" s="2" t="s">
        <v>133</v>
      </c>
      <c r="G36" s="2" t="s">
        <v>146</v>
      </c>
      <c r="H36" s="2">
        <v>5000</v>
      </c>
    </row>
    <row r="37" spans="3:20" ht="21">
      <c r="C37" s="2">
        <f t="shared" si="0"/>
        <v>12</v>
      </c>
      <c r="D37" s="2" t="s">
        <v>142</v>
      </c>
      <c r="E37" s="2" t="s">
        <v>130</v>
      </c>
      <c r="F37" s="2" t="s">
        <v>131</v>
      </c>
      <c r="G37" s="2" t="s">
        <v>146</v>
      </c>
      <c r="H37" s="2">
        <v>3000</v>
      </c>
      <c r="M37" s="10" t="s">
        <v>156</v>
      </c>
      <c r="N37" s="7" t="s">
        <v>161</v>
      </c>
      <c r="O37" s="7"/>
      <c r="P37" s="7"/>
      <c r="Q37" s="7"/>
    </row>
    <row r="38" spans="3:20">
      <c r="C38" s="2">
        <f t="shared" si="0"/>
        <v>13</v>
      </c>
      <c r="D38" s="2" t="s">
        <v>143</v>
      </c>
      <c r="E38" s="2" t="s">
        <v>130</v>
      </c>
      <c r="F38" s="2" t="s">
        <v>131</v>
      </c>
      <c r="G38" s="2" t="s">
        <v>147</v>
      </c>
      <c r="H38" s="2">
        <v>500</v>
      </c>
    </row>
    <row r="39" spans="3:20">
      <c r="C39" s="2">
        <f>C38+1</f>
        <v>14</v>
      </c>
      <c r="D39" s="2" t="s">
        <v>144</v>
      </c>
      <c r="E39" s="2" t="s">
        <v>129</v>
      </c>
      <c r="F39" s="2" t="s">
        <v>131</v>
      </c>
      <c r="G39" s="2" t="s">
        <v>147</v>
      </c>
      <c r="H39" s="2">
        <v>500</v>
      </c>
    </row>
    <row r="40" spans="3:20" ht="15.75" thickBot="1">
      <c r="C40" s="2">
        <f t="shared" si="0"/>
        <v>15</v>
      </c>
      <c r="D40" s="2" t="s">
        <v>145</v>
      </c>
      <c r="E40" s="2" t="s">
        <v>130</v>
      </c>
      <c r="F40" s="2" t="s">
        <v>133</v>
      </c>
      <c r="G40" s="2" t="s">
        <v>146</v>
      </c>
      <c r="H40" s="2">
        <v>5000</v>
      </c>
      <c r="O40" s="11" t="s">
        <v>28</v>
      </c>
      <c r="P40" s="11" t="s">
        <v>16</v>
      </c>
      <c r="Q40" s="11" t="s">
        <v>125</v>
      </c>
      <c r="R40" s="11" t="s">
        <v>126</v>
      </c>
      <c r="S40" s="11" t="s">
        <v>127</v>
      </c>
      <c r="T40" s="11" t="s">
        <v>128</v>
      </c>
    </row>
    <row r="41" spans="3:20">
      <c r="C41" s="2">
        <f t="shared" si="0"/>
        <v>16</v>
      </c>
      <c r="D41" s="2" t="s">
        <v>159</v>
      </c>
      <c r="E41" s="2" t="s">
        <v>129</v>
      </c>
      <c r="F41" s="2" t="s">
        <v>132</v>
      </c>
      <c r="G41" s="2" t="s">
        <v>146</v>
      </c>
      <c r="H41" s="2">
        <v>4000</v>
      </c>
      <c r="O41" s="2">
        <v>7</v>
      </c>
      <c r="P41" s="2" t="s">
        <v>158</v>
      </c>
      <c r="Q41" s="2" t="s">
        <v>130</v>
      </c>
      <c r="R41" s="2" t="s">
        <v>133</v>
      </c>
      <c r="S41" s="2" t="s">
        <v>146</v>
      </c>
      <c r="T41" s="2">
        <v>5000</v>
      </c>
    </row>
    <row r="42" spans="3:20">
      <c r="O42" s="2">
        <v>8</v>
      </c>
      <c r="P42" s="2" t="s">
        <v>138</v>
      </c>
      <c r="Q42" s="2" t="s">
        <v>130</v>
      </c>
      <c r="R42" s="2" t="s">
        <v>132</v>
      </c>
      <c r="S42" s="2" t="s">
        <v>146</v>
      </c>
      <c r="T42" s="2">
        <v>4000</v>
      </c>
    </row>
    <row r="43" spans="3:20">
      <c r="O43" s="2">
        <v>11</v>
      </c>
      <c r="P43" s="2" t="s">
        <v>141</v>
      </c>
      <c r="Q43" s="2" t="s">
        <v>129</v>
      </c>
      <c r="R43" s="2" t="s">
        <v>133</v>
      </c>
      <c r="S43" s="2" t="s">
        <v>146</v>
      </c>
      <c r="T43" s="2">
        <v>5000</v>
      </c>
    </row>
    <row r="44" spans="3:20">
      <c r="O44" s="2">
        <v>15</v>
      </c>
      <c r="P44" s="2" t="s">
        <v>145</v>
      </c>
      <c r="Q44" s="2" t="s">
        <v>130</v>
      </c>
      <c r="R44" s="2" t="s">
        <v>133</v>
      </c>
      <c r="S44" s="2" t="s">
        <v>146</v>
      </c>
      <c r="T44" s="2">
        <v>5000</v>
      </c>
    </row>
    <row r="45" spans="3:20">
      <c r="O45" s="2">
        <v>16</v>
      </c>
      <c r="P45" s="2" t="s">
        <v>159</v>
      </c>
      <c r="Q45" s="2" t="s">
        <v>129</v>
      </c>
      <c r="R45" s="2" t="s">
        <v>132</v>
      </c>
      <c r="S45" s="2" t="s">
        <v>146</v>
      </c>
      <c r="T45" s="2">
        <v>4000</v>
      </c>
    </row>
  </sheetData>
  <phoneticPr fontId="5" type="noConversion"/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B9AD3-C07E-43BA-BD7F-55687E6211DA}">
  <dimension ref="A2:I23"/>
  <sheetViews>
    <sheetView showGridLines="0" showRowColHeaders="0" topLeftCell="B6" workbookViewId="0">
      <selection activeCell="P32" sqref="P32"/>
    </sheetView>
  </sheetViews>
  <sheetFormatPr defaultRowHeight="15"/>
  <cols>
    <col min="3" max="3" width="12.7109375" customWidth="1"/>
    <col min="4" max="4" width="12.5703125" customWidth="1"/>
    <col min="5" max="5" width="12.85546875" customWidth="1"/>
    <col min="6" max="6" width="16.42578125" customWidth="1"/>
    <col min="7" max="7" width="16" customWidth="1"/>
    <col min="9" max="9" width="19.42578125" customWidth="1"/>
    <col min="10" max="10" width="15.5703125" customWidth="1"/>
    <col min="11" max="11" width="14.28515625" customWidth="1"/>
    <col min="12" max="12" width="13.7109375" customWidth="1"/>
    <col min="13" max="13" width="10.85546875" customWidth="1"/>
    <col min="14" max="14" width="15.7109375" customWidth="1"/>
  </cols>
  <sheetData>
    <row r="2" spans="1:9" ht="26.25">
      <c r="I2" s="15" t="s">
        <v>174</v>
      </c>
    </row>
    <row r="5" spans="1:9" ht="21">
      <c r="A5" s="10" t="s">
        <v>163</v>
      </c>
      <c r="B5" s="7" t="s">
        <v>162</v>
      </c>
      <c r="C5" s="7"/>
      <c r="D5" s="7"/>
      <c r="E5" s="7"/>
      <c r="F5" s="7"/>
      <c r="G5" s="7"/>
      <c r="H5" s="7"/>
      <c r="I5" s="7"/>
    </row>
    <row r="7" spans="1:9" ht="15.75">
      <c r="A7" s="13" t="s">
        <v>164</v>
      </c>
      <c r="B7" s="14" t="s">
        <v>167</v>
      </c>
      <c r="C7" s="14"/>
      <c r="D7" s="14"/>
      <c r="E7" s="14"/>
    </row>
    <row r="8" spans="1:9" ht="15.75">
      <c r="A8" s="13" t="s">
        <v>165</v>
      </c>
      <c r="B8" s="14" t="s">
        <v>168</v>
      </c>
      <c r="C8" s="14"/>
      <c r="D8" s="14"/>
      <c r="E8" s="14"/>
    </row>
    <row r="9" spans="1:9" ht="15.75">
      <c r="A9" s="13" t="s">
        <v>166</v>
      </c>
      <c r="B9" s="14" t="s">
        <v>169</v>
      </c>
      <c r="C9" s="14"/>
      <c r="D9" s="14"/>
      <c r="E9" s="14"/>
    </row>
    <row r="10" spans="1:9" ht="15.75">
      <c r="A10" s="13" t="s">
        <v>170</v>
      </c>
      <c r="B10" s="14" t="s">
        <v>171</v>
      </c>
      <c r="C10" s="14"/>
      <c r="D10" s="14"/>
      <c r="E10" s="14"/>
    </row>
    <row r="13" spans="1:9">
      <c r="B13" s="2" t="s">
        <v>28</v>
      </c>
      <c r="C13" s="2" t="s">
        <v>16</v>
      </c>
      <c r="D13" s="2" t="s">
        <v>48</v>
      </c>
      <c r="E13" s="2" t="s">
        <v>49</v>
      </c>
      <c r="F13" s="2" t="s">
        <v>172</v>
      </c>
      <c r="G13" s="2" t="s">
        <v>173</v>
      </c>
    </row>
    <row r="14" spans="1:9">
      <c r="B14" s="2">
        <f>B13+1</f>
        <v>2</v>
      </c>
      <c r="C14" s="2" t="s">
        <v>134</v>
      </c>
      <c r="D14" s="2">
        <v>30</v>
      </c>
      <c r="E14" s="2" t="s">
        <v>175</v>
      </c>
      <c r="F14" s="2" t="s">
        <v>176</v>
      </c>
      <c r="G14" s="2">
        <f>Table16[[#This Row],[SUB1]]+Table16[[#This Row],[SUB2]]+Table16[[#This Row],[SUB3]]</f>
        <v>108</v>
      </c>
    </row>
    <row r="15" spans="1:9">
      <c r="B15" s="2">
        <f t="shared" ref="B15:B21" si="0">B14+1</f>
        <v>3</v>
      </c>
      <c r="C15" s="2" t="s">
        <v>177</v>
      </c>
      <c r="D15" s="2">
        <v>40</v>
      </c>
      <c r="E15" s="2">
        <v>35</v>
      </c>
      <c r="F15" s="2">
        <v>45</v>
      </c>
      <c r="G15" s="2">
        <f>Table16[[#This Row],[SUB1]]+Table16[[#This Row],[SUB2]]+Table16[[#This Row],[SUB3]]</f>
        <v>120</v>
      </c>
    </row>
    <row r="16" spans="1:9">
      <c r="B16" s="2">
        <f t="shared" si="0"/>
        <v>4</v>
      </c>
      <c r="C16" s="2" t="s">
        <v>135</v>
      </c>
      <c r="D16" s="2">
        <v>45</v>
      </c>
      <c r="E16" s="2">
        <v>36</v>
      </c>
      <c r="F16" s="2">
        <v>47</v>
      </c>
      <c r="G16" s="2">
        <f>Table16[[#This Row],[SUB1]]+Table16[[#This Row],[SUB2]]+Table16[[#This Row],[SUB3]]</f>
        <v>128</v>
      </c>
    </row>
    <row r="17" spans="2:7">
      <c r="B17" s="2">
        <f t="shared" si="0"/>
        <v>5</v>
      </c>
      <c r="C17" s="2" t="s">
        <v>136</v>
      </c>
      <c r="D17" s="2">
        <v>48</v>
      </c>
      <c r="E17" s="2">
        <v>32</v>
      </c>
      <c r="F17" s="2">
        <v>50</v>
      </c>
      <c r="G17" s="2">
        <f>Table16[[#This Row],[SUB1]]+Table16[[#This Row],[SUB2]]+Table16[[#This Row],[SUB3]]</f>
        <v>130</v>
      </c>
    </row>
    <row r="18" spans="2:7">
      <c r="B18" s="2">
        <f t="shared" si="0"/>
        <v>6</v>
      </c>
      <c r="C18" s="2" t="s">
        <v>137</v>
      </c>
      <c r="D18" s="2">
        <v>35</v>
      </c>
      <c r="E18" s="2">
        <v>32</v>
      </c>
      <c r="F18" s="2">
        <v>43</v>
      </c>
      <c r="G18" s="2">
        <f>Table16[[#This Row],[SUB1]]+Table16[[#This Row],[SUB2]]+Table16[[#This Row],[SUB3]]</f>
        <v>110</v>
      </c>
    </row>
    <row r="19" spans="2:7">
      <c r="B19" s="2">
        <f t="shared" si="0"/>
        <v>7</v>
      </c>
      <c r="C19" s="2" t="s">
        <v>158</v>
      </c>
      <c r="D19" s="2">
        <v>32</v>
      </c>
      <c r="E19" s="2">
        <v>31</v>
      </c>
      <c r="F19" s="2">
        <v>37</v>
      </c>
      <c r="G19" s="2">
        <f>Table16[[#This Row],[SUB1]]+Table16[[#This Row],[SUB2]]+Table16[[#This Row],[SUB3]]</f>
        <v>100</v>
      </c>
    </row>
    <row r="20" spans="2:7">
      <c r="B20" s="2">
        <f t="shared" si="0"/>
        <v>8</v>
      </c>
      <c r="C20" s="2" t="s">
        <v>138</v>
      </c>
      <c r="D20" s="2">
        <v>36</v>
      </c>
      <c r="E20" s="2">
        <v>28</v>
      </c>
      <c r="F20" s="2">
        <v>38</v>
      </c>
      <c r="G20" s="2">
        <f>Table16[[#This Row],[SUB1]]+Table16[[#This Row],[SUB2]]+Table16[[#This Row],[SUB3]]</f>
        <v>102</v>
      </c>
    </row>
    <row r="21" spans="2:7">
      <c r="B21" s="2">
        <f t="shared" si="0"/>
        <v>9</v>
      </c>
      <c r="C21" s="2" t="s">
        <v>139</v>
      </c>
      <c r="D21" s="2">
        <v>23</v>
      </c>
      <c r="E21" s="2">
        <v>25</v>
      </c>
      <c r="F21" s="2">
        <v>40</v>
      </c>
      <c r="G21" s="2">
        <f>Table16[[#This Row],[SUB1]]+Table16[[#This Row],[SUB2]]+Table16[[#This Row],[SUB3]]</f>
        <v>88</v>
      </c>
    </row>
    <row r="22" spans="2:7">
      <c r="B22" s="2">
        <v>10</v>
      </c>
      <c r="C22" s="2" t="s">
        <v>144</v>
      </c>
      <c r="D22" s="2">
        <v>43</v>
      </c>
      <c r="E22" s="2">
        <v>27</v>
      </c>
      <c r="F22" s="2">
        <v>50</v>
      </c>
      <c r="G22" s="2">
        <f>Table16[[#This Row],[SUB1]]+Table16[[#This Row],[SUB2]]+Table16[[#This Row],[SUB3]]</f>
        <v>120</v>
      </c>
    </row>
    <row r="23" spans="2:7">
      <c r="B23" s="2">
        <f>B22+1</f>
        <v>11</v>
      </c>
      <c r="C23" s="12" t="s">
        <v>145</v>
      </c>
      <c r="D23" s="2">
        <v>37</v>
      </c>
      <c r="E23" s="2">
        <v>44</v>
      </c>
      <c r="F23" s="2">
        <v>46</v>
      </c>
      <c r="G23" s="2">
        <f>Table16[[#This Row],[SUB1]]+Table16[[#This Row],[SUB2]]+Table16[[#This Row],[SUB3]]</f>
        <v>127</v>
      </c>
    </row>
  </sheetData>
  <phoneticPr fontId="5" type="noConversion"/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08546-AC7E-4CB6-A775-7AE095B55EA5}">
  <sheetPr>
    <outlinePr summaryBelow="0"/>
  </sheetPr>
  <dimension ref="B1:G17"/>
  <sheetViews>
    <sheetView showGridLines="0" workbookViewId="0">
      <selection activeCell="D19" sqref="D19"/>
    </sheetView>
  </sheetViews>
  <sheetFormatPr defaultRowHeight="15" outlineLevelRow="1" outlineLevelCol="1"/>
  <cols>
    <col min="3" max="3" width="6" bestFit="1" customWidth="1"/>
    <col min="4" max="7" width="35" bestFit="1" customWidth="1" outlineLevel="1"/>
  </cols>
  <sheetData>
    <row r="1" spans="2:7" ht="15.75" thickBot="1"/>
    <row r="2" spans="2:7" ht="15.75">
      <c r="B2" s="20" t="s">
        <v>205</v>
      </c>
      <c r="C2" s="20"/>
      <c r="D2" s="25"/>
      <c r="E2" s="25"/>
      <c r="F2" s="25"/>
      <c r="G2" s="25"/>
    </row>
    <row r="3" spans="2:7" ht="15.75" collapsed="1">
      <c r="B3" s="19"/>
      <c r="C3" s="19"/>
      <c r="D3" s="26" t="s">
        <v>207</v>
      </c>
      <c r="E3" s="26" t="s">
        <v>201</v>
      </c>
      <c r="F3" s="26" t="s">
        <v>203</v>
      </c>
      <c r="G3" s="26" t="s">
        <v>204</v>
      </c>
    </row>
    <row r="4" spans="2:7" hidden="1" outlineLevel="1">
      <c r="B4" s="22"/>
      <c r="C4" s="22"/>
      <c r="D4" s="17"/>
      <c r="E4" s="28" t="s">
        <v>202</v>
      </c>
      <c r="F4" s="28" t="s">
        <v>202</v>
      </c>
      <c r="G4" s="28" t="s">
        <v>202</v>
      </c>
    </row>
    <row r="5" spans="2:7">
      <c r="B5" s="23" t="s">
        <v>206</v>
      </c>
      <c r="C5" s="23"/>
      <c r="D5" s="21"/>
      <c r="E5" s="21"/>
      <c r="F5" s="21"/>
      <c r="G5" s="21"/>
    </row>
    <row r="6" spans="2:7" outlineLevel="1">
      <c r="B6" s="22"/>
      <c r="C6" s="22" t="s">
        <v>193</v>
      </c>
      <c r="D6" s="17">
        <v>60000</v>
      </c>
      <c r="E6" s="27">
        <v>60000</v>
      </c>
      <c r="F6" s="27">
        <v>80000</v>
      </c>
      <c r="G6" s="27">
        <v>60000</v>
      </c>
    </row>
    <row r="7" spans="2:7" outlineLevel="1">
      <c r="B7" s="22"/>
      <c r="C7" s="22" t="s">
        <v>194</v>
      </c>
      <c r="D7" s="17">
        <v>8000</v>
      </c>
      <c r="E7" s="27">
        <v>8000</v>
      </c>
      <c r="F7" s="27">
        <v>9000</v>
      </c>
      <c r="G7" s="27">
        <v>10000</v>
      </c>
    </row>
    <row r="8" spans="2:7" outlineLevel="1">
      <c r="B8" s="22"/>
      <c r="C8" s="22" t="s">
        <v>195</v>
      </c>
      <c r="D8" s="17">
        <v>30000</v>
      </c>
      <c r="E8" s="27">
        <v>30000</v>
      </c>
      <c r="F8" s="27">
        <v>30000</v>
      </c>
      <c r="G8" s="27">
        <v>30000</v>
      </c>
    </row>
    <row r="9" spans="2:7" outlineLevel="1">
      <c r="B9" s="22"/>
      <c r="C9" s="22" t="s">
        <v>196</v>
      </c>
      <c r="D9" s="17">
        <v>6000</v>
      </c>
      <c r="E9" s="27">
        <v>6000</v>
      </c>
      <c r="F9" s="27">
        <v>6000</v>
      </c>
      <c r="G9" s="27">
        <v>7000</v>
      </c>
    </row>
    <row r="10" spans="2:7" outlineLevel="1">
      <c r="B10" s="22"/>
      <c r="C10" s="22" t="s">
        <v>197</v>
      </c>
      <c r="D10" s="17">
        <v>7000</v>
      </c>
      <c r="E10" s="27">
        <v>7000</v>
      </c>
      <c r="F10" s="27">
        <v>8000</v>
      </c>
      <c r="G10" s="27">
        <v>9000</v>
      </c>
    </row>
    <row r="11" spans="2:7" outlineLevel="1">
      <c r="B11" s="22"/>
      <c r="C11" s="22" t="s">
        <v>198</v>
      </c>
      <c r="D11" s="17">
        <v>3000</v>
      </c>
      <c r="E11" s="27">
        <v>3000</v>
      </c>
      <c r="F11" s="27">
        <v>3000</v>
      </c>
      <c r="G11" s="27">
        <v>3000</v>
      </c>
    </row>
    <row r="12" spans="2:7" outlineLevel="1">
      <c r="B12" s="22"/>
      <c r="C12" s="22" t="s">
        <v>199</v>
      </c>
      <c r="D12" s="17">
        <v>5000</v>
      </c>
      <c r="E12" s="27">
        <v>5000</v>
      </c>
      <c r="F12" s="27">
        <v>5000</v>
      </c>
      <c r="G12" s="27">
        <v>5000</v>
      </c>
    </row>
    <row r="13" spans="2:7">
      <c r="B13" s="23" t="s">
        <v>208</v>
      </c>
      <c r="C13" s="23"/>
      <c r="D13" s="21"/>
      <c r="E13" s="21"/>
      <c r="F13" s="21"/>
      <c r="G13" s="21"/>
    </row>
    <row r="14" spans="2:7" ht="15.75" outlineLevel="1" thickBot="1">
      <c r="B14" s="24"/>
      <c r="C14" s="24" t="s">
        <v>200</v>
      </c>
      <c r="D14" s="18">
        <v>119000</v>
      </c>
      <c r="E14" s="18">
        <v>119000</v>
      </c>
      <c r="F14" s="18">
        <v>119000</v>
      </c>
      <c r="G14" s="18">
        <v>119000</v>
      </c>
    </row>
    <row r="15" spans="2:7">
      <c r="B15" t="s">
        <v>209</v>
      </c>
    </row>
    <row r="16" spans="2:7">
      <c r="B16" t="s">
        <v>210</v>
      </c>
    </row>
    <row r="17" spans="2:2">
      <c r="B17" t="s">
        <v>211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F7A53-8E0B-4271-89C2-23BBF3D5BB3C}">
  <dimension ref="A1:G30"/>
  <sheetViews>
    <sheetView showGridLines="0" workbookViewId="0"/>
  </sheetViews>
  <sheetFormatPr defaultRowHeight="15"/>
  <cols>
    <col min="1" max="1" width="2.28515625" customWidth="1"/>
    <col min="2" max="2" width="6.28515625" bestFit="1" customWidth="1"/>
    <col min="3" max="3" width="7.28515625" bestFit="1" customWidth="1"/>
    <col min="4" max="4" width="13.7109375" bestFit="1" customWidth="1"/>
    <col min="5" max="5" width="13.42578125" bestFit="1" customWidth="1"/>
    <col min="6" max="6" width="11.42578125" bestFit="1" customWidth="1"/>
    <col min="7" max="7" width="5.42578125" bestFit="1" customWidth="1"/>
  </cols>
  <sheetData>
    <row r="1" spans="1:5">
      <c r="A1" s="29" t="s">
        <v>220</v>
      </c>
    </row>
    <row r="2" spans="1:5">
      <c r="A2" s="29" t="s">
        <v>221</v>
      </c>
    </row>
    <row r="3" spans="1:5">
      <c r="A3" s="29" t="s">
        <v>222</v>
      </c>
    </row>
    <row r="4" spans="1:5">
      <c r="A4" s="29" t="s">
        <v>223</v>
      </c>
    </row>
    <row r="5" spans="1:5">
      <c r="A5" s="29" t="s">
        <v>224</v>
      </c>
    </row>
    <row r="6" spans="1:5">
      <c r="A6" s="29"/>
      <c r="B6" t="s">
        <v>225</v>
      </c>
    </row>
    <row r="7" spans="1:5">
      <c r="A7" s="29"/>
      <c r="B7" t="s">
        <v>226</v>
      </c>
    </row>
    <row r="8" spans="1:5">
      <c r="A8" s="29"/>
      <c r="B8" t="s">
        <v>227</v>
      </c>
    </row>
    <row r="9" spans="1:5">
      <c r="A9" s="29" t="s">
        <v>228</v>
      </c>
    </row>
    <row r="10" spans="1:5">
      <c r="B10" t="s">
        <v>229</v>
      </c>
    </row>
    <row r="11" spans="1:5">
      <c r="B11" t="s">
        <v>230</v>
      </c>
    </row>
    <row r="12" spans="1:5">
      <c r="B12" t="s">
        <v>231</v>
      </c>
    </row>
    <row r="14" spans="1:5" ht="15.75" thickBot="1">
      <c r="A14" t="s">
        <v>232</v>
      </c>
    </row>
    <row r="15" spans="1:5" ht="15.75" thickBot="1">
      <c r="B15" s="31" t="s">
        <v>233</v>
      </c>
      <c r="C15" s="31" t="s">
        <v>234</v>
      </c>
      <c r="D15" s="31" t="s">
        <v>235</v>
      </c>
      <c r="E15" s="31" t="s">
        <v>236</v>
      </c>
    </row>
    <row r="16" spans="1:5" ht="15.75" thickBot="1">
      <c r="B16" s="30" t="s">
        <v>244</v>
      </c>
      <c r="C16" s="30" t="s">
        <v>216</v>
      </c>
      <c r="D16" s="33">
        <v>13000</v>
      </c>
      <c r="E16" s="33">
        <v>13000</v>
      </c>
    </row>
    <row r="19" spans="1:7" ht="15.75" thickBot="1">
      <c r="A19" t="s">
        <v>237</v>
      </c>
    </row>
    <row r="20" spans="1:7" ht="15.75" thickBot="1">
      <c r="B20" s="31" t="s">
        <v>233</v>
      </c>
      <c r="C20" s="31" t="s">
        <v>234</v>
      </c>
      <c r="D20" s="31" t="s">
        <v>235</v>
      </c>
      <c r="E20" s="31" t="s">
        <v>236</v>
      </c>
      <c r="F20" s="31" t="s">
        <v>238</v>
      </c>
    </row>
    <row r="21" spans="1:7">
      <c r="B21" s="32" t="s">
        <v>245</v>
      </c>
      <c r="C21" s="32" t="s">
        <v>213</v>
      </c>
      <c r="D21" s="34">
        <v>12000</v>
      </c>
      <c r="E21" s="34">
        <v>12000</v>
      </c>
      <c r="F21" s="32" t="s">
        <v>246</v>
      </c>
    </row>
    <row r="22" spans="1:7" ht="15.75" thickBot="1">
      <c r="B22" s="30" t="s">
        <v>247</v>
      </c>
      <c r="C22" s="30" t="s">
        <v>214</v>
      </c>
      <c r="D22" s="33">
        <v>1000</v>
      </c>
      <c r="E22" s="33">
        <v>1000</v>
      </c>
      <c r="F22" s="30" t="s">
        <v>246</v>
      </c>
    </row>
    <row r="25" spans="1:7" ht="15.75" thickBot="1">
      <c r="A25" t="s">
        <v>239</v>
      </c>
    </row>
    <row r="26" spans="1:7" ht="15.75" thickBot="1">
      <c r="B26" s="31" t="s">
        <v>233</v>
      </c>
      <c r="C26" s="31" t="s">
        <v>234</v>
      </c>
      <c r="D26" s="31" t="s">
        <v>240</v>
      </c>
      <c r="E26" s="31" t="s">
        <v>241</v>
      </c>
      <c r="F26" s="31" t="s">
        <v>242</v>
      </c>
      <c r="G26" s="31" t="s">
        <v>243</v>
      </c>
    </row>
    <row r="27" spans="1:7">
      <c r="B27" s="32" t="s">
        <v>245</v>
      </c>
      <c r="C27" s="32" t="s">
        <v>213</v>
      </c>
      <c r="D27" s="34">
        <v>12000</v>
      </c>
      <c r="E27" s="32" t="s">
        <v>248</v>
      </c>
      <c r="F27" s="32" t="s">
        <v>249</v>
      </c>
      <c r="G27" s="32">
        <v>0</v>
      </c>
    </row>
    <row r="28" spans="1:7">
      <c r="B28" s="32" t="s">
        <v>245</v>
      </c>
      <c r="C28" s="32" t="s">
        <v>213</v>
      </c>
      <c r="D28" s="34">
        <v>12000</v>
      </c>
      <c r="E28" s="32" t="s">
        <v>250</v>
      </c>
      <c r="F28" s="32" t="s">
        <v>251</v>
      </c>
      <c r="G28" s="34">
        <v>3000</v>
      </c>
    </row>
    <row r="29" spans="1:7">
      <c r="B29" s="32" t="s">
        <v>247</v>
      </c>
      <c r="C29" s="32" t="s">
        <v>214</v>
      </c>
      <c r="D29" s="34">
        <v>1000</v>
      </c>
      <c r="E29" s="32" t="s">
        <v>252</v>
      </c>
      <c r="F29" s="32" t="s">
        <v>249</v>
      </c>
      <c r="G29" s="32">
        <v>0</v>
      </c>
    </row>
    <row r="30" spans="1:7" ht="15.75" thickBot="1">
      <c r="B30" s="30" t="s">
        <v>247</v>
      </c>
      <c r="C30" s="30" t="s">
        <v>214</v>
      </c>
      <c r="D30" s="33">
        <v>1000</v>
      </c>
      <c r="E30" s="30" t="s">
        <v>253</v>
      </c>
      <c r="F30" s="30" t="s">
        <v>251</v>
      </c>
      <c r="G30" s="33">
        <v>600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</vt:i4>
      </vt:variant>
    </vt:vector>
  </HeadingPairs>
  <TitlesOfParts>
    <vt:vector size="13" baseType="lpstr">
      <vt:lpstr>Sheet1</vt:lpstr>
      <vt:lpstr>Sheet2</vt:lpstr>
      <vt:lpstr>Sheet3</vt:lpstr>
      <vt:lpstr>Sheet4</vt:lpstr>
      <vt:lpstr>Sheet5</vt:lpstr>
      <vt:lpstr>Sheet6</vt:lpstr>
      <vt:lpstr>Sheet7</vt:lpstr>
      <vt:lpstr>Scenario Summary</vt:lpstr>
      <vt:lpstr>Answer Report 1</vt:lpstr>
      <vt:lpstr>Sensitivity Report 1</vt:lpstr>
      <vt:lpstr>Limits Report 1</vt:lpstr>
      <vt:lpstr>Sheet8</vt:lpstr>
      <vt:lpstr>Sheet6!Criteria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Kothamasu V N Prasanna Bhagyasri</dc:creator>
  <cp:lastModifiedBy>Kothamasu V N Prasanna Bhagyasri</cp:lastModifiedBy>
  <dcterms:created xsi:type="dcterms:W3CDTF">2025-07-03T14:33:47Z</dcterms:created>
  <dcterms:modified xsi:type="dcterms:W3CDTF">2025-07-05T15:05:08Z</dcterms:modified>
</cp:coreProperties>
</file>