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https://livewarwickac-my.sharepoint.com/personal/u2070553_live_warwick_ac_uk/Documents/WBS-docs/Teaching/Pricing Analytics/2024/Group Assignment/"/>
    </mc:Choice>
  </mc:AlternateContent>
  <xr:revisionPtr revIDLastSave="4" documentId="8_{67EABBB5-D902-F24F-AEF1-7FB383F73A02}" xr6:coauthVersionLast="47" xr6:coauthVersionMax="47" xr10:uidLastSave="{6125D5A5-1880-3541-A66C-6299CDF00A7D}"/>
  <bookViews>
    <workbookView xWindow="0" yWindow="0" windowWidth="28800" windowHeight="18000" tabRatio="605" xr2:uid="{00000000-000D-0000-FFFF-FFFF00000000}"/>
  </bookViews>
  <sheets>
    <sheet name="WCG Data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7" l="1"/>
  <c r="B3" i="7"/>
  <c r="C9" i="7" s="1"/>
  <c r="C10" i="7" s="1"/>
  <c r="D13" i="7"/>
  <c r="D12" i="7"/>
  <c r="B4" i="7"/>
  <c r="W1" i="7" s="1"/>
  <c r="W11" i="7" s="1"/>
  <c r="H48" i="7"/>
  <c r="H27" i="7"/>
  <c r="H11" i="7"/>
  <c r="D10" i="7"/>
  <c r="H15" i="7"/>
  <c r="W9" i="7"/>
  <c r="T59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26" i="7"/>
  <c r="P27" i="7"/>
  <c r="P19" i="7"/>
  <c r="P20" i="7"/>
  <c r="P21" i="7"/>
  <c r="P22" i="7"/>
  <c r="P23" i="7"/>
  <c r="P24" i="7"/>
  <c r="P25" i="7"/>
  <c r="P26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18" i="7"/>
  <c r="L19" i="7"/>
  <c r="L22" i="7"/>
  <c r="L16" i="7"/>
  <c r="L15" i="7"/>
  <c r="L17" i="7"/>
  <c r="L18" i="7"/>
  <c r="L20" i="7"/>
  <c r="L21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14" i="7"/>
  <c r="H59" i="7"/>
  <c r="H54" i="7"/>
  <c r="H37" i="7"/>
  <c r="H22" i="7"/>
  <c r="H12" i="7"/>
  <c r="H13" i="7"/>
  <c r="H14" i="7"/>
  <c r="H16" i="7"/>
  <c r="H17" i="7"/>
  <c r="H18" i="7"/>
  <c r="H19" i="7"/>
  <c r="H20" i="7"/>
  <c r="H21" i="7"/>
  <c r="H23" i="7"/>
  <c r="H24" i="7"/>
  <c r="H25" i="7"/>
  <c r="H26" i="7"/>
  <c r="H28" i="7"/>
  <c r="H29" i="7"/>
  <c r="H30" i="7"/>
  <c r="H31" i="7"/>
  <c r="H32" i="7"/>
  <c r="H33" i="7"/>
  <c r="H34" i="7"/>
  <c r="H35" i="7"/>
  <c r="H36" i="7"/>
  <c r="H38" i="7"/>
  <c r="H39" i="7"/>
  <c r="H40" i="7"/>
  <c r="H41" i="7"/>
  <c r="H42" i="7"/>
  <c r="H43" i="7"/>
  <c r="H44" i="7"/>
  <c r="H45" i="7"/>
  <c r="H46" i="7"/>
  <c r="H47" i="7"/>
  <c r="H49" i="7"/>
  <c r="H50" i="7"/>
  <c r="H51" i="7"/>
  <c r="H52" i="7"/>
  <c r="H53" i="7"/>
  <c r="H55" i="7"/>
  <c r="H56" i="7"/>
  <c r="H57" i="7"/>
  <c r="H58" i="7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S61" i="7"/>
  <c r="R61" i="7"/>
  <c r="O61" i="7"/>
  <c r="N61" i="7"/>
  <c r="K61" i="7"/>
  <c r="J61" i="7"/>
  <c r="G61" i="7"/>
  <c r="F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1" i="7"/>
  <c r="B10" i="7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W10" i="7" l="1"/>
  <c r="C11" i="7" l="1"/>
  <c r="C12" i="7" l="1"/>
  <c r="C13" i="7" s="1"/>
  <c r="C14" i="7" s="1"/>
  <c r="C15" i="7" s="1"/>
  <c r="C16" i="7" s="1"/>
  <c r="C17" i="7" s="1"/>
  <c r="C18" i="7" l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</calcChain>
</file>

<file path=xl/sharedStrings.xml><?xml version="1.0" encoding="utf-8"?>
<sst xmlns="http://schemas.openxmlformats.org/spreadsheetml/2006/main" count="37" uniqueCount="24">
  <si>
    <t>Lease Revenue</t>
  </si>
  <si>
    <t xml:space="preserve">  Decisions made by WCG 2018</t>
  </si>
  <si>
    <t xml:space="preserve">  Due to return based on decisions prior to week ending 1/7/2018</t>
  </si>
  <si>
    <t>Week End</t>
  </si>
  <si>
    <t>Miscellaneous Data</t>
  </si>
  <si>
    <t>CLOSED FOR HOLIDAY</t>
  </si>
  <si>
    <t>Number of Containers</t>
  </si>
  <si>
    <t>Leases/Container/Yr.</t>
  </si>
  <si>
    <t>Revenue/Container/Yr.</t>
  </si>
  <si>
    <t>£/Day</t>
  </si>
  <si>
    <t>(x£1000)</t>
  </si>
  <si>
    <t>Initial Inventory</t>
  </si>
  <si>
    <t>Total Revenue</t>
  </si>
  <si>
    <t>Num. of Containers</t>
  </si>
  <si>
    <t>Week No</t>
  </si>
  <si>
    <t>#Inventory</t>
  </si>
  <si>
    <t xml:space="preserve">1-Week </t>
  </si>
  <si>
    <t>4-Weeks</t>
  </si>
  <si>
    <t>8-Weeks</t>
  </si>
  <si>
    <t>Demand</t>
  </si>
  <si>
    <t>Accepted</t>
  </si>
  <si>
    <t>Returned</t>
  </si>
  <si>
    <t>16-Weeks</t>
  </si>
  <si>
    <t>Start of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</si>
</sst>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0.0"/>
    <numFmt numFmtId="168" formatCode="&quot;£&quot;#,##0.00"/>
    <numFmt numFmtId="169" formatCode="&quot;£&quot;#,##0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Book Antiqua"/>
      <family val="1"/>
    </font>
    <font>
      <sz val="8"/>
      <name val="Arial"/>
      <family val="2"/>
    </font>
    <font>
      <sz val="11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2" xfId="0" applyFont="1" applyBorder="1" applyAlignment="1">
      <alignment horizontal="center"/>
    </xf>
    <xf numFmtId="164" fontId="0" fillId="0" borderId="1" xfId="1" applyFont="1" applyFill="1" applyBorder="1"/>
    <xf numFmtId="0" fontId="3" fillId="0" borderId="0" xfId="0" applyFont="1"/>
    <xf numFmtId="164" fontId="0" fillId="0" borderId="0" xfId="1" applyFont="1" applyBorder="1"/>
    <xf numFmtId="0" fontId="4" fillId="0" borderId="0" xfId="0" applyFont="1"/>
    <xf numFmtId="165" fontId="4" fillId="0" borderId="0" xfId="1" applyNumberFormat="1" applyFont="1" applyBorder="1"/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166" fontId="4" fillId="0" borderId="0" xfId="2" applyNumberFormat="1" applyFont="1" applyBorder="1"/>
    <xf numFmtId="167" fontId="0" fillId="0" borderId="0" xfId="0" applyNumberFormat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7" fontId="2" fillId="0" borderId="3" xfId="0" applyNumberFormat="1" applyFont="1" applyBorder="1" applyAlignment="1">
      <alignment horizontal="right"/>
    </xf>
    <xf numFmtId="164" fontId="2" fillId="0" borderId="4" xfId="1" applyFont="1" applyBorder="1" applyAlignment="1">
      <alignment horizontal="center"/>
    </xf>
    <xf numFmtId="167" fontId="2" fillId="0" borderId="2" xfId="0" applyNumberFormat="1" applyFont="1" applyBorder="1" applyAlignment="1">
      <alignment horizontal="center"/>
    </xf>
    <xf numFmtId="14" fontId="0" fillId="0" borderId="0" xfId="0" applyNumberFormat="1"/>
    <xf numFmtId="2" fontId="0" fillId="0" borderId="0" xfId="0" applyNumberFormat="1"/>
    <xf numFmtId="167" fontId="2" fillId="0" borderId="2" xfId="0" applyNumberFormat="1" applyFont="1" applyBorder="1" applyAlignment="1">
      <alignment horizontal="right"/>
    </xf>
    <xf numFmtId="164" fontId="2" fillId="0" borderId="1" xfId="1" applyFont="1" applyFill="1" applyBorder="1"/>
    <xf numFmtId="168" fontId="0" fillId="0" borderId="1" xfId="1" applyNumberFormat="1" applyFont="1" applyFill="1" applyBorder="1"/>
    <xf numFmtId="168" fontId="4" fillId="0" borderId="0" xfId="1" applyNumberFormat="1" applyFont="1" applyBorder="1" applyAlignment="1">
      <alignment horizontal="right"/>
    </xf>
    <xf numFmtId="169" fontId="0" fillId="0" borderId="0" xfId="1" applyNumberFormat="1" applyFont="1" applyBorder="1"/>
    <xf numFmtId="169" fontId="4" fillId="0" borderId="0" xfId="1" applyNumberFormat="1" applyFont="1" applyBorder="1"/>
    <xf numFmtId="0" fontId="0" fillId="2" borderId="0" xfId="0" applyFill="1"/>
    <xf numFmtId="0" fontId="0" fillId="2" borderId="0" xfId="1" applyNumberFormat="1" applyFont="1" applyFill="1" applyBorder="1"/>
    <xf numFmtId="0" fontId="3" fillId="2" borderId="5" xfId="0" applyFont="1" applyFill="1" applyBorder="1"/>
    <xf numFmtId="167" fontId="0" fillId="3" borderId="0" xfId="0" applyNumberFormat="1" applyFill="1"/>
    <xf numFmtId="0" fontId="0" fillId="3" borderId="5" xfId="0" applyFill="1" applyBorder="1"/>
    <xf numFmtId="0" fontId="1" fillId="0" borderId="0" xfId="0" applyFont="1"/>
    <xf numFmtId="167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7" fontId="1" fillId="0" borderId="0" xfId="0" applyNumberFormat="1" applyFont="1" applyAlignment="1">
      <alignment horizontal="left"/>
    </xf>
    <xf numFmtId="0" fontId="0" fillId="0" borderId="7" xfId="0" applyBorder="1"/>
    <xf numFmtId="0" fontId="2" fillId="0" borderId="3" xfId="0" applyFont="1" applyBorder="1" applyAlignment="1">
      <alignment horizontal="center"/>
    </xf>
    <xf numFmtId="0" fontId="0" fillId="0" borderId="6" xfId="0" applyBorder="1"/>
    <xf numFmtId="0" fontId="0" fillId="3" borderId="6" xfId="0" applyFill="1" applyBorder="1"/>
    <xf numFmtId="0" fontId="6" fillId="0" borderId="0" xfId="0" applyFont="1"/>
    <xf numFmtId="0" fontId="7" fillId="0" borderId="0" xfId="0" applyFont="1"/>
    <xf numFmtId="0" fontId="0" fillId="0" borderId="0" xfId="1" applyNumberFormat="1" applyFont="1" applyFill="1" applyBorder="1"/>
    <xf numFmtId="164" fontId="2" fillId="0" borderId="1" xfId="1" applyFont="1" applyBorder="1" applyAlignment="1">
      <alignment horizontal="center"/>
    </xf>
    <xf numFmtId="164" fontId="2" fillId="0" borderId="0" xfId="1" applyFont="1" applyBorder="1" applyAlignment="1">
      <alignment horizontal="center"/>
    </xf>
    <xf numFmtId="164" fontId="2" fillId="0" borderId="6" xfId="1" applyFont="1" applyBorder="1" applyAlignment="1">
      <alignment horizontal="center"/>
    </xf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1"/>
  <sheetViews>
    <sheetView tabSelected="1" zoomScale="150" zoomScaleNormal="150" workbookViewId="0">
      <selection activeCell="E1" sqref="E1:E1048576"/>
    </sheetView>
  </sheetViews>
  <sheetFormatPr baseColWidth="10" defaultColWidth="11.5" defaultRowHeight="13" x14ac:dyDescent="0.15"/>
  <cols>
    <col min="1" max="1" width="14.5" customWidth="1"/>
    <col min="2" max="2" width="7.5" customWidth="1"/>
    <col min="3" max="3" width="10.6640625" customWidth="1"/>
    <col min="4" max="4" width="6" customWidth="1"/>
    <col min="5" max="5" width="10.33203125" customWidth="1"/>
    <col min="6" max="6" width="8.5" customWidth="1"/>
    <col min="7" max="7" width="9.33203125" customWidth="1"/>
    <col min="8" max="8" width="8.5" customWidth="1"/>
    <col min="9" max="9" width="8.33203125" customWidth="1"/>
    <col min="10" max="10" width="8" customWidth="1"/>
    <col min="11" max="11" width="9.33203125" customWidth="1"/>
    <col min="12" max="12" width="8.83203125" customWidth="1"/>
    <col min="13" max="14" width="8.5" customWidth="1"/>
    <col min="15" max="15" width="9.6640625" customWidth="1"/>
    <col min="16" max="16" width="9.1640625" customWidth="1"/>
    <col min="17" max="17" width="8.6640625" customWidth="1"/>
    <col min="18" max="18" width="9.1640625" customWidth="1"/>
    <col min="19" max="19" width="10.5" customWidth="1"/>
    <col min="20" max="20" width="10" customWidth="1"/>
    <col min="22" max="22" width="21.6640625" bestFit="1" customWidth="1"/>
  </cols>
  <sheetData>
    <row r="1" spans="1:26" ht="15" x14ac:dyDescent="0.2">
      <c r="C1" s="10"/>
      <c r="D1" s="10"/>
      <c r="F1" s="11"/>
      <c r="G1" s="18"/>
      <c r="I1" s="11"/>
      <c r="K1" s="18"/>
      <c r="M1" s="11"/>
      <c r="O1" s="18"/>
      <c r="Q1" s="11"/>
      <c r="S1" s="18"/>
      <c r="U1" s="11"/>
      <c r="V1" s="38" t="s">
        <v>0</v>
      </c>
      <c r="W1" s="24">
        <f>B4</f>
        <v>675.83179999999993</v>
      </c>
      <c r="X1" s="9"/>
    </row>
    <row r="2" spans="1:26" ht="15" x14ac:dyDescent="0.2">
      <c r="A2" s="32" t="s">
        <v>13</v>
      </c>
      <c r="B2" s="12">
        <v>300</v>
      </c>
      <c r="F2" s="27"/>
      <c r="G2" s="3" t="s">
        <v>1</v>
      </c>
      <c r="H2" s="4"/>
      <c r="L2" s="4"/>
      <c r="O2" s="18"/>
      <c r="Q2" s="11"/>
      <c r="S2" s="18"/>
      <c r="U2" s="11"/>
      <c r="V2" s="5"/>
      <c r="W2" s="6"/>
      <c r="X2" s="9"/>
    </row>
    <row r="3" spans="1:26" ht="15" x14ac:dyDescent="0.2">
      <c r="A3" s="33" t="s">
        <v>11</v>
      </c>
      <c r="B3" s="10">
        <f>B2-H10-SUM(L10:L13)-SUM(P10:P17)-SUM(T10:T25)</f>
        <v>77</v>
      </c>
      <c r="H3" s="4"/>
      <c r="L3" s="4"/>
      <c r="O3" s="18"/>
      <c r="Q3" s="11"/>
      <c r="S3" s="18"/>
      <c r="U3" s="11"/>
      <c r="V3" s="5"/>
      <c r="W3" s="6"/>
      <c r="X3" s="9"/>
    </row>
    <row r="4" spans="1:26" ht="15" x14ac:dyDescent="0.2">
      <c r="A4" s="30" t="s">
        <v>12</v>
      </c>
      <c r="B4" s="23">
        <f>7*(SUMPRODUCT(E10:E59,G10:G59)+4*SUMPRODUCT(I10:I59,K10:K59)+8*SUMPRODUCT(M10:M59,O10:O59)+16*SUMPRODUCT(Q10:Q59,S10:S59))/1000</f>
        <v>675.83179999999993</v>
      </c>
      <c r="C4" s="10"/>
      <c r="D4" s="10"/>
      <c r="F4" s="29"/>
      <c r="G4" s="3" t="s">
        <v>2</v>
      </c>
      <c r="H4" s="4"/>
      <c r="L4" s="4"/>
      <c r="O4" s="18"/>
      <c r="Q4" s="11"/>
      <c r="S4" s="18"/>
      <c r="U4" s="11"/>
      <c r="V4" s="6"/>
      <c r="W4" s="6"/>
      <c r="X4" s="6"/>
    </row>
    <row r="5" spans="1:26" ht="15" x14ac:dyDescent="0.2">
      <c r="A5" s="30" t="s">
        <v>10</v>
      </c>
      <c r="C5" s="10"/>
      <c r="D5" s="10"/>
      <c r="F5" s="11"/>
      <c r="G5" s="18"/>
      <c r="I5" s="11"/>
      <c r="K5" s="18"/>
      <c r="M5" s="11"/>
      <c r="O5" s="18"/>
      <c r="Q5" s="11"/>
      <c r="S5" s="18"/>
      <c r="U5" s="11"/>
      <c r="V5" s="6"/>
      <c r="W5" s="6"/>
      <c r="X5" s="6"/>
    </row>
    <row r="6" spans="1:26" ht="15" x14ac:dyDescent="0.2">
      <c r="B6" s="13"/>
      <c r="F6" s="11"/>
      <c r="G6" s="18"/>
      <c r="I6" s="11"/>
      <c r="K6" s="18"/>
      <c r="M6" s="11"/>
      <c r="O6" s="18"/>
      <c r="Q6" s="11"/>
      <c r="S6" s="18"/>
      <c r="U6" s="11"/>
      <c r="X6" s="5"/>
      <c r="Y6" s="5"/>
      <c r="Z6" s="5"/>
    </row>
    <row r="7" spans="1:26" x14ac:dyDescent="0.15">
      <c r="C7" s="31" t="s">
        <v>23</v>
      </c>
      <c r="D7" s="10"/>
      <c r="E7" s="41" t="s">
        <v>16</v>
      </c>
      <c r="F7" s="42"/>
      <c r="G7" s="42"/>
      <c r="H7" s="43"/>
      <c r="I7" s="41" t="s">
        <v>17</v>
      </c>
      <c r="J7" s="42"/>
      <c r="K7" s="42"/>
      <c r="L7" s="43"/>
      <c r="M7" s="41" t="s">
        <v>18</v>
      </c>
      <c r="N7" s="42"/>
      <c r="O7" s="42"/>
      <c r="P7" s="43"/>
      <c r="Q7" s="41" t="s">
        <v>22</v>
      </c>
      <c r="R7" s="42"/>
      <c r="S7" s="42"/>
      <c r="T7" s="43"/>
    </row>
    <row r="8" spans="1:26" ht="14" x14ac:dyDescent="0.2">
      <c r="A8" s="1" t="s">
        <v>3</v>
      </c>
      <c r="B8" s="1" t="s">
        <v>14</v>
      </c>
      <c r="C8" s="14" t="s">
        <v>15</v>
      </c>
      <c r="D8" s="19"/>
      <c r="E8" s="15" t="s">
        <v>9</v>
      </c>
      <c r="F8" s="1" t="s">
        <v>19</v>
      </c>
      <c r="G8" s="16" t="s">
        <v>20</v>
      </c>
      <c r="H8" s="1" t="s">
        <v>21</v>
      </c>
      <c r="I8" s="15" t="s">
        <v>9</v>
      </c>
      <c r="J8" s="1" t="s">
        <v>19</v>
      </c>
      <c r="K8" s="16" t="s">
        <v>20</v>
      </c>
      <c r="L8" s="1" t="s">
        <v>21</v>
      </c>
      <c r="M8" s="15" t="s">
        <v>9</v>
      </c>
      <c r="N8" s="1" t="s">
        <v>19</v>
      </c>
      <c r="O8" s="16" t="s">
        <v>20</v>
      </c>
      <c r="P8" s="1" t="s">
        <v>21</v>
      </c>
      <c r="Q8" s="15" t="s">
        <v>9</v>
      </c>
      <c r="R8" s="1" t="s">
        <v>19</v>
      </c>
      <c r="S8" s="16" t="s">
        <v>20</v>
      </c>
      <c r="T8" s="35" t="s">
        <v>21</v>
      </c>
      <c r="V8" s="39" t="s">
        <v>4</v>
      </c>
    </row>
    <row r="9" spans="1:26" ht="15" x14ac:dyDescent="0.2">
      <c r="A9" s="17">
        <v>43107</v>
      </c>
      <c r="B9">
        <v>1</v>
      </c>
      <c r="C9" s="10">
        <f>B3</f>
        <v>77</v>
      </c>
      <c r="D9" s="10"/>
      <c r="E9" s="20" t="s">
        <v>5</v>
      </c>
      <c r="G9" s="11"/>
      <c r="I9" s="2"/>
      <c r="M9" s="2"/>
      <c r="P9" s="34"/>
      <c r="Q9" s="2"/>
      <c r="T9" s="36"/>
      <c r="V9" s="38" t="s">
        <v>6</v>
      </c>
      <c r="W9" s="7">
        <f>B2</f>
        <v>300</v>
      </c>
    </row>
    <row r="10" spans="1:26" ht="15" x14ac:dyDescent="0.2">
      <c r="A10" s="17">
        <f>A9+7</f>
        <v>43114</v>
      </c>
      <c r="B10">
        <f>B9+1</f>
        <v>2</v>
      </c>
      <c r="C10" s="10">
        <f>C9-G9-K9-O9-S9+H10+L10+P10+T10</f>
        <v>102</v>
      </c>
      <c r="D10" s="10">
        <f t="shared" ref="D10:D41" si="0">SUM(G10+K10+O10+S10)</f>
        <v>26</v>
      </c>
      <c r="E10" s="21">
        <v>6</v>
      </c>
      <c r="F10">
        <v>6</v>
      </c>
      <c r="G10" s="25">
        <v>6</v>
      </c>
      <c r="H10" s="28">
        <v>1</v>
      </c>
      <c r="I10" s="21">
        <v>5.4</v>
      </c>
      <c r="J10">
        <v>4</v>
      </c>
      <c r="K10" s="25">
        <v>4</v>
      </c>
      <c r="L10" s="28">
        <v>10</v>
      </c>
      <c r="M10" s="21">
        <v>5.0999999999999996</v>
      </c>
      <c r="N10">
        <v>10</v>
      </c>
      <c r="O10" s="26">
        <v>10</v>
      </c>
      <c r="P10" s="28">
        <v>10</v>
      </c>
      <c r="Q10" s="21">
        <v>4.8000000000000007</v>
      </c>
      <c r="R10">
        <v>6</v>
      </c>
      <c r="S10" s="25">
        <v>6</v>
      </c>
      <c r="T10" s="37">
        <v>4</v>
      </c>
      <c r="V10" s="38" t="s">
        <v>7</v>
      </c>
      <c r="W10" s="8">
        <f>(G61+K61+O61+S61)/W9</f>
        <v>5.6833333333333336</v>
      </c>
    </row>
    <row r="11" spans="1:26" ht="15" x14ac:dyDescent="0.2">
      <c r="A11" s="17">
        <f t="shared" ref="A11:A60" si="1">A10+7</f>
        <v>43121</v>
      </c>
      <c r="B11">
        <f t="shared" ref="B11:B60" si="2">B10+1</f>
        <v>3</v>
      </c>
      <c r="C11" s="10">
        <f>C10-G10-K10-O10-S10+H11+L11+P11+T11</f>
        <v>101</v>
      </c>
      <c r="D11" s="10">
        <f t="shared" si="0"/>
        <v>35</v>
      </c>
      <c r="E11" s="21">
        <v>9</v>
      </c>
      <c r="F11">
        <v>10</v>
      </c>
      <c r="G11" s="25">
        <v>10</v>
      </c>
      <c r="H11" s="11">
        <f>G10</f>
        <v>6</v>
      </c>
      <c r="I11" s="21">
        <v>8.1</v>
      </c>
      <c r="J11">
        <v>8</v>
      </c>
      <c r="K11" s="25">
        <v>8</v>
      </c>
      <c r="L11" s="28">
        <v>8</v>
      </c>
      <c r="M11" s="21">
        <v>7.6499999999999995</v>
      </c>
      <c r="N11">
        <v>8</v>
      </c>
      <c r="O11" s="26">
        <v>8</v>
      </c>
      <c r="P11" s="28">
        <v>6</v>
      </c>
      <c r="Q11" s="21">
        <v>7.2</v>
      </c>
      <c r="R11">
        <v>9</v>
      </c>
      <c r="S11" s="25">
        <v>9</v>
      </c>
      <c r="T11" s="37">
        <v>5</v>
      </c>
      <c r="V11" s="38" t="s">
        <v>8</v>
      </c>
      <c r="W11" s="22">
        <f>W1/B2*1000</f>
        <v>2252.7726666666667</v>
      </c>
    </row>
    <row r="12" spans="1:26" x14ac:dyDescent="0.15">
      <c r="A12" s="17">
        <f t="shared" si="1"/>
        <v>43128</v>
      </c>
      <c r="B12">
        <f t="shared" si="2"/>
        <v>4</v>
      </c>
      <c r="C12" s="10">
        <f>C11-G11-K11-O11-S11+H12+L12+P12+T12</f>
        <v>95</v>
      </c>
      <c r="D12" s="10">
        <f t="shared" si="0"/>
        <v>31</v>
      </c>
      <c r="E12" s="21">
        <v>8.5</v>
      </c>
      <c r="F12">
        <v>8</v>
      </c>
      <c r="G12" s="25">
        <v>8</v>
      </c>
      <c r="H12" s="11">
        <f t="shared" ref="H12:H42" si="3">G11</f>
        <v>10</v>
      </c>
      <c r="I12" s="21">
        <v>7.65</v>
      </c>
      <c r="J12">
        <v>9</v>
      </c>
      <c r="K12" s="25">
        <v>9</v>
      </c>
      <c r="L12" s="28">
        <v>9</v>
      </c>
      <c r="M12" s="21">
        <v>7.2249999999999996</v>
      </c>
      <c r="N12">
        <v>7</v>
      </c>
      <c r="O12" s="26">
        <v>7</v>
      </c>
      <c r="P12" s="28">
        <v>8</v>
      </c>
      <c r="Q12" s="21">
        <v>6.8000000000000007</v>
      </c>
      <c r="R12">
        <v>7</v>
      </c>
      <c r="S12" s="25">
        <v>7</v>
      </c>
      <c r="T12" s="37">
        <v>2</v>
      </c>
    </row>
    <row r="13" spans="1:26" x14ac:dyDescent="0.15">
      <c r="A13" s="17">
        <f t="shared" si="1"/>
        <v>43135</v>
      </c>
      <c r="B13">
        <f t="shared" si="2"/>
        <v>5</v>
      </c>
      <c r="C13" s="10">
        <f>C12-G12-K12-O12-S12+H13+L13+P13+T13</f>
        <v>97</v>
      </c>
      <c r="D13" s="10">
        <f t="shared" si="0"/>
        <v>36</v>
      </c>
      <c r="E13" s="21">
        <v>7.5</v>
      </c>
      <c r="F13">
        <v>7</v>
      </c>
      <c r="G13" s="25">
        <v>7</v>
      </c>
      <c r="H13" s="11">
        <f t="shared" si="3"/>
        <v>8</v>
      </c>
      <c r="I13" s="21">
        <v>6.75</v>
      </c>
      <c r="J13">
        <v>10</v>
      </c>
      <c r="K13" s="25">
        <v>10</v>
      </c>
      <c r="L13" s="28">
        <v>12</v>
      </c>
      <c r="M13" s="21">
        <v>6.375</v>
      </c>
      <c r="N13">
        <v>6</v>
      </c>
      <c r="O13" s="26">
        <v>6</v>
      </c>
      <c r="P13" s="28">
        <v>7</v>
      </c>
      <c r="Q13" s="21">
        <v>6</v>
      </c>
      <c r="R13">
        <v>13</v>
      </c>
      <c r="S13" s="25">
        <v>13</v>
      </c>
      <c r="T13" s="37">
        <v>6</v>
      </c>
    </row>
    <row r="14" spans="1:26" x14ac:dyDescent="0.15">
      <c r="A14" s="17">
        <f t="shared" si="1"/>
        <v>43142</v>
      </c>
      <c r="B14">
        <f t="shared" si="2"/>
        <v>6</v>
      </c>
      <c r="C14" s="10">
        <f>C13-G13-K13-O13-S13+H14+L14+P14+T14</f>
        <v>91</v>
      </c>
      <c r="D14" s="10">
        <f t="shared" si="0"/>
        <v>34</v>
      </c>
      <c r="E14" s="21">
        <v>8</v>
      </c>
      <c r="F14">
        <v>10</v>
      </c>
      <c r="G14" s="25">
        <v>10</v>
      </c>
      <c r="H14" s="11">
        <f t="shared" si="3"/>
        <v>7</v>
      </c>
      <c r="I14" s="21">
        <v>7.2</v>
      </c>
      <c r="J14">
        <v>6</v>
      </c>
      <c r="K14" s="25">
        <v>6</v>
      </c>
      <c r="L14" s="11">
        <f t="shared" ref="L14:L59" si="4">K10</f>
        <v>4</v>
      </c>
      <c r="M14" s="21">
        <v>6.8</v>
      </c>
      <c r="N14">
        <v>6</v>
      </c>
      <c r="O14" s="26">
        <v>6</v>
      </c>
      <c r="P14" s="28">
        <v>9</v>
      </c>
      <c r="Q14" s="21">
        <v>6.4</v>
      </c>
      <c r="R14">
        <v>12</v>
      </c>
      <c r="S14" s="25">
        <v>12</v>
      </c>
      <c r="T14" s="37">
        <v>10</v>
      </c>
    </row>
    <row r="15" spans="1:26" x14ac:dyDescent="0.15">
      <c r="A15" s="17">
        <f t="shared" si="1"/>
        <v>43149</v>
      </c>
      <c r="B15">
        <f t="shared" si="2"/>
        <v>7</v>
      </c>
      <c r="C15" s="10">
        <f>C14-G14-K14-O14-S14+H15+L15+P15+T15</f>
        <v>90</v>
      </c>
      <c r="D15" s="10">
        <f t="shared" si="0"/>
        <v>30</v>
      </c>
      <c r="E15" s="21">
        <v>7.5</v>
      </c>
      <c r="F15">
        <v>6</v>
      </c>
      <c r="G15" s="25">
        <v>6</v>
      </c>
      <c r="H15" s="11">
        <f t="shared" si="3"/>
        <v>10</v>
      </c>
      <c r="I15" s="21">
        <v>6.75</v>
      </c>
      <c r="J15">
        <v>12</v>
      </c>
      <c r="K15" s="25">
        <v>12</v>
      </c>
      <c r="L15" s="11">
        <f t="shared" si="4"/>
        <v>8</v>
      </c>
      <c r="M15" s="21">
        <v>6.375</v>
      </c>
      <c r="N15">
        <v>6</v>
      </c>
      <c r="O15" s="26">
        <v>4</v>
      </c>
      <c r="P15" s="28">
        <v>10</v>
      </c>
      <c r="Q15" s="21">
        <v>6</v>
      </c>
      <c r="R15">
        <v>8</v>
      </c>
      <c r="S15" s="25">
        <v>8</v>
      </c>
      <c r="T15" s="37">
        <v>5</v>
      </c>
    </row>
    <row r="16" spans="1:26" x14ac:dyDescent="0.15">
      <c r="A16" s="17">
        <f t="shared" si="1"/>
        <v>43156</v>
      </c>
      <c r="B16">
        <f t="shared" si="2"/>
        <v>8</v>
      </c>
      <c r="C16" s="10">
        <f>C15-G15-K15-O15-S15+H16+L16+P16+T16</f>
        <v>92</v>
      </c>
      <c r="D16" s="10">
        <f t="shared" si="0"/>
        <v>20</v>
      </c>
      <c r="E16" s="21">
        <v>6.5</v>
      </c>
      <c r="F16">
        <v>5</v>
      </c>
      <c r="G16" s="25">
        <v>5</v>
      </c>
      <c r="H16" s="11">
        <f t="shared" si="3"/>
        <v>6</v>
      </c>
      <c r="I16" s="21">
        <v>5.8500000000000005</v>
      </c>
      <c r="J16">
        <v>5</v>
      </c>
      <c r="K16" s="25">
        <v>5</v>
      </c>
      <c r="L16" s="11">
        <f t="shared" si="4"/>
        <v>9</v>
      </c>
      <c r="M16" s="21">
        <v>5.5249999999999995</v>
      </c>
      <c r="N16">
        <v>6</v>
      </c>
      <c r="O16" s="26">
        <v>4</v>
      </c>
      <c r="P16" s="28">
        <v>7</v>
      </c>
      <c r="Q16" s="21">
        <v>5.2</v>
      </c>
      <c r="R16">
        <v>6</v>
      </c>
      <c r="S16" s="25">
        <v>6</v>
      </c>
      <c r="T16" s="37">
        <v>10</v>
      </c>
    </row>
    <row r="17" spans="1:20" x14ac:dyDescent="0.15">
      <c r="A17" s="17">
        <f t="shared" si="1"/>
        <v>43163</v>
      </c>
      <c r="B17">
        <f t="shared" si="2"/>
        <v>9</v>
      </c>
      <c r="C17" s="10">
        <f>C16-G16-K16-O16-S16+H17+L17+P17+T17</f>
        <v>98</v>
      </c>
      <c r="D17" s="10">
        <f t="shared" si="0"/>
        <v>35</v>
      </c>
      <c r="E17" s="21">
        <v>9</v>
      </c>
      <c r="F17">
        <v>7</v>
      </c>
      <c r="G17" s="25">
        <v>7</v>
      </c>
      <c r="H17" s="11">
        <f t="shared" si="3"/>
        <v>5</v>
      </c>
      <c r="I17" s="21">
        <v>8.1</v>
      </c>
      <c r="J17">
        <v>11</v>
      </c>
      <c r="K17" s="25">
        <v>6</v>
      </c>
      <c r="L17" s="11">
        <f t="shared" si="4"/>
        <v>10</v>
      </c>
      <c r="M17" s="21">
        <v>7.6499999999999995</v>
      </c>
      <c r="N17">
        <v>12</v>
      </c>
      <c r="O17" s="26">
        <v>11</v>
      </c>
      <c r="P17" s="28">
        <v>3</v>
      </c>
      <c r="Q17" s="21">
        <v>7.2</v>
      </c>
      <c r="R17">
        <v>11</v>
      </c>
      <c r="S17" s="25">
        <v>11</v>
      </c>
      <c r="T17" s="37">
        <v>8</v>
      </c>
    </row>
    <row r="18" spans="1:20" x14ac:dyDescent="0.15">
      <c r="A18" s="17">
        <f t="shared" si="1"/>
        <v>43170</v>
      </c>
      <c r="B18">
        <f t="shared" si="2"/>
        <v>10</v>
      </c>
      <c r="C18" s="10">
        <f>C17-G17-K17-O17-S17+H18+L18+P18+T18</f>
        <v>92</v>
      </c>
      <c r="D18" s="10">
        <f t="shared" si="0"/>
        <v>33</v>
      </c>
      <c r="E18" s="21">
        <v>5</v>
      </c>
      <c r="F18">
        <v>10</v>
      </c>
      <c r="G18" s="25">
        <v>10</v>
      </c>
      <c r="H18" s="11">
        <f t="shared" si="3"/>
        <v>7</v>
      </c>
      <c r="I18" s="21">
        <v>4.5</v>
      </c>
      <c r="J18">
        <v>8</v>
      </c>
      <c r="K18" s="25">
        <v>7</v>
      </c>
      <c r="L18" s="11">
        <f t="shared" si="4"/>
        <v>6</v>
      </c>
      <c r="M18" s="21">
        <v>4.25</v>
      </c>
      <c r="N18">
        <v>10</v>
      </c>
      <c r="O18" s="26">
        <v>6</v>
      </c>
      <c r="P18" s="11">
        <f t="shared" ref="P18:P59" si="5">O10</f>
        <v>10</v>
      </c>
      <c r="Q18" s="21">
        <v>4</v>
      </c>
      <c r="R18">
        <v>12</v>
      </c>
      <c r="S18" s="25">
        <v>10</v>
      </c>
      <c r="T18" s="37">
        <v>6</v>
      </c>
    </row>
    <row r="19" spans="1:20" x14ac:dyDescent="0.15">
      <c r="A19" s="17">
        <f t="shared" si="1"/>
        <v>43177</v>
      </c>
      <c r="B19">
        <f t="shared" si="2"/>
        <v>11</v>
      </c>
      <c r="C19" s="10">
        <f>C18-G18-K18-O18-S18+H19+L19+P19+T19</f>
        <v>98</v>
      </c>
      <c r="D19" s="10">
        <f t="shared" si="0"/>
        <v>31</v>
      </c>
      <c r="E19" s="21">
        <v>5</v>
      </c>
      <c r="F19">
        <v>6</v>
      </c>
      <c r="G19" s="25">
        <v>6</v>
      </c>
      <c r="H19" s="11">
        <f t="shared" si="3"/>
        <v>10</v>
      </c>
      <c r="I19" s="21">
        <v>4.5</v>
      </c>
      <c r="J19">
        <v>13</v>
      </c>
      <c r="K19" s="25">
        <v>11</v>
      </c>
      <c r="L19" s="11">
        <f t="shared" si="4"/>
        <v>12</v>
      </c>
      <c r="M19" s="21">
        <v>4.25</v>
      </c>
      <c r="N19">
        <v>7</v>
      </c>
      <c r="O19" s="26">
        <v>7</v>
      </c>
      <c r="P19" s="11">
        <f t="shared" si="5"/>
        <v>8</v>
      </c>
      <c r="Q19" s="21">
        <v>4</v>
      </c>
      <c r="R19">
        <v>8</v>
      </c>
      <c r="S19" s="25">
        <v>7</v>
      </c>
      <c r="T19" s="37">
        <v>9</v>
      </c>
    </row>
    <row r="20" spans="1:20" x14ac:dyDescent="0.15">
      <c r="A20" s="17">
        <f t="shared" si="1"/>
        <v>43184</v>
      </c>
      <c r="B20">
        <f t="shared" si="2"/>
        <v>12</v>
      </c>
      <c r="C20" s="10">
        <f>C19-G19-K19-O19-S19+H20+L20+P20+T20</f>
        <v>97</v>
      </c>
      <c r="D20" s="10">
        <f t="shared" si="0"/>
        <v>35</v>
      </c>
      <c r="E20" s="21">
        <v>6.5</v>
      </c>
      <c r="F20">
        <v>8</v>
      </c>
      <c r="G20" s="25">
        <v>8</v>
      </c>
      <c r="H20" s="11">
        <f t="shared" si="3"/>
        <v>6</v>
      </c>
      <c r="I20" s="21">
        <v>5.8500000000000005</v>
      </c>
      <c r="J20">
        <v>10</v>
      </c>
      <c r="K20" s="25">
        <v>8</v>
      </c>
      <c r="L20" s="11">
        <f t="shared" si="4"/>
        <v>5</v>
      </c>
      <c r="M20" s="21">
        <v>5.5249999999999995</v>
      </c>
      <c r="N20">
        <v>10</v>
      </c>
      <c r="O20" s="26">
        <v>10</v>
      </c>
      <c r="P20" s="11">
        <f t="shared" si="5"/>
        <v>7</v>
      </c>
      <c r="Q20" s="21">
        <v>5.2</v>
      </c>
      <c r="R20">
        <v>11</v>
      </c>
      <c r="S20" s="25">
        <v>9</v>
      </c>
      <c r="T20" s="37">
        <v>12</v>
      </c>
    </row>
    <row r="21" spans="1:20" x14ac:dyDescent="0.15">
      <c r="A21" s="17">
        <f t="shared" si="1"/>
        <v>43191</v>
      </c>
      <c r="B21">
        <f t="shared" si="2"/>
        <v>13</v>
      </c>
      <c r="C21" s="10">
        <f>C20-G20-K20-O20-S20+H21+L21+P21+T21</f>
        <v>92</v>
      </c>
      <c r="D21" s="10">
        <f t="shared" si="0"/>
        <v>24</v>
      </c>
      <c r="E21" s="21">
        <v>9</v>
      </c>
      <c r="F21">
        <v>6</v>
      </c>
      <c r="G21" s="25">
        <v>6</v>
      </c>
      <c r="H21" s="11">
        <f t="shared" si="3"/>
        <v>8</v>
      </c>
      <c r="I21" s="21">
        <v>8.1</v>
      </c>
      <c r="J21">
        <v>5</v>
      </c>
      <c r="K21" s="25">
        <v>5</v>
      </c>
      <c r="L21" s="11">
        <f t="shared" si="4"/>
        <v>6</v>
      </c>
      <c r="M21" s="21">
        <v>7.6499999999999995</v>
      </c>
      <c r="N21">
        <v>6</v>
      </c>
      <c r="O21" s="26">
        <v>6</v>
      </c>
      <c r="P21" s="11">
        <f t="shared" si="5"/>
        <v>6</v>
      </c>
      <c r="Q21" s="21">
        <v>7.2</v>
      </c>
      <c r="R21">
        <v>7</v>
      </c>
      <c r="S21" s="25">
        <v>7</v>
      </c>
      <c r="T21" s="37">
        <v>10</v>
      </c>
    </row>
    <row r="22" spans="1:20" x14ac:dyDescent="0.15">
      <c r="A22" s="17">
        <f t="shared" si="1"/>
        <v>43198</v>
      </c>
      <c r="B22">
        <f t="shared" si="2"/>
        <v>14</v>
      </c>
      <c r="C22" s="10">
        <f>C21-G21-K21-O21-S21+H22+L22+P22+T22</f>
        <v>96</v>
      </c>
      <c r="D22" s="10">
        <f t="shared" si="0"/>
        <v>42</v>
      </c>
      <c r="E22" s="21">
        <v>5</v>
      </c>
      <c r="F22">
        <v>12</v>
      </c>
      <c r="G22" s="25">
        <v>10</v>
      </c>
      <c r="H22" s="11">
        <f t="shared" si="3"/>
        <v>6</v>
      </c>
      <c r="I22" s="21">
        <v>4.5</v>
      </c>
      <c r="J22">
        <v>10</v>
      </c>
      <c r="K22" s="25">
        <v>10</v>
      </c>
      <c r="L22" s="11">
        <f t="shared" si="4"/>
        <v>7</v>
      </c>
      <c r="M22" s="21">
        <v>4.25</v>
      </c>
      <c r="N22">
        <v>10</v>
      </c>
      <c r="O22" s="26">
        <v>9</v>
      </c>
      <c r="P22" s="11">
        <f t="shared" si="5"/>
        <v>6</v>
      </c>
      <c r="Q22" s="21">
        <v>4</v>
      </c>
      <c r="R22">
        <v>13</v>
      </c>
      <c r="S22" s="25">
        <v>13</v>
      </c>
      <c r="T22" s="37">
        <v>9</v>
      </c>
    </row>
    <row r="23" spans="1:20" x14ac:dyDescent="0.15">
      <c r="A23" s="17">
        <f t="shared" si="1"/>
        <v>43205</v>
      </c>
      <c r="B23">
        <f t="shared" si="2"/>
        <v>15</v>
      </c>
      <c r="C23" s="10">
        <f>C22-G22-K22-O22-S22+H23+L23+P23+T23</f>
        <v>87</v>
      </c>
      <c r="D23" s="10">
        <f t="shared" si="0"/>
        <v>28</v>
      </c>
      <c r="E23" s="21">
        <v>9</v>
      </c>
      <c r="F23">
        <v>6</v>
      </c>
      <c r="G23" s="25">
        <v>6</v>
      </c>
      <c r="H23" s="11">
        <f t="shared" si="3"/>
        <v>10</v>
      </c>
      <c r="I23" s="21">
        <v>8.1</v>
      </c>
      <c r="J23">
        <v>5</v>
      </c>
      <c r="K23" s="25">
        <v>5</v>
      </c>
      <c r="L23" s="11">
        <f t="shared" si="4"/>
        <v>11</v>
      </c>
      <c r="M23" s="21">
        <v>7.6499999999999995</v>
      </c>
      <c r="N23">
        <v>6</v>
      </c>
      <c r="O23" s="26">
        <v>6</v>
      </c>
      <c r="P23" s="11">
        <f t="shared" si="5"/>
        <v>4</v>
      </c>
      <c r="Q23" s="21">
        <v>7.2</v>
      </c>
      <c r="R23">
        <v>11</v>
      </c>
      <c r="S23" s="25">
        <v>11</v>
      </c>
      <c r="T23" s="37">
        <v>8</v>
      </c>
    </row>
    <row r="24" spans="1:20" x14ac:dyDescent="0.15">
      <c r="A24" s="17">
        <f t="shared" si="1"/>
        <v>43212</v>
      </c>
      <c r="B24">
        <f t="shared" si="2"/>
        <v>16</v>
      </c>
      <c r="C24" s="10">
        <f>C23-G23-K23-O23-S23+H24+L24+P24+T24</f>
        <v>87</v>
      </c>
      <c r="D24" s="10">
        <f t="shared" si="0"/>
        <v>32</v>
      </c>
      <c r="E24" s="21">
        <v>6.5</v>
      </c>
      <c r="F24">
        <v>9</v>
      </c>
      <c r="G24" s="25">
        <v>9</v>
      </c>
      <c r="H24" s="11">
        <f t="shared" si="3"/>
        <v>6</v>
      </c>
      <c r="I24" s="21">
        <v>5.8500000000000005</v>
      </c>
      <c r="J24">
        <v>6</v>
      </c>
      <c r="K24" s="25">
        <v>6</v>
      </c>
      <c r="L24" s="11">
        <f t="shared" si="4"/>
        <v>8</v>
      </c>
      <c r="M24" s="21">
        <v>5.5249999999999995</v>
      </c>
      <c r="N24">
        <v>8</v>
      </c>
      <c r="O24" s="26">
        <v>8</v>
      </c>
      <c r="P24" s="11">
        <f t="shared" si="5"/>
        <v>4</v>
      </c>
      <c r="Q24" s="21">
        <v>5.2</v>
      </c>
      <c r="R24">
        <v>9</v>
      </c>
      <c r="S24" s="25">
        <v>9</v>
      </c>
      <c r="T24" s="37">
        <v>10</v>
      </c>
    </row>
    <row r="25" spans="1:20" x14ac:dyDescent="0.15">
      <c r="A25" s="17">
        <f t="shared" si="1"/>
        <v>43219</v>
      </c>
      <c r="B25">
        <f t="shared" si="2"/>
        <v>17</v>
      </c>
      <c r="C25" s="10">
        <f>C24-G24-K24-O24-S24+H25+L25+P25+T25</f>
        <v>89</v>
      </c>
      <c r="D25" s="10">
        <f t="shared" si="0"/>
        <v>49</v>
      </c>
      <c r="E25" s="21">
        <v>5.5</v>
      </c>
      <c r="F25">
        <v>16</v>
      </c>
      <c r="G25" s="25">
        <v>16</v>
      </c>
      <c r="H25" s="11">
        <f t="shared" si="3"/>
        <v>9</v>
      </c>
      <c r="I25" s="21">
        <v>4.95</v>
      </c>
      <c r="J25">
        <v>10</v>
      </c>
      <c r="K25" s="25">
        <v>10</v>
      </c>
      <c r="L25" s="11">
        <f t="shared" si="4"/>
        <v>5</v>
      </c>
      <c r="M25" s="21">
        <v>4.6749999999999998</v>
      </c>
      <c r="N25">
        <v>12</v>
      </c>
      <c r="O25" s="26">
        <v>10</v>
      </c>
      <c r="P25" s="11">
        <f t="shared" si="5"/>
        <v>11</v>
      </c>
      <c r="Q25" s="21">
        <v>4.4000000000000004</v>
      </c>
      <c r="R25">
        <v>15</v>
      </c>
      <c r="S25" s="25">
        <v>13</v>
      </c>
      <c r="T25" s="37">
        <v>9</v>
      </c>
    </row>
    <row r="26" spans="1:20" x14ac:dyDescent="0.15">
      <c r="A26" s="17">
        <f t="shared" si="1"/>
        <v>43226</v>
      </c>
      <c r="B26">
        <f t="shared" si="2"/>
        <v>18</v>
      </c>
      <c r="C26" s="10">
        <f>C25-G25-K25-O25-S25+H26+L26+P26+T26</f>
        <v>78</v>
      </c>
      <c r="D26" s="10">
        <f t="shared" si="0"/>
        <v>34</v>
      </c>
      <c r="E26" s="21">
        <v>7</v>
      </c>
      <c r="F26">
        <v>7</v>
      </c>
      <c r="G26" s="25">
        <v>7</v>
      </c>
      <c r="H26" s="11">
        <f t="shared" si="3"/>
        <v>16</v>
      </c>
      <c r="I26" s="21">
        <v>6.3</v>
      </c>
      <c r="J26">
        <v>9</v>
      </c>
      <c r="K26" s="25">
        <v>9</v>
      </c>
      <c r="L26" s="11">
        <f t="shared" si="4"/>
        <v>10</v>
      </c>
      <c r="M26" s="21">
        <v>5.95</v>
      </c>
      <c r="N26">
        <v>10</v>
      </c>
      <c r="O26" s="26">
        <v>10</v>
      </c>
      <c r="P26" s="11">
        <f t="shared" si="5"/>
        <v>6</v>
      </c>
      <c r="Q26" s="21">
        <v>5.6000000000000005</v>
      </c>
      <c r="R26">
        <v>9</v>
      </c>
      <c r="S26" s="25">
        <v>8</v>
      </c>
      <c r="T26" s="36">
        <f t="shared" ref="T26:T59" si="6">S10</f>
        <v>6</v>
      </c>
    </row>
    <row r="27" spans="1:20" x14ac:dyDescent="0.15">
      <c r="A27" s="17">
        <f t="shared" si="1"/>
        <v>43233</v>
      </c>
      <c r="B27">
        <f t="shared" si="2"/>
        <v>19</v>
      </c>
      <c r="C27" s="10">
        <f>C26-G26-K26-O26-S26+H27+L27+P27+T27</f>
        <v>72</v>
      </c>
      <c r="D27" s="10">
        <f t="shared" si="0"/>
        <v>40</v>
      </c>
      <c r="E27" s="21">
        <v>9</v>
      </c>
      <c r="F27">
        <v>11</v>
      </c>
      <c r="G27" s="25">
        <v>11</v>
      </c>
      <c r="H27" s="11">
        <f>G26</f>
        <v>7</v>
      </c>
      <c r="I27" s="21">
        <v>8.1</v>
      </c>
      <c r="J27">
        <v>13</v>
      </c>
      <c r="K27" s="25">
        <v>11</v>
      </c>
      <c r="L27" s="11">
        <f t="shared" si="4"/>
        <v>5</v>
      </c>
      <c r="M27" s="21">
        <v>7.6499999999999995</v>
      </c>
      <c r="N27">
        <v>10</v>
      </c>
      <c r="O27" s="26">
        <v>10</v>
      </c>
      <c r="P27" s="11">
        <f t="shared" si="5"/>
        <v>7</v>
      </c>
      <c r="Q27" s="21">
        <v>7.2</v>
      </c>
      <c r="R27">
        <v>10</v>
      </c>
      <c r="S27" s="25">
        <v>8</v>
      </c>
      <c r="T27" s="36">
        <f t="shared" si="6"/>
        <v>9</v>
      </c>
    </row>
    <row r="28" spans="1:20" x14ac:dyDescent="0.15">
      <c r="A28" s="17">
        <f t="shared" si="1"/>
        <v>43240</v>
      </c>
      <c r="B28">
        <f t="shared" si="2"/>
        <v>20</v>
      </c>
      <c r="C28" s="10">
        <f>C27-G27-K27-O27-S27+H28+L28+P28+T28</f>
        <v>66</v>
      </c>
      <c r="D28" s="10">
        <f t="shared" si="0"/>
        <v>34</v>
      </c>
      <c r="E28" s="21">
        <v>10</v>
      </c>
      <c r="F28">
        <v>9</v>
      </c>
      <c r="G28" s="25">
        <v>9</v>
      </c>
      <c r="H28" s="11">
        <f t="shared" si="3"/>
        <v>11</v>
      </c>
      <c r="I28" s="21">
        <v>9</v>
      </c>
      <c r="J28">
        <v>10</v>
      </c>
      <c r="K28" s="25">
        <v>9</v>
      </c>
      <c r="L28" s="11">
        <f t="shared" si="4"/>
        <v>6</v>
      </c>
      <c r="M28" s="21">
        <v>8.5</v>
      </c>
      <c r="N28">
        <v>10</v>
      </c>
      <c r="O28" s="26">
        <v>10</v>
      </c>
      <c r="P28" s="11">
        <f t="shared" si="5"/>
        <v>10</v>
      </c>
      <c r="Q28" s="21">
        <v>8</v>
      </c>
      <c r="R28">
        <v>7</v>
      </c>
      <c r="S28" s="25">
        <v>6</v>
      </c>
      <c r="T28" s="36">
        <f t="shared" si="6"/>
        <v>7</v>
      </c>
    </row>
    <row r="29" spans="1:20" x14ac:dyDescent="0.15">
      <c r="A29" s="17">
        <f t="shared" si="1"/>
        <v>43247</v>
      </c>
      <c r="B29">
        <f t="shared" si="2"/>
        <v>21</v>
      </c>
      <c r="C29" s="10">
        <f>C28-G28-K28-O28-S28+H29+L29+P29+T29</f>
        <v>70</v>
      </c>
      <c r="D29" s="10">
        <f t="shared" si="0"/>
        <v>32</v>
      </c>
      <c r="E29" s="21">
        <v>11.5</v>
      </c>
      <c r="F29">
        <v>12</v>
      </c>
      <c r="G29" s="25">
        <v>10</v>
      </c>
      <c r="H29" s="11">
        <f t="shared" si="3"/>
        <v>9</v>
      </c>
      <c r="I29" s="21">
        <v>10.35</v>
      </c>
      <c r="J29">
        <v>13</v>
      </c>
      <c r="K29" s="25">
        <v>11</v>
      </c>
      <c r="L29" s="11">
        <f t="shared" si="4"/>
        <v>10</v>
      </c>
      <c r="M29" s="21">
        <v>9.7750000000000004</v>
      </c>
      <c r="N29">
        <v>5</v>
      </c>
      <c r="O29" s="26">
        <v>5</v>
      </c>
      <c r="P29" s="11">
        <f t="shared" si="5"/>
        <v>6</v>
      </c>
      <c r="Q29" s="21">
        <v>9.2000000000000011</v>
      </c>
      <c r="R29">
        <v>7</v>
      </c>
      <c r="S29" s="25">
        <v>6</v>
      </c>
      <c r="T29" s="36">
        <f t="shared" si="6"/>
        <v>13</v>
      </c>
    </row>
    <row r="30" spans="1:20" x14ac:dyDescent="0.15">
      <c r="A30" s="17">
        <f t="shared" si="1"/>
        <v>43254</v>
      </c>
      <c r="B30">
        <f t="shared" si="2"/>
        <v>22</v>
      </c>
      <c r="C30" s="10">
        <f>C29-G29-K29-O29-S29+H30+L30+P30+T30</f>
        <v>78</v>
      </c>
      <c r="D30" s="10">
        <f t="shared" si="0"/>
        <v>28</v>
      </c>
      <c r="E30" s="21">
        <v>12</v>
      </c>
      <c r="F30">
        <v>14</v>
      </c>
      <c r="G30" s="25">
        <v>2</v>
      </c>
      <c r="H30" s="11">
        <f t="shared" si="3"/>
        <v>10</v>
      </c>
      <c r="I30" s="21">
        <v>10.8</v>
      </c>
      <c r="J30">
        <v>7</v>
      </c>
      <c r="K30" s="25">
        <v>7</v>
      </c>
      <c r="L30" s="11">
        <f t="shared" si="4"/>
        <v>9</v>
      </c>
      <c r="M30" s="21">
        <v>10.199999999999999</v>
      </c>
      <c r="N30">
        <v>10</v>
      </c>
      <c r="O30" s="26">
        <v>8</v>
      </c>
      <c r="P30" s="11">
        <f t="shared" si="5"/>
        <v>9</v>
      </c>
      <c r="Q30" s="21">
        <v>9.6000000000000014</v>
      </c>
      <c r="R30">
        <v>11</v>
      </c>
      <c r="S30" s="25">
        <v>11</v>
      </c>
      <c r="T30" s="36">
        <f t="shared" si="6"/>
        <v>12</v>
      </c>
    </row>
    <row r="31" spans="1:20" x14ac:dyDescent="0.15">
      <c r="A31" s="17">
        <f t="shared" si="1"/>
        <v>43261</v>
      </c>
      <c r="B31">
        <f t="shared" si="2"/>
        <v>23</v>
      </c>
      <c r="C31" s="10">
        <f>C30-G30-K30-O30-S30+H31+L31+P31+T31</f>
        <v>77</v>
      </c>
      <c r="D31" s="10">
        <f t="shared" si="0"/>
        <v>45</v>
      </c>
      <c r="E31" s="21">
        <v>9</v>
      </c>
      <c r="F31">
        <v>15</v>
      </c>
      <c r="G31" s="25">
        <v>15</v>
      </c>
      <c r="H31" s="11">
        <f t="shared" si="3"/>
        <v>2</v>
      </c>
      <c r="I31" s="21">
        <v>8.1</v>
      </c>
      <c r="J31">
        <v>12</v>
      </c>
      <c r="K31" s="25">
        <v>12</v>
      </c>
      <c r="L31" s="11">
        <f t="shared" si="4"/>
        <v>11</v>
      </c>
      <c r="M31" s="21">
        <v>7.6499999999999995</v>
      </c>
      <c r="N31">
        <v>13</v>
      </c>
      <c r="O31" s="26">
        <v>8</v>
      </c>
      <c r="P31" s="11">
        <f t="shared" si="5"/>
        <v>6</v>
      </c>
      <c r="Q31" s="21">
        <v>7.2</v>
      </c>
      <c r="R31">
        <v>10</v>
      </c>
      <c r="S31" s="25">
        <v>10</v>
      </c>
      <c r="T31" s="36">
        <f t="shared" si="6"/>
        <v>8</v>
      </c>
    </row>
    <row r="32" spans="1:20" x14ac:dyDescent="0.15">
      <c r="A32" s="17">
        <f t="shared" si="1"/>
        <v>43268</v>
      </c>
      <c r="B32">
        <f t="shared" si="2"/>
        <v>24</v>
      </c>
      <c r="C32" s="10">
        <f>C31-G31-K31-O31-S31+H32+L32+P32+T32</f>
        <v>70</v>
      </c>
      <c r="D32" s="10">
        <f t="shared" si="0"/>
        <v>51</v>
      </c>
      <c r="E32" s="21">
        <v>13.5</v>
      </c>
      <c r="F32">
        <v>18</v>
      </c>
      <c r="G32" s="25">
        <v>18</v>
      </c>
      <c r="H32" s="11">
        <f t="shared" si="3"/>
        <v>15</v>
      </c>
      <c r="I32" s="21">
        <v>12.15</v>
      </c>
      <c r="J32">
        <v>15</v>
      </c>
      <c r="K32" s="25">
        <v>15</v>
      </c>
      <c r="L32" s="11">
        <f t="shared" si="4"/>
        <v>9</v>
      </c>
      <c r="M32" s="21">
        <v>11.475</v>
      </c>
      <c r="N32">
        <v>14</v>
      </c>
      <c r="O32" s="26">
        <v>8</v>
      </c>
      <c r="P32" s="11">
        <f t="shared" si="5"/>
        <v>8</v>
      </c>
      <c r="Q32" s="21">
        <v>10.8</v>
      </c>
      <c r="R32">
        <v>10</v>
      </c>
      <c r="S32" s="25">
        <v>10</v>
      </c>
      <c r="T32" s="36">
        <f t="shared" si="6"/>
        <v>6</v>
      </c>
    </row>
    <row r="33" spans="1:20" x14ac:dyDescent="0.15">
      <c r="A33" s="17">
        <f t="shared" si="1"/>
        <v>43275</v>
      </c>
      <c r="B33">
        <f t="shared" si="2"/>
        <v>25</v>
      </c>
      <c r="C33" s="10">
        <f>C32-G32-K32-O32-S32+H33+L33+P33+T33</f>
        <v>69</v>
      </c>
      <c r="D33" s="10">
        <f t="shared" si="0"/>
        <v>48</v>
      </c>
      <c r="E33" s="21">
        <v>14</v>
      </c>
      <c r="F33">
        <v>16</v>
      </c>
      <c r="G33" s="25">
        <v>16</v>
      </c>
      <c r="H33" s="11">
        <f t="shared" si="3"/>
        <v>18</v>
      </c>
      <c r="I33" s="21">
        <v>12.6</v>
      </c>
      <c r="J33">
        <v>14</v>
      </c>
      <c r="K33" s="25">
        <v>6</v>
      </c>
      <c r="L33" s="11">
        <f t="shared" si="4"/>
        <v>11</v>
      </c>
      <c r="M33" s="21">
        <v>11.9</v>
      </c>
      <c r="N33">
        <v>12</v>
      </c>
      <c r="O33" s="26">
        <v>12</v>
      </c>
      <c r="P33" s="11">
        <f t="shared" si="5"/>
        <v>10</v>
      </c>
      <c r="Q33" s="21">
        <v>11.200000000000001</v>
      </c>
      <c r="R33">
        <v>16</v>
      </c>
      <c r="S33" s="25">
        <v>14</v>
      </c>
      <c r="T33" s="36">
        <f t="shared" si="6"/>
        <v>11</v>
      </c>
    </row>
    <row r="34" spans="1:20" x14ac:dyDescent="0.15">
      <c r="A34" s="17">
        <f t="shared" si="1"/>
        <v>43282</v>
      </c>
      <c r="B34">
        <f t="shared" si="2"/>
        <v>26</v>
      </c>
      <c r="C34" s="10">
        <f>C33-G33-K33-O33-S33+H34+L34+P34+T34</f>
        <v>64</v>
      </c>
      <c r="D34" s="10">
        <f t="shared" si="0"/>
        <v>44</v>
      </c>
      <c r="E34" s="21">
        <v>11.5</v>
      </c>
      <c r="F34">
        <v>13</v>
      </c>
      <c r="G34" s="25">
        <v>9</v>
      </c>
      <c r="H34" s="11">
        <f t="shared" si="3"/>
        <v>16</v>
      </c>
      <c r="I34" s="21">
        <v>10.35</v>
      </c>
      <c r="J34">
        <v>10</v>
      </c>
      <c r="K34" s="25">
        <v>9</v>
      </c>
      <c r="L34" s="11">
        <f t="shared" si="4"/>
        <v>7</v>
      </c>
      <c r="M34" s="21">
        <v>9.7750000000000004</v>
      </c>
      <c r="N34">
        <v>14</v>
      </c>
      <c r="O34" s="26">
        <v>14</v>
      </c>
      <c r="P34" s="11">
        <f t="shared" si="5"/>
        <v>10</v>
      </c>
      <c r="Q34" s="21">
        <v>9.2000000000000011</v>
      </c>
      <c r="R34">
        <v>12</v>
      </c>
      <c r="S34" s="25">
        <v>12</v>
      </c>
      <c r="T34" s="36">
        <f t="shared" si="6"/>
        <v>10</v>
      </c>
    </row>
    <row r="35" spans="1:20" x14ac:dyDescent="0.15">
      <c r="A35" s="17">
        <f t="shared" si="1"/>
        <v>43289</v>
      </c>
      <c r="B35">
        <f t="shared" si="2"/>
        <v>27</v>
      </c>
      <c r="C35" s="10">
        <f>C34-G34-K34-O34-S34+H35+L35+P35+T35</f>
        <v>58</v>
      </c>
      <c r="D35" s="10">
        <f t="shared" si="0"/>
        <v>41</v>
      </c>
      <c r="E35" s="21">
        <v>9</v>
      </c>
      <c r="F35">
        <v>13</v>
      </c>
      <c r="G35" s="25">
        <v>13</v>
      </c>
      <c r="H35" s="11">
        <f t="shared" si="3"/>
        <v>9</v>
      </c>
      <c r="I35" s="21">
        <v>8.1</v>
      </c>
      <c r="J35">
        <v>8</v>
      </c>
      <c r="K35" s="25">
        <v>8</v>
      </c>
      <c r="L35" s="11">
        <f t="shared" si="4"/>
        <v>12</v>
      </c>
      <c r="M35" s="21">
        <v>7.6499999999999995</v>
      </c>
      <c r="N35">
        <v>6</v>
      </c>
      <c r="O35" s="26">
        <v>6</v>
      </c>
      <c r="P35" s="11">
        <f t="shared" si="5"/>
        <v>10</v>
      </c>
      <c r="Q35" s="21">
        <v>7.2</v>
      </c>
      <c r="R35">
        <v>14</v>
      </c>
      <c r="S35" s="25">
        <v>14</v>
      </c>
      <c r="T35" s="36">
        <f t="shared" si="6"/>
        <v>7</v>
      </c>
    </row>
    <row r="36" spans="1:20" x14ac:dyDescent="0.15">
      <c r="A36" s="17">
        <f t="shared" si="1"/>
        <v>43296</v>
      </c>
      <c r="B36">
        <f t="shared" si="2"/>
        <v>28</v>
      </c>
      <c r="C36" s="10">
        <f>C35-G35-K35-O35-S35+H36+L36+P36+T36</f>
        <v>64</v>
      </c>
      <c r="D36" s="10">
        <f t="shared" si="0"/>
        <v>55</v>
      </c>
      <c r="E36" s="21">
        <v>8</v>
      </c>
      <c r="F36">
        <v>10</v>
      </c>
      <c r="G36" s="25">
        <v>10</v>
      </c>
      <c r="H36" s="11">
        <f t="shared" si="3"/>
        <v>13</v>
      </c>
      <c r="I36" s="21">
        <v>7.2</v>
      </c>
      <c r="J36">
        <v>17</v>
      </c>
      <c r="K36" s="25">
        <v>17</v>
      </c>
      <c r="L36" s="11">
        <f t="shared" si="4"/>
        <v>15</v>
      </c>
      <c r="M36" s="21">
        <v>6.8</v>
      </c>
      <c r="N36">
        <v>16</v>
      </c>
      <c r="O36" s="26">
        <v>16</v>
      </c>
      <c r="P36" s="11">
        <f t="shared" si="5"/>
        <v>10</v>
      </c>
      <c r="Q36" s="21">
        <v>6.4</v>
      </c>
      <c r="R36">
        <v>13</v>
      </c>
      <c r="S36" s="25">
        <v>12</v>
      </c>
      <c r="T36" s="36">
        <f t="shared" si="6"/>
        <v>9</v>
      </c>
    </row>
    <row r="37" spans="1:20" x14ac:dyDescent="0.15">
      <c r="A37" s="17">
        <f t="shared" si="1"/>
        <v>43303</v>
      </c>
      <c r="B37">
        <f t="shared" si="2"/>
        <v>29</v>
      </c>
      <c r="C37" s="10">
        <f>C36-G36-K36-O36-S36+H37+L37+P37+T37</f>
        <v>37</v>
      </c>
      <c r="D37" s="10">
        <f t="shared" si="0"/>
        <v>33</v>
      </c>
      <c r="E37" s="21">
        <v>12</v>
      </c>
      <c r="F37">
        <v>9</v>
      </c>
      <c r="G37">
        <v>5</v>
      </c>
      <c r="H37" s="11">
        <f t="shared" si="3"/>
        <v>10</v>
      </c>
      <c r="I37" s="21">
        <v>10.8</v>
      </c>
      <c r="J37">
        <v>14</v>
      </c>
      <c r="K37">
        <v>10</v>
      </c>
      <c r="L37" s="11">
        <f t="shared" si="4"/>
        <v>6</v>
      </c>
      <c r="M37" s="21">
        <v>10.199999999999999</v>
      </c>
      <c r="N37">
        <v>13</v>
      </c>
      <c r="O37" s="40">
        <v>10</v>
      </c>
      <c r="P37" s="11">
        <f t="shared" si="5"/>
        <v>5</v>
      </c>
      <c r="Q37" s="21">
        <v>9.6000000000000014</v>
      </c>
      <c r="R37">
        <v>10</v>
      </c>
      <c r="S37">
        <v>8</v>
      </c>
      <c r="T37" s="36">
        <f t="shared" si="6"/>
        <v>7</v>
      </c>
    </row>
    <row r="38" spans="1:20" x14ac:dyDescent="0.15">
      <c r="A38" s="17">
        <f t="shared" si="1"/>
        <v>43310</v>
      </c>
      <c r="B38">
        <f t="shared" si="2"/>
        <v>30</v>
      </c>
      <c r="C38" s="10">
        <f>C37-G37-K37-O37-S37+H38+L38+P38+T38</f>
        <v>39</v>
      </c>
      <c r="D38" s="10">
        <f t="shared" si="0"/>
        <v>39</v>
      </c>
      <c r="E38" s="21">
        <v>14</v>
      </c>
      <c r="F38">
        <v>11</v>
      </c>
      <c r="G38">
        <v>11</v>
      </c>
      <c r="H38" s="11">
        <f t="shared" si="3"/>
        <v>5</v>
      </c>
      <c r="I38" s="21">
        <v>12.6</v>
      </c>
      <c r="J38">
        <v>12</v>
      </c>
      <c r="K38">
        <v>8</v>
      </c>
      <c r="L38" s="11">
        <f t="shared" si="4"/>
        <v>9</v>
      </c>
      <c r="M38" s="21">
        <v>11.9</v>
      </c>
      <c r="N38">
        <v>10</v>
      </c>
      <c r="O38" s="40">
        <v>10</v>
      </c>
      <c r="P38" s="11">
        <f t="shared" si="5"/>
        <v>8</v>
      </c>
      <c r="Q38" s="21">
        <v>11.200000000000001</v>
      </c>
      <c r="R38">
        <v>10</v>
      </c>
      <c r="S38">
        <v>10</v>
      </c>
      <c r="T38" s="36">
        <f t="shared" si="6"/>
        <v>13</v>
      </c>
    </row>
    <row r="39" spans="1:20" x14ac:dyDescent="0.15">
      <c r="A39" s="17">
        <f t="shared" si="1"/>
        <v>43317</v>
      </c>
      <c r="B39">
        <f t="shared" si="2"/>
        <v>31</v>
      </c>
      <c r="C39" s="10">
        <f>C38-G38-K38-O38-S38+H39+L39+P39+T39</f>
        <v>38</v>
      </c>
      <c r="D39" s="10">
        <f t="shared" si="0"/>
        <v>32</v>
      </c>
      <c r="E39" s="21">
        <v>12.5</v>
      </c>
      <c r="F39">
        <v>14</v>
      </c>
      <c r="G39">
        <v>14</v>
      </c>
      <c r="H39" s="11">
        <f t="shared" si="3"/>
        <v>11</v>
      </c>
      <c r="I39" s="21">
        <v>11.25</v>
      </c>
      <c r="J39">
        <v>9</v>
      </c>
      <c r="K39">
        <v>3</v>
      </c>
      <c r="L39" s="11">
        <f t="shared" si="4"/>
        <v>8</v>
      </c>
      <c r="M39" s="21">
        <v>10.625</v>
      </c>
      <c r="N39">
        <v>9</v>
      </c>
      <c r="O39" s="40">
        <v>9</v>
      </c>
      <c r="P39" s="11">
        <f t="shared" si="5"/>
        <v>8</v>
      </c>
      <c r="Q39" s="21">
        <v>10</v>
      </c>
      <c r="R39">
        <v>7</v>
      </c>
      <c r="S39">
        <v>6</v>
      </c>
      <c r="T39" s="36">
        <f t="shared" si="6"/>
        <v>11</v>
      </c>
    </row>
    <row r="40" spans="1:20" x14ac:dyDescent="0.15">
      <c r="A40" s="17">
        <f t="shared" si="1"/>
        <v>43324</v>
      </c>
      <c r="B40">
        <f t="shared" si="2"/>
        <v>32</v>
      </c>
      <c r="C40" s="10">
        <f>C39-G39-K39-O39-S39+H40+L40+P40+T40</f>
        <v>54</v>
      </c>
      <c r="D40" s="10">
        <f t="shared" si="0"/>
        <v>30</v>
      </c>
      <c r="E40" s="21">
        <v>10</v>
      </c>
      <c r="F40">
        <v>12</v>
      </c>
      <c r="G40" s="25">
        <v>12</v>
      </c>
      <c r="H40" s="11">
        <f t="shared" si="3"/>
        <v>14</v>
      </c>
      <c r="I40" s="21">
        <v>9</v>
      </c>
      <c r="J40">
        <v>8</v>
      </c>
      <c r="K40" s="25">
        <v>8</v>
      </c>
      <c r="L40" s="11">
        <f t="shared" si="4"/>
        <v>17</v>
      </c>
      <c r="M40" s="21">
        <v>8.5</v>
      </c>
      <c r="N40">
        <v>6</v>
      </c>
      <c r="O40" s="26">
        <v>6</v>
      </c>
      <c r="P40" s="11">
        <f t="shared" si="5"/>
        <v>8</v>
      </c>
      <c r="Q40" s="21">
        <v>8</v>
      </c>
      <c r="R40" s="3">
        <v>6</v>
      </c>
      <c r="S40" s="25">
        <v>4</v>
      </c>
      <c r="T40" s="36">
        <f t="shared" si="6"/>
        <v>9</v>
      </c>
    </row>
    <row r="41" spans="1:20" x14ac:dyDescent="0.15">
      <c r="A41" s="17">
        <f t="shared" si="1"/>
        <v>43331</v>
      </c>
      <c r="B41">
        <f t="shared" si="2"/>
        <v>33</v>
      </c>
      <c r="C41" s="10">
        <f>C40-G40-K40-O40-S40+H41+L41+P41+T41</f>
        <v>71</v>
      </c>
      <c r="D41" s="10">
        <f t="shared" si="0"/>
        <v>44</v>
      </c>
      <c r="E41" s="21">
        <v>12</v>
      </c>
      <c r="F41">
        <v>14</v>
      </c>
      <c r="G41" s="25">
        <v>14</v>
      </c>
      <c r="H41" s="11">
        <f t="shared" si="3"/>
        <v>12</v>
      </c>
      <c r="I41" s="21">
        <v>10.8</v>
      </c>
      <c r="J41">
        <v>5</v>
      </c>
      <c r="K41" s="25">
        <v>5</v>
      </c>
      <c r="L41" s="11">
        <f t="shared" si="4"/>
        <v>10</v>
      </c>
      <c r="M41" s="21">
        <v>10.199999999999999</v>
      </c>
      <c r="N41">
        <v>13</v>
      </c>
      <c r="O41" s="26">
        <v>13</v>
      </c>
      <c r="P41" s="11">
        <f t="shared" si="5"/>
        <v>12</v>
      </c>
      <c r="Q41" s="21">
        <v>9.6000000000000014</v>
      </c>
      <c r="R41">
        <v>12</v>
      </c>
      <c r="S41" s="25">
        <v>12</v>
      </c>
      <c r="T41" s="36">
        <f t="shared" si="6"/>
        <v>13</v>
      </c>
    </row>
    <row r="42" spans="1:20" x14ac:dyDescent="0.15">
      <c r="A42" s="17">
        <f t="shared" si="1"/>
        <v>43338</v>
      </c>
      <c r="B42">
        <f t="shared" si="2"/>
        <v>34</v>
      </c>
      <c r="C42" s="10">
        <f>C41-G41-K41-O41-S41+H42+L42+P42+T42</f>
        <v>71</v>
      </c>
      <c r="D42" s="10">
        <f t="shared" ref="D42:D60" si="7">SUM(G42+K42+O42+S42)</f>
        <v>41</v>
      </c>
      <c r="E42" s="21">
        <v>11</v>
      </c>
      <c r="F42">
        <v>10</v>
      </c>
      <c r="G42" s="25">
        <v>10</v>
      </c>
      <c r="H42" s="11">
        <f t="shared" si="3"/>
        <v>14</v>
      </c>
      <c r="I42" s="21">
        <v>9.9</v>
      </c>
      <c r="J42">
        <v>12</v>
      </c>
      <c r="K42" s="25">
        <v>12</v>
      </c>
      <c r="L42" s="11">
        <f t="shared" si="4"/>
        <v>8</v>
      </c>
      <c r="M42" s="21">
        <v>9.35</v>
      </c>
      <c r="N42">
        <v>12</v>
      </c>
      <c r="O42" s="26">
        <v>12</v>
      </c>
      <c r="P42" s="11">
        <f t="shared" si="5"/>
        <v>14</v>
      </c>
      <c r="Q42" s="21">
        <v>8.8000000000000007</v>
      </c>
      <c r="R42">
        <v>10</v>
      </c>
      <c r="S42" s="25">
        <v>7</v>
      </c>
      <c r="T42" s="36">
        <f t="shared" si="6"/>
        <v>8</v>
      </c>
    </row>
    <row r="43" spans="1:20" x14ac:dyDescent="0.15">
      <c r="A43" s="17">
        <f t="shared" si="1"/>
        <v>43345</v>
      </c>
      <c r="B43">
        <f t="shared" si="2"/>
        <v>35</v>
      </c>
      <c r="C43" s="10">
        <f>C42-G42-K42-O42-S42+H43+L43+P43+T43</f>
        <v>57</v>
      </c>
      <c r="D43" s="10">
        <f t="shared" si="7"/>
        <v>24</v>
      </c>
      <c r="E43" s="21">
        <v>14</v>
      </c>
      <c r="F43">
        <v>12</v>
      </c>
      <c r="G43" s="25">
        <v>3</v>
      </c>
      <c r="H43" s="11">
        <f t="shared" ref="H43:H59" si="8">G42</f>
        <v>10</v>
      </c>
      <c r="I43" s="21">
        <v>12.6</v>
      </c>
      <c r="J43">
        <v>11</v>
      </c>
      <c r="K43" s="25">
        <v>3</v>
      </c>
      <c r="L43" s="11">
        <f t="shared" si="4"/>
        <v>3</v>
      </c>
      <c r="M43" s="21">
        <v>11.9</v>
      </c>
      <c r="N43">
        <v>13</v>
      </c>
      <c r="O43" s="26">
        <v>11</v>
      </c>
      <c r="P43" s="11">
        <f t="shared" si="5"/>
        <v>6</v>
      </c>
      <c r="Q43" s="21">
        <v>11.200000000000001</v>
      </c>
      <c r="R43">
        <v>10</v>
      </c>
      <c r="S43" s="25">
        <v>7</v>
      </c>
      <c r="T43" s="36">
        <f t="shared" si="6"/>
        <v>8</v>
      </c>
    </row>
    <row r="44" spans="1:20" x14ac:dyDescent="0.15">
      <c r="A44" s="17">
        <f t="shared" si="1"/>
        <v>43352</v>
      </c>
      <c r="B44">
        <f t="shared" si="2"/>
        <v>36</v>
      </c>
      <c r="C44" s="10">
        <f>C43-G43-K43-O43-S43+H44+L44+P44+T44</f>
        <v>66</v>
      </c>
      <c r="D44" s="10">
        <f t="shared" si="7"/>
        <v>24</v>
      </c>
      <c r="E44" s="21">
        <v>9.5</v>
      </c>
      <c r="F44">
        <v>12</v>
      </c>
      <c r="G44" s="25">
        <v>4</v>
      </c>
      <c r="H44" s="11">
        <f t="shared" si="8"/>
        <v>3</v>
      </c>
      <c r="I44" s="21">
        <v>8.5500000000000007</v>
      </c>
      <c r="J44">
        <v>15</v>
      </c>
      <c r="K44" s="25">
        <v>6</v>
      </c>
      <c r="L44" s="11">
        <f t="shared" si="4"/>
        <v>8</v>
      </c>
      <c r="M44" s="21">
        <v>8.0749999999999993</v>
      </c>
      <c r="N44">
        <v>11</v>
      </c>
      <c r="O44" s="26">
        <v>3</v>
      </c>
      <c r="P44" s="11">
        <f t="shared" si="5"/>
        <v>16</v>
      </c>
      <c r="Q44" s="21">
        <v>7.6000000000000005</v>
      </c>
      <c r="R44">
        <v>11</v>
      </c>
      <c r="S44" s="25">
        <v>11</v>
      </c>
      <c r="T44" s="36">
        <f t="shared" si="6"/>
        <v>6</v>
      </c>
    </row>
    <row r="45" spans="1:20" x14ac:dyDescent="0.15">
      <c r="A45" s="17">
        <f t="shared" si="1"/>
        <v>43359</v>
      </c>
      <c r="B45">
        <f t="shared" si="2"/>
        <v>37</v>
      </c>
      <c r="C45" s="10">
        <f>C44-G44-K44-O44-S44+H45+L45+P45+T45</f>
        <v>67</v>
      </c>
      <c r="D45" s="10">
        <f t="shared" si="7"/>
        <v>52</v>
      </c>
      <c r="E45" s="21">
        <v>8.5</v>
      </c>
      <c r="F45">
        <v>15</v>
      </c>
      <c r="G45" s="25">
        <v>15</v>
      </c>
      <c r="H45" s="11">
        <f t="shared" si="8"/>
        <v>4</v>
      </c>
      <c r="I45" s="21">
        <v>7.65</v>
      </c>
      <c r="J45">
        <v>12</v>
      </c>
      <c r="K45" s="25">
        <v>12</v>
      </c>
      <c r="L45" s="11">
        <f t="shared" si="4"/>
        <v>5</v>
      </c>
      <c r="M45" s="21">
        <v>7.2249999999999996</v>
      </c>
      <c r="N45">
        <v>10</v>
      </c>
      <c r="O45" s="26">
        <v>8</v>
      </c>
      <c r="P45" s="11">
        <f t="shared" si="5"/>
        <v>10</v>
      </c>
      <c r="Q45" s="21">
        <v>6.8000000000000007</v>
      </c>
      <c r="R45">
        <v>17</v>
      </c>
      <c r="S45" s="25">
        <v>17</v>
      </c>
      <c r="T45" s="36">
        <f t="shared" si="6"/>
        <v>6</v>
      </c>
    </row>
    <row r="46" spans="1:20" x14ac:dyDescent="0.15">
      <c r="A46" s="17">
        <f t="shared" si="1"/>
        <v>43366</v>
      </c>
      <c r="B46">
        <f t="shared" si="2"/>
        <v>38</v>
      </c>
      <c r="C46" s="10">
        <f>C45-G45-K45-O45-S45+H46+L46+P46+T46</f>
        <v>63</v>
      </c>
      <c r="D46" s="10">
        <f t="shared" si="7"/>
        <v>29</v>
      </c>
      <c r="E46" s="21">
        <v>13.5</v>
      </c>
      <c r="F46">
        <v>10</v>
      </c>
      <c r="G46" s="25">
        <v>10</v>
      </c>
      <c r="H46" s="11">
        <f t="shared" si="8"/>
        <v>15</v>
      </c>
      <c r="I46" s="21">
        <v>12.15</v>
      </c>
      <c r="J46">
        <v>7</v>
      </c>
      <c r="K46" s="25">
        <v>4</v>
      </c>
      <c r="L46" s="11">
        <f t="shared" si="4"/>
        <v>12</v>
      </c>
      <c r="M46" s="21">
        <v>11.475</v>
      </c>
      <c r="N46">
        <v>5</v>
      </c>
      <c r="O46" s="26">
        <v>4</v>
      </c>
      <c r="P46" s="11">
        <f t="shared" si="5"/>
        <v>10</v>
      </c>
      <c r="Q46" s="21">
        <v>10.8</v>
      </c>
      <c r="R46">
        <v>11</v>
      </c>
      <c r="S46" s="25">
        <v>11</v>
      </c>
      <c r="T46" s="36">
        <f t="shared" si="6"/>
        <v>11</v>
      </c>
    </row>
    <row r="47" spans="1:20" x14ac:dyDescent="0.15">
      <c r="A47" s="17">
        <f t="shared" si="1"/>
        <v>43373</v>
      </c>
      <c r="B47">
        <f t="shared" si="2"/>
        <v>39</v>
      </c>
      <c r="C47" s="10">
        <f>C46-G46-K46-O46-S46+H47+L47+P47+T47</f>
        <v>66</v>
      </c>
      <c r="D47" s="10">
        <f t="shared" si="7"/>
        <v>32</v>
      </c>
      <c r="E47" s="21">
        <v>8</v>
      </c>
      <c r="F47">
        <v>12</v>
      </c>
      <c r="G47" s="25">
        <v>12</v>
      </c>
      <c r="H47" s="11">
        <f t="shared" si="8"/>
        <v>10</v>
      </c>
      <c r="I47" s="21">
        <v>7.2</v>
      </c>
      <c r="J47">
        <v>8</v>
      </c>
      <c r="K47" s="25">
        <v>8</v>
      </c>
      <c r="L47" s="11">
        <f t="shared" si="4"/>
        <v>3</v>
      </c>
      <c r="M47" s="21">
        <v>6.8</v>
      </c>
      <c r="N47">
        <v>8</v>
      </c>
      <c r="O47" s="26">
        <v>2</v>
      </c>
      <c r="P47" s="11">
        <f t="shared" si="5"/>
        <v>9</v>
      </c>
      <c r="Q47" s="21">
        <v>6.4</v>
      </c>
      <c r="R47">
        <v>10</v>
      </c>
      <c r="S47" s="25">
        <v>10</v>
      </c>
      <c r="T47" s="36">
        <f t="shared" si="6"/>
        <v>10</v>
      </c>
    </row>
    <row r="48" spans="1:20" x14ac:dyDescent="0.15">
      <c r="A48" s="17">
        <f t="shared" si="1"/>
        <v>43380</v>
      </c>
      <c r="B48">
        <f t="shared" si="2"/>
        <v>40</v>
      </c>
      <c r="C48" s="10">
        <f>C47-G47-K47-O47-S47+H48+L48+P48+T48</f>
        <v>68</v>
      </c>
      <c r="D48" s="10">
        <f t="shared" si="7"/>
        <v>31</v>
      </c>
      <c r="E48" s="21">
        <v>14</v>
      </c>
      <c r="F48">
        <v>13</v>
      </c>
      <c r="G48" s="25">
        <v>8</v>
      </c>
      <c r="H48" s="11">
        <f>G47</f>
        <v>12</v>
      </c>
      <c r="I48" s="21">
        <v>12.6</v>
      </c>
      <c r="J48">
        <v>10</v>
      </c>
      <c r="K48" s="25">
        <v>5</v>
      </c>
      <c r="L48" s="11">
        <f t="shared" si="4"/>
        <v>6</v>
      </c>
      <c r="M48" s="21">
        <v>11.9</v>
      </c>
      <c r="N48">
        <v>12</v>
      </c>
      <c r="O48" s="26">
        <v>7</v>
      </c>
      <c r="P48" s="11">
        <f t="shared" si="5"/>
        <v>6</v>
      </c>
      <c r="Q48" s="21">
        <v>11.200000000000001</v>
      </c>
      <c r="R48">
        <v>12</v>
      </c>
      <c r="S48" s="25">
        <v>11</v>
      </c>
      <c r="T48" s="36">
        <f t="shared" si="6"/>
        <v>10</v>
      </c>
    </row>
    <row r="49" spans="1:20" x14ac:dyDescent="0.15">
      <c r="A49" s="17">
        <f t="shared" si="1"/>
        <v>43387</v>
      </c>
      <c r="B49">
        <f t="shared" si="2"/>
        <v>41</v>
      </c>
      <c r="C49" s="10">
        <f>C48-G48-K48-O48-S48+H49+L49+P49+T49</f>
        <v>84</v>
      </c>
      <c r="D49" s="10">
        <f t="shared" si="7"/>
        <v>25</v>
      </c>
      <c r="E49" s="21">
        <v>11.5</v>
      </c>
      <c r="F49">
        <v>10</v>
      </c>
      <c r="G49" s="25">
        <v>10</v>
      </c>
      <c r="H49" s="11">
        <f t="shared" si="8"/>
        <v>8</v>
      </c>
      <c r="I49" s="21">
        <v>10.35</v>
      </c>
      <c r="J49">
        <v>6</v>
      </c>
      <c r="K49" s="25">
        <v>3</v>
      </c>
      <c r="L49" s="11">
        <f t="shared" si="4"/>
        <v>12</v>
      </c>
      <c r="M49" s="21">
        <v>9.7750000000000004</v>
      </c>
      <c r="N49">
        <v>6</v>
      </c>
      <c r="O49" s="26">
        <v>6</v>
      </c>
      <c r="P49" s="11">
        <f t="shared" si="5"/>
        <v>13</v>
      </c>
      <c r="Q49" s="21">
        <v>9.2000000000000011</v>
      </c>
      <c r="R49">
        <v>6</v>
      </c>
      <c r="S49" s="25">
        <v>6</v>
      </c>
      <c r="T49" s="36">
        <f t="shared" si="6"/>
        <v>14</v>
      </c>
    </row>
    <row r="50" spans="1:20" x14ac:dyDescent="0.15">
      <c r="A50" s="17">
        <f t="shared" si="1"/>
        <v>43394</v>
      </c>
      <c r="B50">
        <f t="shared" si="2"/>
        <v>42</v>
      </c>
      <c r="C50" s="10">
        <f>C49-G49-K49-O49-S49+H50+L50+P50+T50</f>
        <v>97</v>
      </c>
      <c r="D50" s="10">
        <f t="shared" si="7"/>
        <v>27</v>
      </c>
      <c r="E50" s="21">
        <v>12</v>
      </c>
      <c r="F50">
        <v>9</v>
      </c>
      <c r="G50" s="25">
        <v>2</v>
      </c>
      <c r="H50" s="11">
        <f t="shared" si="8"/>
        <v>10</v>
      </c>
      <c r="I50" s="21">
        <v>10.8</v>
      </c>
      <c r="J50">
        <v>9</v>
      </c>
      <c r="K50" s="25">
        <v>7</v>
      </c>
      <c r="L50" s="11">
        <f t="shared" si="4"/>
        <v>4</v>
      </c>
      <c r="M50" s="21">
        <v>10.199999999999999</v>
      </c>
      <c r="N50">
        <v>10</v>
      </c>
      <c r="O50" s="26">
        <v>8</v>
      </c>
      <c r="P50" s="11">
        <f t="shared" si="5"/>
        <v>12</v>
      </c>
      <c r="Q50" s="21">
        <v>9.6000000000000014</v>
      </c>
      <c r="R50">
        <v>10</v>
      </c>
      <c r="S50" s="25">
        <v>10</v>
      </c>
      <c r="T50" s="36">
        <f t="shared" si="6"/>
        <v>12</v>
      </c>
    </row>
    <row r="51" spans="1:20" x14ac:dyDescent="0.15">
      <c r="A51" s="17">
        <f t="shared" si="1"/>
        <v>43401</v>
      </c>
      <c r="B51">
        <f t="shared" si="2"/>
        <v>43</v>
      </c>
      <c r="C51" s="10">
        <f>C50-G50-K50-O50-S50+H51+L51+P51+T51</f>
        <v>105</v>
      </c>
      <c r="D51" s="10">
        <f t="shared" si="7"/>
        <v>33</v>
      </c>
      <c r="E51" s="21">
        <v>9</v>
      </c>
      <c r="F51">
        <v>7</v>
      </c>
      <c r="G51" s="25">
        <v>7</v>
      </c>
      <c r="H51" s="11">
        <f t="shared" si="8"/>
        <v>2</v>
      </c>
      <c r="I51" s="21">
        <v>8.1</v>
      </c>
      <c r="J51">
        <v>10</v>
      </c>
      <c r="K51" s="25">
        <v>10</v>
      </c>
      <c r="L51" s="11">
        <f t="shared" si="4"/>
        <v>8</v>
      </c>
      <c r="M51" s="21">
        <v>7.6499999999999995</v>
      </c>
      <c r="N51">
        <v>10</v>
      </c>
      <c r="O51" s="26">
        <v>9</v>
      </c>
      <c r="P51" s="11">
        <f t="shared" si="5"/>
        <v>11</v>
      </c>
      <c r="Q51" s="21">
        <v>7.2</v>
      </c>
      <c r="R51">
        <v>7</v>
      </c>
      <c r="S51" s="25">
        <v>7</v>
      </c>
      <c r="T51" s="36">
        <f t="shared" si="6"/>
        <v>14</v>
      </c>
    </row>
    <row r="52" spans="1:20" x14ac:dyDescent="0.15">
      <c r="A52" s="17">
        <f t="shared" si="1"/>
        <v>43408</v>
      </c>
      <c r="B52">
        <f t="shared" si="2"/>
        <v>44</v>
      </c>
      <c r="C52" s="10">
        <f>C51-G51-K51-O51-S51+H52+L52+P52+T52</f>
        <v>99</v>
      </c>
      <c r="D52" s="10">
        <f t="shared" si="7"/>
        <v>25</v>
      </c>
      <c r="E52" s="21">
        <v>8</v>
      </c>
      <c r="F52">
        <v>9</v>
      </c>
      <c r="G52" s="25">
        <v>7</v>
      </c>
      <c r="H52" s="11">
        <f t="shared" si="8"/>
        <v>7</v>
      </c>
      <c r="I52" s="21">
        <v>7.2</v>
      </c>
      <c r="J52">
        <v>11</v>
      </c>
      <c r="K52" s="25">
        <v>9</v>
      </c>
      <c r="L52" s="11">
        <f t="shared" si="4"/>
        <v>5</v>
      </c>
      <c r="M52" s="21">
        <v>6.8</v>
      </c>
      <c r="N52">
        <v>6</v>
      </c>
      <c r="O52" s="26">
        <v>5</v>
      </c>
      <c r="P52" s="11">
        <f t="shared" si="5"/>
        <v>3</v>
      </c>
      <c r="Q52" s="21">
        <v>6.4</v>
      </c>
      <c r="R52">
        <v>8</v>
      </c>
      <c r="S52" s="25">
        <v>4</v>
      </c>
      <c r="T52" s="36">
        <f t="shared" si="6"/>
        <v>12</v>
      </c>
    </row>
    <row r="53" spans="1:20" x14ac:dyDescent="0.15">
      <c r="A53" s="17">
        <f t="shared" si="1"/>
        <v>43415</v>
      </c>
      <c r="B53">
        <f t="shared" si="2"/>
        <v>45</v>
      </c>
      <c r="C53" s="10">
        <f>C52-G52-K52-O52-S52+H53+L53+P53+T53</f>
        <v>100</v>
      </c>
      <c r="D53" s="10">
        <f t="shared" si="7"/>
        <v>32</v>
      </c>
      <c r="E53" s="21">
        <v>9</v>
      </c>
      <c r="F53">
        <v>9</v>
      </c>
      <c r="G53" s="25">
        <v>9</v>
      </c>
      <c r="H53" s="11">
        <f t="shared" si="8"/>
        <v>7</v>
      </c>
      <c r="I53" s="21">
        <v>8.1</v>
      </c>
      <c r="J53">
        <v>12</v>
      </c>
      <c r="K53" s="25">
        <v>8</v>
      </c>
      <c r="L53" s="11">
        <f t="shared" si="4"/>
        <v>3</v>
      </c>
      <c r="M53" s="21">
        <v>7.6499999999999995</v>
      </c>
      <c r="N53">
        <v>6</v>
      </c>
      <c r="O53" s="26">
        <v>6</v>
      </c>
      <c r="P53" s="11">
        <f t="shared" si="5"/>
        <v>8</v>
      </c>
      <c r="Q53" s="21">
        <v>7.2</v>
      </c>
      <c r="R53">
        <v>9</v>
      </c>
      <c r="S53" s="25">
        <v>9</v>
      </c>
      <c r="T53" s="36">
        <f t="shared" si="6"/>
        <v>8</v>
      </c>
    </row>
    <row r="54" spans="1:20" x14ac:dyDescent="0.15">
      <c r="A54" s="17">
        <f t="shared" si="1"/>
        <v>43422</v>
      </c>
      <c r="B54">
        <f t="shared" si="2"/>
        <v>46</v>
      </c>
      <c r="C54" s="10">
        <f>C53-G53-K53-O53-S53+H54+L54+P54+T54</f>
        <v>98</v>
      </c>
      <c r="D54" s="10">
        <f t="shared" si="7"/>
        <v>31</v>
      </c>
      <c r="E54" s="21">
        <v>8</v>
      </c>
      <c r="F54">
        <v>11</v>
      </c>
      <c r="G54" s="25">
        <v>11</v>
      </c>
      <c r="H54" s="11">
        <f t="shared" si="8"/>
        <v>9</v>
      </c>
      <c r="I54" s="21">
        <v>7.2</v>
      </c>
      <c r="J54">
        <v>8</v>
      </c>
      <c r="K54" s="25">
        <v>6</v>
      </c>
      <c r="L54" s="11">
        <f t="shared" si="4"/>
        <v>7</v>
      </c>
      <c r="M54" s="21">
        <v>6.8</v>
      </c>
      <c r="N54">
        <v>9</v>
      </c>
      <c r="O54" s="26">
        <v>9</v>
      </c>
      <c r="P54" s="11">
        <f t="shared" si="5"/>
        <v>4</v>
      </c>
      <c r="Q54" s="21">
        <v>6.4</v>
      </c>
      <c r="R54">
        <v>5</v>
      </c>
      <c r="S54" s="25">
        <v>5</v>
      </c>
      <c r="T54" s="36">
        <f t="shared" si="6"/>
        <v>10</v>
      </c>
    </row>
    <row r="55" spans="1:20" x14ac:dyDescent="0.15">
      <c r="A55" s="17">
        <f t="shared" si="1"/>
        <v>43429</v>
      </c>
      <c r="B55">
        <f t="shared" si="2"/>
        <v>47</v>
      </c>
      <c r="C55" s="10">
        <f>C54-G54-K54-O54-S54+H55+L55+P55+T55</f>
        <v>96</v>
      </c>
      <c r="D55" s="10">
        <f t="shared" si="7"/>
        <v>30</v>
      </c>
      <c r="E55" s="21">
        <v>7</v>
      </c>
      <c r="F55">
        <v>7</v>
      </c>
      <c r="G55" s="25">
        <v>7</v>
      </c>
      <c r="H55" s="11">
        <f t="shared" si="8"/>
        <v>11</v>
      </c>
      <c r="I55" s="21">
        <v>6.3</v>
      </c>
      <c r="J55">
        <v>9</v>
      </c>
      <c r="K55" s="25">
        <v>6</v>
      </c>
      <c r="L55" s="11">
        <f t="shared" si="4"/>
        <v>10</v>
      </c>
      <c r="M55" s="21">
        <v>5.95</v>
      </c>
      <c r="N55">
        <v>11</v>
      </c>
      <c r="O55" s="26">
        <v>11</v>
      </c>
      <c r="P55" s="11">
        <f t="shared" si="5"/>
        <v>2</v>
      </c>
      <c r="Q55" s="21">
        <v>5.6000000000000005</v>
      </c>
      <c r="R55">
        <v>6</v>
      </c>
      <c r="S55" s="25">
        <v>6</v>
      </c>
      <c r="T55" s="36">
        <f t="shared" si="6"/>
        <v>6</v>
      </c>
    </row>
    <row r="56" spans="1:20" x14ac:dyDescent="0.15">
      <c r="A56" s="17">
        <f t="shared" si="1"/>
        <v>43436</v>
      </c>
      <c r="B56">
        <f t="shared" si="2"/>
        <v>48</v>
      </c>
      <c r="C56" s="10">
        <f>C55-G55-K55-O55-S55+H56+L56+P56+T56</f>
        <v>93</v>
      </c>
      <c r="D56" s="10">
        <f t="shared" si="7"/>
        <v>37</v>
      </c>
      <c r="E56" s="21">
        <v>6.5</v>
      </c>
      <c r="F56">
        <v>8</v>
      </c>
      <c r="G56" s="25">
        <v>8</v>
      </c>
      <c r="H56" s="11">
        <f t="shared" si="8"/>
        <v>7</v>
      </c>
      <c r="I56" s="21">
        <v>5.8500000000000005</v>
      </c>
      <c r="J56">
        <v>10</v>
      </c>
      <c r="K56" s="25">
        <v>10</v>
      </c>
      <c r="L56" s="11">
        <f t="shared" si="4"/>
        <v>9</v>
      </c>
      <c r="M56" s="21">
        <v>5.5249999999999995</v>
      </c>
      <c r="N56">
        <v>10</v>
      </c>
      <c r="O56" s="26">
        <v>10</v>
      </c>
      <c r="P56" s="11">
        <f t="shared" si="5"/>
        <v>7</v>
      </c>
      <c r="Q56" s="21">
        <v>5.2</v>
      </c>
      <c r="R56">
        <v>9</v>
      </c>
      <c r="S56" s="25">
        <v>9</v>
      </c>
      <c r="T56" s="36">
        <f t="shared" si="6"/>
        <v>4</v>
      </c>
    </row>
    <row r="57" spans="1:20" x14ac:dyDescent="0.15">
      <c r="A57" s="17">
        <f t="shared" si="1"/>
        <v>43443</v>
      </c>
      <c r="B57">
        <f t="shared" si="2"/>
        <v>49</v>
      </c>
      <c r="C57" s="10">
        <f>C56-G56-K56-O56-S56+H57+L57+P57+T57</f>
        <v>90</v>
      </c>
      <c r="D57" s="10">
        <f t="shared" si="7"/>
        <v>26</v>
      </c>
      <c r="E57" s="21">
        <v>9</v>
      </c>
      <c r="F57">
        <v>7</v>
      </c>
      <c r="G57" s="25">
        <v>4</v>
      </c>
      <c r="H57" s="11">
        <f t="shared" si="8"/>
        <v>8</v>
      </c>
      <c r="I57" s="21">
        <v>8.1</v>
      </c>
      <c r="J57">
        <v>10</v>
      </c>
      <c r="K57" s="25">
        <v>10</v>
      </c>
      <c r="L57" s="11">
        <f t="shared" si="4"/>
        <v>8</v>
      </c>
      <c r="M57" s="21">
        <v>7.6499999999999995</v>
      </c>
      <c r="N57">
        <v>7</v>
      </c>
      <c r="O57" s="26">
        <v>7</v>
      </c>
      <c r="P57" s="11">
        <f t="shared" si="5"/>
        <v>6</v>
      </c>
      <c r="Q57" s="21">
        <v>7.2</v>
      </c>
      <c r="R57">
        <v>10</v>
      </c>
      <c r="S57" s="25">
        <v>5</v>
      </c>
      <c r="T57" s="36">
        <f t="shared" si="6"/>
        <v>12</v>
      </c>
    </row>
    <row r="58" spans="1:20" x14ac:dyDescent="0.15">
      <c r="A58" s="17">
        <f t="shared" si="1"/>
        <v>43450</v>
      </c>
      <c r="B58">
        <f t="shared" si="2"/>
        <v>50</v>
      </c>
      <c r="C58" s="10">
        <f>C57-G57-K57-O57-S57+H58+L58+P58+T58</f>
        <v>89</v>
      </c>
      <c r="D58" s="10">
        <f t="shared" si="7"/>
        <v>27</v>
      </c>
      <c r="E58" s="21">
        <v>8.5</v>
      </c>
      <c r="F58">
        <v>9</v>
      </c>
      <c r="G58" s="25">
        <v>9</v>
      </c>
      <c r="H58" s="11">
        <f t="shared" si="8"/>
        <v>4</v>
      </c>
      <c r="I58" s="21">
        <v>7.65</v>
      </c>
      <c r="J58">
        <v>6</v>
      </c>
      <c r="K58" s="25">
        <v>6</v>
      </c>
      <c r="L58" s="11">
        <f t="shared" si="4"/>
        <v>6</v>
      </c>
      <c r="M58" s="21">
        <v>7.2249999999999996</v>
      </c>
      <c r="N58">
        <v>9</v>
      </c>
      <c r="O58" s="26">
        <v>9</v>
      </c>
      <c r="P58" s="11">
        <f t="shared" si="5"/>
        <v>8</v>
      </c>
      <c r="Q58" s="21">
        <v>6.8000000000000007</v>
      </c>
      <c r="R58">
        <v>8</v>
      </c>
      <c r="S58" s="25">
        <v>3</v>
      </c>
      <c r="T58" s="36">
        <f t="shared" si="6"/>
        <v>7</v>
      </c>
    </row>
    <row r="59" spans="1:20" x14ac:dyDescent="0.15">
      <c r="A59" s="17">
        <f t="shared" si="1"/>
        <v>43457</v>
      </c>
      <c r="B59">
        <f t="shared" si="2"/>
        <v>51</v>
      </c>
      <c r="C59" s="10">
        <f>C58-G58-K58-O58-S58+H59+L59+P59+T59</f>
        <v>93</v>
      </c>
      <c r="D59" s="10">
        <f t="shared" si="7"/>
        <v>28</v>
      </c>
      <c r="E59" s="21">
        <v>8</v>
      </c>
      <c r="F59">
        <v>10</v>
      </c>
      <c r="G59" s="25">
        <v>10</v>
      </c>
      <c r="H59" s="11">
        <f t="shared" si="8"/>
        <v>9</v>
      </c>
      <c r="I59" s="21">
        <v>7.2</v>
      </c>
      <c r="J59">
        <v>6</v>
      </c>
      <c r="K59" s="25">
        <v>6</v>
      </c>
      <c r="L59" s="11">
        <f t="shared" si="4"/>
        <v>6</v>
      </c>
      <c r="M59" s="21">
        <v>6.8</v>
      </c>
      <c r="N59">
        <v>7</v>
      </c>
      <c r="O59" s="26">
        <v>7</v>
      </c>
      <c r="P59" s="11">
        <f t="shared" si="5"/>
        <v>9</v>
      </c>
      <c r="Q59" s="21">
        <v>6.4</v>
      </c>
      <c r="R59">
        <v>8</v>
      </c>
      <c r="S59" s="25">
        <v>5</v>
      </c>
      <c r="T59" s="36">
        <f t="shared" si="6"/>
        <v>7</v>
      </c>
    </row>
    <row r="60" spans="1:20" x14ac:dyDescent="0.15">
      <c r="A60" s="17">
        <f t="shared" si="1"/>
        <v>43464</v>
      </c>
      <c r="B60">
        <f t="shared" si="2"/>
        <v>52</v>
      </c>
      <c r="C60" s="10">
        <f>C59-G59-K59-O59-S59+H60+L60+P60+T60</f>
        <v>65</v>
      </c>
      <c r="D60" s="10">
        <f t="shared" si="7"/>
        <v>0</v>
      </c>
      <c r="E60" s="21" t="s">
        <v>5</v>
      </c>
      <c r="G60" s="11"/>
      <c r="I60" s="2"/>
      <c r="M60" s="21"/>
      <c r="Q60" s="21"/>
      <c r="T60" s="36"/>
    </row>
    <row r="61" spans="1:20" x14ac:dyDescent="0.15">
      <c r="A61" s="17"/>
      <c r="C61" s="10"/>
      <c r="D61" s="10"/>
      <c r="F61">
        <f>SUM(F10:F59)</f>
        <v>510</v>
      </c>
      <c r="G61">
        <f>SUM(G10:G59)</f>
        <v>452</v>
      </c>
      <c r="J61">
        <f>SUM(J10:J59)</f>
        <v>480</v>
      </c>
      <c r="K61">
        <f>SUM(K10:K59)</f>
        <v>401</v>
      </c>
      <c r="N61">
        <f>SUM(N10:N59)</f>
        <v>463</v>
      </c>
      <c r="O61">
        <f>SUM(O10:O59)</f>
        <v>407</v>
      </c>
      <c r="Q61" s="21"/>
      <c r="R61">
        <f>SUM(R10:R59)</f>
        <v>489</v>
      </c>
      <c r="S61">
        <f>SUM(S10:S59)</f>
        <v>445</v>
      </c>
      <c r="T61" s="36"/>
    </row>
  </sheetData>
  <mergeCells count="4">
    <mergeCell ref="E7:H7"/>
    <mergeCell ref="I7:L7"/>
    <mergeCell ref="M7:P7"/>
    <mergeCell ref="Q7:T7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WCG Data</vt:lpstr>
    </vt:vector>
  </TitlesOfParts>
  <Manager/>
  <Company>Columbia Univ.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Garrett van Ryzin</dc:creator>
  <cp:keywords/>
  <dc:description/>
  <cp:lastModifiedBy>Naderi, Siamak</cp:lastModifiedBy>
  <cp:revision/>
  <dcterms:created xsi:type="dcterms:W3CDTF">1998-08-03T19:29:45Z</dcterms:created>
  <dcterms:modified xsi:type="dcterms:W3CDTF">2024-02-21T17:21:23Z</dcterms:modified>
  <cp:category/>
  <cp:contentStatus/>
</cp:coreProperties>
</file>