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hidePivotFieldList="1" defaultThemeVersion="166925"/>
  <mc:AlternateContent xmlns:mc="http://schemas.openxmlformats.org/markup-compatibility/2006">
    <mc:Choice Requires="x15">
      <x15ac:absPath xmlns:x15ac="http://schemas.microsoft.com/office/spreadsheetml/2010/11/ac" url="C:\Users\sulbha.s\Downloads\"/>
    </mc:Choice>
  </mc:AlternateContent>
  <xr:revisionPtr revIDLastSave="0" documentId="8_{FD153337-C150-4182-ABFF-28776D09E4BA}" xr6:coauthVersionLast="47" xr6:coauthVersionMax="47" xr10:uidLastSave="{00000000-0000-0000-0000-000000000000}"/>
  <bookViews>
    <workbookView xWindow="0" yWindow="0" windowWidth="20490" windowHeight="7350" firstSheet="7" activeTab="7" xr2:uid="{00000000-000D-0000-FFFF-FFFF00000000}"/>
  </bookViews>
  <sheets>
    <sheet name="Question 1" sheetId="1" r:id="rId1"/>
    <sheet name="Question 2" sheetId="2" r:id="rId2"/>
    <sheet name="Question 3" sheetId="3" r:id="rId3"/>
    <sheet name="Q3 Pivot Table" sheetId="5" r:id="rId4"/>
    <sheet name="Question 4" sheetId="6" r:id="rId5"/>
    <sheet name="Question 5" sheetId="7" r:id="rId6"/>
    <sheet name="Q5 Pivot table" sheetId="8" r:id="rId7"/>
    <sheet name="Dashboard" sheetId="9" r:id="rId8"/>
  </sheets>
  <definedNames>
    <definedName name="Slicer_Location">#N/A</definedName>
    <definedName name="Slicer_Region">#N/A</definedName>
  </definedNames>
  <calcPr calcId="191028"/>
  <pivotCaches>
    <pivotCache cacheId="12340" r:id="rId9"/>
    <pivotCache cacheId="12341"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2" i="7" l="1" a="1"/>
  <c r="I22" i="7" s="1"/>
  <c r="I21" i="7" a="1"/>
  <c r="I21" i="7" s="1"/>
  <c r="I20" i="7" a="1"/>
  <c r="I20" i="7" s="1"/>
  <c r="I19" i="7" a="1"/>
  <c r="I19" i="7" s="1"/>
  <c r="I18" i="7" a="1"/>
  <c r="I18" i="7" s="1"/>
  <c r="I17" i="7" a="1"/>
  <c r="I17" i="7" s="1"/>
  <c r="I16" i="7" a="1"/>
  <c r="I16" i="7" s="1"/>
  <c r="I15" i="7" a="1"/>
  <c r="I15" i="7" s="1"/>
  <c r="I14" i="7" a="1"/>
  <c r="I14" i="7" s="1"/>
  <c r="I13" i="7" a="1"/>
  <c r="I13" i="7" s="1"/>
  <c r="I12" i="7" a="1"/>
  <c r="I12" i="7" s="1"/>
  <c r="I11" i="7" a="1"/>
  <c r="I11" i="7" s="1"/>
  <c r="I10" i="7" a="1"/>
  <c r="I10" i="7" s="1"/>
  <c r="I9" i="7" a="1"/>
  <c r="I9" i="7" s="1"/>
  <c r="I8" i="7" a="1"/>
  <c r="I8" i="7" s="1"/>
  <c r="I7" i="7" a="1"/>
  <c r="I7" i="7" s="1"/>
  <c r="I6" i="7" a="1"/>
  <c r="I6" i="7" s="1"/>
  <c r="I5" i="7" a="1"/>
  <c r="I5" i="7" s="1"/>
  <c r="I24" i="3" a="1"/>
  <c r="I24" i="3" s="1"/>
  <c r="I23" i="3" a="1"/>
  <c r="I23" i="3" s="1"/>
  <c r="I22" i="3" a="1"/>
  <c r="I22" i="3" s="1"/>
  <c r="I21" i="3" a="1"/>
  <c r="I21" i="3" s="1"/>
  <c r="I20" i="3" a="1"/>
  <c r="I20" i="3" s="1"/>
  <c r="I19" i="3" a="1"/>
  <c r="I19" i="3" s="1"/>
  <c r="I18" i="3" a="1"/>
  <c r="I18" i="3" s="1"/>
  <c r="I17" i="3" a="1"/>
  <c r="I17" i="3" s="1"/>
  <c r="I16" i="3" a="1"/>
  <c r="I16" i="3" s="1"/>
  <c r="I15" i="3" a="1"/>
  <c r="I15" i="3" s="1"/>
  <c r="I14" i="3" a="1"/>
  <c r="I14" i="3" s="1"/>
  <c r="I13" i="3" a="1"/>
  <c r="I13" i="3" s="1"/>
  <c r="I12" i="3" a="1"/>
  <c r="I12" i="3" s="1"/>
  <c r="I11" i="3" a="1"/>
  <c r="I11" i="3" s="1"/>
  <c r="I10" i="3" a="1"/>
  <c r="I10" i="3" s="1"/>
  <c r="I9" i="3" a="1"/>
  <c r="I9" i="3" s="1"/>
  <c r="I8" i="3" a="1"/>
  <c r="I8" i="3" s="1"/>
  <c r="I7" i="3" a="1"/>
  <c r="I7" i="3" s="1"/>
  <c r="I8" i="2" a="1"/>
  <c r="I8" i="2"/>
  <c r="I9" i="2" a="1"/>
  <c r="I9" i="2"/>
  <c r="I10" i="2" a="1"/>
  <c r="I10" i="2"/>
  <c r="I11" i="2" a="1"/>
  <c r="I11" i="2"/>
  <c r="I12" i="2" a="1"/>
  <c r="I12" i="2"/>
  <c r="I13" i="2" a="1"/>
  <c r="I13" i="2"/>
  <c r="I14" i="2" a="1"/>
  <c r="I14" i="2"/>
  <c r="I15" i="2" a="1"/>
  <c r="I15" i="2"/>
  <c r="I16" i="2" a="1"/>
  <c r="I16" i="2"/>
  <c r="I17" i="2" a="1"/>
  <c r="I17" i="2"/>
  <c r="I18" i="2" a="1"/>
  <c r="I18" i="2"/>
  <c r="I19" i="2" a="1"/>
  <c r="I19" i="2"/>
  <c r="I20" i="2" a="1"/>
  <c r="I20" i="2"/>
  <c r="I21" i="2" a="1"/>
  <c r="I21" i="2"/>
  <c r="I22" i="2" a="1"/>
  <c r="I22" i="2"/>
  <c r="I23" i="2" a="1"/>
  <c r="I23" i="2"/>
  <c r="I24" i="2" a="1"/>
  <c r="I24" i="2"/>
  <c r="I25" i="2" a="1"/>
  <c r="I25" i="2"/>
  <c r="J20" i="1"/>
  <c r="I20" i="1"/>
  <c r="H20" i="1"/>
  <c r="J19" i="1"/>
  <c r="I19" i="1"/>
  <c r="H19" i="1"/>
  <c r="J18" i="1"/>
  <c r="I18" i="1"/>
  <c r="H18" i="1"/>
  <c r="J17" i="1"/>
  <c r="I17" i="1"/>
  <c r="H17" i="1"/>
  <c r="J16" i="1"/>
  <c r="I16" i="1"/>
  <c r="H16" i="1"/>
  <c r="J15" i="1"/>
  <c r="I15" i="1"/>
  <c r="H15" i="1"/>
  <c r="J14" i="1"/>
  <c r="I14" i="1"/>
  <c r="H14" i="1"/>
  <c r="J13" i="1"/>
  <c r="I13" i="1"/>
  <c r="H13" i="1"/>
  <c r="J12" i="1"/>
  <c r="I12" i="1"/>
  <c r="H12" i="1"/>
  <c r="J11" i="1"/>
  <c r="I11" i="1"/>
  <c r="H11" i="1"/>
  <c r="J10" i="1"/>
  <c r="I10" i="1"/>
  <c r="H10" i="1"/>
  <c r="P9" i="1"/>
  <c r="J9" i="1"/>
  <c r="I9" i="1"/>
  <c r="H9" i="1"/>
  <c r="P8" i="1"/>
  <c r="J8" i="1"/>
  <c r="I8" i="1"/>
  <c r="H8" i="1"/>
  <c r="P7" i="1"/>
  <c r="J7" i="1"/>
  <c r="I7" i="1"/>
  <c r="H7" i="1"/>
  <c r="P6" i="1"/>
  <c r="J6" i="1"/>
  <c r="I6" i="1"/>
  <c r="H6" i="1"/>
  <c r="P5" i="1"/>
  <c r="J5" i="1"/>
  <c r="I5" i="1"/>
  <c r="H5" i="1"/>
  <c r="J4" i="1"/>
  <c r="I4" i="1"/>
  <c r="H4" i="1"/>
  <c r="J3" i="1"/>
  <c r="I3" i="1"/>
  <c r="H3" i="1"/>
  <c r="J22" i="7" l="1" a="1"/>
  <c r="J22" i="7" s="1"/>
  <c r="J21" i="7" a="1"/>
  <c r="J21" i="7" s="1"/>
  <c r="J20" i="7" a="1"/>
  <c r="J20" i="7" s="1"/>
  <c r="J19" i="7" a="1"/>
  <c r="J19" i="7" s="1"/>
  <c r="J18" i="7" a="1"/>
  <c r="J18" i="7" s="1"/>
  <c r="J17" i="7" a="1"/>
  <c r="J17" i="7" s="1"/>
  <c r="J16" i="7" a="1"/>
  <c r="J16" i="7" s="1"/>
  <c r="J15" i="7" a="1"/>
  <c r="J15" i="7" s="1"/>
  <c r="J14" i="7" a="1"/>
  <c r="J14" i="7" s="1"/>
  <c r="J13" i="7" a="1"/>
  <c r="J13" i="7" s="1"/>
  <c r="J12" i="7" a="1"/>
  <c r="J12" i="7" s="1"/>
  <c r="J11" i="7" a="1"/>
  <c r="J11" i="7" s="1"/>
  <c r="J10" i="7" a="1"/>
  <c r="J10" i="7" s="1"/>
  <c r="J9" i="7" a="1"/>
  <c r="J9" i="7" s="1"/>
  <c r="J8" i="7" a="1"/>
  <c r="J8" i="7" s="1"/>
  <c r="J7" i="7" a="1"/>
  <c r="J7" i="7" s="1"/>
  <c r="J6" i="7" a="1"/>
  <c r="J6" i="7" s="1"/>
  <c r="J5" i="7" a="1"/>
  <c r="J5" i="7" s="1"/>
  <c r="Q7" i="6"/>
  <c r="Q8" i="6"/>
  <c r="Q9" i="6"/>
  <c r="Q10" i="6"/>
  <c r="Q11" i="6"/>
  <c r="P7" i="6"/>
  <c r="P8" i="6"/>
  <c r="P9" i="6"/>
  <c r="P10" i="6"/>
  <c r="P11" i="6"/>
  <c r="O7" i="6"/>
  <c r="O8" i="6"/>
  <c r="O9" i="6"/>
  <c r="O10" i="6"/>
  <c r="O11" i="6"/>
  <c r="Q6" i="6"/>
  <c r="P6" i="6"/>
  <c r="O6" i="6"/>
  <c r="J23" i="6" a="1"/>
  <c r="J23" i="6" s="1"/>
  <c r="K23" i="6" s="1" a="1"/>
  <c r="K23" i="6" s="1"/>
  <c r="J22" i="6" a="1"/>
  <c r="J22" i="6" s="1"/>
  <c r="K22" i="6" s="1" a="1"/>
  <c r="K22" i="6" s="1"/>
  <c r="J21" i="6" a="1"/>
  <c r="J21" i="6" s="1"/>
  <c r="K21" i="6" s="1" a="1"/>
  <c r="K21" i="6" s="1"/>
  <c r="J20" i="6" a="1"/>
  <c r="J20" i="6" s="1"/>
  <c r="K20" i="6" s="1" a="1"/>
  <c r="K20" i="6" s="1"/>
  <c r="J19" i="6" a="1"/>
  <c r="J19" i="6" s="1"/>
  <c r="K19" i="6" s="1" a="1"/>
  <c r="K19" i="6" s="1"/>
  <c r="J18" i="6" a="1"/>
  <c r="J18" i="6" s="1"/>
  <c r="K18" i="6" s="1" a="1"/>
  <c r="K18" i="6" s="1"/>
  <c r="J17" i="6" a="1"/>
  <c r="J17" i="6" s="1"/>
  <c r="K17" i="6" s="1" a="1"/>
  <c r="K17" i="6" s="1"/>
  <c r="J16" i="6" a="1"/>
  <c r="J16" i="6" s="1"/>
  <c r="K16" i="6" s="1" a="1"/>
  <c r="K16" i="6" s="1"/>
  <c r="J15" i="6" a="1"/>
  <c r="J15" i="6" s="1"/>
  <c r="K15" i="6" s="1" a="1"/>
  <c r="K15" i="6" s="1"/>
  <c r="J14" i="6" a="1"/>
  <c r="J14" i="6" s="1"/>
  <c r="K14" i="6" s="1" a="1"/>
  <c r="K14" i="6" s="1"/>
  <c r="J13" i="6" a="1"/>
  <c r="J13" i="6" s="1"/>
  <c r="K13" i="6" s="1" a="1"/>
  <c r="K13" i="6" s="1"/>
  <c r="J12" i="6" a="1"/>
  <c r="J12" i="6" s="1"/>
  <c r="K12" i="6" s="1" a="1"/>
  <c r="K12" i="6" s="1"/>
  <c r="J11" i="6" a="1"/>
  <c r="J11" i="6" s="1"/>
  <c r="K11" i="6" s="1" a="1"/>
  <c r="K11" i="6" s="1"/>
  <c r="J10" i="6" a="1"/>
  <c r="J10" i="6" s="1"/>
  <c r="K10" i="6" s="1" a="1"/>
  <c r="K10" i="6" s="1"/>
  <c r="J9" i="6" a="1"/>
  <c r="J9" i="6" s="1"/>
  <c r="K9" i="6" s="1" a="1"/>
  <c r="K9" i="6" s="1"/>
  <c r="J8" i="6" a="1"/>
  <c r="J8" i="6" s="1"/>
  <c r="K8" i="6" s="1" a="1"/>
  <c r="K8" i="6" s="1"/>
  <c r="J7" i="6" a="1"/>
  <c r="J7" i="6" s="1"/>
  <c r="K7" i="6" s="1" a="1"/>
  <c r="K7" i="6" s="1"/>
  <c r="J6" i="6" a="1"/>
  <c r="J6" i="6" s="1"/>
  <c r="K6" i="6" s="1" a="1"/>
  <c r="K6" i="6" s="1"/>
  <c r="J24" i="3" a="1"/>
  <c r="J24" i="3" s="1"/>
  <c r="J23" i="3" a="1"/>
  <c r="J23" i="3" s="1"/>
  <c r="J22" i="3" a="1"/>
  <c r="J22" i="3" s="1"/>
  <c r="J21" i="3" a="1"/>
  <c r="J21" i="3" s="1"/>
  <c r="J20" i="3" a="1"/>
  <c r="J20" i="3" s="1"/>
  <c r="J19" i="3" a="1"/>
  <c r="J19" i="3" s="1"/>
  <c r="J18" i="3" a="1"/>
  <c r="J18" i="3" s="1"/>
  <c r="J17" i="3" a="1"/>
  <c r="J17" i="3" s="1"/>
  <c r="J16" i="3" a="1"/>
  <c r="J16" i="3" s="1"/>
  <c r="J15" i="3" a="1"/>
  <c r="J15" i="3" s="1"/>
  <c r="J14" i="3" a="1"/>
  <c r="J14" i="3" s="1"/>
  <c r="J13" i="3" a="1"/>
  <c r="J13" i="3" s="1"/>
  <c r="J12" i="3" a="1"/>
  <c r="J12" i="3" s="1"/>
  <c r="J11" i="3" a="1"/>
  <c r="J11" i="3" s="1"/>
  <c r="J10" i="3" a="1"/>
  <c r="J10" i="3" s="1"/>
  <c r="J9" i="3" a="1"/>
  <c r="J9" i="3" s="1"/>
  <c r="J8" i="3" a="1"/>
  <c r="J8" i="3" s="1"/>
  <c r="J7" i="3" a="1"/>
  <c r="J7"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<sst xmlns="http://schemas.openxmlformats.org/spreadsheetml/2006/main" count="471" uniqueCount="51">
  <si>
    <t>Policy</t>
  </si>
  <si>
    <t>Location</t>
  </si>
  <si>
    <t>State</t>
  </si>
  <si>
    <t>Region</t>
  </si>
  <si>
    <t>Insured Value</t>
  </si>
  <si>
    <t>BusinessType</t>
  </si>
  <si>
    <t>Rank State wise</t>
  </si>
  <si>
    <t>Rank Region wise</t>
  </si>
  <si>
    <t>Rank Location wise</t>
  </si>
  <si>
    <t>Average Regionwise</t>
  </si>
  <si>
    <t>Rural</t>
  </si>
  <si>
    <t>Kerala</t>
  </si>
  <si>
    <t>South</t>
  </si>
  <si>
    <t>Farming</t>
  </si>
  <si>
    <t>Urban</t>
  </si>
  <si>
    <t>Gujarat</t>
  </si>
  <si>
    <t>West</t>
  </si>
  <si>
    <t>Apartment</t>
  </si>
  <si>
    <t>Average</t>
  </si>
  <si>
    <t>West Bengal</t>
  </si>
  <si>
    <t>East</t>
  </si>
  <si>
    <t>Himachal Pradesh</t>
  </si>
  <si>
    <t>North</t>
  </si>
  <si>
    <t>Tamil Nadu</t>
  </si>
  <si>
    <t>Assam</t>
  </si>
  <si>
    <t>North East</t>
  </si>
  <si>
    <t>Office Bldg</t>
  </si>
  <si>
    <t>Odisha</t>
  </si>
  <si>
    <t>Meghalaya</t>
  </si>
  <si>
    <t>Rajasthan</t>
  </si>
  <si>
    <t>Retail</t>
  </si>
  <si>
    <t>Hospitality</t>
  </si>
  <si>
    <t>Premium = (Insured Value)xRxLx0.001</t>
  </si>
  <si>
    <t>L=0.5 for Rural and L= 0.6 for Urban</t>
  </si>
  <si>
    <t>R= 0.4 for North East and R=0.5 for other regions</t>
  </si>
  <si>
    <t xml:space="preserve">Premium </t>
  </si>
  <si>
    <t>Category</t>
  </si>
  <si>
    <t>Premium</t>
  </si>
  <si>
    <t>Low premium</t>
  </si>
  <si>
    <r>
      <t xml:space="preserve">Less than </t>
    </r>
    <r>
      <rPr>
        <sz val="8"/>
        <color rgb="FF000000"/>
        <rFont val="Helvetica"/>
        <charset val="1"/>
      </rPr>
      <t>₹</t>
    </r>
    <r>
      <rPr>
        <sz val="8"/>
        <color rgb="FF000000"/>
        <rFont val="Arial"/>
        <family val="2"/>
      </rPr>
      <t>1000</t>
    </r>
  </si>
  <si>
    <t>Middle premium</t>
  </si>
  <si>
    <r>
      <t>₹</t>
    </r>
    <r>
      <rPr>
        <sz val="8"/>
        <color rgb="FF000000"/>
        <rFont val="Arial"/>
        <family val="2"/>
      </rPr>
      <t xml:space="preserve">1000 to </t>
    </r>
    <r>
      <rPr>
        <sz val="8"/>
        <color rgb="FF000000"/>
        <rFont val="Helvetica"/>
        <charset val="1"/>
      </rPr>
      <t>₹</t>
    </r>
    <r>
      <rPr>
        <sz val="8"/>
        <color rgb="FF000000"/>
        <rFont val="Arial"/>
        <family val="2"/>
      </rPr>
      <t>3000</t>
    </r>
  </si>
  <si>
    <t>High Premium</t>
  </si>
  <si>
    <r>
      <t xml:space="preserve">More than </t>
    </r>
    <r>
      <rPr>
        <sz val="8"/>
        <color rgb="FF000000"/>
        <rFont val="Helvetica"/>
        <charset val="1"/>
      </rPr>
      <t>₹</t>
    </r>
    <r>
      <rPr>
        <sz val="8"/>
        <color rgb="FF000000"/>
        <rFont val="Arial"/>
        <family val="2"/>
      </rPr>
      <t>3000</t>
    </r>
  </si>
  <si>
    <t xml:space="preserve">Sum of Premium </t>
  </si>
  <si>
    <t>Low Premium</t>
  </si>
  <si>
    <t>Middle Premium</t>
  </si>
  <si>
    <t>Grand Total</t>
  </si>
  <si>
    <t>Sum of Insured Value</t>
  </si>
  <si>
    <t>South Total</t>
  </si>
  <si>
    <t>Insurance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</si>
</sst>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8"/>
      <color rgb="FF000000"/>
      <name val="Arial"/>
      <family val="2"/>
    </font>
    <font>
      <sz val="8"/>
      <color rgb="FF000000"/>
      <name val="Arial"/>
      <family val="2"/>
    </font>
    <font>
      <sz val="8"/>
      <color rgb="FF000000"/>
      <name val="Helvetica"/>
      <charset val="1"/>
    </font>
    <font>
      <b/>
      <sz val="11"/>
      <color theme="1"/>
      <name val="Calibri"/>
      <family val="2"/>
      <scheme val="minor"/>
    </font>
    <font>
      <sz val="36"/>
      <color theme="1"/>
      <name val="Calibri"/>
      <family val="2"/>
      <scheme val="minor"/>
    </font>
    <font>
      <b/>
      <sz val="11"/>
      <color theme="1"/>
      <name val="Arial"/>
      <family val="2"/>
    </font>
    <font>
      <sz val="10"/>
      <color theme="1"/>
      <name val="Arial"/>
      <family val="2"/>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9"/>
        <bgColor indexed="64"/>
      </patternFill>
    </fill>
    <fill>
      <patternFill patternType="solid">
        <fgColor theme="5"/>
        <bgColor indexed="64"/>
      </patternFill>
    </fill>
  </fills>
  <borders count="9">
    <border>
      <left/>
      <right/>
      <top/>
      <bottom/>
      <diagonal/>
    </border>
    <border>
      <left style="thin">
        <color rgb="FFC1C1C1"/>
      </left>
      <right style="thin">
        <color rgb="FFC1C1C1"/>
      </right>
      <top style="thin">
        <color rgb="FFC1C1C1"/>
      </top>
      <bottom style="thin">
        <color rgb="FFC1C1C1"/>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right style="medium">
        <color rgb="FFCCCCCC"/>
      </right>
      <top/>
      <bottom/>
      <diagonal/>
    </border>
    <border>
      <left style="medium">
        <color rgb="FFCCCCCC"/>
      </left>
      <right style="medium">
        <color rgb="FFCCCCCC"/>
      </right>
      <top/>
      <bottom style="medium">
        <color rgb="FFCCCCCC"/>
      </bottom>
      <diagonal/>
    </border>
    <border>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1" xfId="0" applyFont="1" applyBorder="1"/>
    <xf numFmtId="0" fontId="2" fillId="0" borderId="1" xfId="0" applyFont="1" applyBorder="1"/>
    <xf numFmtId="0" fontId="2" fillId="0" borderId="0" xfId="0" applyFont="1"/>
    <xf numFmtId="0" fontId="1" fillId="0" borderId="0" xfId="0" applyFont="1"/>
    <xf numFmtId="0" fontId="1" fillId="0" borderId="2" xfId="0" applyFont="1" applyBorder="1"/>
    <xf numFmtId="0" fontId="2" fillId="0" borderId="2" xfId="0" applyFont="1" applyBorder="1"/>
    <xf numFmtId="0" fontId="3" fillId="0" borderId="2" xfId="0" applyFont="1" applyBorder="1"/>
    <xf numFmtId="0" fontId="0" fillId="0" borderId="0" xfId="0" pivotButton="1"/>
    <xf numFmtId="0" fontId="0" fillId="2" borderId="2" xfId="0" applyFill="1" applyBorder="1"/>
    <xf numFmtId="0" fontId="1" fillId="2" borderId="2" xfId="0" applyFont="1" applyFill="1" applyBorder="1"/>
    <xf numFmtId="0" fontId="2" fillId="2" borderId="2" xfId="0" applyFont="1" applyFill="1" applyBorder="1"/>
    <xf numFmtId="0" fontId="0" fillId="3" borderId="0" xfId="0" applyFill="1"/>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7" fillId="4"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0" fillId="4" borderId="0" xfId="0" applyFill="1"/>
    <xf numFmtId="0" fontId="0" fillId="5" borderId="0" xfId="0" applyFill="1"/>
    <xf numFmtId="0" fontId="7" fillId="5" borderId="6"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0" fillId="6" borderId="0" xfId="0" applyFill="1"/>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0" fillId="2" borderId="0" xfId="0" applyFill="1"/>
    <xf numFmtId="0" fontId="7" fillId="7" borderId="6" xfId="0" applyFont="1" applyFill="1" applyBorder="1" applyAlignment="1">
      <alignment horizontal="center" vertical="center" wrapText="1"/>
    </xf>
    <xf numFmtId="0" fontId="7" fillId="7" borderId="7" xfId="0" applyFont="1" applyFill="1" applyBorder="1" applyAlignment="1">
      <alignment horizontal="center" vertical="center" wrapText="1"/>
    </xf>
    <xf numFmtId="0" fontId="0" fillId="7" borderId="0" xfId="0" applyFill="1"/>
    <xf numFmtId="0" fontId="7" fillId="8" borderId="6" xfId="0" applyFont="1" applyFill="1" applyBorder="1" applyAlignment="1">
      <alignment horizontal="center" vertical="center" wrapText="1"/>
    </xf>
    <xf numFmtId="0" fontId="7" fillId="8" borderId="7" xfId="0" applyFont="1" applyFill="1" applyBorder="1" applyAlignment="1">
      <alignment horizontal="center" vertical="center" wrapText="1"/>
    </xf>
    <xf numFmtId="0" fontId="0" fillId="8" borderId="0" xfId="0" applyFill="1"/>
    <xf numFmtId="0" fontId="0" fillId="5" borderId="8" xfId="0" applyFill="1" applyBorder="1"/>
    <xf numFmtId="0" fontId="4" fillId="0" borderId="2" xfId="0" applyFont="1" applyBorder="1"/>
    <xf numFmtId="0" fontId="0" fillId="0" borderId="2" xfId="0" applyBorder="1"/>
    <xf numFmtId="0" fontId="6" fillId="0" borderId="0" xfId="0" applyFont="1" applyAlignment="1">
      <alignment horizontal="center" vertical="center" wrapText="1"/>
    </xf>
    <xf numFmtId="0" fontId="5" fillId="3" borderId="0" xfId="0" applyFont="1" applyFill="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Dashboard.xlsx]Q5 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'Insured Value' by 'Region' and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'Q5 Pivot table'!$C$2</c:f>
              <c:strCache>
                <c:ptCount val="1"/>
                <c:pt idx="0">
                  <c:v>Total</c:v>
                </c:pt>
              </c:strCache>
            </c:strRef>
          </c:tx>
          <c:spPr>
            <a:solidFill>
              <a:schemeClr val="accent1"/>
            </a:solidFill>
            <a:ln>
              <a:noFill/>
            </a:ln>
            <a:effectLst/>
          </c:spPr>
          <c:invertIfNegative val="0"/>
          <c:cat>
            <c:multiLvlStrRef>
              <c:f>'Q5 Pivot table'!$A$3:$B$6</c:f>
              <c:multiLvlStrCache>
                <c:ptCount val="2"/>
                <c:lvl>
                  <c:pt idx="0">
                    <c:v>Rural</c:v>
                  </c:pt>
                  <c:pt idx="1">
                    <c:v>Urban</c:v>
                  </c:pt>
                </c:lvl>
                <c:lvl>
                  <c:pt idx="0">
                    <c:v>South</c:v>
                  </c:pt>
                </c:lvl>
              </c:multiLvlStrCache>
            </c:multiLvlStrRef>
          </c:cat>
          <c:val>
            <c:numRef>
              <c:f>'Q5 Pivot table'!$C$3:$C$6</c:f>
              <c:numCache>
                <c:formatCode>General</c:formatCode>
                <c:ptCount val="2"/>
                <c:pt idx="0">
                  <c:v>3280600</c:v>
                </c:pt>
                <c:pt idx="1">
                  <c:v>18422575</c:v>
                </c:pt>
              </c:numCache>
            </c:numRef>
          </c:val>
          <c:extLst>
            <c:ext xmlns:c16="http://schemas.microsoft.com/office/drawing/2014/chart" uri="{C3380CC4-5D6E-409C-BE32-E72D297353CC}">
              <c16:uniqueId val="{00000005-4384-4C8E-B8CB-42B1330A817F}"/>
            </c:ext>
          </c:extLst>
        </c:ser>
        <c:dLbls>
          <c:showLegendKey val="0"/>
          <c:showVal val="0"/>
          <c:showCatName val="0"/>
          <c:showSerName val="0"/>
          <c:showPercent val="0"/>
          <c:showBubbleSize val="0"/>
        </c:dLbls>
        <c:gapWidth val="33"/>
        <c:overlap val="-30"/>
        <c:axId val="1010138583"/>
        <c:axId val="258730104"/>
      </c:barChart>
      <c:catAx>
        <c:axId val="10101385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8730104"/>
        <c:crosses val="autoZero"/>
        <c:auto val="1"/>
        <c:lblAlgn val="ctr"/>
        <c:lblOffset val="100"/>
        <c:noMultiLvlLbl val="0"/>
      </c:catAx>
      <c:valAx>
        <c:axId val="25873010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Insured Value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138583"/>
        <c:crosses val="autoZero"/>
        <c:crossBetween val="between"/>
        <c:dispUnits>
          <c:builtInUnit val="million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Dashboard.xlsx]Q5 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'Insured Value' by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'Q5 Pivot table'!$B$20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D5-4BD9-9BD2-D9048E0146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D5-4BD9-9BD2-D9048E01464C}"/>
              </c:ext>
            </c:extLst>
          </c:dPt>
          <c:cat>
            <c:strRef>
              <c:f>'Q5 Pivot table'!$A$21:$A$22</c:f>
              <c:strCache>
                <c:ptCount val="1"/>
                <c:pt idx="0">
                  <c:v>Rural</c:v>
                </c:pt>
              </c:strCache>
            </c:strRef>
          </c:cat>
          <c:val>
            <c:numRef>
              <c:f>'Q5 Pivot table'!$B$21:$B$22</c:f>
              <c:numCache>
                <c:formatCode>General</c:formatCode>
                <c:ptCount val="1"/>
                <c:pt idx="0">
                  <c:v>3280600</c:v>
                </c:pt>
              </c:numCache>
            </c:numRef>
          </c:val>
          <c:extLst>
            <c:ext xmlns:c16="http://schemas.microsoft.com/office/drawing/2014/chart" uri="{C3380CC4-5D6E-409C-BE32-E72D297353CC}">
              <c16:uniqueId val="{00000005-1598-4F4D-8AD8-F176230E27C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Dashboard.xlsx]Q5 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'Premium ' by 'Category' and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'Q5 Pivot table'!$C$37</c:f>
              <c:strCache>
                <c:ptCount val="1"/>
                <c:pt idx="0">
                  <c:v>Total</c:v>
                </c:pt>
              </c:strCache>
            </c:strRef>
          </c:tx>
          <c:spPr>
            <a:solidFill>
              <a:schemeClr val="accent1"/>
            </a:solidFill>
            <a:ln>
              <a:noFill/>
            </a:ln>
            <a:effectLst/>
          </c:spPr>
          <c:invertIfNegative val="0"/>
          <c:cat>
            <c:multiLvlStrRef>
              <c:f>'Q5 Pivot table'!$A$38:$B$39</c:f>
              <c:multiLvlStrCache>
                <c:ptCount val="2"/>
                <c:lvl>
                  <c:pt idx="0">
                    <c:v>South</c:v>
                  </c:pt>
                  <c:pt idx="1">
                    <c:v>South</c:v>
                  </c:pt>
                </c:lvl>
                <c:lvl>
                  <c:pt idx="0">
                    <c:v>Low Premium</c:v>
                  </c:pt>
                  <c:pt idx="1">
                    <c:v>Middle Premium</c:v>
                  </c:pt>
                </c:lvl>
              </c:multiLvlStrCache>
            </c:multiLvlStrRef>
          </c:cat>
          <c:val>
            <c:numRef>
              <c:f>'Q5 Pivot table'!$C$38:$C$39</c:f>
              <c:numCache>
                <c:formatCode>General</c:formatCode>
                <c:ptCount val="2"/>
                <c:pt idx="0">
                  <c:v>1310.2</c:v>
                </c:pt>
                <c:pt idx="1">
                  <c:v>4115.59375</c:v>
                </c:pt>
              </c:numCache>
            </c:numRef>
          </c:val>
          <c:extLst>
            <c:ext xmlns:c16="http://schemas.microsoft.com/office/drawing/2014/chart" uri="{C3380CC4-5D6E-409C-BE32-E72D297353CC}">
              <c16:uniqueId val="{00000000-DBBC-4013-85D0-C2F3727C0818}"/>
            </c:ext>
          </c:extLst>
        </c:ser>
        <c:dLbls>
          <c:showLegendKey val="0"/>
          <c:showVal val="0"/>
          <c:showCatName val="0"/>
          <c:showSerName val="0"/>
          <c:showPercent val="0"/>
          <c:showBubbleSize val="0"/>
        </c:dLbls>
        <c:gapWidth val="33"/>
        <c:overlap val="-30"/>
        <c:axId val="1088713751"/>
        <c:axId val="990619240"/>
      </c:barChart>
      <c:catAx>
        <c:axId val="1088713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619240"/>
        <c:crosses val="autoZero"/>
        <c:auto val="1"/>
        <c:lblAlgn val="ctr"/>
        <c:lblOffset val="100"/>
        <c:noMultiLvlLbl val="0"/>
      </c:catAx>
      <c:valAx>
        <c:axId val="9906192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Premium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87137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Dashboard.xlsx]Q5 Pivot table!PivotTable3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'Premium ' by 'Category' and 'Region'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 Pivot table'!$C$37</c:f>
              <c:strCache>
                <c:ptCount val="1"/>
                <c:pt idx="0">
                  <c:v>Total</c:v>
                </c:pt>
              </c:strCache>
            </c:strRef>
          </c:tx>
          <c:spPr>
            <a:solidFill>
              <a:schemeClr val="accent1"/>
            </a:solidFill>
            <a:ln>
              <a:noFill/>
            </a:ln>
            <a:effectLst/>
          </c:spPr>
          <c:invertIfNegative val="0"/>
          <c:cat>
            <c:multiLvlStrRef>
              <c:f>'Q5 Pivot table'!$A$38:$B$39</c:f>
              <c:multiLvlStrCache>
                <c:ptCount val="2"/>
                <c:lvl>
                  <c:pt idx="0">
                    <c:v>South</c:v>
                  </c:pt>
                  <c:pt idx="1">
                    <c:v>South</c:v>
                  </c:pt>
                </c:lvl>
                <c:lvl>
                  <c:pt idx="0">
                    <c:v>Low Premium</c:v>
                  </c:pt>
                  <c:pt idx="1">
                    <c:v>Middle Premium</c:v>
                  </c:pt>
                </c:lvl>
              </c:multiLvlStrCache>
            </c:multiLvlStrRef>
          </c:cat>
          <c:val>
            <c:numRef>
              <c:f>'Q5 Pivot table'!$C$38:$C$39</c:f>
              <c:numCache>
                <c:formatCode>General</c:formatCode>
                <c:ptCount val="2"/>
                <c:pt idx="0">
                  <c:v>1310.2</c:v>
                </c:pt>
                <c:pt idx="1">
                  <c:v>4115.59375</c:v>
                </c:pt>
              </c:numCache>
            </c:numRef>
          </c:val>
          <c:extLst>
            <c:ext xmlns:c16="http://schemas.microsoft.com/office/drawing/2014/chart" uri="{C3380CC4-5D6E-409C-BE32-E72D297353CC}">
              <c16:uniqueId val="{00000000-D523-41BB-A76C-87CFA96C7871}"/>
            </c:ext>
          </c:extLst>
        </c:ser>
        <c:dLbls>
          <c:showLegendKey val="0"/>
          <c:showVal val="0"/>
          <c:showCatName val="0"/>
          <c:showSerName val="0"/>
          <c:showPercent val="0"/>
          <c:showBubbleSize val="0"/>
        </c:dLbls>
        <c:gapWidth val="33"/>
        <c:overlap val="-30"/>
        <c:axId val="395937271"/>
        <c:axId val="2034795943"/>
      </c:barChart>
      <c:catAx>
        <c:axId val="3959372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795943"/>
        <c:crosses val="autoZero"/>
        <c:auto val="1"/>
        <c:lblAlgn val="ctr"/>
        <c:lblOffset val="100"/>
        <c:noMultiLvlLbl val="0"/>
      </c:catAx>
      <c:valAx>
        <c:axId val="2034795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Premium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937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Dashboard.xlsx]Q5 Pivot table!PivotTable1</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'Insured Value' by 'Region' and 'Location'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'Q5 Pivot table'!$C$2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'Q5 Pivot table'!$A$3:$B$6</c:f>
              <c:multiLvlStrCache>
                <c:ptCount val="2"/>
                <c:lvl>
                  <c:pt idx="0">
                    <c:v>Rural</c:v>
                  </c:pt>
                  <c:pt idx="1">
                    <c:v>Urban</c:v>
                  </c:pt>
                </c:lvl>
                <c:lvl>
                  <c:pt idx="0">
                    <c:v>South</c:v>
                  </c:pt>
                </c:lvl>
              </c:multiLvlStrCache>
            </c:multiLvlStrRef>
          </c:cat>
          <c:val>
            <c:numRef>
              <c:f>'Q5 Pivot table'!$C$3:$C$6</c:f>
              <c:numCache>
                <c:formatCode>General</c:formatCode>
                <c:ptCount val="2"/>
                <c:pt idx="0">
                  <c:v>3280600</c:v>
                </c:pt>
                <c:pt idx="1">
                  <c:v>18422575</c:v>
                </c:pt>
              </c:numCache>
            </c:numRef>
          </c:val>
          <c:extLst>
            <c:ext xmlns:c16="http://schemas.microsoft.com/office/drawing/2014/chart" uri="{C3380CC4-5D6E-409C-BE32-E72D297353CC}">
              <c16:uniqueId val="{00000000-7EEE-4B91-AB6A-D8FFB43DA2F9}"/>
            </c:ext>
          </c:extLst>
        </c:ser>
        <c:dLbls>
          <c:dLblPos val="inEnd"/>
          <c:showLegendKey val="0"/>
          <c:showVal val="1"/>
          <c:showCatName val="0"/>
          <c:showSerName val="0"/>
          <c:showPercent val="0"/>
          <c:showBubbleSize val="0"/>
        </c:dLbls>
        <c:gapWidth val="115"/>
        <c:overlap val="-20"/>
        <c:axId val="1010138583"/>
        <c:axId val="258730104"/>
      </c:barChart>
      <c:catAx>
        <c:axId val="1010138583"/>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58730104"/>
        <c:crosses val="autoZero"/>
        <c:auto val="1"/>
        <c:lblAlgn val="ctr"/>
        <c:lblOffset val="100"/>
        <c:noMultiLvlLbl val="0"/>
      </c:catAx>
      <c:valAx>
        <c:axId val="25873010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Insured Value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10138583"/>
        <c:crosses val="autoZero"/>
        <c:crossBetween val="between"/>
        <c:dispUnits>
          <c:builtInUnit val="millions"/>
          <c:dispUnitsLbl>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dispUnitsLbl>
        </c:dispUnits>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Dashboard.xlsx]Q5 Pivot table!PivotTable2</c:name>
    <c:fmtId val="6"/>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a:t>'Insured Value' by 'Location'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pivotFmt>
      <c:pivotFmt>
        <c:idx val="9"/>
      </c:pivotFmt>
      <c:pivotFmt>
        <c:idx val="10"/>
      </c:pivotFmt>
      <c:pivotFmt>
        <c:idx val="11"/>
      </c:pivotFmt>
      <c:pivotFmt>
        <c:idx val="12"/>
      </c:pivotFmt>
      <c:pivotFmt>
        <c:idx val="1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s>
    <c:plotArea>
      <c:layout/>
      <c:pieChart>
        <c:varyColors val="1"/>
        <c:ser>
          <c:idx val="0"/>
          <c:order val="0"/>
          <c:tx>
            <c:strRef>
              <c:f>'Q5 Pivot table'!$B$20</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9638-4868-8C01-AA6C6C07BBAE}"/>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9638-4868-8C01-AA6C6C07BBA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'Q5 Pivot table'!$A$21:$A$22</c:f>
              <c:strCache>
                <c:ptCount val="1"/>
                <c:pt idx="0">
                  <c:v>Rural</c:v>
                </c:pt>
              </c:strCache>
            </c:strRef>
          </c:cat>
          <c:val>
            <c:numRef>
              <c:f>'Q5 Pivot table'!$B$21:$B$22</c:f>
              <c:numCache>
                <c:formatCode>General</c:formatCode>
                <c:ptCount val="1"/>
                <c:pt idx="0">
                  <c:v>3280600</c:v>
                </c:pt>
              </c:numCache>
            </c:numRef>
          </c:val>
          <c:extLst>
            <c:ext xmlns:c16="http://schemas.microsoft.com/office/drawing/2014/chart" uri="{C3380CC4-5D6E-409C-BE32-E72D297353CC}">
              <c16:uniqueId val="{00000004-9638-4868-8C01-AA6C6C07BBAE}"/>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[Interactive Dashboard.xlsx]Q5 Pivot table!PivotTable3</c:name>
    <c:fmtId val="9"/>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'Premium ' by 'Category' and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'Q5 Pivot table'!$C$37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multiLvlStrRef>
              <c:f>'Q5 Pivot table'!$A$38:$B$39</c:f>
              <c:multiLvlStrCache>
                <c:ptCount val="2"/>
                <c:lvl>
                  <c:pt idx="0">
                    <c:v>South</c:v>
                  </c:pt>
                  <c:pt idx="1">
                    <c:v>South</c:v>
                  </c:pt>
                </c:lvl>
                <c:lvl>
                  <c:pt idx="0">
                    <c:v>Low Premium</c:v>
                  </c:pt>
                  <c:pt idx="1">
                    <c:v>Middle Premium</c:v>
                  </c:pt>
                </c:lvl>
              </c:multiLvlStrCache>
            </c:multiLvlStrRef>
          </c:cat>
          <c:val>
            <c:numRef>
              <c:f>'Q5 Pivot table'!$C$38:$C$39</c:f>
              <c:numCache>
                <c:formatCode>General</c:formatCode>
                <c:ptCount val="2"/>
                <c:pt idx="0">
                  <c:v>1310.2</c:v>
                </c:pt>
                <c:pt idx="1">
                  <c:v>4115.59375</c:v>
                </c:pt>
              </c:numCache>
            </c:numRef>
          </c:val>
          <c:extLst>
            <c:ext xmlns:c16="http://schemas.microsoft.com/office/drawing/2014/chart" uri="{C3380CC4-5D6E-409C-BE32-E72D297353CC}">
              <c16:uniqueId val="{00000000-0FF2-46ED-A2F3-FA770EEA8117}"/>
            </c:ext>
          </c:extLst>
        </c:ser>
        <c:dLbls>
          <c:showLegendKey val="0"/>
          <c:showVal val="0"/>
          <c:showCatName val="0"/>
          <c:showSerName val="0"/>
          <c:showPercent val="0"/>
          <c:showBubbleSize val="0"/>
        </c:dLbls>
        <c:gapWidth val="100"/>
        <c:overlap val="-24"/>
        <c:axId val="395937271"/>
        <c:axId val="2034795943"/>
      </c:barChart>
      <c:catAx>
        <c:axId val="39593727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034795943"/>
        <c:crosses val="autoZero"/>
        <c:auto val="1"/>
        <c:lblAlgn val="ctr"/>
        <c:lblOffset val="100"/>
        <c:noMultiLvlLbl val="0"/>
      </c:catAx>
      <c:valAx>
        <c:axId val="2034795943"/>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Premium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9593727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304800</xdr:colOff>
      <xdr:row>15</xdr:row>
      <xdr:rowOff>76200</xdr:rowOff>
    </xdr:to>
    <xdr:graphicFrame macro="">
      <xdr:nvGraphicFramePr>
        <xdr:cNvPr id="3" name="Chart 2" descr="Chart type: Clustered Bar. 'Insured Value' by 'Region' and 'Location'&#10;&#10;Description automatically generated">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19</xdr:row>
      <xdr:rowOff>0</xdr:rowOff>
    </xdr:from>
    <xdr:to>
      <xdr:col>10</xdr:col>
      <xdr:colOff>304800</xdr:colOff>
      <xdr:row>33</xdr:row>
      <xdr:rowOff>76200</xdr:rowOff>
    </xdr:to>
    <xdr:graphicFrame macro="">
      <xdr:nvGraphicFramePr>
        <xdr:cNvPr id="4" name="Chart 3" descr="Chart type: Pie. 'Insured Value' by 'Location'&#10;&#10;Description automatically generated">
          <a:extLst>
            <a:ext uri="{FF2B5EF4-FFF2-40B4-BE49-F238E27FC236}">
              <a16:creationId xmlns:a16="http://schemas.microsoft.com/office/drawing/2014/main" id="{00000000-0008-0000-0600-000004000000}"/>
            </a:ext>
            <a:ext uri="{147F2762-F138-4A5C-976F-8EAC2B608ADB}">
              <a16:predDERef xmlns:a16="http://schemas.microsoft.com/office/drawing/2014/main" pre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36</xdr:row>
      <xdr:rowOff>0</xdr:rowOff>
    </xdr:from>
    <xdr:to>
      <xdr:col>11</xdr:col>
      <xdr:colOff>304800</xdr:colOff>
      <xdr:row>50</xdr:row>
      <xdr:rowOff>76200</xdr:rowOff>
    </xdr:to>
    <xdr:graphicFrame macro="">
      <xdr:nvGraphicFramePr>
        <xdr:cNvPr id="6" name="Chart 5" descr="Chart type: Clustered Bar. 'Premium ' by 'Category' and 'Region'&#10;&#10;Description automatically generated">
          <a:extLst>
            <a:ext uri="{FF2B5EF4-FFF2-40B4-BE49-F238E27FC236}">
              <a16:creationId xmlns:a16="http://schemas.microsoft.com/office/drawing/2014/main" id="{00000000-0008-0000-0600-000006000000}"/>
            </a:ext>
            <a:ext uri="{147F2762-F138-4A5C-976F-8EAC2B608ADB}">
              <a16:predDERef xmlns:a16="http://schemas.microsoft.com/office/drawing/2014/main" pre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36</xdr:row>
      <xdr:rowOff>0</xdr:rowOff>
    </xdr:from>
    <xdr:to>
      <xdr:col>11</xdr:col>
      <xdr:colOff>304800</xdr:colOff>
      <xdr:row>50</xdr:row>
      <xdr:rowOff>76200</xdr:rowOff>
    </xdr:to>
    <xdr:graphicFrame macro="">
      <xdr:nvGraphicFramePr>
        <xdr:cNvPr id="7" name="Chart 6" descr="Chart type: Clustered Column. 'Premium ' by 'Category' and 'Region'&#10;&#10;Description automatically generated">
          <a:extLst>
            <a:ext uri="{FF2B5EF4-FFF2-40B4-BE49-F238E27FC236}">
              <a16:creationId xmlns:a16="http://schemas.microsoft.com/office/drawing/2014/main" id="{00000000-0008-0000-0600-000007000000}"/>
            </a:ext>
            <a:ext uri="{147F2762-F138-4A5C-976F-8EAC2B608ADB}">
              <a16:predDERef xmlns:a16="http://schemas.microsoft.com/office/drawing/2014/main" pred="{00000000-0008-0000-0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152400</xdr:colOff>
      <xdr:row>7</xdr:row>
      <xdr:rowOff>76200</xdr:rowOff>
    </xdr:from>
    <xdr:to>
      <xdr:col>14</xdr:col>
      <xdr:colOff>457200</xdr:colOff>
      <xdr:row>21</xdr:row>
      <xdr:rowOff>152400</xdr:rowOff>
    </xdr:to>
    <xdr:graphicFrame macro="">
      <xdr:nvGraphicFramePr>
        <xdr:cNvPr id="2" name="Chart 1" descr="Chart type: Clustered Bar. 'Insured Value' by 'Region' and 'Location'&#10;&#10;Description automatically generated">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571500</xdr:colOff>
      <xdr:row>7</xdr:row>
      <xdr:rowOff>66675</xdr:rowOff>
    </xdr:from>
    <xdr:to>
      <xdr:col>7</xdr:col>
      <xdr:colOff>171450</xdr:colOff>
      <xdr:row>21</xdr:row>
      <xdr:rowOff>142875</xdr:rowOff>
    </xdr:to>
    <xdr:graphicFrame macro="">
      <xdr:nvGraphicFramePr>
        <xdr:cNvPr id="3" name="Chart 2" descr="Chart type: Pie. 'Insured Value' by 'Location'&#10;&#10;Description automatically generated">
          <a:extLst>
            <a:ext uri="{FF2B5EF4-FFF2-40B4-BE49-F238E27FC236}">
              <a16:creationId xmlns:a16="http://schemas.microsoft.com/office/drawing/2014/main" id="{00000000-0008-0000-0700-000003000000}"/>
            </a:ext>
            <a:ext uri="{147F2762-F138-4A5C-976F-8EAC2B608ADB}">
              <a16:predDERef xmlns:a16="http://schemas.microsoft.com/office/drawing/2014/main" pre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581025</xdr:colOff>
      <xdr:row>22</xdr:row>
      <xdr:rowOff>0</xdr:rowOff>
    </xdr:from>
    <xdr:to>
      <xdr:col>18</xdr:col>
      <xdr:colOff>17318</xdr:colOff>
      <xdr:row>36</xdr:row>
      <xdr:rowOff>76200</xdr:rowOff>
    </xdr:to>
    <xdr:graphicFrame macro="">
      <xdr:nvGraphicFramePr>
        <xdr:cNvPr id="4" name="Chart 3" descr="Chart type: Clustered Column. 'Premium ' by 'Category' and 'Region'&#10;&#10;Description automatically generated">
          <a:extLst>
            <a:ext uri="{FF2B5EF4-FFF2-40B4-BE49-F238E27FC236}">
              <a16:creationId xmlns:a16="http://schemas.microsoft.com/office/drawing/2014/main" id="{00000000-0008-0000-0700-000004000000}"/>
            </a:ext>
            <a:ext uri="{147F2762-F138-4A5C-976F-8EAC2B608ADB}">
              <a16:predDERef xmlns:a16="http://schemas.microsoft.com/office/drawing/2014/main" pre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479713</xdr:colOff>
      <xdr:row>16</xdr:row>
      <xdr:rowOff>101312</xdr:rowOff>
    </xdr:from>
    <xdr:to>
      <xdr:col>17</xdr:col>
      <xdr:colOff>588818</xdr:colOff>
      <xdr:row>22</xdr:row>
      <xdr:rowOff>6062</xdr:rowOff>
    </xdr:to>
    <mc:AlternateContent xmlns:mc="http://schemas.openxmlformats.org/markup-compatibility/2006" xmlns:a14="http://schemas.microsoft.com/office/drawing/2010/main">
      <mc:Choice Requires="a14">
        <xdr:graphicFrame macro="">
          <xdr:nvGraphicFramePr>
            <xdr:cNvPr id="5" name="Location">
              <a:extLst>
                <a:ext uri="{FF2B5EF4-FFF2-40B4-BE49-F238E27FC236}">
                  <a16:creationId xmlns:a16="http://schemas.microsoft.com/office/drawing/2014/main" id="{00000000-0008-0000-0700-00000500000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8965622" y="3149312"/>
              <a:ext cx="1927514"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452870</xdr:colOff>
      <xdr:row>7</xdr:row>
      <xdr:rowOff>83993</xdr:rowOff>
    </xdr:from>
    <xdr:to>
      <xdr:col>18</xdr:col>
      <xdr:colOff>0</xdr:colOff>
      <xdr:row>16</xdr:row>
      <xdr:rowOff>74468</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00000000-0008-0000-0700-000006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938779" y="1417493"/>
              <a:ext cx="1971676"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810.900633333331" createdVersion="8" refreshedVersion="8" minRefreshableVersion="3" recordCount="18" xr:uid="{00000000-000A-0000-FFFF-FFFF00000000}">
  <cacheSource type="worksheet">
    <worksheetSource ref="C6:J24" sheet="Question 3"/>
  </cacheSource>
  <cacheFields count="8">
    <cacheField name="Policy" numFmtId="0">
      <sharedItems containsSemiMixedTypes="0" containsString="0" containsNumber="1" containsInteger="1" minValue="90100201" maxValue="91101102" count="18">
        <n v="91101102"/>
        <n v="91100582"/>
        <n v="90100623"/>
        <n v="90101114"/>
        <n v="90100201"/>
        <n v="91100226"/>
        <n v="90100335"/>
        <n v="91100636"/>
        <n v="90100315"/>
        <n v="91100217"/>
        <n v="91100744"/>
        <n v="91100425"/>
        <n v="90101008"/>
        <n v="90100249"/>
        <n v="90100805"/>
        <n v="91100400"/>
        <n v="90100760"/>
        <n v="90100894"/>
      </sharedItems>
    </cacheField>
    <cacheField name="Location" numFmtId="0">
      <sharedItems/>
    </cacheField>
    <cacheField name="State" numFmtId="0">
      <sharedItems/>
    </cacheField>
    <cacheField name="Region" numFmtId="0">
      <sharedItems count="5">
        <s v="South"/>
        <s v="West"/>
        <s v="East"/>
        <s v="North"/>
        <s v="North East"/>
      </sharedItems>
    </cacheField>
    <cacheField name="Insured Value" numFmtId="0">
      <sharedItems containsSemiMixedTypes="0" containsString="0" containsNumber="1" containsInteger="1" minValue="100000" maxValue="17580000"/>
    </cacheField>
    <cacheField name="BusinessType" numFmtId="0">
      <sharedItems/>
    </cacheField>
    <cacheField name="Premium " numFmtId="0">
      <sharedItems containsSemiMixedTypes="0" containsString="0" containsNumber="1" minValue="20" maxValue="4219.2" count="18">
        <n v="280.40000000000003"/>
        <n v="1162.92"/>
        <n v="501.67500000000001"/>
        <n v="970.82500000000005"/>
        <n v="2893.9250000000002"/>
        <n v="911.61599999999999"/>
        <n v="746.125"/>
        <n v="1221.66875"/>
        <n v="4219.2"/>
        <n v="20"/>
        <n v="2362.0500000000002"/>
        <n v="1237.5"/>
        <n v="3925"/>
        <n v="490.05"/>
        <n v="49.75"/>
        <n v="490"/>
        <n v="335.30400000000003"/>
        <n v="589.02499999999998"/>
      </sharedItems>
    </cacheField>
    <cacheField name="Category" numFmtId="0">
      <sharedItems count="3">
        <s v="Low Premium"/>
        <s v="Middle Premium"/>
        <s v="High Premiu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810.914133449071" createdVersion="8" refreshedVersion="8" minRefreshableVersion="3" recordCount="18" xr:uid="{00000000-000A-0000-FFFF-FFFF01000000}">
  <cacheSource type="worksheet">
    <worksheetSource ref="C4:J22" sheet="Question 5"/>
  </cacheSource>
  <cacheFields count="8">
    <cacheField name="Policy" numFmtId="0">
      <sharedItems containsSemiMixedTypes="0" containsString="0" containsNumber="1" containsInteger="1" minValue="90100201" maxValue="91101102"/>
    </cacheField>
    <cacheField name="Location" numFmtId="0">
      <sharedItems count="2">
        <s v="Rural"/>
        <s v="Urban"/>
      </sharedItems>
    </cacheField>
    <cacheField name="State" numFmtId="0">
      <sharedItems count="9">
        <s v="Kerala"/>
        <s v="Gujarat"/>
        <s v="West Bengal"/>
        <s v="Himachal Pradesh"/>
        <s v="Tamil Nadu"/>
        <s v="Assam"/>
        <s v="Odisha"/>
        <s v="Meghalaya"/>
        <s v="Rajasthan"/>
      </sharedItems>
    </cacheField>
    <cacheField name="Region" numFmtId="0">
      <sharedItems count="5">
        <s v="South"/>
        <s v="West"/>
        <s v="East"/>
        <s v="North"/>
        <s v="North East"/>
      </sharedItems>
    </cacheField>
    <cacheField name="Insured Value" numFmtId="0">
      <sharedItems containsSemiMixedTypes="0" containsString="0" containsNumber="1" containsInteger="1" minValue="100000" maxValue="17580000"/>
    </cacheField>
    <cacheField name="BusinessType" numFmtId="0">
      <sharedItems/>
    </cacheField>
    <cacheField name="Premium " numFmtId="0">
      <sharedItems containsSemiMixedTypes="0" containsString="0" containsNumber="1" minValue="20" maxValue="4219.2"/>
    </cacheField>
    <cacheField name="Category" numFmtId="0">
      <sharedItems count="3">
        <s v="Low Premium"/>
        <s v="Middle Premium"/>
        <s v="High Prem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s v="Rural"/>
    <s v="Kerala"/>
    <x v="0"/>
    <n v="1121600"/>
    <s v="Farming"/>
    <x v="0"/>
    <x v="0"/>
  </r>
  <r>
    <x v="1"/>
    <s v="Urban"/>
    <s v="Gujarat"/>
    <x v="1"/>
    <n v="4651680"/>
    <s v="Apartment"/>
    <x v="1"/>
    <x v="1"/>
  </r>
  <r>
    <x v="2"/>
    <s v="Rural"/>
    <s v="West Bengal"/>
    <x v="2"/>
    <n v="2006700"/>
    <s v="Farming"/>
    <x v="2"/>
    <x v="0"/>
  </r>
  <r>
    <x v="3"/>
    <s v="Urban"/>
    <s v="Himachal Pradesh"/>
    <x v="3"/>
    <n v="3883300"/>
    <s v="Farming"/>
    <x v="3"/>
    <x v="0"/>
  </r>
  <r>
    <x v="4"/>
    <s v="Urban"/>
    <s v="Tamil Nadu"/>
    <x v="0"/>
    <n v="11575700"/>
    <s v="Apartment"/>
    <x v="4"/>
    <x v="1"/>
  </r>
  <r>
    <x v="5"/>
    <s v="Urban"/>
    <s v="Assam"/>
    <x v="4"/>
    <n v="3798400"/>
    <s v="Office Bldg"/>
    <x v="5"/>
    <x v="0"/>
  </r>
  <r>
    <x v="6"/>
    <s v="Rural"/>
    <s v="Odisha"/>
    <x v="2"/>
    <n v="2984500"/>
    <s v="Farming"/>
    <x v="6"/>
    <x v="0"/>
  </r>
  <r>
    <x v="7"/>
    <s v="Urban"/>
    <s v="Kerala"/>
    <x v="0"/>
    <n v="4886675"/>
    <s v="Apartment"/>
    <x v="7"/>
    <x v="1"/>
  </r>
  <r>
    <x v="8"/>
    <s v="Urban"/>
    <s v="Meghalaya"/>
    <x v="4"/>
    <n v="17580000"/>
    <s v="Apartment"/>
    <x v="8"/>
    <x v="2"/>
  </r>
  <r>
    <x v="9"/>
    <s v="Rural"/>
    <s v="Meghalaya"/>
    <x v="4"/>
    <n v="100000"/>
    <s v="Farming"/>
    <x v="9"/>
    <x v="0"/>
  </r>
  <r>
    <x v="10"/>
    <s v="Urban"/>
    <s v="West Bengal"/>
    <x v="2"/>
    <n v="9448200"/>
    <s v="Apartment"/>
    <x v="10"/>
    <x v="1"/>
  </r>
  <r>
    <x v="11"/>
    <s v="Urban"/>
    <s v="Himachal Pradesh"/>
    <x v="3"/>
    <n v="4950000"/>
    <s v="Office Bldg"/>
    <x v="11"/>
    <x v="1"/>
  </r>
  <r>
    <x v="12"/>
    <s v="Urban"/>
    <s v="Rajasthan"/>
    <x v="1"/>
    <n v="15700000"/>
    <s v="Office Bldg"/>
    <x v="12"/>
    <x v="2"/>
  </r>
  <r>
    <x v="13"/>
    <s v="Urban"/>
    <s v="Kerala"/>
    <x v="0"/>
    <n v="1960200"/>
    <s v="Farming"/>
    <x v="13"/>
    <x v="0"/>
  </r>
  <r>
    <x v="14"/>
    <s v="Rural"/>
    <s v="Kerala"/>
    <x v="0"/>
    <n v="199000"/>
    <s v="Retail"/>
    <x v="14"/>
    <x v="0"/>
  </r>
  <r>
    <x v="15"/>
    <s v="Rural"/>
    <s v="Kerala"/>
    <x v="0"/>
    <n v="1960000"/>
    <s v="Farming"/>
    <x v="15"/>
    <x v="0"/>
  </r>
  <r>
    <x v="16"/>
    <s v="Urban"/>
    <s v="Assam"/>
    <x v="4"/>
    <n v="1397100"/>
    <s v="Office Bldg"/>
    <x v="16"/>
    <x v="0"/>
  </r>
  <r>
    <x v="17"/>
    <s v="Urban"/>
    <s v="Gujarat"/>
    <x v="1"/>
    <n v="2356100"/>
    <s v="Hospitality"/>
    <x v="17"/>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n v="91101102"/>
    <x v="0"/>
    <x v="0"/>
    <x v="0"/>
    <n v="1121600"/>
    <s v="Farming"/>
    <n v="280.40000000000003"/>
    <x v="0"/>
  </r>
  <r>
    <n v="91100582"/>
    <x v="1"/>
    <x v="1"/>
    <x v="1"/>
    <n v="4651680"/>
    <s v="Apartment"/>
    <n v="1162.92"/>
    <x v="1"/>
  </r>
  <r>
    <n v="90100623"/>
    <x v="0"/>
    <x v="2"/>
    <x v="2"/>
    <n v="2006700"/>
    <s v="Farming"/>
    <n v="501.67500000000001"/>
    <x v="0"/>
  </r>
  <r>
    <n v="90101114"/>
    <x v="1"/>
    <x v="3"/>
    <x v="3"/>
    <n v="3883300"/>
    <s v="Farming"/>
    <n v="970.82500000000005"/>
    <x v="0"/>
  </r>
  <r>
    <n v="90100201"/>
    <x v="1"/>
    <x v="4"/>
    <x v="0"/>
    <n v="11575700"/>
    <s v="Apartment"/>
    <n v="2893.9250000000002"/>
    <x v="1"/>
  </r>
  <r>
    <n v="91100226"/>
    <x v="1"/>
    <x v="5"/>
    <x v="4"/>
    <n v="3798400"/>
    <s v="Office Bldg"/>
    <n v="911.61599999999999"/>
    <x v="0"/>
  </r>
  <r>
    <n v="90100335"/>
    <x v="0"/>
    <x v="6"/>
    <x v="2"/>
    <n v="2984500"/>
    <s v="Farming"/>
    <n v="746.125"/>
    <x v="0"/>
  </r>
  <r>
    <n v="91100636"/>
    <x v="1"/>
    <x v="0"/>
    <x v="0"/>
    <n v="4886675"/>
    <s v="Apartment"/>
    <n v="1221.66875"/>
    <x v="1"/>
  </r>
  <r>
    <n v="90100315"/>
    <x v="1"/>
    <x v="7"/>
    <x v="4"/>
    <n v="17580000"/>
    <s v="Apartment"/>
    <n v="4219.2"/>
    <x v="2"/>
  </r>
  <r>
    <n v="91100217"/>
    <x v="0"/>
    <x v="7"/>
    <x v="4"/>
    <n v="100000"/>
    <s v="Farming"/>
    <n v="20"/>
    <x v="0"/>
  </r>
  <r>
    <n v="91100744"/>
    <x v="1"/>
    <x v="2"/>
    <x v="2"/>
    <n v="9448200"/>
    <s v="Apartment"/>
    <n v="2362.0500000000002"/>
    <x v="1"/>
  </r>
  <r>
    <n v="91100425"/>
    <x v="1"/>
    <x v="3"/>
    <x v="3"/>
    <n v="4950000"/>
    <s v="Office Bldg"/>
    <n v="1237.5"/>
    <x v="1"/>
  </r>
  <r>
    <n v="90101008"/>
    <x v="1"/>
    <x v="8"/>
    <x v="1"/>
    <n v="15700000"/>
    <s v="Office Bldg"/>
    <n v="3925"/>
    <x v="2"/>
  </r>
  <r>
    <n v="90100249"/>
    <x v="1"/>
    <x v="0"/>
    <x v="0"/>
    <n v="1960200"/>
    <s v="Farming"/>
    <n v="490.05"/>
    <x v="0"/>
  </r>
  <r>
    <n v="90100805"/>
    <x v="0"/>
    <x v="0"/>
    <x v="0"/>
    <n v="199000"/>
    <s v="Retail"/>
    <n v="49.75"/>
    <x v="0"/>
  </r>
  <r>
    <n v="91100400"/>
    <x v="0"/>
    <x v="0"/>
    <x v="0"/>
    <n v="1960000"/>
    <s v="Farming"/>
    <n v="490"/>
    <x v="0"/>
  </r>
  <r>
    <n v="90100760"/>
    <x v="1"/>
    <x v="5"/>
    <x v="4"/>
    <n v="1397100"/>
    <s v="Office Bldg"/>
    <n v="335.30400000000003"/>
    <x v="0"/>
  </r>
  <r>
    <n v="90100894"/>
    <x v="1"/>
    <x v="1"/>
    <x v="1"/>
    <n v="2356100"/>
    <s v="Hospitality"/>
    <n v="589.0249999999999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2" cacheId="1234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D21" firstHeaderRow="1" firstDataRow="1" firstDataCol="3"/>
  <pivotFields count="8">
    <pivotField axis="axisRow" compact="0" outline="0" showAll="0" defaultSubtotal="0">
      <items count="18">
        <item x="4"/>
        <item x="13"/>
        <item x="8"/>
        <item x="6"/>
        <item x="2"/>
        <item x="16"/>
        <item x="14"/>
        <item x="17"/>
        <item x="12"/>
        <item x="3"/>
        <item x="9"/>
        <item x="5"/>
        <item x="15"/>
        <item x="11"/>
        <item x="1"/>
        <item x="7"/>
        <item x="10"/>
        <item x="0"/>
      </items>
    </pivotField>
    <pivotField compact="0" outline="0" showAll="0" defaultSubtotal="0"/>
    <pivotField compact="0" outline="0" showAll="0" defaultSubtotal="0"/>
    <pivotField axis="axisRow" compact="0" outline="0" showAll="0" defaultSubtotal="0">
      <items count="5">
        <item x="2"/>
        <item x="3"/>
        <item x="4"/>
        <item x="0"/>
        <item x="1"/>
      </items>
    </pivotField>
    <pivotField compact="0" outline="0" showAll="0" defaultSubtotal="0"/>
    <pivotField compact="0" outline="0" showAll="0" defaultSubtotal="0"/>
    <pivotField dataField="1" compact="0" outline="0" showAll="0" defaultSubtotal="0">
      <items count="18">
        <item x="9"/>
        <item x="14"/>
        <item x="0"/>
        <item x="16"/>
        <item x="15"/>
        <item x="13"/>
        <item x="2"/>
        <item x="17"/>
        <item x="6"/>
        <item x="5"/>
        <item x="3"/>
        <item x="1"/>
        <item x="7"/>
        <item x="11"/>
        <item x="10"/>
        <item x="4"/>
        <item x="12"/>
        <item x="8"/>
      </items>
    </pivotField>
    <pivotField axis="axisRow" compact="0" outline="0" showAll="0" defaultSubtotal="0">
      <items count="3">
        <item x="2"/>
        <item x="0"/>
        <item x="1"/>
      </items>
    </pivotField>
  </pivotFields>
  <rowFields count="3">
    <field x="3"/>
    <field x="0"/>
    <field x="7"/>
  </rowFields>
  <rowItems count="19">
    <i>
      <x/>
      <x v="3"/>
      <x v="1"/>
    </i>
    <i r="1">
      <x v="4"/>
      <x v="1"/>
    </i>
    <i r="1">
      <x v="16"/>
      <x v="2"/>
    </i>
    <i>
      <x v="1"/>
      <x v="9"/>
      <x v="1"/>
    </i>
    <i r="1">
      <x v="13"/>
      <x v="2"/>
    </i>
    <i>
      <x v="2"/>
      <x v="2"/>
      <x/>
    </i>
    <i r="1">
      <x v="5"/>
      <x v="1"/>
    </i>
    <i r="1">
      <x v="10"/>
      <x v="1"/>
    </i>
    <i r="1">
      <x v="11"/>
      <x v="1"/>
    </i>
    <i>
      <x v="3"/>
      <x/>
      <x v="2"/>
    </i>
    <i r="1">
      <x v="1"/>
      <x v="1"/>
    </i>
    <i r="1">
      <x v="6"/>
      <x v="1"/>
    </i>
    <i r="1">
      <x v="12"/>
      <x v="1"/>
    </i>
    <i r="1">
      <x v="15"/>
      <x v="2"/>
    </i>
    <i r="1">
      <x v="17"/>
      <x v="1"/>
    </i>
    <i>
      <x v="4"/>
      <x v="7"/>
      <x v="1"/>
    </i>
    <i r="1">
      <x v="8"/>
      <x/>
    </i>
    <i r="1">
      <x v="14"/>
      <x v="2"/>
    </i>
    <i t="grand">
      <x/>
    </i>
  </rowItems>
  <colItems count="1">
    <i/>
  </colItems>
  <dataFields count="1">
    <dataField name="Sum of Premium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600-000002000000}" name="PivotTable3" cacheId="1234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37:C39" firstHeaderRow="1" firstDataRow="1" firstDataCol="2"/>
  <pivotFields count="8">
    <pivotField compact="0" outline="0" showAll="0" defaultSubtotal="0"/>
    <pivotField compact="0" outline="0" showAll="0" defaultSubtotal="0">
      <items count="2">
        <item x="0"/>
        <item x="1"/>
      </items>
    </pivotField>
    <pivotField compact="0" outline="0" showAll="0" defaultSubtotal="0">
      <items count="9">
        <item x="5"/>
        <item x="1"/>
        <item x="3"/>
        <item x="0"/>
        <item x="7"/>
        <item x="6"/>
        <item x="8"/>
        <item x="4"/>
        <item x="2"/>
      </items>
    </pivotField>
    <pivotField axis="axisRow" compact="0" outline="0" showAll="0" defaultSubtotal="0">
      <items count="5">
        <item h="1" x="2"/>
        <item h="1" x="3"/>
        <item h="1" x="4"/>
        <item x="0"/>
        <item h="1" x="1"/>
      </items>
    </pivotField>
    <pivotField compact="0" outline="0" showAll="0" defaultSubtotal="0"/>
    <pivotField compact="0" outline="0" showAll="0" defaultSubtotal="0"/>
    <pivotField dataField="1" compact="0" outline="0" showAll="0" defaultSubtotal="0"/>
    <pivotField axis="axisRow" compact="0" outline="0" showAll="0" defaultSubtotal="0">
      <items count="3">
        <item x="2"/>
        <item x="0"/>
        <item x="1"/>
      </items>
    </pivotField>
  </pivotFields>
  <rowFields count="2">
    <field x="7"/>
    <field x="3"/>
  </rowFields>
  <rowItems count="2">
    <i>
      <x v="1"/>
      <x v="3"/>
    </i>
    <i>
      <x v="2"/>
      <x v="3"/>
    </i>
  </rowItems>
  <colItems count="1">
    <i/>
  </colItems>
  <dataFields count="1">
    <dataField name="Sum of Premium " fld="6" baseField="0" baseItem="0"/>
  </dataFields>
  <chartFormats count="3">
    <chartFormat chart="5" format="1"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600-000001000000}" name="PivotTable2" cacheId="1234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20:B22" firstHeaderRow="1" firstDataRow="1" firstDataCol="1"/>
  <pivotFields count="8">
    <pivotField compact="0" outline="0" showAll="0"/>
    <pivotField axis="axisRow" compact="0" outline="0" showAll="0">
      <items count="3">
        <item x="0"/>
        <item h="1" x="1"/>
        <item t="default"/>
      </items>
    </pivotField>
    <pivotField compact="0" outline="0" showAll="0"/>
    <pivotField compact="0" outline="0" showAll="0">
      <items count="6">
        <item h="1" x="2"/>
        <item h="1" x="3"/>
        <item h="1" x="4"/>
        <item x="0"/>
        <item h="1" x="1"/>
        <item t="default"/>
      </items>
    </pivotField>
    <pivotField dataField="1" compact="0" outline="0" showAll="0"/>
    <pivotField compact="0" outline="0" showAll="0"/>
    <pivotField compact="0" outline="0" showAll="0"/>
    <pivotField compact="0" outline="0" showAll="0"/>
  </pivotFields>
  <rowFields count="1">
    <field x="1"/>
  </rowFields>
  <rowItems count="2">
    <i>
      <x/>
    </i>
    <i t="grand">
      <x/>
    </i>
  </rowItems>
  <colItems count="1">
    <i/>
  </colItems>
  <dataFields count="1">
    <dataField name="Sum of Insured Value" fld="4" baseField="0" baseItem="0"/>
  </dataFields>
  <chartFormats count="17">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3" format="2">
      <pivotArea type="data" outline="0" fieldPosition="0">
        <references count="2">
          <reference field="4294967294" count="1" selected="0">
            <x v="0"/>
          </reference>
          <reference field="1" count="1" selected="0">
            <x v="0"/>
          </reference>
        </references>
      </pivotArea>
    </chartFormat>
    <chartFormat chart="3" format="3">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1" count="1" selected="0">
            <x v="0"/>
          </reference>
        </references>
      </pivotArea>
    </chartFormat>
    <chartFormat chart="4" format="6">
      <pivotArea type="data" outline="0" fieldPosition="0">
        <references count="2">
          <reference field="4294967294" count="1" selected="0">
            <x v="0"/>
          </reference>
          <reference field="1" count="1" selected="0">
            <x v="1"/>
          </reference>
        </references>
      </pivotArea>
    </chartFormat>
    <chartFormat chart="5" format="7" series="1">
      <pivotArea type="data" outline="0" fieldPosition="0">
        <references count="1">
          <reference field="4294967294" count="1" selected="0">
            <x v="0"/>
          </reference>
        </references>
      </pivotArea>
    </chartFormat>
    <chartFormat chart="5" format="8">
      <pivotArea type="data" outline="0" fieldPosition="0">
        <references count="2">
          <reference field="4294967294" count="1" selected="0">
            <x v="0"/>
          </reference>
          <reference field="1" count="1" selected="0">
            <x v="0"/>
          </reference>
        </references>
      </pivotArea>
    </chartFormat>
    <chartFormat chart="5" format="9">
      <pivotArea type="data" outline="0" fieldPosition="0">
        <references count="2">
          <reference field="4294967294" count="1" selected="0">
            <x v="0"/>
          </reference>
          <reference field="1" count="1" selected="0">
            <x v="1"/>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1" count="1" selected="0">
            <x v="0"/>
          </reference>
        </references>
      </pivotArea>
    </chartFormat>
    <chartFormat chart="6" format="15">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1234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6">
  <location ref="A2:C6" firstHeaderRow="1" firstDataRow="1" firstDataCol="2"/>
  <pivotFields count="8">
    <pivotField compact="0" outline="0" showAll="0"/>
    <pivotField axis="axisRow" compact="0" outline="0" showAll="0">
      <items count="3">
        <item x="0"/>
        <item x="1"/>
        <item t="default"/>
      </items>
    </pivotField>
    <pivotField compact="0" outline="0" showAll="0"/>
    <pivotField axis="axisRow" compact="0" outline="0" showAll="0">
      <items count="6">
        <item h="1" x="2"/>
        <item h="1" x="3"/>
        <item h="1" x="4"/>
        <item x="0"/>
        <item h="1" x="1"/>
        <item t="default"/>
      </items>
    </pivotField>
    <pivotField dataField="1" compact="0" outline="0" showAll="0"/>
    <pivotField compact="0" outline="0" showAll="0"/>
    <pivotField compact="0" outline="0" showAll="0"/>
    <pivotField compact="0" outline="0" showAll="0"/>
  </pivotFields>
  <rowFields count="2">
    <field x="3"/>
    <field x="1"/>
  </rowFields>
  <rowItems count="4">
    <i>
      <x v="3"/>
      <x/>
    </i>
    <i r="1">
      <x v="1"/>
    </i>
    <i t="default">
      <x v="3"/>
    </i>
    <i t="grand">
      <x/>
    </i>
  </rowItems>
  <colItems count="1">
    <i/>
  </colItems>
  <dataFields count="1">
    <dataField name="Sum of Insured Value" fld="4" baseField="0" baseItem="0"/>
  </dataFields>
  <chartFormats count="6">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00000000-0013-0000-FFFF-FFFF01000000}" sourceName="Location">
  <pivotTables>
    <pivotTable tabId="8" name="PivotTable2"/>
  </pivotTables>
  <data>
    <tabular pivotCacheId="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2000000}" sourceName="Region">
  <pivotTables>
    <pivotTable tabId="8" name="PivotTable2"/>
    <pivotTable tabId="8" name="PivotTable1"/>
    <pivotTable tabId="8" name="PivotTable3"/>
  </pivotTables>
  <data>
    <tabular pivotCacheId="1">
      <items count="5">
        <i x="2"/>
        <i x="3"/>
        <i x="4"/>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00000000-0014-0000-FFFF-FFFF01000000}" cache="Slicer_Location" caption="Location" rowHeight="241300"/>
  <slicer name="Region" xr10:uid="{00000000-0014-0000-FFFF-FFFF02000000}" cache="Slicer_Region" caption="Region" startItem="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20"/>
  <sheetViews>
    <sheetView workbookViewId="0">
      <selection activeCell="J3" sqref="J3"/>
    </sheetView>
  </sheetViews>
  <sheetFormatPr defaultRowHeight="15"/>
  <cols>
    <col min="4" max="4" width="14" customWidth="1"/>
    <col min="9" max="9" width="13.42578125" customWidth="1"/>
  </cols>
  <sheetData>
    <row r="1" spans="2:16" ht="15.75" thickBot="1"/>
    <row r="2" spans="2:16" ht="45.75" thickBot="1">
      <c r="B2" s="13" t="s">
        <v>0</v>
      </c>
      <c r="C2" s="14" t="s">
        <v>1</v>
      </c>
      <c r="D2" s="14" t="s">
        <v>2</v>
      </c>
      <c r="E2" s="14" t="s">
        <v>3</v>
      </c>
      <c r="F2" s="14" t="s">
        <v>4</v>
      </c>
      <c r="G2" s="14" t="s">
        <v>5</v>
      </c>
      <c r="H2" s="15" t="s">
        <v>6</v>
      </c>
      <c r="I2" s="15" t="s">
        <v>7</v>
      </c>
      <c r="J2" s="15" t="s">
        <v>8</v>
      </c>
      <c r="O2" s="36" t="s">
        <v>9</v>
      </c>
      <c r="P2" s="36"/>
    </row>
    <row r="3" spans="2:16" ht="15.75" thickBot="1">
      <c r="B3" s="16">
        <v>91101102</v>
      </c>
      <c r="C3" s="17" t="s">
        <v>10</v>
      </c>
      <c r="D3" s="18" t="s">
        <v>11</v>
      </c>
      <c r="E3" s="18" t="s">
        <v>12</v>
      </c>
      <c r="F3" s="18">
        <v>1121600</v>
      </c>
      <c r="G3" s="18" t="s">
        <v>13</v>
      </c>
      <c r="H3" s="19">
        <f>RANK(F3,$F$3:$F$20,1)</f>
        <v>3</v>
      </c>
      <c r="I3" s="19">
        <f>COUNTIFS($E$3:$E$20,E3,$F$3:$F$20,"&gt;"&amp;F3)+1</f>
        <v>5</v>
      </c>
      <c r="J3" s="20">
        <f>COUNTIFS($C$3:$C$20,C3,$F$3:$F$20,"&gt;"&amp;F3)+1</f>
        <v>4</v>
      </c>
    </row>
    <row r="4" spans="2:16" ht="26.25" thickBot="1">
      <c r="B4" s="21">
        <v>91100582</v>
      </c>
      <c r="C4" s="22" t="s">
        <v>14</v>
      </c>
      <c r="D4" s="17" t="s">
        <v>15</v>
      </c>
      <c r="E4" s="17" t="s">
        <v>16</v>
      </c>
      <c r="F4" s="17">
        <v>4651680</v>
      </c>
      <c r="G4" s="17" t="s">
        <v>17</v>
      </c>
      <c r="H4" s="19">
        <f t="shared" ref="H4:H20" si="0">RANK(F4,$F$3:$F$20,1)</f>
        <v>12</v>
      </c>
      <c r="I4" s="20">
        <f t="shared" ref="I4:I20" si="1">COUNTIFS($E$3:$E$20,E4,$F$3:$F$20,"&gt;"&amp;F4)+1</f>
        <v>2</v>
      </c>
      <c r="J4" s="23">
        <f t="shared" ref="J4:J20" si="2">COUNTIFS($C$3:$C$20,C4,$F$3:$F$20,"&gt;"&amp;F4)+1</f>
        <v>7</v>
      </c>
      <c r="O4" s="33" t="s">
        <v>3</v>
      </c>
      <c r="P4" s="33" t="s">
        <v>18</v>
      </c>
    </row>
    <row r="5" spans="2:16" ht="15.75" thickBot="1">
      <c r="B5" s="24">
        <v>90100623</v>
      </c>
      <c r="C5" s="17" t="s">
        <v>10</v>
      </c>
      <c r="D5" s="25" t="s">
        <v>19</v>
      </c>
      <c r="E5" s="25" t="s">
        <v>20</v>
      </c>
      <c r="F5" s="25">
        <v>2006700</v>
      </c>
      <c r="G5" s="25" t="s">
        <v>13</v>
      </c>
      <c r="H5" s="19">
        <f t="shared" si="0"/>
        <v>7</v>
      </c>
      <c r="I5" s="26">
        <f t="shared" si="1"/>
        <v>3</v>
      </c>
      <c r="J5" s="20">
        <f t="shared" si="2"/>
        <v>2</v>
      </c>
      <c r="O5" s="33" t="s">
        <v>20</v>
      </c>
      <c r="P5" s="33">
        <f>AVERAGEIFS($F$3:$F$20,$E$3:$E$20,O5)</f>
        <v>4813133.333333333</v>
      </c>
    </row>
    <row r="6" spans="2:16" ht="26.25" thickBot="1">
      <c r="B6" s="27">
        <v>90101114</v>
      </c>
      <c r="C6" s="22" t="s">
        <v>14</v>
      </c>
      <c r="D6" s="28" t="s">
        <v>21</v>
      </c>
      <c r="E6" s="28" t="s">
        <v>22</v>
      </c>
      <c r="F6" s="28">
        <v>3883300</v>
      </c>
      <c r="G6" s="28" t="s">
        <v>13</v>
      </c>
      <c r="H6" s="19">
        <f t="shared" si="0"/>
        <v>11</v>
      </c>
      <c r="I6" s="29">
        <f t="shared" si="1"/>
        <v>2</v>
      </c>
      <c r="J6" s="23">
        <f t="shared" si="2"/>
        <v>8</v>
      </c>
      <c r="O6" s="33" t="s">
        <v>22</v>
      </c>
      <c r="P6" s="33">
        <f t="shared" ref="P6:P9" si="3">AVERAGEIFS($F$3:$F$20,$E$3:$E$20,O6)</f>
        <v>4416650</v>
      </c>
    </row>
    <row r="7" spans="2:16" ht="26.25" thickBot="1">
      <c r="B7" s="16">
        <v>90100201</v>
      </c>
      <c r="C7" s="22" t="s">
        <v>14</v>
      </c>
      <c r="D7" s="18" t="s">
        <v>23</v>
      </c>
      <c r="E7" s="18" t="s">
        <v>12</v>
      </c>
      <c r="F7" s="18">
        <v>11575700</v>
      </c>
      <c r="G7" s="18" t="s">
        <v>17</v>
      </c>
      <c r="H7" s="19">
        <f t="shared" si="0"/>
        <v>16</v>
      </c>
      <c r="I7" s="19">
        <f t="shared" si="1"/>
        <v>1</v>
      </c>
      <c r="J7" s="23">
        <f t="shared" si="2"/>
        <v>3</v>
      </c>
      <c r="O7" s="33" t="s">
        <v>16</v>
      </c>
      <c r="P7" s="33">
        <f t="shared" si="3"/>
        <v>7569260</v>
      </c>
    </row>
    <row r="8" spans="2:16" ht="26.25" thickBot="1">
      <c r="B8" s="30">
        <v>91100226</v>
      </c>
      <c r="C8" s="22" t="s">
        <v>14</v>
      </c>
      <c r="D8" s="31" t="s">
        <v>24</v>
      </c>
      <c r="E8" s="31" t="s">
        <v>25</v>
      </c>
      <c r="F8" s="31">
        <v>3798400</v>
      </c>
      <c r="G8" s="31" t="s">
        <v>26</v>
      </c>
      <c r="H8" s="19">
        <f t="shared" si="0"/>
        <v>10</v>
      </c>
      <c r="I8" s="32">
        <f t="shared" si="1"/>
        <v>2</v>
      </c>
      <c r="J8" s="23">
        <f t="shared" si="2"/>
        <v>9</v>
      </c>
      <c r="O8" s="33" t="s">
        <v>12</v>
      </c>
      <c r="P8" s="33">
        <f t="shared" si="3"/>
        <v>3617195.8333333335</v>
      </c>
    </row>
    <row r="9" spans="2:16" ht="15.75" thickBot="1">
      <c r="B9" s="24">
        <v>90100335</v>
      </c>
      <c r="C9" s="17" t="s">
        <v>10</v>
      </c>
      <c r="D9" s="25" t="s">
        <v>27</v>
      </c>
      <c r="E9" s="25" t="s">
        <v>20</v>
      </c>
      <c r="F9" s="25">
        <v>2984500</v>
      </c>
      <c r="G9" s="25" t="s">
        <v>13</v>
      </c>
      <c r="H9" s="19">
        <f t="shared" si="0"/>
        <v>9</v>
      </c>
      <c r="I9" s="26">
        <f t="shared" si="1"/>
        <v>2</v>
      </c>
      <c r="J9" s="20">
        <f t="shared" si="2"/>
        <v>1</v>
      </c>
      <c r="O9" s="33" t="s">
        <v>25</v>
      </c>
      <c r="P9" s="33">
        <f t="shared" si="3"/>
        <v>5718875</v>
      </c>
    </row>
    <row r="10" spans="2:16" ht="26.25" thickBot="1">
      <c r="B10" s="16">
        <v>91100636</v>
      </c>
      <c r="C10" s="22" t="s">
        <v>14</v>
      </c>
      <c r="D10" s="18" t="s">
        <v>11</v>
      </c>
      <c r="E10" s="18" t="s">
        <v>12</v>
      </c>
      <c r="F10" s="18">
        <v>4886675</v>
      </c>
      <c r="G10" s="18" t="s">
        <v>17</v>
      </c>
      <c r="H10" s="19">
        <f t="shared" si="0"/>
        <v>13</v>
      </c>
      <c r="I10" s="19">
        <f t="shared" si="1"/>
        <v>2</v>
      </c>
      <c r="J10" s="23">
        <f t="shared" si="2"/>
        <v>6</v>
      </c>
    </row>
    <row r="11" spans="2:16" ht="26.25" thickBot="1">
      <c r="B11" s="30">
        <v>90100315</v>
      </c>
      <c r="C11" s="22" t="s">
        <v>14</v>
      </c>
      <c r="D11" s="31" t="s">
        <v>28</v>
      </c>
      <c r="E11" s="31" t="s">
        <v>25</v>
      </c>
      <c r="F11" s="31">
        <v>17580000</v>
      </c>
      <c r="G11" s="31" t="s">
        <v>17</v>
      </c>
      <c r="H11" s="19">
        <f t="shared" si="0"/>
        <v>18</v>
      </c>
      <c r="I11" s="32">
        <f t="shared" si="1"/>
        <v>1</v>
      </c>
      <c r="J11" s="23">
        <f t="shared" si="2"/>
        <v>1</v>
      </c>
    </row>
    <row r="12" spans="2:16" ht="26.25" thickBot="1">
      <c r="B12" s="30">
        <v>91100217</v>
      </c>
      <c r="C12" s="17" t="s">
        <v>10</v>
      </c>
      <c r="D12" s="31" t="s">
        <v>28</v>
      </c>
      <c r="E12" s="31" t="s">
        <v>25</v>
      </c>
      <c r="F12" s="31">
        <v>100000</v>
      </c>
      <c r="G12" s="31" t="s">
        <v>13</v>
      </c>
      <c r="H12" s="19">
        <f t="shared" si="0"/>
        <v>1</v>
      </c>
      <c r="I12" s="32">
        <f t="shared" si="1"/>
        <v>4</v>
      </c>
      <c r="J12" s="20">
        <f t="shared" si="2"/>
        <v>6</v>
      </c>
    </row>
    <row r="13" spans="2:16" ht="26.25" thickBot="1">
      <c r="B13" s="24">
        <v>91100744</v>
      </c>
      <c r="C13" s="22" t="s">
        <v>14</v>
      </c>
      <c r="D13" s="25" t="s">
        <v>19</v>
      </c>
      <c r="E13" s="25" t="s">
        <v>20</v>
      </c>
      <c r="F13" s="25">
        <v>9448200</v>
      </c>
      <c r="G13" s="25" t="s">
        <v>17</v>
      </c>
      <c r="H13" s="19">
        <f t="shared" si="0"/>
        <v>15</v>
      </c>
      <c r="I13" s="26">
        <f t="shared" si="1"/>
        <v>1</v>
      </c>
      <c r="J13" s="23">
        <f t="shared" si="2"/>
        <v>4</v>
      </c>
    </row>
    <row r="14" spans="2:16" ht="26.25" thickBot="1">
      <c r="B14" s="27">
        <v>91100425</v>
      </c>
      <c r="C14" s="22" t="s">
        <v>14</v>
      </c>
      <c r="D14" s="28" t="s">
        <v>21</v>
      </c>
      <c r="E14" s="28" t="s">
        <v>22</v>
      </c>
      <c r="F14" s="28">
        <v>4950000</v>
      </c>
      <c r="G14" s="28" t="s">
        <v>26</v>
      </c>
      <c r="H14" s="19">
        <f t="shared" si="0"/>
        <v>14</v>
      </c>
      <c r="I14" s="29">
        <f t="shared" si="1"/>
        <v>1</v>
      </c>
      <c r="J14" s="23">
        <f t="shared" si="2"/>
        <v>5</v>
      </c>
    </row>
    <row r="15" spans="2:16" ht="26.25" thickBot="1">
      <c r="B15" s="21">
        <v>90101008</v>
      </c>
      <c r="C15" s="22" t="s">
        <v>14</v>
      </c>
      <c r="D15" s="17" t="s">
        <v>29</v>
      </c>
      <c r="E15" s="17" t="s">
        <v>16</v>
      </c>
      <c r="F15" s="17">
        <v>15700000</v>
      </c>
      <c r="G15" s="17" t="s">
        <v>26</v>
      </c>
      <c r="H15" s="19">
        <f t="shared" si="0"/>
        <v>17</v>
      </c>
      <c r="I15" s="20">
        <f t="shared" si="1"/>
        <v>1</v>
      </c>
      <c r="J15" s="23">
        <f t="shared" si="2"/>
        <v>2</v>
      </c>
    </row>
    <row r="16" spans="2:16" ht="15.75" thickBot="1">
      <c r="B16" s="16">
        <v>90100249</v>
      </c>
      <c r="C16" s="22" t="s">
        <v>14</v>
      </c>
      <c r="D16" s="18" t="s">
        <v>11</v>
      </c>
      <c r="E16" s="18" t="s">
        <v>12</v>
      </c>
      <c r="F16" s="18">
        <v>1960200</v>
      </c>
      <c r="G16" s="18" t="s">
        <v>13</v>
      </c>
      <c r="H16" s="19">
        <f t="shared" si="0"/>
        <v>6</v>
      </c>
      <c r="I16" s="19">
        <f t="shared" si="1"/>
        <v>3</v>
      </c>
      <c r="J16" s="23">
        <f t="shared" si="2"/>
        <v>11</v>
      </c>
    </row>
    <row r="17" spans="2:10" ht="15.75" thickBot="1">
      <c r="B17" s="16">
        <v>90100805</v>
      </c>
      <c r="C17" s="17" t="s">
        <v>10</v>
      </c>
      <c r="D17" s="18" t="s">
        <v>11</v>
      </c>
      <c r="E17" s="18" t="s">
        <v>12</v>
      </c>
      <c r="F17" s="18">
        <v>199000</v>
      </c>
      <c r="G17" s="18" t="s">
        <v>30</v>
      </c>
      <c r="H17" s="19">
        <f t="shared" si="0"/>
        <v>2</v>
      </c>
      <c r="I17" s="19">
        <f t="shared" si="1"/>
        <v>6</v>
      </c>
      <c r="J17" s="20">
        <f t="shared" si="2"/>
        <v>5</v>
      </c>
    </row>
    <row r="18" spans="2:10" ht="15.75" thickBot="1">
      <c r="B18" s="16">
        <v>91100400</v>
      </c>
      <c r="C18" s="17" t="s">
        <v>10</v>
      </c>
      <c r="D18" s="18" t="s">
        <v>11</v>
      </c>
      <c r="E18" s="18" t="s">
        <v>12</v>
      </c>
      <c r="F18" s="18">
        <v>1960000</v>
      </c>
      <c r="G18" s="18" t="s">
        <v>13</v>
      </c>
      <c r="H18" s="19">
        <f t="shared" si="0"/>
        <v>5</v>
      </c>
      <c r="I18" s="19">
        <f t="shared" si="1"/>
        <v>4</v>
      </c>
      <c r="J18" s="20">
        <f t="shared" si="2"/>
        <v>3</v>
      </c>
    </row>
    <row r="19" spans="2:10" ht="26.25" thickBot="1">
      <c r="B19" s="30">
        <v>90100760</v>
      </c>
      <c r="C19" s="22" t="s">
        <v>14</v>
      </c>
      <c r="D19" s="31" t="s">
        <v>24</v>
      </c>
      <c r="E19" s="31" t="s">
        <v>25</v>
      </c>
      <c r="F19" s="31">
        <v>1397100</v>
      </c>
      <c r="G19" s="31" t="s">
        <v>26</v>
      </c>
      <c r="H19" s="19">
        <f t="shared" si="0"/>
        <v>4</v>
      </c>
      <c r="I19" s="32">
        <f t="shared" si="1"/>
        <v>3</v>
      </c>
      <c r="J19" s="23">
        <f t="shared" si="2"/>
        <v>12</v>
      </c>
    </row>
    <row r="20" spans="2:10" ht="26.25" thickBot="1">
      <c r="B20" s="21">
        <v>90100894</v>
      </c>
      <c r="C20" s="22" t="s">
        <v>14</v>
      </c>
      <c r="D20" s="17" t="s">
        <v>15</v>
      </c>
      <c r="E20" s="17" t="s">
        <v>16</v>
      </c>
      <c r="F20" s="17">
        <v>2356100</v>
      </c>
      <c r="G20" s="17" t="s">
        <v>31</v>
      </c>
      <c r="H20" s="19">
        <f t="shared" si="0"/>
        <v>8</v>
      </c>
      <c r="I20" s="20">
        <f t="shared" si="1"/>
        <v>3</v>
      </c>
      <c r="J20" s="23">
        <f t="shared" si="2"/>
        <v>10</v>
      </c>
    </row>
  </sheetData>
  <mergeCells count="1">
    <mergeCell ref="O2:P2"/>
  </mergeCells>
  <conditionalFormatting sqref="E2:E22">
    <cfRule type="colorScale" priority="1">
      <colorScale>
        <cfvo type="min"/>
        <cfvo type="percentile" val="50"/>
        <cfvo type="max"/>
        <color rgb="FF63BE7B"/>
        <color rgb="FFFFEB84"/>
        <color rgb="FFF8696B"/>
      </colorScale>
    </cfRule>
    <cfRule type="duplicateValues" priority="2"/>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I25"/>
  <sheetViews>
    <sheetView workbookViewId="0">
      <selection activeCell="I8" sqref="I8"/>
    </sheetView>
  </sheetViews>
  <sheetFormatPr defaultRowHeight="15"/>
  <cols>
    <col min="3" max="9" width="13" customWidth="1"/>
  </cols>
  <sheetData>
    <row r="1" spans="3:9">
      <c r="F1" s="3">
        <v>1</v>
      </c>
      <c r="G1" s="4" t="s">
        <v>32</v>
      </c>
    </row>
    <row r="2" spans="3:9">
      <c r="F2" s="3" t="s">
        <v>33</v>
      </c>
    </row>
    <row r="3" spans="3:9">
      <c r="F3" s="3" t="s">
        <v>34</v>
      </c>
    </row>
    <row r="7" spans="3:9">
      <c r="C7" s="5" t="s">
        <v>0</v>
      </c>
      <c r="D7" s="5" t="s">
        <v>1</v>
      </c>
      <c r="E7" s="5" t="s">
        <v>2</v>
      </c>
      <c r="F7" s="5" t="s">
        <v>3</v>
      </c>
      <c r="G7" s="5" t="s">
        <v>4</v>
      </c>
      <c r="H7" s="5" t="s">
        <v>5</v>
      </c>
      <c r="I7" s="34" t="s">
        <v>35</v>
      </c>
    </row>
    <row r="8" spans="3:9">
      <c r="C8" s="6">
        <v>91101102</v>
      </c>
      <c r="D8" s="6" t="s">
        <v>10</v>
      </c>
      <c r="E8" s="6" t="s">
        <v>11</v>
      </c>
      <c r="F8" s="6" t="s">
        <v>12</v>
      </c>
      <c r="G8" s="6">
        <v>1121600</v>
      </c>
      <c r="H8" s="6" t="s">
        <v>13</v>
      </c>
      <c r="I8" s="35" cm="1">
        <f t="array" ref="I8">_xlfn.IFS(AND(D8="Rural",F8="North East"),G8*0.5*0.4*0.001,AND(D8="Urban",F8="North East"),G8*0.6*0.4*0.001,AND(D8="Rural",F8&lt;&gt;"North East"),G8*0.5*0.5*0.001,AND(D8="Urban",F8&lt;&gt;"North East"),G8*0.5*0.6*0.001)</f>
        <v>280.40000000000003</v>
      </c>
    </row>
    <row r="9" spans="3:9">
      <c r="C9" s="6">
        <v>91100582</v>
      </c>
      <c r="D9" s="6" t="s">
        <v>14</v>
      </c>
      <c r="E9" s="6" t="s">
        <v>15</v>
      </c>
      <c r="F9" s="6" t="s">
        <v>16</v>
      </c>
      <c r="G9" s="6">
        <v>4651680</v>
      </c>
      <c r="H9" s="6" t="s">
        <v>17</v>
      </c>
      <c r="I9" s="35" cm="1">
        <f t="array" ref="I9">_xlfn.IFS(AND(D9="Rural",F9="North East"),G9*0.5*0.4*0.001,AND(D9="Urban",F9="North East"),G9*0.6*0.4*0.001,AND(D9="Rural",F9&lt;&gt;"North East"),G9*0.5*0.5*0.001,AND(D9="Urban",F9&lt;&gt;"North East"),G9*0.5*0.6*0.001)</f>
        <v>1395.5040000000001</v>
      </c>
    </row>
    <row r="10" spans="3:9">
      <c r="C10" s="6">
        <v>90100623</v>
      </c>
      <c r="D10" s="6" t="s">
        <v>10</v>
      </c>
      <c r="E10" s="6" t="s">
        <v>19</v>
      </c>
      <c r="F10" s="6" t="s">
        <v>20</v>
      </c>
      <c r="G10" s="6">
        <v>2006700</v>
      </c>
      <c r="H10" s="6" t="s">
        <v>13</v>
      </c>
      <c r="I10" s="35" cm="1">
        <f t="array" ref="I10">_xlfn.IFS(AND(D10="Rural",F10="North East"),G10*0.5*0.4*0.001,AND(D10="Urban",F10="North East"),G10*0.6*0.4*0.001,AND(D10="Rural",F10&lt;&gt;"North East"),G10*0.5*0.5*0.001,AND(D10="Urban",F10&lt;&gt;"North East"),G10*0.5*0.6*0.001)</f>
        <v>501.67500000000001</v>
      </c>
    </row>
    <row r="11" spans="3:9">
      <c r="C11" s="6">
        <v>90101114</v>
      </c>
      <c r="D11" s="6" t="s">
        <v>14</v>
      </c>
      <c r="E11" s="6" t="s">
        <v>21</v>
      </c>
      <c r="F11" s="6" t="s">
        <v>22</v>
      </c>
      <c r="G11" s="6">
        <v>3883300</v>
      </c>
      <c r="H11" s="6" t="s">
        <v>13</v>
      </c>
      <c r="I11" s="35" cm="1">
        <f t="array" ref="I11">_xlfn.IFS(AND(D11="Rural",F11="North East"),G11*0.5*0.4*0.001,AND(D11="Urban",F11="North East"),G11*0.6*0.4*0.001,AND(D11="Rural",F11&lt;&gt;"North East"),G11*0.5*0.5*0.001,AND(D11="Urban",F11&lt;&gt;"North East"),G11*0.5*0.6*0.001)</f>
        <v>1164.99</v>
      </c>
    </row>
    <row r="12" spans="3:9">
      <c r="C12" s="6">
        <v>90100201</v>
      </c>
      <c r="D12" s="6" t="s">
        <v>14</v>
      </c>
      <c r="E12" s="6" t="s">
        <v>23</v>
      </c>
      <c r="F12" s="6" t="s">
        <v>12</v>
      </c>
      <c r="G12" s="6">
        <v>11575700</v>
      </c>
      <c r="H12" s="6" t="s">
        <v>17</v>
      </c>
      <c r="I12" s="35" cm="1">
        <f t="array" ref="I12">_xlfn.IFS(AND(D12="Rural",F12="North East"),G12*0.5*0.4*0.001,AND(D12="Urban",F12="North East"),G12*0.6*0.4*0.001,AND(D12="Rural",F12&lt;&gt;"North East"),G12*0.5*0.5*0.001,AND(D12="Urban",F12&lt;&gt;"North East"),G12*0.5*0.6*0.001)</f>
        <v>3472.71</v>
      </c>
    </row>
    <row r="13" spans="3:9">
      <c r="C13" s="6">
        <v>91100226</v>
      </c>
      <c r="D13" s="6" t="s">
        <v>14</v>
      </c>
      <c r="E13" s="6" t="s">
        <v>24</v>
      </c>
      <c r="F13" s="6" t="s">
        <v>25</v>
      </c>
      <c r="G13" s="6">
        <v>3798400</v>
      </c>
      <c r="H13" s="6" t="s">
        <v>26</v>
      </c>
      <c r="I13" s="35" cm="1">
        <f t="array" ref="I13">_xlfn.IFS(AND(D13="Rural",F13="North East"),G13*0.5*0.4*0.001,AND(D13="Urban",F13="North East"),G13*0.6*0.4*0.001,AND(D13="Rural",F13&lt;&gt;"North East"),G13*0.5*0.5*0.001,AND(D13="Urban",F13&lt;&gt;"North East"),G13*0.5*0.6*0.001)</f>
        <v>911.61599999999999</v>
      </c>
    </row>
    <row r="14" spans="3:9">
      <c r="C14" s="6">
        <v>90100335</v>
      </c>
      <c r="D14" s="6" t="s">
        <v>10</v>
      </c>
      <c r="E14" s="6" t="s">
        <v>27</v>
      </c>
      <c r="F14" s="6" t="s">
        <v>20</v>
      </c>
      <c r="G14" s="6">
        <v>2984500</v>
      </c>
      <c r="H14" s="6" t="s">
        <v>13</v>
      </c>
      <c r="I14" s="35" cm="1">
        <f t="array" ref="I14">_xlfn.IFS(AND(D14="Rural",F14="North East"),G14*0.5*0.4*0.001,AND(D14="Urban",F14="North East"),G14*0.6*0.4*0.001,AND(D14="Rural",F14&lt;&gt;"North East"),G14*0.5*0.5*0.001,AND(D14="Urban",F14&lt;&gt;"North East"),G14*0.5*0.6*0.001)</f>
        <v>746.125</v>
      </c>
    </row>
    <row r="15" spans="3:9">
      <c r="C15" s="6">
        <v>91100636</v>
      </c>
      <c r="D15" s="6" t="s">
        <v>14</v>
      </c>
      <c r="E15" s="6" t="s">
        <v>11</v>
      </c>
      <c r="F15" s="6" t="s">
        <v>12</v>
      </c>
      <c r="G15" s="6">
        <v>4886675</v>
      </c>
      <c r="H15" s="6" t="s">
        <v>17</v>
      </c>
      <c r="I15" s="35" cm="1">
        <f t="array" ref="I15">_xlfn.IFS(AND(D15="Rural",F15="North East"),G15*0.5*0.4*0.001,AND(D15="Urban",F15="North East"),G15*0.6*0.4*0.001,AND(D15="Rural",F15&lt;&gt;"North East"),G15*0.5*0.5*0.001,AND(D15="Urban",F15&lt;&gt;"North East"),G15*0.5*0.6*0.001)</f>
        <v>1466.0025000000001</v>
      </c>
    </row>
    <row r="16" spans="3:9">
      <c r="C16" s="6">
        <v>90100315</v>
      </c>
      <c r="D16" s="6" t="s">
        <v>14</v>
      </c>
      <c r="E16" s="6" t="s">
        <v>28</v>
      </c>
      <c r="F16" s="6" t="s">
        <v>25</v>
      </c>
      <c r="G16" s="6">
        <v>17580000</v>
      </c>
      <c r="H16" s="6" t="s">
        <v>17</v>
      </c>
      <c r="I16" s="35" cm="1">
        <f t="array" ref="I16">_xlfn.IFS(AND(D16="Rural",F16="North East"),G16*0.5*0.4*0.001,AND(D16="Urban",F16="North East"),G16*0.6*0.4*0.001,AND(D16="Rural",F16&lt;&gt;"North East"),G16*0.5*0.5*0.001,AND(D16="Urban",F16&lt;&gt;"North East"),G16*0.5*0.6*0.001)</f>
        <v>4219.2</v>
      </c>
    </row>
    <row r="17" spans="3:9">
      <c r="C17" s="6">
        <v>91100217</v>
      </c>
      <c r="D17" s="6" t="s">
        <v>10</v>
      </c>
      <c r="E17" s="6" t="s">
        <v>28</v>
      </c>
      <c r="F17" s="6" t="s">
        <v>25</v>
      </c>
      <c r="G17" s="6">
        <v>100000</v>
      </c>
      <c r="H17" s="6" t="s">
        <v>13</v>
      </c>
      <c r="I17" s="35" cm="1">
        <f t="array" ref="I17">_xlfn.IFS(AND(D17="Rural",F17="North East"),G17*0.5*0.4*0.001,AND(D17="Urban",F17="North East"),G17*0.6*0.4*0.001,AND(D17="Rural",F17&lt;&gt;"North East"),G17*0.5*0.5*0.001,AND(D17="Urban",F17&lt;&gt;"North East"),G17*0.5*0.6*0.001)</f>
        <v>20</v>
      </c>
    </row>
    <row r="18" spans="3:9">
      <c r="C18" s="6">
        <v>91100744</v>
      </c>
      <c r="D18" s="6" t="s">
        <v>14</v>
      </c>
      <c r="E18" s="6" t="s">
        <v>19</v>
      </c>
      <c r="F18" s="6" t="s">
        <v>20</v>
      </c>
      <c r="G18" s="6">
        <v>9448200</v>
      </c>
      <c r="H18" s="6" t="s">
        <v>17</v>
      </c>
      <c r="I18" s="35" cm="1">
        <f t="array" ref="I18">_xlfn.IFS(AND(D18="Rural",F18="North East"),G18*0.5*0.4*0.001,AND(D18="Urban",F18="North East"),G18*0.6*0.4*0.001,AND(D18="Rural",F18&lt;&gt;"North East"),G18*0.5*0.5*0.001,AND(D18="Urban",F18&lt;&gt;"North East"),G18*0.5*0.6*0.001)</f>
        <v>2834.46</v>
      </c>
    </row>
    <row r="19" spans="3:9">
      <c r="C19" s="6">
        <v>91100425</v>
      </c>
      <c r="D19" s="6" t="s">
        <v>14</v>
      </c>
      <c r="E19" s="6" t="s">
        <v>21</v>
      </c>
      <c r="F19" s="6" t="s">
        <v>22</v>
      </c>
      <c r="G19" s="6">
        <v>4950000</v>
      </c>
      <c r="H19" s="6" t="s">
        <v>26</v>
      </c>
      <c r="I19" s="35" cm="1">
        <f t="array" ref="I19">_xlfn.IFS(AND(D19="Rural",F19="North East"),G19*0.5*0.4*0.001,AND(D19="Urban",F19="North East"),G19*0.6*0.4*0.001,AND(D19="Rural",F19&lt;&gt;"North East"),G19*0.5*0.5*0.001,AND(D19="Urban",F19&lt;&gt;"North East"),G19*0.5*0.6*0.001)</f>
        <v>1485</v>
      </c>
    </row>
    <row r="20" spans="3:9">
      <c r="C20" s="6">
        <v>90101008</v>
      </c>
      <c r="D20" s="6" t="s">
        <v>14</v>
      </c>
      <c r="E20" s="6" t="s">
        <v>29</v>
      </c>
      <c r="F20" s="6" t="s">
        <v>16</v>
      </c>
      <c r="G20" s="6">
        <v>15700000</v>
      </c>
      <c r="H20" s="6" t="s">
        <v>26</v>
      </c>
      <c r="I20" s="35" cm="1">
        <f t="array" ref="I20">_xlfn.IFS(AND(D20="Rural",F20="North East"),G20*0.5*0.4*0.001,AND(D20="Urban",F20="North East"),G20*0.6*0.4*0.001,AND(D20="Rural",F20&lt;&gt;"North East"),G20*0.5*0.5*0.001,AND(D20="Urban",F20&lt;&gt;"North East"),G20*0.5*0.6*0.001)</f>
        <v>4710</v>
      </c>
    </row>
    <row r="21" spans="3:9">
      <c r="C21" s="6">
        <v>90100249</v>
      </c>
      <c r="D21" s="6" t="s">
        <v>14</v>
      </c>
      <c r="E21" s="6" t="s">
        <v>11</v>
      </c>
      <c r="F21" s="6" t="s">
        <v>12</v>
      </c>
      <c r="G21" s="6">
        <v>1960200</v>
      </c>
      <c r="H21" s="6" t="s">
        <v>13</v>
      </c>
      <c r="I21" s="35" cm="1">
        <f t="array" ref="I21">_xlfn.IFS(AND(D21="Rural",F21="North East"),G21*0.5*0.4*0.001,AND(D21="Urban",F21="North East"),G21*0.6*0.4*0.001,AND(D21="Rural",F21&lt;&gt;"North East"),G21*0.5*0.5*0.001,AND(D21="Urban",F21&lt;&gt;"North East"),G21*0.5*0.6*0.001)</f>
        <v>588.06000000000006</v>
      </c>
    </row>
    <row r="22" spans="3:9">
      <c r="C22" s="6">
        <v>90100805</v>
      </c>
      <c r="D22" s="6" t="s">
        <v>10</v>
      </c>
      <c r="E22" s="6" t="s">
        <v>11</v>
      </c>
      <c r="F22" s="6" t="s">
        <v>12</v>
      </c>
      <c r="G22" s="6">
        <v>199000</v>
      </c>
      <c r="H22" s="6" t="s">
        <v>30</v>
      </c>
      <c r="I22" s="35" cm="1">
        <f t="array" ref="I22">_xlfn.IFS(AND(D22="Rural",F22="North East"),G22*0.5*0.4*0.001,AND(D22="Urban",F22="North East"),G22*0.6*0.4*0.001,AND(D22="Rural",F22&lt;&gt;"North East"),G22*0.5*0.5*0.001,AND(D22="Urban",F22&lt;&gt;"North East"),G22*0.5*0.6*0.001)</f>
        <v>49.75</v>
      </c>
    </row>
    <row r="23" spans="3:9">
      <c r="C23" s="6">
        <v>91100400</v>
      </c>
      <c r="D23" s="6" t="s">
        <v>10</v>
      </c>
      <c r="E23" s="6" t="s">
        <v>11</v>
      </c>
      <c r="F23" s="6" t="s">
        <v>12</v>
      </c>
      <c r="G23" s="6">
        <v>1960000</v>
      </c>
      <c r="H23" s="6" t="s">
        <v>13</v>
      </c>
      <c r="I23" s="35" cm="1">
        <f t="array" ref="I23">_xlfn.IFS(AND(D23="Rural",F23="North East"),G23*0.5*0.4*0.001,AND(D23="Urban",F23="North East"),G23*0.6*0.4*0.001,AND(D23="Rural",F23&lt;&gt;"North East"),G23*0.5*0.5*0.001,AND(D23="Urban",F23&lt;&gt;"North East"),G23*0.5*0.6*0.001)</f>
        <v>490</v>
      </c>
    </row>
    <row r="24" spans="3:9">
      <c r="C24" s="6">
        <v>90100760</v>
      </c>
      <c r="D24" s="6" t="s">
        <v>14</v>
      </c>
      <c r="E24" s="6" t="s">
        <v>24</v>
      </c>
      <c r="F24" s="6" t="s">
        <v>25</v>
      </c>
      <c r="G24" s="6">
        <v>1397100</v>
      </c>
      <c r="H24" s="6" t="s">
        <v>26</v>
      </c>
      <c r="I24" s="35" cm="1">
        <f t="array" ref="I24">_xlfn.IFS(AND(D24="Rural",F24="North East"),G24*0.5*0.4*0.001,AND(D24="Urban",F24="North East"),G24*0.6*0.4*0.001,AND(D24="Rural",F24&lt;&gt;"North East"),G24*0.5*0.5*0.001,AND(D24="Urban",F24&lt;&gt;"North East"),G24*0.5*0.6*0.001)</f>
        <v>335.30400000000003</v>
      </c>
    </row>
    <row r="25" spans="3:9">
      <c r="C25" s="6">
        <v>90100894</v>
      </c>
      <c r="D25" s="6" t="s">
        <v>14</v>
      </c>
      <c r="E25" s="6" t="s">
        <v>15</v>
      </c>
      <c r="F25" s="6" t="s">
        <v>16</v>
      </c>
      <c r="G25" s="6">
        <v>2356100</v>
      </c>
      <c r="H25" s="6" t="s">
        <v>31</v>
      </c>
      <c r="I25" s="35" cm="1">
        <f t="array" ref="I25">_xlfn.IFS(AND(D25="Rural",F25="North East"),G25*0.5*0.4*0.001,AND(D25="Urban",F25="North East"),G25*0.6*0.4*0.001,AND(D25="Rural",F25&lt;&gt;"North East"),G25*0.5*0.5*0.001,AND(D25="Urban",F25&lt;&gt;"North East"),G25*0.5*0.6*0.001)</f>
        <v>706.83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2:Q24"/>
  <sheetViews>
    <sheetView topLeftCell="A4" workbookViewId="0">
      <selection activeCell="J7" sqref="J7"/>
    </sheetView>
  </sheetViews>
  <sheetFormatPr defaultRowHeight="15"/>
  <cols>
    <col min="10" max="10" width="16.85546875" customWidth="1"/>
    <col min="16" max="17" width="13.7109375" customWidth="1"/>
  </cols>
  <sheetData>
    <row r="2" spans="3:17">
      <c r="P2" s="5" t="s">
        <v>36</v>
      </c>
      <c r="Q2" s="5" t="s">
        <v>37</v>
      </c>
    </row>
    <row r="3" spans="3:17">
      <c r="P3" s="6" t="s">
        <v>38</v>
      </c>
      <c r="Q3" s="6" t="s">
        <v>39</v>
      </c>
    </row>
    <row r="4" spans="3:17">
      <c r="C4" s="1"/>
      <c r="D4" s="1"/>
      <c r="E4" s="1"/>
      <c r="F4" s="1"/>
      <c r="G4" s="1"/>
      <c r="H4" s="1"/>
      <c r="P4" s="6" t="s">
        <v>40</v>
      </c>
      <c r="Q4" s="7" t="s">
        <v>41</v>
      </c>
    </row>
    <row r="5" spans="3:17">
      <c r="C5" s="2"/>
      <c r="D5" s="2"/>
      <c r="E5" s="2"/>
      <c r="F5" s="2"/>
      <c r="G5" s="2"/>
      <c r="H5" s="2"/>
      <c r="P5" s="6" t="s">
        <v>42</v>
      </c>
      <c r="Q5" s="6" t="s">
        <v>43</v>
      </c>
    </row>
    <row r="6" spans="3:17">
      <c r="C6" s="1" t="s">
        <v>0</v>
      </c>
      <c r="D6" s="1" t="s">
        <v>1</v>
      </c>
      <c r="E6" s="1" t="s">
        <v>2</v>
      </c>
      <c r="F6" s="1" t="s">
        <v>3</v>
      </c>
      <c r="G6" s="1" t="s">
        <v>4</v>
      </c>
      <c r="H6" s="1" t="s">
        <v>5</v>
      </c>
      <c r="I6" t="s">
        <v>35</v>
      </c>
      <c r="J6" t="s">
        <v>36</v>
      </c>
    </row>
    <row r="7" spans="3:17">
      <c r="C7" s="2">
        <v>91101102</v>
      </c>
      <c r="D7" s="2" t="s">
        <v>10</v>
      </c>
      <c r="E7" s="2" t="s">
        <v>11</v>
      </c>
      <c r="F7" s="2" t="s">
        <v>12</v>
      </c>
      <c r="G7" s="2">
        <v>1121600</v>
      </c>
      <c r="H7" s="2" t="s">
        <v>13</v>
      </c>
      <c r="I7" s="35" cm="1">
        <f t="array" ref="I7">_xlfn.IFS(AND(D7="Rural",F7="North East"),G7*0.5*0.4*0.001,AND(D7="Urban",F7="North East"),G7*0.6*0.4*0.001,AND(D7="Rural",F7&lt;&gt;"North East"),G7*0.5*0.5*0.001,AND(D7="Urban",F7&lt;&gt;"North East"),G7*0.5*0.6*0.001)</f>
        <v>280.40000000000003</v>
      </c>
      <c r="J7" t="str" cm="1">
        <f t="array" ref="J7">_xlfn.IFS(I7&lt;1000,"Low Premium",AND(I7&gt;=1000,I7&lt;=3000),"Middle Premium",I7&gt;3000,"High Premium")</f>
        <v>Low Premium</v>
      </c>
    </row>
    <row r="8" spans="3:17">
      <c r="C8" s="2">
        <v>91100582</v>
      </c>
      <c r="D8" s="2" t="s">
        <v>14</v>
      </c>
      <c r="E8" s="2" t="s">
        <v>15</v>
      </c>
      <c r="F8" s="2" t="s">
        <v>16</v>
      </c>
      <c r="G8" s="2">
        <v>4651680</v>
      </c>
      <c r="H8" s="2" t="s">
        <v>17</v>
      </c>
      <c r="I8" s="35" cm="1">
        <f t="array" ref="I8">_xlfn.IFS(AND(D8="Rural",F8="North East"),G8*0.5*0.4*0.001,AND(D8="Urban",F8="North East"),G8*0.6*0.4*0.001,AND(D8="Rural",F8&lt;&gt;"North East"),G8*0.5*0.5*0.001,AND(D8="Urban",F8&lt;&gt;"North East"),G8*0.5*0.6*0.001)</f>
        <v>1395.5040000000001</v>
      </c>
      <c r="J8" t="str" cm="1">
        <f t="array" ref="J8">_xlfn.IFS(I8&lt;1000,"Low Premium",AND(I8&gt;=1000,I8&lt;=3000),"Middle Premium",I8&gt;3000,"High Premium")</f>
        <v>Middle Premium</v>
      </c>
    </row>
    <row r="9" spans="3:17">
      <c r="C9" s="2">
        <v>90100623</v>
      </c>
      <c r="D9" s="2" t="s">
        <v>10</v>
      </c>
      <c r="E9" s="2" t="s">
        <v>19</v>
      </c>
      <c r="F9" s="2" t="s">
        <v>20</v>
      </c>
      <c r="G9" s="2">
        <v>2006700</v>
      </c>
      <c r="H9" s="2" t="s">
        <v>13</v>
      </c>
      <c r="I9" s="35" cm="1">
        <f t="array" ref="I9">_xlfn.IFS(AND(D9="Rural",F9="North East"),G9*0.5*0.4*0.001,AND(D9="Urban",F9="North East"),G9*0.6*0.4*0.001,AND(D9="Rural",F9&lt;&gt;"North East"),G9*0.5*0.5*0.001,AND(D9="Urban",F9&lt;&gt;"North East"),G9*0.5*0.6*0.001)</f>
        <v>501.67500000000001</v>
      </c>
      <c r="J9" t="str" cm="1">
        <f t="array" ref="J9">_xlfn.IFS(I9&lt;1000,"Low Premium",AND(I9&gt;=1000,I9&lt;=3000),"Middle Premium",I9&gt;3000,"High Premium")</f>
        <v>Low Premium</v>
      </c>
    </row>
    <row r="10" spans="3:17">
      <c r="C10" s="2">
        <v>90101114</v>
      </c>
      <c r="D10" s="2" t="s">
        <v>14</v>
      </c>
      <c r="E10" s="2" t="s">
        <v>21</v>
      </c>
      <c r="F10" s="2" t="s">
        <v>22</v>
      </c>
      <c r="G10" s="2">
        <v>3883300</v>
      </c>
      <c r="H10" s="2" t="s">
        <v>13</v>
      </c>
      <c r="I10" s="35" cm="1">
        <f t="array" ref="I10">_xlfn.IFS(AND(D10="Rural",F10="North East"),G10*0.5*0.4*0.001,AND(D10="Urban",F10="North East"),G10*0.6*0.4*0.001,AND(D10="Rural",F10&lt;&gt;"North East"),G10*0.5*0.5*0.001,AND(D10="Urban",F10&lt;&gt;"North East"),G10*0.5*0.6*0.001)</f>
        <v>1164.99</v>
      </c>
      <c r="J10" t="str" cm="1">
        <f t="array" ref="J10">_xlfn.IFS(I10&lt;1000,"Low Premium",AND(I10&gt;=1000,I10&lt;=3000),"Middle Premium",I10&gt;3000,"High Premium")</f>
        <v>Middle Premium</v>
      </c>
    </row>
    <row r="11" spans="3:17">
      <c r="C11" s="2">
        <v>90100201</v>
      </c>
      <c r="D11" s="2" t="s">
        <v>14</v>
      </c>
      <c r="E11" s="2" t="s">
        <v>23</v>
      </c>
      <c r="F11" s="2" t="s">
        <v>12</v>
      </c>
      <c r="G11" s="2">
        <v>11575700</v>
      </c>
      <c r="H11" s="2" t="s">
        <v>17</v>
      </c>
      <c r="I11" s="35" cm="1">
        <f t="array" ref="I11">_xlfn.IFS(AND(D11="Rural",F11="North East"),G11*0.5*0.4*0.001,AND(D11="Urban",F11="North East"),G11*0.6*0.4*0.001,AND(D11="Rural",F11&lt;&gt;"North East"),G11*0.5*0.5*0.001,AND(D11="Urban",F11&lt;&gt;"North East"),G11*0.5*0.6*0.001)</f>
        <v>3472.71</v>
      </c>
      <c r="J11" t="str" cm="1">
        <f t="array" ref="J11">_xlfn.IFS(I11&lt;1000,"Low Premium",AND(I11&gt;=1000,I11&lt;=3000),"Middle Premium",I11&gt;3000,"High Premium")</f>
        <v>High Premium</v>
      </c>
    </row>
    <row r="12" spans="3:17">
      <c r="C12" s="2">
        <v>91100226</v>
      </c>
      <c r="D12" s="2" t="s">
        <v>14</v>
      </c>
      <c r="E12" s="2" t="s">
        <v>24</v>
      </c>
      <c r="F12" s="2" t="s">
        <v>25</v>
      </c>
      <c r="G12" s="2">
        <v>3798400</v>
      </c>
      <c r="H12" s="2" t="s">
        <v>26</v>
      </c>
      <c r="I12" s="35" cm="1">
        <f t="array" ref="I12">_xlfn.IFS(AND(D12="Rural",F12="North East"),G12*0.5*0.4*0.001,AND(D12="Urban",F12="North East"),G12*0.6*0.4*0.001,AND(D12="Rural",F12&lt;&gt;"North East"),G12*0.5*0.5*0.001,AND(D12="Urban",F12&lt;&gt;"North East"),G12*0.5*0.6*0.001)</f>
        <v>911.61599999999999</v>
      </c>
      <c r="J12" t="str" cm="1">
        <f t="array" ref="J12">_xlfn.IFS(I12&lt;1000,"Low Premium",AND(I12&gt;=1000,I12&lt;=3000),"Middle Premium",I12&gt;3000,"High Premium")</f>
        <v>Low Premium</v>
      </c>
    </row>
    <row r="13" spans="3:17">
      <c r="C13" s="2">
        <v>90100335</v>
      </c>
      <c r="D13" s="2" t="s">
        <v>10</v>
      </c>
      <c r="E13" s="2" t="s">
        <v>27</v>
      </c>
      <c r="F13" s="2" t="s">
        <v>20</v>
      </c>
      <c r="G13" s="2">
        <v>2984500</v>
      </c>
      <c r="H13" s="2" t="s">
        <v>13</v>
      </c>
      <c r="I13" s="35" cm="1">
        <f t="array" ref="I13">_xlfn.IFS(AND(D13="Rural",F13="North East"),G13*0.5*0.4*0.001,AND(D13="Urban",F13="North East"),G13*0.6*0.4*0.001,AND(D13="Rural",F13&lt;&gt;"North East"),G13*0.5*0.5*0.001,AND(D13="Urban",F13&lt;&gt;"North East"),G13*0.5*0.6*0.001)</f>
        <v>746.125</v>
      </c>
      <c r="J13" t="str" cm="1">
        <f t="array" ref="J13">_xlfn.IFS(I13&lt;1000,"Low Premium",AND(I13&gt;=1000,I13&lt;=3000),"Middle Premium",I13&gt;3000,"High Premium")</f>
        <v>Low Premium</v>
      </c>
    </row>
    <row r="14" spans="3:17">
      <c r="C14" s="2">
        <v>91100636</v>
      </c>
      <c r="D14" s="2" t="s">
        <v>14</v>
      </c>
      <c r="E14" s="2" t="s">
        <v>11</v>
      </c>
      <c r="F14" s="2" t="s">
        <v>12</v>
      </c>
      <c r="G14" s="2">
        <v>4886675</v>
      </c>
      <c r="H14" s="2" t="s">
        <v>17</v>
      </c>
      <c r="I14" s="35" cm="1">
        <f t="array" ref="I14">_xlfn.IFS(AND(D14="Rural",F14="North East"),G14*0.5*0.4*0.001,AND(D14="Urban",F14="North East"),G14*0.6*0.4*0.001,AND(D14="Rural",F14&lt;&gt;"North East"),G14*0.5*0.5*0.001,AND(D14="Urban",F14&lt;&gt;"North East"),G14*0.5*0.6*0.001)</f>
        <v>1466.0025000000001</v>
      </c>
      <c r="J14" t="str" cm="1">
        <f t="array" ref="J14">_xlfn.IFS(I14&lt;1000,"Low Premium",AND(I14&gt;=1000,I14&lt;=3000),"Middle Premium",I14&gt;3000,"High Premium")</f>
        <v>Middle Premium</v>
      </c>
    </row>
    <row r="15" spans="3:17">
      <c r="C15" s="2">
        <v>90100315</v>
      </c>
      <c r="D15" s="2" t="s">
        <v>14</v>
      </c>
      <c r="E15" s="2" t="s">
        <v>28</v>
      </c>
      <c r="F15" s="2" t="s">
        <v>25</v>
      </c>
      <c r="G15" s="2">
        <v>17580000</v>
      </c>
      <c r="H15" s="2" t="s">
        <v>17</v>
      </c>
      <c r="I15" s="35" cm="1">
        <f t="array" ref="I15">_xlfn.IFS(AND(D15="Rural",F15="North East"),G15*0.5*0.4*0.001,AND(D15="Urban",F15="North East"),G15*0.6*0.4*0.001,AND(D15="Rural",F15&lt;&gt;"North East"),G15*0.5*0.5*0.001,AND(D15="Urban",F15&lt;&gt;"North East"),G15*0.5*0.6*0.001)</f>
        <v>4219.2</v>
      </c>
      <c r="J15" t="str" cm="1">
        <f t="array" ref="J15">_xlfn.IFS(I15&lt;1000,"Low Premium",AND(I15&gt;=1000,I15&lt;=3000),"Middle Premium",I15&gt;3000,"High Premium")</f>
        <v>High Premium</v>
      </c>
    </row>
    <row r="16" spans="3:17">
      <c r="C16" s="2">
        <v>91100217</v>
      </c>
      <c r="D16" s="2" t="s">
        <v>10</v>
      </c>
      <c r="E16" s="2" t="s">
        <v>28</v>
      </c>
      <c r="F16" s="2" t="s">
        <v>25</v>
      </c>
      <c r="G16" s="2">
        <v>100000</v>
      </c>
      <c r="H16" s="2" t="s">
        <v>13</v>
      </c>
      <c r="I16" s="35" cm="1">
        <f t="array" ref="I16">_xlfn.IFS(AND(D16="Rural",F16="North East"),G16*0.5*0.4*0.001,AND(D16="Urban",F16="North East"),G16*0.6*0.4*0.001,AND(D16="Rural",F16&lt;&gt;"North East"),G16*0.5*0.5*0.001,AND(D16="Urban",F16&lt;&gt;"North East"),G16*0.5*0.6*0.001)</f>
        <v>20</v>
      </c>
      <c r="J16" t="str" cm="1">
        <f t="array" ref="J16">_xlfn.IFS(I16&lt;1000,"Low Premium",AND(I16&gt;=1000,I16&lt;=3000),"Middle Premium",I16&gt;3000,"High Premium")</f>
        <v>Low Premium</v>
      </c>
    </row>
    <row r="17" spans="3:10">
      <c r="C17" s="2">
        <v>91100744</v>
      </c>
      <c r="D17" s="2" t="s">
        <v>14</v>
      </c>
      <c r="E17" s="2" t="s">
        <v>19</v>
      </c>
      <c r="F17" s="2" t="s">
        <v>20</v>
      </c>
      <c r="G17" s="2">
        <v>9448200</v>
      </c>
      <c r="H17" s="2" t="s">
        <v>17</v>
      </c>
      <c r="I17" s="35" cm="1">
        <f t="array" ref="I17">_xlfn.IFS(AND(D17="Rural",F17="North East"),G17*0.5*0.4*0.001,AND(D17="Urban",F17="North East"),G17*0.6*0.4*0.001,AND(D17="Rural",F17&lt;&gt;"North East"),G17*0.5*0.5*0.001,AND(D17="Urban",F17&lt;&gt;"North East"),G17*0.5*0.6*0.001)</f>
        <v>2834.46</v>
      </c>
      <c r="J17" t="str" cm="1">
        <f t="array" ref="J17">_xlfn.IFS(I17&lt;1000,"Low Premium",AND(I17&gt;=1000,I17&lt;=3000),"Middle Premium",I17&gt;3000,"High Premium")</f>
        <v>Middle Premium</v>
      </c>
    </row>
    <row r="18" spans="3:10">
      <c r="C18" s="2">
        <v>91100425</v>
      </c>
      <c r="D18" s="2" t="s">
        <v>14</v>
      </c>
      <c r="E18" s="2" t="s">
        <v>21</v>
      </c>
      <c r="F18" s="2" t="s">
        <v>22</v>
      </c>
      <c r="G18" s="2">
        <v>4950000</v>
      </c>
      <c r="H18" s="2" t="s">
        <v>26</v>
      </c>
      <c r="I18" s="35" cm="1">
        <f t="array" ref="I18">_xlfn.IFS(AND(D18="Rural",F18="North East"),G18*0.5*0.4*0.001,AND(D18="Urban",F18="North East"),G18*0.6*0.4*0.001,AND(D18="Rural",F18&lt;&gt;"North East"),G18*0.5*0.5*0.001,AND(D18="Urban",F18&lt;&gt;"North East"),G18*0.5*0.6*0.001)</f>
        <v>1485</v>
      </c>
      <c r="J18" t="str" cm="1">
        <f t="array" ref="J18">_xlfn.IFS(I18&lt;1000,"Low Premium",AND(I18&gt;=1000,I18&lt;=3000),"Middle Premium",I18&gt;3000,"High Premium")</f>
        <v>Middle Premium</v>
      </c>
    </row>
    <row r="19" spans="3:10">
      <c r="C19" s="2">
        <v>90101008</v>
      </c>
      <c r="D19" s="2" t="s">
        <v>14</v>
      </c>
      <c r="E19" s="2" t="s">
        <v>29</v>
      </c>
      <c r="F19" s="2" t="s">
        <v>16</v>
      </c>
      <c r="G19" s="2">
        <v>15700000</v>
      </c>
      <c r="H19" s="2" t="s">
        <v>26</v>
      </c>
      <c r="I19" s="35" cm="1">
        <f t="array" ref="I19">_xlfn.IFS(AND(D19="Rural",F19="North East"),G19*0.5*0.4*0.001,AND(D19="Urban",F19="North East"),G19*0.6*0.4*0.001,AND(D19="Rural",F19&lt;&gt;"North East"),G19*0.5*0.5*0.001,AND(D19="Urban",F19&lt;&gt;"North East"),G19*0.5*0.6*0.001)</f>
        <v>4710</v>
      </c>
      <c r="J19" t="str" cm="1">
        <f t="array" ref="J19">_xlfn.IFS(I19&lt;1000,"Low Premium",AND(I19&gt;=1000,I19&lt;=3000),"Middle Premium",I19&gt;3000,"High Premium")</f>
        <v>High Premium</v>
      </c>
    </row>
    <row r="20" spans="3:10">
      <c r="C20" s="2">
        <v>90100249</v>
      </c>
      <c r="D20" s="2" t="s">
        <v>14</v>
      </c>
      <c r="E20" s="2" t="s">
        <v>11</v>
      </c>
      <c r="F20" s="2" t="s">
        <v>12</v>
      </c>
      <c r="G20" s="2">
        <v>1960200</v>
      </c>
      <c r="H20" s="2" t="s">
        <v>13</v>
      </c>
      <c r="I20" s="35" cm="1">
        <f t="array" ref="I20">_xlfn.IFS(AND(D20="Rural",F20="North East"),G20*0.5*0.4*0.001,AND(D20="Urban",F20="North East"),G20*0.6*0.4*0.001,AND(D20="Rural",F20&lt;&gt;"North East"),G20*0.5*0.5*0.001,AND(D20="Urban",F20&lt;&gt;"North East"),G20*0.5*0.6*0.001)</f>
        <v>588.06000000000006</v>
      </c>
      <c r="J20" t="str" cm="1">
        <f t="array" ref="J20">_xlfn.IFS(I20&lt;1000,"Low Premium",AND(I20&gt;=1000,I20&lt;=3000),"Middle Premium",I20&gt;3000,"High Premium")</f>
        <v>Low Premium</v>
      </c>
    </row>
    <row r="21" spans="3:10">
      <c r="C21" s="2">
        <v>90100805</v>
      </c>
      <c r="D21" s="2" t="s">
        <v>10</v>
      </c>
      <c r="E21" s="2" t="s">
        <v>11</v>
      </c>
      <c r="F21" s="2" t="s">
        <v>12</v>
      </c>
      <c r="G21" s="2">
        <v>199000</v>
      </c>
      <c r="H21" s="2" t="s">
        <v>30</v>
      </c>
      <c r="I21" s="35" cm="1">
        <f t="array" ref="I21">_xlfn.IFS(AND(D21="Rural",F21="North East"),G21*0.5*0.4*0.001,AND(D21="Urban",F21="North East"),G21*0.6*0.4*0.001,AND(D21="Rural",F21&lt;&gt;"North East"),G21*0.5*0.5*0.001,AND(D21="Urban",F21&lt;&gt;"North East"),G21*0.5*0.6*0.001)</f>
        <v>49.75</v>
      </c>
      <c r="J21" t="str" cm="1">
        <f t="array" ref="J21">_xlfn.IFS(I21&lt;1000,"Low Premium",AND(I21&gt;=1000,I21&lt;=3000),"Middle Premium",I21&gt;3000,"High Premium")</f>
        <v>Low Premium</v>
      </c>
    </row>
    <row r="22" spans="3:10">
      <c r="C22" s="2">
        <v>91100400</v>
      </c>
      <c r="D22" s="2" t="s">
        <v>10</v>
      </c>
      <c r="E22" s="2" t="s">
        <v>11</v>
      </c>
      <c r="F22" s="2" t="s">
        <v>12</v>
      </c>
      <c r="G22" s="2">
        <v>1960000</v>
      </c>
      <c r="H22" s="2" t="s">
        <v>13</v>
      </c>
      <c r="I22" s="35" cm="1">
        <f t="array" ref="I22">_xlfn.IFS(AND(D22="Rural",F22="North East"),G22*0.5*0.4*0.001,AND(D22="Urban",F22="North East"),G22*0.6*0.4*0.001,AND(D22="Rural",F22&lt;&gt;"North East"),G22*0.5*0.5*0.001,AND(D22="Urban",F22&lt;&gt;"North East"),G22*0.5*0.6*0.001)</f>
        <v>490</v>
      </c>
      <c r="J22" t="str" cm="1">
        <f t="array" ref="J22">_xlfn.IFS(I22&lt;1000,"Low Premium",AND(I22&gt;=1000,I22&lt;=3000),"Middle Premium",I22&gt;3000,"High Premium")</f>
        <v>Low Premium</v>
      </c>
    </row>
    <row r="23" spans="3:10">
      <c r="C23" s="2">
        <v>90100760</v>
      </c>
      <c r="D23" s="2" t="s">
        <v>14</v>
      </c>
      <c r="E23" s="2" t="s">
        <v>24</v>
      </c>
      <c r="F23" s="2" t="s">
        <v>25</v>
      </c>
      <c r="G23" s="2">
        <v>1397100</v>
      </c>
      <c r="H23" s="2" t="s">
        <v>26</v>
      </c>
      <c r="I23" s="35" cm="1">
        <f t="array" ref="I23">_xlfn.IFS(AND(D23="Rural",F23="North East"),G23*0.5*0.4*0.001,AND(D23="Urban",F23="North East"),G23*0.6*0.4*0.001,AND(D23="Rural",F23&lt;&gt;"North East"),G23*0.5*0.5*0.001,AND(D23="Urban",F23&lt;&gt;"North East"),G23*0.5*0.6*0.001)</f>
        <v>335.30400000000003</v>
      </c>
      <c r="J23" t="str" cm="1">
        <f t="array" ref="J23">_xlfn.IFS(I23&lt;1000,"Low Premium",AND(I23&gt;=1000,I23&lt;=3000),"Middle Premium",I23&gt;3000,"High Premium")</f>
        <v>Low Premium</v>
      </c>
    </row>
    <row r="24" spans="3:10">
      <c r="C24" s="2">
        <v>90100894</v>
      </c>
      <c r="D24" s="2" t="s">
        <v>14</v>
      </c>
      <c r="E24" s="2" t="s">
        <v>15</v>
      </c>
      <c r="F24" s="2" t="s">
        <v>16</v>
      </c>
      <c r="G24" s="2">
        <v>2356100</v>
      </c>
      <c r="H24" s="2" t="s">
        <v>31</v>
      </c>
      <c r="I24" s="35" cm="1">
        <f t="array" ref="I24">_xlfn.IFS(AND(D24="Rural",F24="North East"),G24*0.5*0.4*0.001,AND(D24="Urban",F24="North East"),G24*0.6*0.4*0.001,AND(D24="Rural",F24&lt;&gt;"North East"),G24*0.5*0.5*0.001,AND(D24="Urban",F24&lt;&gt;"North East"),G24*0.5*0.6*0.001)</f>
        <v>706.83</v>
      </c>
      <c r="J24" t="str" cm="1">
        <f t="array" ref="J24">_xlfn.IFS(I24&lt;1000,"Low Premium",AND(I24&gt;=1000,I24&lt;=3000),"Middle Premium",I24&gt;3000,"High Premium")</f>
        <v>Low Premium</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D21"/>
  <sheetViews>
    <sheetView workbookViewId="0">
      <selection activeCell="G5" sqref="G5"/>
    </sheetView>
  </sheetViews>
  <sheetFormatPr defaultRowHeight="15"/>
  <cols>
    <col min="1" max="1" width="11.7109375" bestFit="1" customWidth="1"/>
    <col min="2" max="2" width="13.7109375" customWidth="1"/>
    <col min="3" max="3" width="15.85546875" bestFit="1" customWidth="1"/>
    <col min="4" max="4" width="16.5703125" bestFit="1" customWidth="1"/>
  </cols>
  <sheetData>
    <row r="2" spans="1:4">
      <c r="A2" s="8" t="s">
        <v>3</v>
      </c>
      <c r="B2" s="8" t="s">
        <v>0</v>
      </c>
      <c r="C2" s="8" t="s">
        <v>36</v>
      </c>
      <c r="D2" t="s">
        <v>44</v>
      </c>
    </row>
    <row r="3" spans="1:4">
      <c r="A3" t="s">
        <v>20</v>
      </c>
      <c r="B3">
        <v>90100335</v>
      </c>
      <c r="C3" t="s">
        <v>45</v>
      </c>
      <c r="D3">
        <v>746.125</v>
      </c>
    </row>
    <row r="4" spans="1:4">
      <c r="B4">
        <v>90100623</v>
      </c>
      <c r="C4" t="s">
        <v>45</v>
      </c>
      <c r="D4">
        <v>501.67500000000001</v>
      </c>
    </row>
    <row r="5" spans="1:4">
      <c r="B5">
        <v>91100744</v>
      </c>
      <c r="C5" t="s">
        <v>46</v>
      </c>
      <c r="D5">
        <v>2362.0500000000002</v>
      </c>
    </row>
    <row r="6" spans="1:4">
      <c r="A6" t="s">
        <v>22</v>
      </c>
      <c r="B6">
        <v>90101114</v>
      </c>
      <c r="C6" t="s">
        <v>45</v>
      </c>
      <c r="D6">
        <v>970.82500000000005</v>
      </c>
    </row>
    <row r="7" spans="1:4">
      <c r="B7">
        <v>91100425</v>
      </c>
      <c r="C7" t="s">
        <v>46</v>
      </c>
      <c r="D7">
        <v>1237.5</v>
      </c>
    </row>
    <row r="8" spans="1:4">
      <c r="A8" t="s">
        <v>25</v>
      </c>
      <c r="B8">
        <v>90100315</v>
      </c>
      <c r="C8" t="s">
        <v>42</v>
      </c>
      <c r="D8">
        <v>4219.2</v>
      </c>
    </row>
    <row r="9" spans="1:4">
      <c r="B9">
        <v>90100760</v>
      </c>
      <c r="C9" t="s">
        <v>45</v>
      </c>
      <c r="D9">
        <v>335.30400000000003</v>
      </c>
    </row>
    <row r="10" spans="1:4">
      <c r="B10">
        <v>91100217</v>
      </c>
      <c r="C10" t="s">
        <v>45</v>
      </c>
      <c r="D10">
        <v>20</v>
      </c>
    </row>
    <row r="11" spans="1:4">
      <c r="B11">
        <v>91100226</v>
      </c>
      <c r="C11" t="s">
        <v>45</v>
      </c>
      <c r="D11">
        <v>911.61599999999999</v>
      </c>
    </row>
    <row r="12" spans="1:4">
      <c r="A12" t="s">
        <v>12</v>
      </c>
      <c r="B12">
        <v>90100201</v>
      </c>
      <c r="C12" t="s">
        <v>46</v>
      </c>
      <c r="D12">
        <v>2893.9250000000002</v>
      </c>
    </row>
    <row r="13" spans="1:4">
      <c r="B13">
        <v>90100249</v>
      </c>
      <c r="C13" t="s">
        <v>45</v>
      </c>
      <c r="D13">
        <v>490.05</v>
      </c>
    </row>
    <row r="14" spans="1:4">
      <c r="B14">
        <v>90100805</v>
      </c>
      <c r="C14" t="s">
        <v>45</v>
      </c>
      <c r="D14">
        <v>49.75</v>
      </c>
    </row>
    <row r="15" spans="1:4">
      <c r="B15">
        <v>91100400</v>
      </c>
      <c r="C15" t="s">
        <v>45</v>
      </c>
      <c r="D15">
        <v>490</v>
      </c>
    </row>
    <row r="16" spans="1:4">
      <c r="B16">
        <v>91100636</v>
      </c>
      <c r="C16" t="s">
        <v>46</v>
      </c>
      <c r="D16">
        <v>1221.66875</v>
      </c>
    </row>
    <row r="17" spans="1:4">
      <c r="B17">
        <v>91101102</v>
      </c>
      <c r="C17" t="s">
        <v>45</v>
      </c>
      <c r="D17">
        <v>280.40000000000003</v>
      </c>
    </row>
    <row r="18" spans="1:4">
      <c r="A18" t="s">
        <v>16</v>
      </c>
      <c r="B18">
        <v>90100894</v>
      </c>
      <c r="C18" t="s">
        <v>45</v>
      </c>
      <c r="D18">
        <v>589.02499999999998</v>
      </c>
    </row>
    <row r="19" spans="1:4">
      <c r="B19">
        <v>90101008</v>
      </c>
      <c r="C19" t="s">
        <v>42</v>
      </c>
      <c r="D19">
        <v>3925</v>
      </c>
    </row>
    <row r="20" spans="1:4">
      <c r="B20">
        <v>91100582</v>
      </c>
      <c r="C20" t="s">
        <v>46</v>
      </c>
      <c r="D20">
        <v>1162.92</v>
      </c>
    </row>
    <row r="21" spans="1:4">
      <c r="A21" t="s">
        <v>47</v>
      </c>
      <c r="D21">
        <v>22407.033750000002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3:Q23"/>
  <sheetViews>
    <sheetView topLeftCell="A9" workbookViewId="0">
      <selection activeCell="D5" sqref="D5"/>
    </sheetView>
  </sheetViews>
  <sheetFormatPr defaultRowHeight="15"/>
  <cols>
    <col min="11" max="11" width="16.7109375" customWidth="1"/>
    <col min="17" max="17" width="15" customWidth="1"/>
  </cols>
  <sheetData>
    <row r="3" spans="4:17">
      <c r="G3" s="6">
        <v>90100805</v>
      </c>
      <c r="H3" s="6">
        <v>91100726</v>
      </c>
      <c r="I3" s="6">
        <v>91100441</v>
      </c>
      <c r="J3" s="6">
        <v>91100610</v>
      </c>
      <c r="K3" s="6">
        <v>90100952</v>
      </c>
      <c r="L3" s="6">
        <v>90100713</v>
      </c>
    </row>
    <row r="5" spans="4:17">
      <c r="D5" s="1" t="s">
        <v>0</v>
      </c>
      <c r="E5" s="1" t="s">
        <v>1</v>
      </c>
      <c r="F5" s="1" t="s">
        <v>2</v>
      </c>
      <c r="G5" s="1" t="s">
        <v>3</v>
      </c>
      <c r="H5" s="1" t="s">
        <v>4</v>
      </c>
      <c r="I5" s="1" t="s">
        <v>5</v>
      </c>
      <c r="J5" t="s">
        <v>35</v>
      </c>
      <c r="K5" t="s">
        <v>36</v>
      </c>
      <c r="N5" s="9" t="s">
        <v>0</v>
      </c>
      <c r="O5" s="10" t="s">
        <v>2</v>
      </c>
      <c r="P5" s="10" t="s">
        <v>4</v>
      </c>
      <c r="Q5" s="10" t="s">
        <v>5</v>
      </c>
    </row>
    <row r="6" spans="4:17">
      <c r="D6" s="2">
        <v>91101102</v>
      </c>
      <c r="E6" s="2" t="s">
        <v>10</v>
      </c>
      <c r="F6" s="2" t="s">
        <v>11</v>
      </c>
      <c r="G6" s="2" t="s">
        <v>12</v>
      </c>
      <c r="H6" s="2">
        <v>1121600</v>
      </c>
      <c r="I6" s="2" t="s">
        <v>13</v>
      </c>
      <c r="J6" cm="1">
        <f t="array" ref="J6">_xlfn.IFS(AND(E6="Rural",G6="North East"),H6*0.5*0.4*0.001,AND(E6="Urban",G6="North East"),H6*0.6*0.4*0.001,AND(E6="Rural",G6&lt;&gt;"North East"),H6*0.5*0.5*0.001,AND(E6="Urban",G6&lt;&gt;"North East"),H6*0.5*0.5*0.001)</f>
        <v>280.40000000000003</v>
      </c>
      <c r="K6" t="str" cm="1">
        <f t="array" ref="K6">_xlfn.IFS(J6&lt;1000,"Low Premium",AND(J6&gt;=1000,J6&lt;=3000),"Middle Premium",J6&gt;3000,"High Premium")</f>
        <v>Low Premium</v>
      </c>
      <c r="N6" s="11">
        <v>90100805</v>
      </c>
      <c r="O6" s="9" t="str">
        <f>VLOOKUP(N6,$D$6:$I$23,3,0)</f>
        <v>Kerala</v>
      </c>
      <c r="P6" s="9">
        <f>VLOOKUP(N6,$D$6:$I$23,5,0)</f>
        <v>199000</v>
      </c>
      <c r="Q6" s="9" t="str">
        <f>VLOOKUP(N6,$D$6:$I$23,6,0)</f>
        <v>Retail</v>
      </c>
    </row>
    <row r="7" spans="4:17">
      <c r="D7" s="2">
        <v>91100582</v>
      </c>
      <c r="E7" s="2" t="s">
        <v>14</v>
      </c>
      <c r="F7" s="2" t="s">
        <v>15</v>
      </c>
      <c r="G7" s="2" t="s">
        <v>16</v>
      </c>
      <c r="H7" s="2">
        <v>4651680</v>
      </c>
      <c r="I7" s="2" t="s">
        <v>17</v>
      </c>
      <c r="J7" cm="1">
        <f t="array" ref="J7">_xlfn.IFS(AND(E7="Rural",G7="North East"),H7*0.5*0.4*0.001,AND(E7="Urban",G7="North East"),H7*0.6*0.4*0.001,AND(E7="Rural",G7&lt;&gt;"North East"),H7*0.5*0.5*0.001,AND(E7="Urban",G7&lt;&gt;"North East"),H7*0.5*0.5*0.001)</f>
        <v>1162.92</v>
      </c>
      <c r="K7" t="str" cm="1">
        <f t="array" ref="K7">_xlfn.IFS(J7&lt;1000,"Low Premium",AND(J7&gt;=1000,J7&lt;=3000),"Middle Premium",J7&gt;3000,"High Premium")</f>
        <v>Middle Premium</v>
      </c>
      <c r="N7" s="11">
        <v>91100726</v>
      </c>
      <c r="O7" s="9" t="e">
        <f t="shared" ref="O7:O11" si="0">VLOOKUP(N7,$D$6:$I$23,3,0)</f>
        <v>#N/A</v>
      </c>
      <c r="P7" s="9" t="e">
        <f t="shared" ref="P7:P11" si="1">VLOOKUP(N7,$D$6:$I$23,5,0)</f>
        <v>#N/A</v>
      </c>
      <c r="Q7" s="9" t="e">
        <f t="shared" ref="Q7:Q11" si="2">VLOOKUP(N7,$D$6:$I$23,6,0)</f>
        <v>#N/A</v>
      </c>
    </row>
    <row r="8" spans="4:17">
      <c r="D8" s="2">
        <v>90100623</v>
      </c>
      <c r="E8" s="2" t="s">
        <v>10</v>
      </c>
      <c r="F8" s="2" t="s">
        <v>19</v>
      </c>
      <c r="G8" s="2" t="s">
        <v>20</v>
      </c>
      <c r="H8" s="2">
        <v>2006700</v>
      </c>
      <c r="I8" s="2" t="s">
        <v>13</v>
      </c>
      <c r="J8" cm="1">
        <f t="array" ref="J8">_xlfn.IFS(AND(E8="Rural",G8="North East"),H8*0.5*0.4*0.001,AND(E8="Urban",G8="North East"),H8*0.6*0.4*0.001,AND(E8="Rural",G8&lt;&gt;"North East"),H8*0.5*0.5*0.001,AND(E8="Urban",G8&lt;&gt;"North East"),H8*0.5*0.5*0.001)</f>
        <v>501.67500000000001</v>
      </c>
      <c r="K8" t="str" cm="1">
        <f t="array" ref="K8">_xlfn.IFS(J8&lt;1000,"Low Premium",AND(J8&gt;=1000,J8&lt;=3000),"Middle Premium",J8&gt;3000,"High Premium")</f>
        <v>Low Premium</v>
      </c>
      <c r="N8" s="11">
        <v>91100441</v>
      </c>
      <c r="O8" s="9" t="e">
        <f t="shared" si="0"/>
        <v>#N/A</v>
      </c>
      <c r="P8" s="9" t="e">
        <f t="shared" si="1"/>
        <v>#N/A</v>
      </c>
      <c r="Q8" s="9" t="e">
        <f t="shared" si="2"/>
        <v>#N/A</v>
      </c>
    </row>
    <row r="9" spans="4:17">
      <c r="D9" s="2">
        <v>90101114</v>
      </c>
      <c r="E9" s="2" t="s">
        <v>14</v>
      </c>
      <c r="F9" s="2" t="s">
        <v>21</v>
      </c>
      <c r="G9" s="2" t="s">
        <v>22</v>
      </c>
      <c r="H9" s="2">
        <v>3883300</v>
      </c>
      <c r="I9" s="2" t="s">
        <v>13</v>
      </c>
      <c r="J9" cm="1">
        <f t="array" ref="J9">_xlfn.IFS(AND(E9="Rural",G9="North East"),H9*0.5*0.4*0.001,AND(E9="Urban",G9="North East"),H9*0.6*0.4*0.001,AND(E9="Rural",G9&lt;&gt;"North East"),H9*0.5*0.5*0.001,AND(E9="Urban",G9&lt;&gt;"North East"),H9*0.5*0.5*0.001)</f>
        <v>970.82500000000005</v>
      </c>
      <c r="K9" t="str" cm="1">
        <f t="array" ref="K9">_xlfn.IFS(J9&lt;1000,"Low Premium",AND(J9&gt;=1000,J9&lt;=3000),"Middle Premium",J9&gt;3000,"High Premium")</f>
        <v>Low Premium</v>
      </c>
      <c r="N9" s="11">
        <v>91100610</v>
      </c>
      <c r="O9" s="9" t="e">
        <f t="shared" si="0"/>
        <v>#N/A</v>
      </c>
      <c r="P9" s="9" t="e">
        <f t="shared" si="1"/>
        <v>#N/A</v>
      </c>
      <c r="Q9" s="9" t="e">
        <f t="shared" si="2"/>
        <v>#N/A</v>
      </c>
    </row>
    <row r="10" spans="4:17">
      <c r="D10" s="2">
        <v>90100201</v>
      </c>
      <c r="E10" s="2" t="s">
        <v>14</v>
      </c>
      <c r="F10" s="2" t="s">
        <v>23</v>
      </c>
      <c r="G10" s="2" t="s">
        <v>12</v>
      </c>
      <c r="H10" s="2">
        <v>11575700</v>
      </c>
      <c r="I10" s="2" t="s">
        <v>17</v>
      </c>
      <c r="J10" cm="1">
        <f t="array" ref="J10">_xlfn.IFS(AND(E10="Rural",G10="North East"),H10*0.5*0.4*0.001,AND(E10="Urban",G10="North East"),H10*0.6*0.4*0.001,AND(E10="Rural",G10&lt;&gt;"North East"),H10*0.5*0.5*0.001,AND(E10="Urban",G10&lt;&gt;"North East"),H10*0.5*0.5*0.001)</f>
        <v>2893.9250000000002</v>
      </c>
      <c r="K10" t="str" cm="1">
        <f t="array" ref="K10">_xlfn.IFS(J10&lt;1000,"Low Premium",AND(J10&gt;=1000,J10&lt;=3000),"Middle Premium",J10&gt;3000,"High Premium")</f>
        <v>Middle Premium</v>
      </c>
      <c r="N10" s="11">
        <v>90100952</v>
      </c>
      <c r="O10" s="9" t="e">
        <f t="shared" si="0"/>
        <v>#N/A</v>
      </c>
      <c r="P10" s="9" t="e">
        <f t="shared" si="1"/>
        <v>#N/A</v>
      </c>
      <c r="Q10" s="9" t="e">
        <f t="shared" si="2"/>
        <v>#N/A</v>
      </c>
    </row>
    <row r="11" spans="4:17">
      <c r="D11" s="2">
        <v>91100226</v>
      </c>
      <c r="E11" s="2" t="s">
        <v>14</v>
      </c>
      <c r="F11" s="2" t="s">
        <v>24</v>
      </c>
      <c r="G11" s="2" t="s">
        <v>25</v>
      </c>
      <c r="H11" s="2">
        <v>3798400</v>
      </c>
      <c r="I11" s="2" t="s">
        <v>26</v>
      </c>
      <c r="J11" cm="1">
        <f t="array" ref="J11">_xlfn.IFS(AND(E11="Rural",G11="North East"),H11*0.5*0.4*0.001,AND(E11="Urban",G11="North East"),H11*0.6*0.4*0.001,AND(E11="Rural",G11&lt;&gt;"North East"),H11*0.5*0.5*0.001,AND(E11="Urban",G11&lt;&gt;"North East"),H11*0.5*0.5*0.001)</f>
        <v>911.61599999999999</v>
      </c>
      <c r="K11" t="str" cm="1">
        <f t="array" ref="K11">_xlfn.IFS(J11&lt;1000,"Low Premium",AND(J11&gt;=1000,J11&lt;=3000),"Middle Premium",J11&gt;3000,"High Premium")</f>
        <v>Low Premium</v>
      </c>
      <c r="N11" s="11">
        <v>90100713</v>
      </c>
      <c r="O11" s="9" t="e">
        <f t="shared" si="0"/>
        <v>#N/A</v>
      </c>
      <c r="P11" s="9" t="e">
        <f t="shared" si="1"/>
        <v>#N/A</v>
      </c>
      <c r="Q11" s="9" t="e">
        <f t="shared" si="2"/>
        <v>#N/A</v>
      </c>
    </row>
    <row r="12" spans="4:17">
      <c r="D12" s="2">
        <v>90100335</v>
      </c>
      <c r="E12" s="2" t="s">
        <v>10</v>
      </c>
      <c r="F12" s="2" t="s">
        <v>27</v>
      </c>
      <c r="G12" s="2" t="s">
        <v>20</v>
      </c>
      <c r="H12" s="2">
        <v>2984500</v>
      </c>
      <c r="I12" s="2" t="s">
        <v>13</v>
      </c>
      <c r="J12" cm="1">
        <f t="array" ref="J12">_xlfn.IFS(AND(E12="Rural",G12="North East"),H12*0.5*0.4*0.001,AND(E12="Urban",G12="North East"),H12*0.6*0.4*0.001,AND(E12="Rural",G12&lt;&gt;"North East"),H12*0.5*0.5*0.001,AND(E12="Urban",G12&lt;&gt;"North East"),H12*0.5*0.5*0.001)</f>
        <v>746.125</v>
      </c>
      <c r="K12" t="str" cm="1">
        <f t="array" ref="K12">_xlfn.IFS(J12&lt;1000,"Low Premium",AND(J12&gt;=1000,J12&lt;=3000),"Middle Premium",J12&gt;3000,"High Premium")</f>
        <v>Low Premium</v>
      </c>
    </row>
    <row r="13" spans="4:17">
      <c r="D13" s="2">
        <v>91100636</v>
      </c>
      <c r="E13" s="2" t="s">
        <v>14</v>
      </c>
      <c r="F13" s="2" t="s">
        <v>11</v>
      </c>
      <c r="G13" s="2" t="s">
        <v>12</v>
      </c>
      <c r="H13" s="2">
        <v>4886675</v>
      </c>
      <c r="I13" s="2" t="s">
        <v>17</v>
      </c>
      <c r="J13" cm="1">
        <f t="array" ref="J13">_xlfn.IFS(AND(E13="Rural",G13="North East"),H13*0.5*0.4*0.001,AND(E13="Urban",G13="North East"),H13*0.6*0.4*0.001,AND(E13="Rural",G13&lt;&gt;"North East"),H13*0.5*0.5*0.001,AND(E13="Urban",G13&lt;&gt;"North East"),H13*0.5*0.5*0.001)</f>
        <v>1221.66875</v>
      </c>
      <c r="K13" t="str" cm="1">
        <f t="array" ref="K13">_xlfn.IFS(J13&lt;1000,"Low Premium",AND(J13&gt;=1000,J13&lt;=3000),"Middle Premium",J13&gt;3000,"High Premium")</f>
        <v>Middle Premium</v>
      </c>
    </row>
    <row r="14" spans="4:17">
      <c r="D14" s="2">
        <v>90100315</v>
      </c>
      <c r="E14" s="2" t="s">
        <v>14</v>
      </c>
      <c r="F14" s="2" t="s">
        <v>28</v>
      </c>
      <c r="G14" s="2" t="s">
        <v>25</v>
      </c>
      <c r="H14" s="2">
        <v>17580000</v>
      </c>
      <c r="I14" s="2" t="s">
        <v>17</v>
      </c>
      <c r="J14" cm="1">
        <f t="array" ref="J14">_xlfn.IFS(AND(E14="Rural",G14="North East"),H14*0.5*0.4*0.001,AND(E14="Urban",G14="North East"),H14*0.6*0.4*0.001,AND(E14="Rural",G14&lt;&gt;"North East"),H14*0.5*0.5*0.001,AND(E14="Urban",G14&lt;&gt;"North East"),H14*0.5*0.5*0.001)</f>
        <v>4219.2</v>
      </c>
      <c r="K14" t="str" cm="1">
        <f t="array" ref="K14">_xlfn.IFS(J14&lt;1000,"Low Premium",AND(J14&gt;=1000,J14&lt;=3000),"Middle Premium",J14&gt;3000,"High Premium")</f>
        <v>High Premium</v>
      </c>
    </row>
    <row r="15" spans="4:17">
      <c r="D15" s="2">
        <v>91100217</v>
      </c>
      <c r="E15" s="2" t="s">
        <v>10</v>
      </c>
      <c r="F15" s="2" t="s">
        <v>28</v>
      </c>
      <c r="G15" s="2" t="s">
        <v>25</v>
      </c>
      <c r="H15" s="2">
        <v>100000</v>
      </c>
      <c r="I15" s="2" t="s">
        <v>13</v>
      </c>
      <c r="J15" cm="1">
        <f t="array" ref="J15">_xlfn.IFS(AND(E15="Rural",G15="North East"),H15*0.5*0.4*0.001,AND(E15="Urban",G15="North East"),H15*0.6*0.4*0.001,AND(E15="Rural",G15&lt;&gt;"North East"),H15*0.5*0.5*0.001,AND(E15="Urban",G15&lt;&gt;"North East"),H15*0.5*0.5*0.001)</f>
        <v>20</v>
      </c>
      <c r="K15" t="str" cm="1">
        <f t="array" ref="K15">_xlfn.IFS(J15&lt;1000,"Low Premium",AND(J15&gt;=1000,J15&lt;=3000),"Middle Premium",J15&gt;3000,"High Premium")</f>
        <v>Low Premium</v>
      </c>
    </row>
    <row r="16" spans="4:17">
      <c r="D16" s="2">
        <v>91100744</v>
      </c>
      <c r="E16" s="2" t="s">
        <v>14</v>
      </c>
      <c r="F16" s="2" t="s">
        <v>19</v>
      </c>
      <c r="G16" s="2" t="s">
        <v>20</v>
      </c>
      <c r="H16" s="2">
        <v>9448200</v>
      </c>
      <c r="I16" s="2" t="s">
        <v>17</v>
      </c>
      <c r="J16" cm="1">
        <f t="array" ref="J16">_xlfn.IFS(AND(E16="Rural",G16="North East"),H16*0.5*0.4*0.001,AND(E16="Urban",G16="North East"),H16*0.6*0.4*0.001,AND(E16="Rural",G16&lt;&gt;"North East"),H16*0.5*0.5*0.001,AND(E16="Urban",G16&lt;&gt;"North East"),H16*0.5*0.5*0.001)</f>
        <v>2362.0500000000002</v>
      </c>
      <c r="K16" t="str" cm="1">
        <f t="array" ref="K16">_xlfn.IFS(J16&lt;1000,"Low Premium",AND(J16&gt;=1000,J16&lt;=3000),"Middle Premium",J16&gt;3000,"High Premium")</f>
        <v>Middle Premium</v>
      </c>
    </row>
    <row r="17" spans="4:11">
      <c r="D17" s="2">
        <v>91100425</v>
      </c>
      <c r="E17" s="2" t="s">
        <v>14</v>
      </c>
      <c r="F17" s="2" t="s">
        <v>21</v>
      </c>
      <c r="G17" s="2" t="s">
        <v>22</v>
      </c>
      <c r="H17" s="2">
        <v>4950000</v>
      </c>
      <c r="I17" s="2" t="s">
        <v>26</v>
      </c>
      <c r="J17" cm="1">
        <f t="array" ref="J17">_xlfn.IFS(AND(E17="Rural",G17="North East"),H17*0.5*0.4*0.001,AND(E17="Urban",G17="North East"),H17*0.6*0.4*0.001,AND(E17="Rural",G17&lt;&gt;"North East"),H17*0.5*0.5*0.001,AND(E17="Urban",G17&lt;&gt;"North East"),H17*0.5*0.5*0.001)</f>
        <v>1237.5</v>
      </c>
      <c r="K17" t="str" cm="1">
        <f t="array" ref="K17">_xlfn.IFS(J17&lt;1000,"Low Premium",AND(J17&gt;=1000,J17&lt;=3000),"Middle Premium",J17&gt;3000,"High Premium")</f>
        <v>Middle Premium</v>
      </c>
    </row>
    <row r="18" spans="4:11">
      <c r="D18" s="2">
        <v>90101008</v>
      </c>
      <c r="E18" s="2" t="s">
        <v>14</v>
      </c>
      <c r="F18" s="2" t="s">
        <v>29</v>
      </c>
      <c r="G18" s="2" t="s">
        <v>16</v>
      </c>
      <c r="H18" s="2">
        <v>15700000</v>
      </c>
      <c r="I18" s="2" t="s">
        <v>26</v>
      </c>
      <c r="J18" cm="1">
        <f t="array" ref="J18">_xlfn.IFS(AND(E18="Rural",G18="North East"),H18*0.5*0.4*0.001,AND(E18="Urban",G18="North East"),H18*0.6*0.4*0.001,AND(E18="Rural",G18&lt;&gt;"North East"),H18*0.5*0.5*0.001,AND(E18="Urban",G18&lt;&gt;"North East"),H18*0.5*0.5*0.001)</f>
        <v>3925</v>
      </c>
      <c r="K18" t="str" cm="1">
        <f t="array" ref="K18">_xlfn.IFS(J18&lt;1000,"Low Premium",AND(J18&gt;=1000,J18&lt;=3000),"Middle Premium",J18&gt;3000,"High Premium")</f>
        <v>High Premium</v>
      </c>
    </row>
    <row r="19" spans="4:11">
      <c r="D19" s="2">
        <v>90100249</v>
      </c>
      <c r="E19" s="2" t="s">
        <v>14</v>
      </c>
      <c r="F19" s="2" t="s">
        <v>11</v>
      </c>
      <c r="G19" s="2" t="s">
        <v>12</v>
      </c>
      <c r="H19" s="2">
        <v>1960200</v>
      </c>
      <c r="I19" s="2" t="s">
        <v>13</v>
      </c>
      <c r="J19" cm="1">
        <f t="array" ref="J19">_xlfn.IFS(AND(E19="Rural",G19="North East"),H19*0.5*0.4*0.001,AND(E19="Urban",G19="North East"),H19*0.6*0.4*0.001,AND(E19="Rural",G19&lt;&gt;"North East"),H19*0.5*0.5*0.001,AND(E19="Urban",G19&lt;&gt;"North East"),H19*0.5*0.5*0.001)</f>
        <v>490.05</v>
      </c>
      <c r="K19" t="str" cm="1">
        <f t="array" ref="K19">_xlfn.IFS(J19&lt;1000,"Low Premium",AND(J19&gt;=1000,J19&lt;=3000),"Middle Premium",J19&gt;3000,"High Premium")</f>
        <v>Low Premium</v>
      </c>
    </row>
    <row r="20" spans="4:11">
      <c r="D20" s="2">
        <v>90100805</v>
      </c>
      <c r="E20" s="2" t="s">
        <v>10</v>
      </c>
      <c r="F20" s="2" t="s">
        <v>11</v>
      </c>
      <c r="G20" s="2" t="s">
        <v>12</v>
      </c>
      <c r="H20" s="2">
        <v>199000</v>
      </c>
      <c r="I20" s="2" t="s">
        <v>30</v>
      </c>
      <c r="J20" cm="1">
        <f t="array" ref="J20">_xlfn.IFS(AND(E20="Rural",G20="North East"),H20*0.5*0.4*0.001,AND(E20="Urban",G20="North East"),H20*0.6*0.4*0.001,AND(E20="Rural",G20&lt;&gt;"North East"),H20*0.5*0.5*0.001,AND(E20="Urban",G20&lt;&gt;"North East"),H20*0.5*0.5*0.001)</f>
        <v>49.75</v>
      </c>
      <c r="K20" t="str" cm="1">
        <f t="array" ref="K20">_xlfn.IFS(J20&lt;1000,"Low Premium",AND(J20&gt;=1000,J20&lt;=3000),"Middle Premium",J20&gt;3000,"High Premium")</f>
        <v>Low Premium</v>
      </c>
    </row>
    <row r="21" spans="4:11">
      <c r="D21" s="2">
        <v>91100400</v>
      </c>
      <c r="E21" s="2" t="s">
        <v>10</v>
      </c>
      <c r="F21" s="2" t="s">
        <v>11</v>
      </c>
      <c r="G21" s="2" t="s">
        <v>12</v>
      </c>
      <c r="H21" s="2">
        <v>1960000</v>
      </c>
      <c r="I21" s="2" t="s">
        <v>13</v>
      </c>
      <c r="J21" cm="1">
        <f t="array" ref="J21">_xlfn.IFS(AND(E21="Rural",G21="North East"),H21*0.5*0.4*0.001,AND(E21="Urban",G21="North East"),H21*0.6*0.4*0.001,AND(E21="Rural",G21&lt;&gt;"North East"),H21*0.5*0.5*0.001,AND(E21="Urban",G21&lt;&gt;"North East"),H21*0.5*0.5*0.001)</f>
        <v>490</v>
      </c>
      <c r="K21" t="str" cm="1">
        <f t="array" ref="K21">_xlfn.IFS(J21&lt;1000,"Low Premium",AND(J21&gt;=1000,J21&lt;=3000),"Middle Premium",J21&gt;3000,"High Premium")</f>
        <v>Low Premium</v>
      </c>
    </row>
    <row r="22" spans="4:11">
      <c r="D22" s="2">
        <v>90100760</v>
      </c>
      <c r="E22" s="2" t="s">
        <v>14</v>
      </c>
      <c r="F22" s="2" t="s">
        <v>24</v>
      </c>
      <c r="G22" s="2" t="s">
        <v>25</v>
      </c>
      <c r="H22" s="2">
        <v>1397100</v>
      </c>
      <c r="I22" s="2" t="s">
        <v>26</v>
      </c>
      <c r="J22" cm="1">
        <f t="array" ref="J22">_xlfn.IFS(AND(E22="Rural",G22="North East"),H22*0.5*0.4*0.001,AND(E22="Urban",G22="North East"),H22*0.6*0.4*0.001,AND(E22="Rural",G22&lt;&gt;"North East"),H22*0.5*0.5*0.001,AND(E22="Urban",G22&lt;&gt;"North East"),H22*0.5*0.5*0.001)</f>
        <v>335.30400000000003</v>
      </c>
      <c r="K22" t="str" cm="1">
        <f t="array" ref="K22">_xlfn.IFS(J22&lt;1000,"Low Premium",AND(J22&gt;=1000,J22&lt;=3000),"Middle Premium",J22&gt;3000,"High Premium")</f>
        <v>Low Premium</v>
      </c>
    </row>
    <row r="23" spans="4:11">
      <c r="D23" s="2">
        <v>90100894</v>
      </c>
      <c r="E23" s="2" t="s">
        <v>14</v>
      </c>
      <c r="F23" s="2" t="s">
        <v>15</v>
      </c>
      <c r="G23" s="2" t="s">
        <v>16</v>
      </c>
      <c r="H23" s="2">
        <v>2356100</v>
      </c>
      <c r="I23" s="2" t="s">
        <v>31</v>
      </c>
      <c r="J23" cm="1">
        <f t="array" ref="J23">_xlfn.IFS(AND(E23="Rural",G23="North East"),H23*0.5*0.4*0.001,AND(E23="Urban",G23="North East"),H23*0.6*0.4*0.001,AND(E23="Rural",G23&lt;&gt;"North East"),H23*0.5*0.5*0.001,AND(E23="Urban",G23&lt;&gt;"North East"),H23*0.5*0.5*0.001)</f>
        <v>589.02499999999998</v>
      </c>
      <c r="K23" t="str" cm="1">
        <f t="array" ref="K23">_xlfn.IFS(J23&lt;1000,"Low Premium",AND(J23&gt;=1000,J23&lt;=3000),"Middle Premium",J23&gt;3000,"High Premium")</f>
        <v>Low Premium</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4:J22"/>
  <sheetViews>
    <sheetView topLeftCell="C3" workbookViewId="0">
      <selection activeCell="I5" sqref="I5"/>
    </sheetView>
  </sheetViews>
  <sheetFormatPr defaultRowHeight="15"/>
  <sheetData>
    <row r="4" spans="3:10">
      <c r="C4" s="1" t="s">
        <v>0</v>
      </c>
      <c r="D4" s="1" t="s">
        <v>1</v>
      </c>
      <c r="E4" s="1" t="s">
        <v>2</v>
      </c>
      <c r="F4" s="1" t="s">
        <v>3</v>
      </c>
      <c r="G4" s="1" t="s">
        <v>4</v>
      </c>
      <c r="H4" s="1" t="s">
        <v>5</v>
      </c>
      <c r="I4" t="s">
        <v>35</v>
      </c>
      <c r="J4" t="s">
        <v>36</v>
      </c>
    </row>
    <row r="5" spans="3:10">
      <c r="C5" s="2">
        <v>91101102</v>
      </c>
      <c r="D5" s="2" t="s">
        <v>10</v>
      </c>
      <c r="E5" s="2" t="s">
        <v>11</v>
      </c>
      <c r="F5" s="2" t="s">
        <v>12</v>
      </c>
      <c r="G5" s="2">
        <v>1121600</v>
      </c>
      <c r="H5" s="2" t="s">
        <v>13</v>
      </c>
      <c r="I5" s="35" cm="1">
        <f t="array" ref="I5">_xlfn.IFS(AND(D5="Rural",F5="North East"),G5*0.5*0.4*0.001,AND(D5="Urban",F5="North East"),G5*0.6*0.4*0.001,AND(D5="Rural",F5&lt;&gt;"North East"),G5*0.5*0.5*0.001,AND(D5="Urban",F5&lt;&gt;"North East"),G5*0.5*0.6*0.001)</f>
        <v>280.40000000000003</v>
      </c>
      <c r="J5" t="str" cm="1">
        <f t="array" ref="J5">_xlfn.IFS(I5&lt;1000,"Low Premium",AND(I5&gt;=1000,I5&lt;=3000),"Middle Premium",I5&gt;3000,"High Premium")</f>
        <v>Low Premium</v>
      </c>
    </row>
    <row r="6" spans="3:10">
      <c r="C6" s="2">
        <v>91100582</v>
      </c>
      <c r="D6" s="2" t="s">
        <v>14</v>
      </c>
      <c r="E6" s="2" t="s">
        <v>15</v>
      </c>
      <c r="F6" s="2" t="s">
        <v>16</v>
      </c>
      <c r="G6" s="2">
        <v>4651680</v>
      </c>
      <c r="H6" s="2" t="s">
        <v>17</v>
      </c>
      <c r="I6" s="35" cm="1">
        <f t="array" ref="I6">_xlfn.IFS(AND(D6="Rural",F6="North East"),G6*0.5*0.4*0.001,AND(D6="Urban",F6="North East"),G6*0.6*0.4*0.001,AND(D6="Rural",F6&lt;&gt;"North East"),G6*0.5*0.5*0.001,AND(D6="Urban",F6&lt;&gt;"North East"),G6*0.5*0.6*0.001)</f>
        <v>1395.5040000000001</v>
      </c>
      <c r="J6" t="str" cm="1">
        <f t="array" ref="J6">_xlfn.IFS(I6&lt;1000,"Low Premium",AND(I6&gt;=1000,I6&lt;=3000),"Middle Premium",I6&gt;3000,"High Premium")</f>
        <v>Middle Premium</v>
      </c>
    </row>
    <row r="7" spans="3:10">
      <c r="C7" s="2">
        <v>90100623</v>
      </c>
      <c r="D7" s="2" t="s">
        <v>10</v>
      </c>
      <c r="E7" s="2" t="s">
        <v>19</v>
      </c>
      <c r="F7" s="2" t="s">
        <v>20</v>
      </c>
      <c r="G7" s="2">
        <v>2006700</v>
      </c>
      <c r="H7" s="2" t="s">
        <v>13</v>
      </c>
      <c r="I7" s="35" cm="1">
        <f t="array" ref="I7">_xlfn.IFS(AND(D7="Rural",F7="North East"),G7*0.5*0.4*0.001,AND(D7="Urban",F7="North East"),G7*0.6*0.4*0.001,AND(D7="Rural",F7&lt;&gt;"North East"),G7*0.5*0.5*0.001,AND(D7="Urban",F7&lt;&gt;"North East"),G7*0.5*0.6*0.001)</f>
        <v>501.67500000000001</v>
      </c>
      <c r="J7" t="str" cm="1">
        <f t="array" ref="J7">_xlfn.IFS(I7&lt;1000,"Low Premium",AND(I7&gt;=1000,I7&lt;=3000),"Middle Premium",I7&gt;3000,"High Premium")</f>
        <v>Low Premium</v>
      </c>
    </row>
    <row r="8" spans="3:10">
      <c r="C8" s="2">
        <v>90101114</v>
      </c>
      <c r="D8" s="2" t="s">
        <v>14</v>
      </c>
      <c r="E8" s="2" t="s">
        <v>21</v>
      </c>
      <c r="F8" s="2" t="s">
        <v>22</v>
      </c>
      <c r="G8" s="2">
        <v>3883300</v>
      </c>
      <c r="H8" s="2" t="s">
        <v>13</v>
      </c>
      <c r="I8" s="35" cm="1">
        <f t="array" ref="I8">_xlfn.IFS(AND(D8="Rural",F8="North East"),G8*0.5*0.4*0.001,AND(D8="Urban",F8="North East"),G8*0.6*0.4*0.001,AND(D8="Rural",F8&lt;&gt;"North East"),G8*0.5*0.5*0.001,AND(D8="Urban",F8&lt;&gt;"North East"),G8*0.5*0.6*0.001)</f>
        <v>1164.99</v>
      </c>
      <c r="J8" t="str" cm="1">
        <f t="array" ref="J8">_xlfn.IFS(I8&lt;1000,"Low Premium",AND(I8&gt;=1000,I8&lt;=3000),"Middle Premium",I8&gt;3000,"High Premium")</f>
        <v>Middle Premium</v>
      </c>
    </row>
    <row r="9" spans="3:10">
      <c r="C9" s="2">
        <v>90100201</v>
      </c>
      <c r="D9" s="2" t="s">
        <v>14</v>
      </c>
      <c r="E9" s="2" t="s">
        <v>23</v>
      </c>
      <c r="F9" s="2" t="s">
        <v>12</v>
      </c>
      <c r="G9" s="2">
        <v>11575700</v>
      </c>
      <c r="H9" s="2" t="s">
        <v>17</v>
      </c>
      <c r="I9" s="35" cm="1">
        <f t="array" ref="I9">_xlfn.IFS(AND(D9="Rural",F9="North East"),G9*0.5*0.4*0.001,AND(D9="Urban",F9="North East"),G9*0.6*0.4*0.001,AND(D9="Rural",F9&lt;&gt;"North East"),G9*0.5*0.5*0.001,AND(D9="Urban",F9&lt;&gt;"North East"),G9*0.5*0.6*0.001)</f>
        <v>3472.71</v>
      </c>
      <c r="J9" t="str" cm="1">
        <f t="array" ref="J9">_xlfn.IFS(I9&lt;1000,"Low Premium",AND(I9&gt;=1000,I9&lt;=3000),"Middle Premium",I9&gt;3000,"High Premium")</f>
        <v>High Premium</v>
      </c>
    </row>
    <row r="10" spans="3:10">
      <c r="C10" s="2">
        <v>91100226</v>
      </c>
      <c r="D10" s="2" t="s">
        <v>14</v>
      </c>
      <c r="E10" s="2" t="s">
        <v>24</v>
      </c>
      <c r="F10" s="2" t="s">
        <v>25</v>
      </c>
      <c r="G10" s="2">
        <v>3798400</v>
      </c>
      <c r="H10" s="2" t="s">
        <v>26</v>
      </c>
      <c r="I10" s="35" cm="1">
        <f t="array" ref="I10">_xlfn.IFS(AND(D10="Rural",F10="North East"),G10*0.5*0.4*0.001,AND(D10="Urban",F10="North East"),G10*0.6*0.4*0.001,AND(D10="Rural",F10&lt;&gt;"North East"),G10*0.5*0.5*0.001,AND(D10="Urban",F10&lt;&gt;"North East"),G10*0.5*0.6*0.001)</f>
        <v>911.61599999999999</v>
      </c>
      <c r="J10" t="str" cm="1">
        <f t="array" ref="J10">_xlfn.IFS(I10&lt;1000,"Low Premium",AND(I10&gt;=1000,I10&lt;=3000),"Middle Premium",I10&gt;3000,"High Premium")</f>
        <v>Low Premium</v>
      </c>
    </row>
    <row r="11" spans="3:10">
      <c r="C11" s="2">
        <v>90100335</v>
      </c>
      <c r="D11" s="2" t="s">
        <v>10</v>
      </c>
      <c r="E11" s="2" t="s">
        <v>27</v>
      </c>
      <c r="F11" s="2" t="s">
        <v>20</v>
      </c>
      <c r="G11" s="2">
        <v>2984500</v>
      </c>
      <c r="H11" s="2" t="s">
        <v>13</v>
      </c>
      <c r="I11" s="35" cm="1">
        <f t="array" ref="I11">_xlfn.IFS(AND(D11="Rural",F11="North East"),G11*0.5*0.4*0.001,AND(D11="Urban",F11="North East"),G11*0.6*0.4*0.001,AND(D11="Rural",F11&lt;&gt;"North East"),G11*0.5*0.5*0.001,AND(D11="Urban",F11&lt;&gt;"North East"),G11*0.5*0.6*0.001)</f>
        <v>746.125</v>
      </c>
      <c r="J11" t="str" cm="1">
        <f t="array" ref="J11">_xlfn.IFS(I11&lt;1000,"Low Premium",AND(I11&gt;=1000,I11&lt;=3000),"Middle Premium",I11&gt;3000,"High Premium")</f>
        <v>Low Premium</v>
      </c>
    </row>
    <row r="12" spans="3:10">
      <c r="C12" s="2">
        <v>91100636</v>
      </c>
      <c r="D12" s="2" t="s">
        <v>14</v>
      </c>
      <c r="E12" s="2" t="s">
        <v>11</v>
      </c>
      <c r="F12" s="2" t="s">
        <v>12</v>
      </c>
      <c r="G12" s="2">
        <v>4886675</v>
      </c>
      <c r="H12" s="2" t="s">
        <v>17</v>
      </c>
      <c r="I12" s="35" cm="1">
        <f t="array" ref="I12">_xlfn.IFS(AND(D12="Rural",F12="North East"),G12*0.5*0.4*0.001,AND(D12="Urban",F12="North East"),G12*0.6*0.4*0.001,AND(D12="Rural",F12&lt;&gt;"North East"),G12*0.5*0.5*0.001,AND(D12="Urban",F12&lt;&gt;"North East"),G12*0.5*0.6*0.001)</f>
        <v>1466.0025000000001</v>
      </c>
      <c r="J12" t="str" cm="1">
        <f t="array" ref="J12">_xlfn.IFS(I12&lt;1000,"Low Premium",AND(I12&gt;=1000,I12&lt;=3000),"Middle Premium",I12&gt;3000,"High Premium")</f>
        <v>Middle Premium</v>
      </c>
    </row>
    <row r="13" spans="3:10">
      <c r="C13" s="2">
        <v>90100315</v>
      </c>
      <c r="D13" s="2" t="s">
        <v>14</v>
      </c>
      <c r="E13" s="2" t="s">
        <v>28</v>
      </c>
      <c r="F13" s="2" t="s">
        <v>25</v>
      </c>
      <c r="G13" s="2">
        <v>17580000</v>
      </c>
      <c r="H13" s="2" t="s">
        <v>17</v>
      </c>
      <c r="I13" s="35" cm="1">
        <f t="array" ref="I13">_xlfn.IFS(AND(D13="Rural",F13="North East"),G13*0.5*0.4*0.001,AND(D13="Urban",F13="North East"),G13*0.6*0.4*0.001,AND(D13="Rural",F13&lt;&gt;"North East"),G13*0.5*0.5*0.001,AND(D13="Urban",F13&lt;&gt;"North East"),G13*0.5*0.6*0.001)</f>
        <v>4219.2</v>
      </c>
      <c r="J13" t="str" cm="1">
        <f t="array" ref="J13">_xlfn.IFS(I13&lt;1000,"Low Premium",AND(I13&gt;=1000,I13&lt;=3000),"Middle Premium",I13&gt;3000,"High Premium")</f>
        <v>High Premium</v>
      </c>
    </row>
    <row r="14" spans="3:10">
      <c r="C14" s="2">
        <v>91100217</v>
      </c>
      <c r="D14" s="2" t="s">
        <v>10</v>
      </c>
      <c r="E14" s="2" t="s">
        <v>28</v>
      </c>
      <c r="F14" s="2" t="s">
        <v>25</v>
      </c>
      <c r="G14" s="2">
        <v>100000</v>
      </c>
      <c r="H14" s="2" t="s">
        <v>13</v>
      </c>
      <c r="I14" s="35" cm="1">
        <f t="array" ref="I14">_xlfn.IFS(AND(D14="Rural",F14="North East"),G14*0.5*0.4*0.001,AND(D14="Urban",F14="North East"),G14*0.6*0.4*0.001,AND(D14="Rural",F14&lt;&gt;"North East"),G14*0.5*0.5*0.001,AND(D14="Urban",F14&lt;&gt;"North East"),G14*0.5*0.6*0.001)</f>
        <v>20</v>
      </c>
      <c r="J14" t="str" cm="1">
        <f t="array" ref="J14">_xlfn.IFS(I14&lt;1000,"Low Premium",AND(I14&gt;=1000,I14&lt;=3000),"Middle Premium",I14&gt;3000,"High Premium")</f>
        <v>Low Premium</v>
      </c>
    </row>
    <row r="15" spans="3:10">
      <c r="C15" s="2">
        <v>91100744</v>
      </c>
      <c r="D15" s="2" t="s">
        <v>14</v>
      </c>
      <c r="E15" s="2" t="s">
        <v>19</v>
      </c>
      <c r="F15" s="2" t="s">
        <v>20</v>
      </c>
      <c r="G15" s="2">
        <v>9448200</v>
      </c>
      <c r="H15" s="2" t="s">
        <v>17</v>
      </c>
      <c r="I15" s="35" cm="1">
        <f t="array" ref="I15">_xlfn.IFS(AND(D15="Rural",F15="North East"),G15*0.5*0.4*0.001,AND(D15="Urban",F15="North East"),G15*0.6*0.4*0.001,AND(D15="Rural",F15&lt;&gt;"North East"),G15*0.5*0.5*0.001,AND(D15="Urban",F15&lt;&gt;"North East"),G15*0.5*0.6*0.001)</f>
        <v>2834.46</v>
      </c>
      <c r="J15" t="str" cm="1">
        <f t="array" ref="J15">_xlfn.IFS(I15&lt;1000,"Low Premium",AND(I15&gt;=1000,I15&lt;=3000),"Middle Premium",I15&gt;3000,"High Premium")</f>
        <v>Middle Premium</v>
      </c>
    </row>
    <row r="16" spans="3:10">
      <c r="C16" s="2">
        <v>91100425</v>
      </c>
      <c r="D16" s="2" t="s">
        <v>14</v>
      </c>
      <c r="E16" s="2" t="s">
        <v>21</v>
      </c>
      <c r="F16" s="2" t="s">
        <v>22</v>
      </c>
      <c r="G16" s="2">
        <v>4950000</v>
      </c>
      <c r="H16" s="2" t="s">
        <v>26</v>
      </c>
      <c r="I16" s="35" cm="1">
        <f t="array" ref="I16">_xlfn.IFS(AND(D16="Rural",F16="North East"),G16*0.5*0.4*0.001,AND(D16="Urban",F16="North East"),G16*0.6*0.4*0.001,AND(D16="Rural",F16&lt;&gt;"North East"),G16*0.5*0.5*0.001,AND(D16="Urban",F16&lt;&gt;"North East"),G16*0.5*0.6*0.001)</f>
        <v>1485</v>
      </c>
      <c r="J16" t="str" cm="1">
        <f t="array" ref="J16">_xlfn.IFS(I16&lt;1000,"Low Premium",AND(I16&gt;=1000,I16&lt;=3000),"Middle Premium",I16&gt;3000,"High Premium")</f>
        <v>Middle Premium</v>
      </c>
    </row>
    <row r="17" spans="3:10">
      <c r="C17" s="2">
        <v>90101008</v>
      </c>
      <c r="D17" s="2" t="s">
        <v>14</v>
      </c>
      <c r="E17" s="2" t="s">
        <v>29</v>
      </c>
      <c r="F17" s="2" t="s">
        <v>16</v>
      </c>
      <c r="G17" s="2">
        <v>15700000</v>
      </c>
      <c r="H17" s="2" t="s">
        <v>26</v>
      </c>
      <c r="I17" s="35" cm="1">
        <f t="array" ref="I17">_xlfn.IFS(AND(D17="Rural",F17="North East"),G17*0.5*0.4*0.001,AND(D17="Urban",F17="North East"),G17*0.6*0.4*0.001,AND(D17="Rural",F17&lt;&gt;"North East"),G17*0.5*0.5*0.001,AND(D17="Urban",F17&lt;&gt;"North East"),G17*0.5*0.6*0.001)</f>
        <v>4710</v>
      </c>
      <c r="J17" t="str" cm="1">
        <f t="array" ref="J17">_xlfn.IFS(I17&lt;1000,"Low Premium",AND(I17&gt;=1000,I17&lt;=3000),"Middle Premium",I17&gt;3000,"High Premium")</f>
        <v>High Premium</v>
      </c>
    </row>
    <row r="18" spans="3:10">
      <c r="C18" s="2">
        <v>90100249</v>
      </c>
      <c r="D18" s="2" t="s">
        <v>14</v>
      </c>
      <c r="E18" s="2" t="s">
        <v>11</v>
      </c>
      <c r="F18" s="2" t="s">
        <v>12</v>
      </c>
      <c r="G18" s="2">
        <v>1960200</v>
      </c>
      <c r="H18" s="2" t="s">
        <v>13</v>
      </c>
      <c r="I18" s="35" cm="1">
        <f t="array" ref="I18">_xlfn.IFS(AND(D18="Rural",F18="North East"),G18*0.5*0.4*0.001,AND(D18="Urban",F18="North East"),G18*0.6*0.4*0.001,AND(D18="Rural",F18&lt;&gt;"North East"),G18*0.5*0.5*0.001,AND(D18="Urban",F18&lt;&gt;"North East"),G18*0.5*0.6*0.001)</f>
        <v>588.06000000000006</v>
      </c>
      <c r="J18" t="str" cm="1">
        <f t="array" ref="J18">_xlfn.IFS(I18&lt;1000,"Low Premium",AND(I18&gt;=1000,I18&lt;=3000),"Middle Premium",I18&gt;3000,"High Premium")</f>
        <v>Low Premium</v>
      </c>
    </row>
    <row r="19" spans="3:10">
      <c r="C19" s="2">
        <v>90100805</v>
      </c>
      <c r="D19" s="2" t="s">
        <v>10</v>
      </c>
      <c r="E19" s="2" t="s">
        <v>11</v>
      </c>
      <c r="F19" s="2" t="s">
        <v>12</v>
      </c>
      <c r="G19" s="2">
        <v>199000</v>
      </c>
      <c r="H19" s="2" t="s">
        <v>30</v>
      </c>
      <c r="I19" s="35" cm="1">
        <f t="array" ref="I19">_xlfn.IFS(AND(D19="Rural",F19="North East"),G19*0.5*0.4*0.001,AND(D19="Urban",F19="North East"),G19*0.6*0.4*0.001,AND(D19="Rural",F19&lt;&gt;"North East"),G19*0.5*0.5*0.001,AND(D19="Urban",F19&lt;&gt;"North East"),G19*0.5*0.6*0.001)</f>
        <v>49.75</v>
      </c>
      <c r="J19" t="str" cm="1">
        <f t="array" ref="J19">_xlfn.IFS(I19&lt;1000,"Low Premium",AND(I19&gt;=1000,I19&lt;=3000),"Middle Premium",I19&gt;3000,"High Premium")</f>
        <v>Low Premium</v>
      </c>
    </row>
    <row r="20" spans="3:10">
      <c r="C20" s="2">
        <v>91100400</v>
      </c>
      <c r="D20" s="2" t="s">
        <v>10</v>
      </c>
      <c r="E20" s="2" t="s">
        <v>11</v>
      </c>
      <c r="F20" s="2" t="s">
        <v>12</v>
      </c>
      <c r="G20" s="2">
        <v>1960000</v>
      </c>
      <c r="H20" s="2" t="s">
        <v>13</v>
      </c>
      <c r="I20" s="35" cm="1">
        <f t="array" ref="I20">_xlfn.IFS(AND(D20="Rural",F20="North East"),G20*0.5*0.4*0.001,AND(D20="Urban",F20="North East"),G20*0.6*0.4*0.001,AND(D20="Rural",F20&lt;&gt;"North East"),G20*0.5*0.5*0.001,AND(D20="Urban",F20&lt;&gt;"North East"),G20*0.5*0.6*0.001)</f>
        <v>490</v>
      </c>
      <c r="J20" t="str" cm="1">
        <f t="array" ref="J20">_xlfn.IFS(I20&lt;1000,"Low Premium",AND(I20&gt;=1000,I20&lt;=3000),"Middle Premium",I20&gt;3000,"High Premium")</f>
        <v>Low Premium</v>
      </c>
    </row>
    <row r="21" spans="3:10">
      <c r="C21" s="2">
        <v>90100760</v>
      </c>
      <c r="D21" s="2" t="s">
        <v>14</v>
      </c>
      <c r="E21" s="2" t="s">
        <v>24</v>
      </c>
      <c r="F21" s="2" t="s">
        <v>25</v>
      </c>
      <c r="G21" s="2">
        <v>1397100</v>
      </c>
      <c r="H21" s="2" t="s">
        <v>26</v>
      </c>
      <c r="I21" s="35" cm="1">
        <f t="array" ref="I21">_xlfn.IFS(AND(D21="Rural",F21="North East"),G21*0.5*0.4*0.001,AND(D21="Urban",F21="North East"),G21*0.6*0.4*0.001,AND(D21="Rural",F21&lt;&gt;"North East"),G21*0.5*0.5*0.001,AND(D21="Urban",F21&lt;&gt;"North East"),G21*0.5*0.6*0.001)</f>
        <v>335.30400000000003</v>
      </c>
      <c r="J21" t="str" cm="1">
        <f t="array" ref="J21">_xlfn.IFS(I21&lt;1000,"Low Premium",AND(I21&gt;=1000,I21&lt;=3000),"Middle Premium",I21&gt;3000,"High Premium")</f>
        <v>Low Premium</v>
      </c>
    </row>
    <row r="22" spans="3:10">
      <c r="C22" s="2">
        <v>90100894</v>
      </c>
      <c r="D22" s="2" t="s">
        <v>14</v>
      </c>
      <c r="E22" s="2" t="s">
        <v>15</v>
      </c>
      <c r="F22" s="2" t="s">
        <v>16</v>
      </c>
      <c r="G22" s="2">
        <v>2356100</v>
      </c>
      <c r="H22" s="2" t="s">
        <v>31</v>
      </c>
      <c r="I22" s="35" cm="1">
        <f t="array" ref="I22">_xlfn.IFS(AND(D22="Rural",F22="North East"),G22*0.5*0.4*0.001,AND(D22="Urban",F22="North East"),G22*0.6*0.4*0.001,AND(D22="Rural",F22&lt;&gt;"North East"),G22*0.5*0.5*0.001,AND(D22="Urban",F22&lt;&gt;"North East"),G22*0.5*0.6*0.001)</f>
        <v>706.83</v>
      </c>
      <c r="J22" t="str" cm="1">
        <f t="array" ref="J22">_xlfn.IFS(I22&lt;1000,"Low Premium",AND(I22&gt;=1000,I22&lt;=3000),"Middle Premium",I22&gt;3000,"High Premium")</f>
        <v>Low Premium</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C39"/>
  <sheetViews>
    <sheetView topLeftCell="C1" workbookViewId="0">
      <selection activeCell="A37" sqref="A37"/>
    </sheetView>
  </sheetViews>
  <sheetFormatPr defaultRowHeight="15"/>
  <cols>
    <col min="1" max="1" width="11.85546875" customWidth="1"/>
    <col min="2" max="2" width="10.42578125" customWidth="1"/>
    <col min="3" max="3" width="16.5703125" customWidth="1"/>
  </cols>
  <sheetData>
    <row r="2" spans="1:3">
      <c r="A2" s="8" t="s">
        <v>3</v>
      </c>
      <c r="B2" s="8" t="s">
        <v>1</v>
      </c>
      <c r="C2" t="s">
        <v>48</v>
      </c>
    </row>
    <row r="3" spans="1:3">
      <c r="A3" t="s">
        <v>12</v>
      </c>
      <c r="B3" t="s">
        <v>10</v>
      </c>
      <c r="C3">
        <v>3280600</v>
      </c>
    </row>
    <row r="4" spans="1:3">
      <c r="B4" t="s">
        <v>14</v>
      </c>
      <c r="C4">
        <v>18422575</v>
      </c>
    </row>
    <row r="5" spans="1:3">
      <c r="A5" t="s">
        <v>49</v>
      </c>
      <c r="C5">
        <v>21703175</v>
      </c>
    </row>
    <row r="6" spans="1:3">
      <c r="A6" t="s">
        <v>47</v>
      </c>
      <c r="C6">
        <v>21703175</v>
      </c>
    </row>
    <row r="20" spans="1:2">
      <c r="A20" s="8" t="s">
        <v>1</v>
      </c>
      <c r="B20" t="s">
        <v>48</v>
      </c>
    </row>
    <row r="21" spans="1:2">
      <c r="A21" t="s">
        <v>10</v>
      </c>
      <c r="B21">
        <v>3280600</v>
      </c>
    </row>
    <row r="22" spans="1:2">
      <c r="A22" t="s">
        <v>47</v>
      </c>
      <c r="B22">
        <v>3280600</v>
      </c>
    </row>
    <row r="37" spans="1:3">
      <c r="A37" s="8" t="s">
        <v>36</v>
      </c>
      <c r="B37" s="8" t="s">
        <v>3</v>
      </c>
      <c r="C37" t="s">
        <v>44</v>
      </c>
    </row>
    <row r="38" spans="1:3">
      <c r="A38" t="s">
        <v>45</v>
      </c>
      <c r="B38" t="s">
        <v>12</v>
      </c>
      <c r="C38">
        <v>1310.2</v>
      </c>
    </row>
    <row r="39" spans="1:3">
      <c r="A39" t="s">
        <v>46</v>
      </c>
      <c r="B39" t="s">
        <v>12</v>
      </c>
      <c r="C39">
        <v>4115.59375</v>
      </c>
    </row>
  </sheetData>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5:R37"/>
  <sheetViews>
    <sheetView tabSelected="1" topLeftCell="A3" zoomScale="55" workbookViewId="0">
      <selection activeCell="T23" sqref="T23"/>
    </sheetView>
  </sheetViews>
  <sheetFormatPr defaultRowHeight="15"/>
  <sheetData>
    <row r="5" spans="3:18">
      <c r="C5" s="37" t="s">
        <v>50</v>
      </c>
      <c r="D5" s="37"/>
      <c r="E5" s="37"/>
      <c r="F5" s="37"/>
      <c r="G5" s="37"/>
      <c r="H5" s="37"/>
      <c r="I5" s="37"/>
      <c r="J5" s="37"/>
      <c r="K5" s="37"/>
      <c r="L5" s="37"/>
      <c r="M5" s="37"/>
      <c r="N5" s="37"/>
      <c r="O5" s="37"/>
      <c r="P5" s="37"/>
      <c r="Q5" s="37"/>
      <c r="R5" s="37"/>
    </row>
    <row r="6" spans="3:18">
      <c r="C6" s="37"/>
      <c r="D6" s="37"/>
      <c r="E6" s="37"/>
      <c r="F6" s="37"/>
      <c r="G6" s="37"/>
      <c r="H6" s="37"/>
      <c r="I6" s="37"/>
      <c r="J6" s="37"/>
      <c r="K6" s="37"/>
      <c r="L6" s="37"/>
      <c r="M6" s="37"/>
      <c r="N6" s="37"/>
      <c r="O6" s="37"/>
      <c r="P6" s="37"/>
      <c r="Q6" s="37"/>
      <c r="R6" s="37"/>
    </row>
    <row r="7" spans="3:18">
      <c r="C7" s="37"/>
      <c r="D7" s="37"/>
      <c r="E7" s="37"/>
      <c r="F7" s="37"/>
      <c r="G7" s="37"/>
      <c r="H7" s="37"/>
      <c r="I7" s="37"/>
      <c r="J7" s="37"/>
      <c r="K7" s="37"/>
      <c r="L7" s="37"/>
      <c r="M7" s="37"/>
      <c r="N7" s="37"/>
      <c r="O7" s="37"/>
      <c r="P7" s="37"/>
      <c r="Q7" s="37"/>
      <c r="R7" s="37"/>
    </row>
    <row r="8" spans="3:18">
      <c r="C8" s="12"/>
      <c r="D8" s="12"/>
      <c r="E8" s="12"/>
      <c r="F8" s="12"/>
      <c r="G8" s="12"/>
      <c r="H8" s="12"/>
      <c r="I8" s="12"/>
      <c r="J8" s="12"/>
      <c r="K8" s="12"/>
      <c r="L8" s="12"/>
      <c r="M8" s="12"/>
      <c r="N8" s="12"/>
      <c r="O8" s="12"/>
      <c r="P8" s="12"/>
      <c r="Q8" s="12"/>
      <c r="R8" s="12"/>
    </row>
    <row r="9" spans="3:18">
      <c r="C9" s="12"/>
      <c r="D9" s="12"/>
      <c r="E9" s="12"/>
      <c r="F9" s="12"/>
      <c r="G9" s="12"/>
      <c r="H9" s="12"/>
      <c r="I9" s="12"/>
      <c r="J9" s="12"/>
      <c r="K9" s="12"/>
      <c r="L9" s="12"/>
      <c r="M9" s="12"/>
      <c r="N9" s="12"/>
      <c r="O9" s="12"/>
      <c r="P9" s="12"/>
      <c r="Q9" s="12"/>
      <c r="R9" s="12"/>
    </row>
    <row r="10" spans="3:18">
      <c r="C10" s="12"/>
      <c r="D10" s="12"/>
      <c r="E10" s="12"/>
      <c r="F10" s="12"/>
      <c r="G10" s="12"/>
      <c r="H10" s="12"/>
      <c r="I10" s="12"/>
      <c r="J10" s="12"/>
      <c r="K10" s="12"/>
      <c r="L10" s="12"/>
      <c r="M10" s="12"/>
      <c r="N10" s="12"/>
      <c r="O10" s="12"/>
      <c r="P10" s="12"/>
      <c r="Q10" s="12"/>
      <c r="R10" s="12"/>
    </row>
    <row r="11" spans="3:18">
      <c r="C11" s="12"/>
      <c r="D11" s="12"/>
      <c r="E11" s="12"/>
      <c r="F11" s="12"/>
      <c r="G11" s="12"/>
      <c r="H11" s="12"/>
      <c r="I11" s="12"/>
      <c r="J11" s="12"/>
      <c r="K11" s="12"/>
      <c r="L11" s="12"/>
      <c r="M11" s="12"/>
      <c r="N11" s="12"/>
      <c r="O11" s="12"/>
      <c r="P11" s="12"/>
      <c r="Q11" s="12"/>
      <c r="R11" s="12"/>
    </row>
    <row r="12" spans="3:18">
      <c r="C12" s="12"/>
      <c r="D12" s="12"/>
      <c r="E12" s="12"/>
      <c r="F12" s="12"/>
      <c r="G12" s="12"/>
      <c r="H12" s="12"/>
      <c r="I12" s="12"/>
      <c r="J12" s="12"/>
      <c r="K12" s="12"/>
      <c r="L12" s="12"/>
      <c r="M12" s="12"/>
      <c r="N12" s="12"/>
      <c r="O12" s="12"/>
      <c r="P12" s="12"/>
      <c r="Q12" s="12"/>
      <c r="R12" s="12"/>
    </row>
    <row r="13" spans="3:18">
      <c r="C13" s="12"/>
      <c r="D13" s="12"/>
      <c r="E13" s="12"/>
      <c r="F13" s="12"/>
      <c r="G13" s="12"/>
      <c r="H13" s="12"/>
      <c r="I13" s="12"/>
      <c r="J13" s="12"/>
      <c r="K13" s="12"/>
      <c r="L13" s="12"/>
      <c r="M13" s="12"/>
      <c r="N13" s="12"/>
      <c r="O13" s="12"/>
      <c r="P13" s="12"/>
      <c r="Q13" s="12"/>
      <c r="R13" s="12"/>
    </row>
    <row r="14" spans="3:18">
      <c r="C14" s="12"/>
      <c r="D14" s="12"/>
      <c r="E14" s="12"/>
      <c r="F14" s="12"/>
      <c r="G14" s="12"/>
      <c r="H14" s="12"/>
      <c r="I14" s="12"/>
      <c r="J14" s="12"/>
      <c r="K14" s="12"/>
      <c r="L14" s="12"/>
      <c r="M14" s="12"/>
      <c r="N14" s="12"/>
      <c r="O14" s="12"/>
      <c r="P14" s="12"/>
      <c r="Q14" s="12"/>
      <c r="R14" s="12"/>
    </row>
    <row r="15" spans="3:18">
      <c r="C15" s="12"/>
      <c r="D15" s="12"/>
      <c r="E15" s="12"/>
      <c r="F15" s="12"/>
      <c r="G15" s="12"/>
      <c r="H15" s="12"/>
      <c r="I15" s="12"/>
      <c r="J15" s="12"/>
      <c r="K15" s="12"/>
      <c r="L15" s="12"/>
      <c r="M15" s="12"/>
      <c r="N15" s="12"/>
      <c r="O15" s="12"/>
      <c r="P15" s="12"/>
      <c r="Q15" s="12"/>
      <c r="R15" s="12"/>
    </row>
    <row r="16" spans="3:18">
      <c r="C16" s="12"/>
      <c r="D16" s="12"/>
      <c r="E16" s="12"/>
      <c r="F16" s="12"/>
      <c r="G16" s="12"/>
      <c r="H16" s="12"/>
      <c r="I16" s="12"/>
      <c r="J16" s="12"/>
      <c r="K16" s="12"/>
      <c r="L16" s="12"/>
      <c r="M16" s="12"/>
      <c r="N16" s="12"/>
      <c r="O16" s="12"/>
      <c r="P16" s="12"/>
      <c r="Q16" s="12"/>
      <c r="R16" s="12"/>
    </row>
    <row r="17" spans="3:18">
      <c r="C17" s="12"/>
      <c r="D17" s="12"/>
      <c r="E17" s="12"/>
      <c r="F17" s="12"/>
      <c r="G17" s="12"/>
      <c r="H17" s="12"/>
      <c r="I17" s="12"/>
      <c r="J17" s="12"/>
      <c r="K17" s="12"/>
      <c r="L17" s="12"/>
      <c r="M17" s="12"/>
      <c r="N17" s="12"/>
      <c r="O17" s="12"/>
      <c r="P17" s="12"/>
      <c r="Q17" s="12"/>
      <c r="R17" s="12"/>
    </row>
    <row r="18" spans="3:18">
      <c r="C18" s="12"/>
      <c r="D18" s="12"/>
      <c r="E18" s="12"/>
      <c r="F18" s="12"/>
      <c r="G18" s="12"/>
      <c r="H18" s="12"/>
      <c r="I18" s="12"/>
      <c r="J18" s="12"/>
      <c r="K18" s="12"/>
      <c r="L18" s="12"/>
      <c r="M18" s="12"/>
      <c r="N18" s="12"/>
      <c r="O18" s="12"/>
      <c r="P18" s="12"/>
      <c r="Q18" s="12"/>
      <c r="R18" s="12"/>
    </row>
    <row r="19" spans="3:18">
      <c r="C19" s="12"/>
      <c r="D19" s="12"/>
      <c r="E19" s="12"/>
      <c r="F19" s="12"/>
      <c r="G19" s="12"/>
      <c r="H19" s="12"/>
      <c r="I19" s="12"/>
      <c r="J19" s="12"/>
      <c r="K19" s="12"/>
      <c r="L19" s="12"/>
      <c r="M19" s="12"/>
      <c r="N19" s="12"/>
      <c r="O19" s="12"/>
      <c r="P19" s="12"/>
      <c r="Q19" s="12"/>
      <c r="R19" s="12"/>
    </row>
    <row r="20" spans="3:18">
      <c r="C20" s="12"/>
      <c r="D20" s="12"/>
      <c r="E20" s="12"/>
      <c r="F20" s="12"/>
      <c r="G20" s="12"/>
      <c r="H20" s="12"/>
      <c r="I20" s="12"/>
      <c r="J20" s="12"/>
      <c r="K20" s="12"/>
      <c r="L20" s="12"/>
      <c r="M20" s="12"/>
      <c r="N20" s="12"/>
      <c r="O20" s="12"/>
      <c r="P20" s="12"/>
      <c r="Q20" s="12"/>
      <c r="R20" s="12"/>
    </row>
    <row r="21" spans="3:18">
      <c r="C21" s="12"/>
      <c r="D21" s="12"/>
      <c r="E21" s="12"/>
      <c r="F21" s="12"/>
      <c r="G21" s="12"/>
      <c r="H21" s="12"/>
      <c r="I21" s="12"/>
      <c r="J21" s="12"/>
      <c r="K21" s="12"/>
      <c r="L21" s="12"/>
      <c r="M21" s="12"/>
      <c r="N21" s="12"/>
      <c r="O21" s="12"/>
      <c r="P21" s="12"/>
      <c r="Q21" s="12"/>
      <c r="R21" s="12"/>
    </row>
    <row r="22" spans="3:18">
      <c r="C22" s="12"/>
      <c r="D22" s="12"/>
      <c r="E22" s="12"/>
      <c r="F22" s="12"/>
      <c r="G22" s="12"/>
      <c r="H22" s="12"/>
      <c r="I22" s="12"/>
      <c r="J22" s="12"/>
      <c r="K22" s="12"/>
      <c r="L22" s="12"/>
      <c r="M22" s="12"/>
      <c r="N22" s="12"/>
      <c r="O22" s="12"/>
      <c r="P22" s="12"/>
      <c r="Q22" s="12"/>
      <c r="R22" s="12"/>
    </row>
    <row r="23" spans="3:18">
      <c r="C23" s="12"/>
      <c r="D23" s="12"/>
      <c r="E23" s="12"/>
      <c r="F23" s="12"/>
      <c r="G23" s="12"/>
      <c r="H23" s="12"/>
      <c r="I23" s="12"/>
      <c r="J23" s="12"/>
      <c r="K23" s="12"/>
      <c r="L23" s="12"/>
      <c r="M23" s="12"/>
      <c r="N23" s="12"/>
      <c r="O23" s="12"/>
      <c r="P23" s="12"/>
      <c r="Q23" s="12"/>
      <c r="R23" s="12"/>
    </row>
    <row r="24" spans="3:18">
      <c r="C24" s="12"/>
      <c r="D24" s="12"/>
      <c r="E24" s="12"/>
      <c r="F24" s="12"/>
      <c r="G24" s="12"/>
      <c r="H24" s="12"/>
      <c r="I24" s="12"/>
      <c r="J24" s="12"/>
      <c r="K24" s="12"/>
      <c r="L24" s="12"/>
      <c r="M24" s="12"/>
      <c r="N24" s="12"/>
      <c r="O24" s="12"/>
      <c r="P24" s="12"/>
      <c r="Q24" s="12"/>
      <c r="R24" s="12"/>
    </row>
    <row r="25" spans="3:18">
      <c r="C25" s="12"/>
      <c r="D25" s="12"/>
      <c r="E25" s="12"/>
      <c r="F25" s="12"/>
      <c r="G25" s="12"/>
      <c r="H25" s="12"/>
      <c r="I25" s="12"/>
      <c r="J25" s="12"/>
      <c r="K25" s="12"/>
      <c r="L25" s="12"/>
      <c r="M25" s="12"/>
      <c r="N25" s="12"/>
      <c r="O25" s="12"/>
      <c r="P25" s="12"/>
      <c r="Q25" s="12"/>
      <c r="R25" s="12"/>
    </row>
    <row r="26" spans="3:18">
      <c r="C26" s="12"/>
      <c r="D26" s="12"/>
      <c r="E26" s="12"/>
      <c r="F26" s="12"/>
      <c r="G26" s="12"/>
      <c r="H26" s="12"/>
      <c r="I26" s="12"/>
      <c r="J26" s="12"/>
      <c r="K26" s="12"/>
      <c r="L26" s="12"/>
      <c r="M26" s="12"/>
      <c r="N26" s="12"/>
      <c r="O26" s="12"/>
      <c r="P26" s="12"/>
      <c r="Q26" s="12"/>
      <c r="R26" s="12"/>
    </row>
    <row r="27" spans="3:18">
      <c r="C27" s="12"/>
      <c r="D27" s="12"/>
      <c r="E27" s="12"/>
      <c r="F27" s="12"/>
      <c r="G27" s="12"/>
      <c r="H27" s="12"/>
      <c r="I27" s="12"/>
      <c r="J27" s="12"/>
      <c r="K27" s="12"/>
      <c r="L27" s="12"/>
      <c r="M27" s="12"/>
      <c r="N27" s="12"/>
      <c r="O27" s="12"/>
      <c r="P27" s="12"/>
      <c r="Q27" s="12"/>
      <c r="R27" s="12"/>
    </row>
    <row r="28" spans="3:18">
      <c r="C28" s="12"/>
      <c r="D28" s="12"/>
      <c r="E28" s="12"/>
      <c r="F28" s="12"/>
      <c r="G28" s="12"/>
      <c r="H28" s="12"/>
      <c r="I28" s="12"/>
      <c r="J28" s="12"/>
      <c r="K28" s="12"/>
      <c r="L28" s="12"/>
      <c r="M28" s="12"/>
      <c r="N28" s="12"/>
      <c r="O28" s="12"/>
      <c r="P28" s="12"/>
      <c r="Q28" s="12"/>
      <c r="R28" s="12"/>
    </row>
    <row r="29" spans="3:18">
      <c r="C29" s="12"/>
      <c r="D29" s="12"/>
      <c r="E29" s="12"/>
      <c r="F29" s="12"/>
      <c r="G29" s="12"/>
      <c r="H29" s="12"/>
      <c r="I29" s="12"/>
      <c r="J29" s="12"/>
      <c r="K29" s="12"/>
      <c r="L29" s="12"/>
      <c r="M29" s="12"/>
      <c r="N29" s="12"/>
      <c r="O29" s="12"/>
      <c r="P29" s="12"/>
      <c r="Q29" s="12"/>
      <c r="R29" s="12"/>
    </row>
    <row r="30" spans="3:18">
      <c r="C30" s="12"/>
      <c r="D30" s="12"/>
      <c r="E30" s="12"/>
      <c r="F30" s="12"/>
      <c r="G30" s="12"/>
      <c r="H30" s="12"/>
      <c r="I30" s="12"/>
      <c r="J30" s="12"/>
      <c r="K30" s="12"/>
      <c r="L30" s="12"/>
      <c r="M30" s="12"/>
      <c r="N30" s="12"/>
      <c r="O30" s="12"/>
      <c r="P30" s="12"/>
      <c r="Q30" s="12"/>
      <c r="R30" s="12"/>
    </row>
    <row r="31" spans="3:18">
      <c r="C31" s="12"/>
      <c r="D31" s="12"/>
      <c r="E31" s="12"/>
      <c r="F31" s="12"/>
      <c r="G31" s="12"/>
      <c r="H31" s="12"/>
      <c r="I31" s="12"/>
      <c r="J31" s="12"/>
      <c r="K31" s="12"/>
      <c r="L31" s="12"/>
      <c r="M31" s="12"/>
      <c r="N31" s="12"/>
      <c r="O31" s="12"/>
      <c r="P31" s="12"/>
      <c r="Q31" s="12"/>
      <c r="R31" s="12"/>
    </row>
    <row r="32" spans="3:18">
      <c r="C32" s="12"/>
      <c r="D32" s="12"/>
      <c r="E32" s="12"/>
      <c r="F32" s="12"/>
      <c r="G32" s="12"/>
      <c r="H32" s="12"/>
      <c r="I32" s="12"/>
      <c r="J32" s="12"/>
      <c r="K32" s="12"/>
      <c r="L32" s="12"/>
      <c r="M32" s="12"/>
      <c r="N32" s="12"/>
      <c r="O32" s="12"/>
      <c r="P32" s="12"/>
      <c r="Q32" s="12"/>
      <c r="R32" s="12"/>
    </row>
    <row r="33" spans="3:18">
      <c r="C33" s="12"/>
      <c r="D33" s="12"/>
      <c r="E33" s="12"/>
      <c r="F33" s="12"/>
      <c r="G33" s="12"/>
      <c r="H33" s="12"/>
      <c r="I33" s="12"/>
      <c r="J33" s="12"/>
      <c r="K33" s="12"/>
      <c r="L33" s="12"/>
      <c r="M33" s="12"/>
      <c r="N33" s="12"/>
      <c r="O33" s="12"/>
      <c r="P33" s="12"/>
      <c r="Q33" s="12"/>
      <c r="R33" s="12"/>
    </row>
    <row r="34" spans="3:18">
      <c r="C34" s="12"/>
      <c r="D34" s="12"/>
      <c r="E34" s="12"/>
      <c r="F34" s="12"/>
      <c r="G34" s="12"/>
      <c r="H34" s="12"/>
      <c r="I34" s="12"/>
      <c r="J34" s="12"/>
      <c r="K34" s="12"/>
      <c r="L34" s="12"/>
      <c r="M34" s="12"/>
      <c r="N34" s="12"/>
      <c r="O34" s="12"/>
      <c r="P34" s="12"/>
      <c r="Q34" s="12"/>
      <c r="R34" s="12"/>
    </row>
    <row r="35" spans="3:18">
      <c r="C35" s="12"/>
      <c r="D35" s="12"/>
      <c r="E35" s="12"/>
      <c r="F35" s="12"/>
      <c r="G35" s="12"/>
      <c r="H35" s="12"/>
      <c r="I35" s="12"/>
      <c r="J35" s="12"/>
      <c r="K35" s="12"/>
      <c r="L35" s="12"/>
      <c r="M35" s="12"/>
      <c r="N35" s="12"/>
      <c r="O35" s="12"/>
      <c r="P35" s="12"/>
      <c r="Q35" s="12"/>
      <c r="R35" s="12"/>
    </row>
    <row r="36" spans="3:18">
      <c r="C36" s="12"/>
      <c r="D36" s="12"/>
      <c r="E36" s="12"/>
      <c r="F36" s="12"/>
      <c r="G36" s="12"/>
      <c r="H36" s="12"/>
      <c r="I36" s="12"/>
      <c r="J36" s="12"/>
      <c r="K36" s="12"/>
      <c r="L36" s="12"/>
      <c r="M36" s="12"/>
      <c r="N36" s="12"/>
      <c r="O36" s="12"/>
      <c r="P36" s="12"/>
      <c r="Q36" s="12"/>
      <c r="R36" s="12"/>
    </row>
    <row r="37" spans="3:18">
      <c r="C37" s="12"/>
      <c r="D37" s="12"/>
      <c r="E37" s="12"/>
      <c r="F37" s="12"/>
      <c r="G37" s="12"/>
      <c r="H37" s="12"/>
      <c r="I37" s="12"/>
      <c r="J37" s="12"/>
      <c r="K37" s="12"/>
      <c r="L37" s="12"/>
      <c r="M37" s="12"/>
      <c r="N37" s="12"/>
      <c r="O37" s="12"/>
      <c r="P37" s="12"/>
      <c r="Q37" s="12"/>
      <c r="R37" s="12"/>
    </row>
  </sheetData>
  <mergeCells count="1">
    <mergeCell ref="C5:R7"/>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2022-08-16T12:30:21Z</dcterms:created>
  <dcterms:modified xsi:type="dcterms:W3CDTF">2023-01-18T09:31:21Z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bdeced3d-ee02-45fd-af0e-bf7505d20a40</vt:lpwstr>
  </property>
  <property fmtid="{D5CDD505-2E9C-101B-9397-08002B2CF9AE}" pid="3" name="HCLClassD6">
    <vt:lpwstr>False</vt:lpwstr>
  </property>
  <property fmtid="{D5CDD505-2E9C-101B-9397-08002B2CF9AE}" pid="4" name="HCLClassification">
    <vt:lpwstr>HCL_Cla5s_Publ1c</vt:lpwstr>
  </property>
</Properties>
</file>