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Projects\opsview\coreAPI\data\"/>
    </mc:Choice>
  </mc:AlternateContent>
  <bookViews>
    <workbookView xWindow="0" yWindow="0" windowWidth="19200" windowHeight="11595" firstSheet="1" activeTab="2"/>
  </bookViews>
  <sheets>
    <sheet name="Data" sheetId="4" state="hidden" r:id="rId1"/>
    <sheet name="Level 3" sheetId="12" r:id="rId2"/>
    <sheet name="Level3_Data" sheetId="9" r:id="rId3"/>
    <sheet name="Level 2" sheetId="13" r:id="rId4"/>
    <sheet name="Level2_Data" sheetId="11" r:id="rId5"/>
    <sheet name="Sheet1" sheetId="14" r:id="rId6"/>
  </sheets>
  <definedNames>
    <definedName name="_xlnm._FilterDatabase" localSheetId="0" hidden="1">Data!$B$17:$AI$17</definedName>
    <definedName name="_xlnm._FilterDatabase" localSheetId="4" hidden="1">Level2_Data!$A$1:$S$43</definedName>
  </definedNam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B4" i="14" l="1"/>
  <c r="B1" i="14"/>
  <c r="B2" i="14" s="1"/>
  <c r="B5" i="14" l="1"/>
  <c r="B6" i="14" l="1"/>
  <c r="B7" i="14" l="1"/>
  <c r="B8" i="14" l="1"/>
  <c r="B9" i="14" l="1"/>
  <c r="AI34" i="4"/>
  <c r="AM34" i="4" s="1"/>
  <c r="AH45" i="4" s="1"/>
  <c r="AH34" i="4"/>
  <c r="AL34" i="4" s="1"/>
  <c r="AG34" i="4"/>
  <c r="AO34" i="4" s="1"/>
  <c r="AJ45" i="4" s="1"/>
  <c r="AI33" i="4"/>
  <c r="AM33" i="4" s="1"/>
  <c r="AH44" i="4" s="1"/>
  <c r="AH33" i="4"/>
  <c r="AL33" i="4" s="1"/>
  <c r="AG33" i="4"/>
  <c r="AO33" i="4" s="1"/>
  <c r="AJ44" i="4" s="1"/>
  <c r="Y34" i="4"/>
  <c r="AC34" i="4" s="1"/>
  <c r="X45" i="4" s="1"/>
  <c r="X34" i="4"/>
  <c r="AB34" i="4" s="1"/>
  <c r="W34" i="4"/>
  <c r="AE34" i="4" s="1"/>
  <c r="Z45" i="4" s="1"/>
  <c r="Y33" i="4"/>
  <c r="AC33" i="4" s="1"/>
  <c r="X44" i="4" s="1"/>
  <c r="X33" i="4"/>
  <c r="AB33" i="4" s="1"/>
  <c r="W33" i="4"/>
  <c r="AE33" i="4" s="1"/>
  <c r="Z44" i="4" s="1"/>
  <c r="O34" i="4"/>
  <c r="S34" i="4" s="1"/>
  <c r="N45" i="4" s="1"/>
  <c r="N34" i="4"/>
  <c r="R34" i="4" s="1"/>
  <c r="M34" i="4"/>
  <c r="U34" i="4" s="1"/>
  <c r="P45" i="4" s="1"/>
  <c r="O33" i="4"/>
  <c r="S33" i="4" s="1"/>
  <c r="N44" i="4" s="1"/>
  <c r="N33" i="4"/>
  <c r="R33" i="4" s="1"/>
  <c r="M33" i="4"/>
  <c r="U33" i="4" s="1"/>
  <c r="P44" i="4" s="1"/>
  <c r="J34" i="4"/>
  <c r="T34" i="4" s="1"/>
  <c r="AD34" i="4" s="1"/>
  <c r="AN34" i="4" s="1"/>
  <c r="AI45" i="4" s="1"/>
  <c r="J33" i="4"/>
  <c r="T33" i="4" s="1"/>
  <c r="AD33" i="4" s="1"/>
  <c r="AN33" i="4" s="1"/>
  <c r="AI44" i="4" s="1"/>
  <c r="E34" i="4"/>
  <c r="I34" i="4" s="1"/>
  <c r="D45" i="4" s="1"/>
  <c r="E33" i="4"/>
  <c r="I33" i="4" s="1"/>
  <c r="D44" i="4" s="1"/>
  <c r="D34" i="4"/>
  <c r="H34" i="4" s="1"/>
  <c r="D33" i="4"/>
  <c r="H33" i="4" s="1"/>
  <c r="C34" i="4"/>
  <c r="K34" i="4" s="1"/>
  <c r="F45" i="4" s="1"/>
  <c r="C33" i="4"/>
  <c r="K33" i="4" s="1"/>
  <c r="F44" i="4" s="1"/>
  <c r="B6" i="4"/>
  <c r="C6" i="4" s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C24" i="4"/>
  <c r="D24" i="4" s="1"/>
  <c r="E24" i="4" s="1"/>
  <c r="C23" i="4"/>
  <c r="D23" i="4" s="1"/>
  <c r="E23" i="4" s="1"/>
  <c r="C22" i="4"/>
  <c r="D22" i="4" s="1"/>
  <c r="E22" i="4" s="1"/>
  <c r="C21" i="4"/>
  <c r="D21" i="4" s="1"/>
  <c r="E21" i="4" s="1"/>
  <c r="C20" i="4"/>
  <c r="D20" i="4" s="1"/>
  <c r="E20" i="4" s="1"/>
  <c r="C19" i="4"/>
  <c r="D19" i="4" s="1"/>
  <c r="E19" i="4" s="1"/>
  <c r="B10" i="14" l="1"/>
  <c r="Y44" i="4"/>
  <c r="Y45" i="4"/>
  <c r="O44" i="4"/>
  <c r="O45" i="4"/>
  <c r="E44" i="4"/>
  <c r="E45" i="4"/>
  <c r="F22" i="4"/>
  <c r="F21" i="4"/>
  <c r="F23" i="4"/>
  <c r="F20" i="4"/>
  <c r="F24" i="4"/>
  <c r="F19" i="4"/>
  <c r="G23" i="4"/>
  <c r="J23" i="4" s="1"/>
  <c r="G21" i="4"/>
  <c r="J21" i="4" s="1"/>
  <c r="G22" i="4"/>
  <c r="J22" i="4" s="1"/>
  <c r="G24" i="4"/>
  <c r="J24" i="4" s="1"/>
  <c r="G20" i="4"/>
  <c r="J20" i="4" s="1"/>
  <c r="G19" i="4"/>
  <c r="J19" i="4" s="1"/>
  <c r="B11" i="14" l="1"/>
  <c r="H24" i="4"/>
  <c r="I24" i="4" s="1"/>
  <c r="H22" i="4"/>
  <c r="I22" i="4" s="1"/>
  <c r="H19" i="4"/>
  <c r="I19" i="4" s="1"/>
  <c r="H21" i="4"/>
  <c r="I21" i="4" s="1"/>
  <c r="H20" i="4"/>
  <c r="I20" i="4" s="1"/>
  <c r="H23" i="4"/>
  <c r="I23" i="4" s="1"/>
  <c r="B12" i="14" l="1"/>
  <c r="B13" i="14" s="1"/>
  <c r="B14" i="14" s="1"/>
  <c r="K21" i="4"/>
  <c r="N21" i="4" s="1"/>
  <c r="K19" i="4"/>
  <c r="N19" i="4" s="1"/>
  <c r="K23" i="4"/>
  <c r="N23" i="4" s="1"/>
  <c r="K22" i="4"/>
  <c r="N22" i="4" s="1"/>
  <c r="K20" i="4"/>
  <c r="N20" i="4" s="1"/>
  <c r="K24" i="4"/>
  <c r="N24" i="4" s="1"/>
  <c r="L22" i="4" l="1"/>
  <c r="M22" i="4" s="1"/>
  <c r="L23" i="4"/>
  <c r="L24" i="4"/>
  <c r="M24" i="4" s="1"/>
  <c r="L19" i="4"/>
  <c r="L20" i="4"/>
  <c r="M20" i="4" s="1"/>
  <c r="L21" i="4"/>
  <c r="M21" i="4" s="1"/>
  <c r="O22" i="4" l="1"/>
  <c r="R22" i="4" s="1"/>
  <c r="O20" i="4"/>
  <c r="R20" i="4" s="1"/>
  <c r="O24" i="4"/>
  <c r="R24" i="4" s="1"/>
  <c r="O19" i="4"/>
  <c r="R19" i="4" s="1"/>
  <c r="M19" i="4"/>
  <c r="O23" i="4"/>
  <c r="R23" i="4" s="1"/>
  <c r="M23" i="4"/>
  <c r="O21" i="4"/>
  <c r="R21" i="4" s="1"/>
  <c r="P21" i="4" l="1"/>
  <c r="Q21" i="4" s="1"/>
  <c r="P19" i="4"/>
  <c r="Q19" i="4" s="1"/>
  <c r="P24" i="4"/>
  <c r="Q24" i="4" s="1"/>
  <c r="P20" i="4"/>
  <c r="Q20" i="4" s="1"/>
  <c r="P22" i="4"/>
  <c r="Q22" i="4" s="1"/>
  <c r="P23" i="4"/>
  <c r="Q23" i="4" s="1"/>
  <c r="S19" i="4" l="1"/>
  <c r="V19" i="4" s="1"/>
  <c r="S20" i="4"/>
  <c r="V20" i="4" s="1"/>
  <c r="S21" i="4"/>
  <c r="V21" i="4" s="1"/>
  <c r="S24" i="4"/>
  <c r="V24" i="4" s="1"/>
  <c r="S22" i="4"/>
  <c r="V22" i="4" s="1"/>
  <c r="S23" i="4"/>
  <c r="V23" i="4" s="1"/>
  <c r="T20" i="4" l="1"/>
  <c r="W20" i="4" s="1"/>
  <c r="Z20" i="4" s="1"/>
  <c r="T19" i="4"/>
  <c r="U19" i="4" s="1"/>
  <c r="T24" i="4"/>
  <c r="W24" i="4" s="1"/>
  <c r="Z24" i="4" s="1"/>
  <c r="T21" i="4"/>
  <c r="W21" i="4" s="1"/>
  <c r="Z21" i="4" s="1"/>
  <c r="T22" i="4"/>
  <c r="U22" i="4" s="1"/>
  <c r="T23" i="4"/>
  <c r="U24" i="4" l="1"/>
  <c r="W19" i="4"/>
  <c r="Z19" i="4" s="1"/>
  <c r="X20" i="4"/>
  <c r="Y20" i="4" s="1"/>
  <c r="U20" i="4"/>
  <c r="U21" i="4"/>
  <c r="W22" i="4"/>
  <c r="Z22" i="4" s="1"/>
  <c r="X21" i="4"/>
  <c r="Y21" i="4" s="1"/>
  <c r="X24" i="4"/>
  <c r="Y24" i="4" s="1"/>
  <c r="W23" i="4"/>
  <c r="Z23" i="4" s="1"/>
  <c r="U23" i="4"/>
  <c r="X19" i="4" l="1"/>
  <c r="Y19" i="4" s="1"/>
  <c r="AA20" i="4"/>
  <c r="AD20" i="4" s="1"/>
  <c r="X22" i="4"/>
  <c r="Y22" i="4" s="1"/>
  <c r="AA21" i="4"/>
  <c r="AD21" i="4" s="1"/>
  <c r="AA24" i="4"/>
  <c r="AD24" i="4" s="1"/>
  <c r="X23" i="4"/>
  <c r="Y23" i="4" s="1"/>
  <c r="AB20" i="4" l="1"/>
  <c r="AC20" i="4" s="1"/>
  <c r="AA19" i="4"/>
  <c r="AD19" i="4" s="1"/>
  <c r="AA22" i="4"/>
  <c r="AD22" i="4" s="1"/>
  <c r="AB21" i="4"/>
  <c r="AC21" i="4" s="1"/>
  <c r="AB24" i="4"/>
  <c r="AC24" i="4" s="1"/>
  <c r="AA23" i="4"/>
  <c r="AD23" i="4" s="1"/>
  <c r="AE20" i="4" l="1"/>
  <c r="AH20" i="4" s="1"/>
  <c r="AB19" i="4"/>
  <c r="AE19" i="4" s="1"/>
  <c r="AH19" i="4" s="1"/>
  <c r="AB22" i="4"/>
  <c r="AC22" i="4" s="1"/>
  <c r="AE24" i="4"/>
  <c r="AH24" i="4" s="1"/>
  <c r="AE21" i="4"/>
  <c r="AH21" i="4" s="1"/>
  <c r="AB23" i="4"/>
  <c r="AC23" i="4" s="1"/>
  <c r="AF19" i="4" l="1"/>
  <c r="AG19" i="4" s="1"/>
  <c r="AF20" i="4"/>
  <c r="AG20" i="4" s="1"/>
  <c r="AC19" i="4"/>
  <c r="AE22" i="4"/>
  <c r="AH22" i="4" s="1"/>
  <c r="AF21" i="4"/>
  <c r="AG21" i="4" s="1"/>
  <c r="AF24" i="4"/>
  <c r="AG24" i="4" s="1"/>
  <c r="AE23" i="4"/>
  <c r="AH23" i="4" s="1"/>
  <c r="AI19" i="4" l="1"/>
  <c r="AL19" i="4" s="1"/>
  <c r="AF22" i="4"/>
  <c r="AI22" i="4" s="1"/>
  <c r="AL22" i="4" s="1"/>
  <c r="AI20" i="4"/>
  <c r="AL20" i="4" s="1"/>
  <c r="AI21" i="4"/>
  <c r="AL21" i="4" s="1"/>
  <c r="AI24" i="4"/>
  <c r="AL24" i="4" s="1"/>
  <c r="AF23" i="4"/>
  <c r="AG23" i="4" s="1"/>
  <c r="AJ19" i="4" l="1"/>
  <c r="AJ22" i="4"/>
  <c r="AK22" i="4" s="1"/>
  <c r="AG22" i="4"/>
  <c r="AJ20" i="4"/>
  <c r="AK20" i="4" s="1"/>
  <c r="AJ24" i="4"/>
  <c r="AK24" i="4" s="1"/>
  <c r="AJ21" i="4"/>
  <c r="AK21" i="4" s="1"/>
  <c r="AI23" i="4"/>
  <c r="AL23" i="4" s="1"/>
  <c r="F33" i="4" l="1"/>
  <c r="C44" i="4" s="1"/>
  <c r="Z33" i="4"/>
  <c r="W44" i="4" s="1"/>
  <c r="AJ33" i="4"/>
  <c r="AG44" i="4" s="1"/>
  <c r="P33" i="4"/>
  <c r="M44" i="4" s="1"/>
  <c r="AK19" i="4"/>
  <c r="AJ23" i="4"/>
  <c r="AJ34" i="4" l="1"/>
  <c r="AG45" i="4" s="1"/>
  <c r="AA33" i="4"/>
  <c r="AK33" i="4"/>
  <c r="P34" i="4"/>
  <c r="M45" i="4" s="1"/>
  <c r="Z34" i="4"/>
  <c r="W45" i="4" s="1"/>
  <c r="G33" i="4"/>
  <c r="Q33" i="4"/>
  <c r="F34" i="4"/>
  <c r="C45" i="4" s="1"/>
  <c r="AK23" i="4"/>
  <c r="C4" i="4"/>
  <c r="C3" i="4"/>
  <c r="C31" i="4" s="1"/>
  <c r="B2" i="4"/>
  <c r="E4" i="4" l="1"/>
  <c r="M31" i="4"/>
  <c r="C42" i="4"/>
  <c r="AA34" i="4"/>
  <c r="AK34" i="4"/>
  <c r="G34" i="4"/>
  <c r="Q34" i="4"/>
  <c r="W31" i="4" l="1"/>
  <c r="M42" i="4"/>
  <c r="AG31" i="4" l="1"/>
  <c r="AG42" i="4" s="1"/>
  <c r="W42" i="4"/>
</calcChain>
</file>

<file path=xl/sharedStrings.xml><?xml version="1.0" encoding="utf-8"?>
<sst xmlns="http://schemas.openxmlformats.org/spreadsheetml/2006/main" count="957" uniqueCount="188">
  <si>
    <t>Product Name</t>
  </si>
  <si>
    <t>Story 1</t>
  </si>
  <si>
    <t>Story 2</t>
  </si>
  <si>
    <t xml:space="preserve">Velocity </t>
  </si>
  <si>
    <t>Deployment/ sprint</t>
  </si>
  <si>
    <t>LoC changed/ sprint</t>
  </si>
  <si>
    <t>Average deployment time</t>
  </si>
  <si>
    <t>Failed Deployment / sprint</t>
  </si>
  <si>
    <t>Ticket Volume</t>
  </si>
  <si>
    <t>Technical Debt (TD)</t>
  </si>
  <si>
    <t># of items on Hold</t>
  </si>
  <si>
    <t>Product 1</t>
  </si>
  <si>
    <t>Product 2</t>
  </si>
  <si>
    <t>Lead Time</t>
  </si>
  <si>
    <t>Task End Time</t>
  </si>
  <si>
    <t>Task Start Time</t>
  </si>
  <si>
    <t xml:space="preserve"> Requirement phase</t>
  </si>
  <si>
    <t xml:space="preserve"> Design, Coding &amp; Unit Testing phase</t>
  </si>
  <si>
    <t>SCA, Dev Integration Tests, Coverage, TD Assessment phase</t>
  </si>
  <si>
    <t xml:space="preserve"> Deploy to QA Env phase</t>
  </si>
  <si>
    <t>Functional Testing and Regression phase</t>
  </si>
  <si>
    <t>Deploy to NFR Testing Env(Performance and Security) phase</t>
  </si>
  <si>
    <t xml:space="preserve"> Run NFR Tests(Performance and Security) phase</t>
  </si>
  <si>
    <t xml:space="preserve"> Deploy to Production phase</t>
  </si>
  <si>
    <t>Level 1</t>
  </si>
  <si>
    <t>Level 2</t>
  </si>
  <si>
    <t>Level 3</t>
  </si>
  <si>
    <t>Story 3</t>
  </si>
  <si>
    <t>Story 4</t>
  </si>
  <si>
    <t>Story 5</t>
  </si>
  <si>
    <t>Timeline start</t>
  </si>
  <si>
    <t>Task Time</t>
  </si>
  <si>
    <t>Work Item</t>
  </si>
  <si>
    <t xml:space="preserve">Min Task Time </t>
  </si>
  <si>
    <t>Max Task Time</t>
  </si>
  <si>
    <t>Min Wait Time</t>
  </si>
  <si>
    <t>Max Wait Time</t>
  </si>
  <si>
    <t>Wait time</t>
  </si>
  <si>
    <t>Deploy to Dev Integration Env phase</t>
  </si>
  <si>
    <t>Sprint Start Dates</t>
  </si>
  <si>
    <t>timeline end</t>
  </si>
  <si>
    <t>First Completion</t>
  </si>
  <si>
    <t>Last Completion</t>
  </si>
  <si>
    <t>Sprint:  Current</t>
  </si>
  <si>
    <t>Sprint:  Current -1</t>
  </si>
  <si>
    <t>Sprint:  Current -2</t>
  </si>
  <si>
    <t>Sprint:  Current -3</t>
  </si>
  <si>
    <t>`</t>
  </si>
  <si>
    <t>Jenkin</t>
  </si>
  <si>
    <t>Jenkin - number of builds</t>
  </si>
  <si>
    <t>JIRA - Story Point</t>
  </si>
  <si>
    <t>Git - Hub</t>
  </si>
  <si>
    <t>Calculated</t>
  </si>
  <si>
    <t>JIRA - number of bugs</t>
  </si>
  <si>
    <t>Sonar - value</t>
  </si>
  <si>
    <t>JIRA - open tasks and story</t>
  </si>
  <si>
    <t>Start Date</t>
  </si>
  <si>
    <t>Requirement</t>
  </si>
  <si>
    <t>Deploy to Dev Integration Env</t>
  </si>
  <si>
    <t>Design, Coding and Unit Testing</t>
  </si>
  <si>
    <t>SCA, Dev Integration Tests, Coverage, TD Assessment</t>
  </si>
  <si>
    <t>Deploy to QA Env</t>
  </si>
  <si>
    <t>Functional Testing</t>
  </si>
  <si>
    <t>Deploy to NFR Testing Env</t>
  </si>
  <si>
    <t>Run NFR Tests</t>
  </si>
  <si>
    <t>Prod Toll Gate</t>
  </si>
  <si>
    <t>Deploy to Production</t>
  </si>
  <si>
    <t>Velocity</t>
  </si>
  <si>
    <t>Date_Velocity</t>
  </si>
  <si>
    <t>Date_Deployment/ sprint</t>
  </si>
  <si>
    <t>Date_LoC changed/ sprint</t>
  </si>
  <si>
    <t>Date_Failed Deployment / sprint</t>
  </si>
  <si>
    <t>Date_Ticket Volume</t>
  </si>
  <si>
    <t>Date_Technical Debt (TD)</t>
  </si>
  <si>
    <t>Date_# of items on Hold</t>
  </si>
  <si>
    <t>1_End Time</t>
  </si>
  <si>
    <t>1_Start Time</t>
  </si>
  <si>
    <t>1_Task Time</t>
  </si>
  <si>
    <t>1_Wait Time</t>
  </si>
  <si>
    <t>2_Start Time</t>
  </si>
  <si>
    <t>2_End Time</t>
  </si>
  <si>
    <t>2_Task Time</t>
  </si>
  <si>
    <t>2_Wait Time</t>
  </si>
  <si>
    <t>3_Start Time</t>
  </si>
  <si>
    <t>3_End Time</t>
  </si>
  <si>
    <t>3_Task Time</t>
  </si>
  <si>
    <t>3_Wait Time</t>
  </si>
  <si>
    <t>4_Start Time</t>
  </si>
  <si>
    <t>4_End Time</t>
  </si>
  <si>
    <t>4_Task Time</t>
  </si>
  <si>
    <t>4_Wait Time</t>
  </si>
  <si>
    <t>5_Start Time</t>
  </si>
  <si>
    <t>5_End Time</t>
  </si>
  <si>
    <t>5_Task Time</t>
  </si>
  <si>
    <t>5_Wait Time</t>
  </si>
  <si>
    <t>6_Start Time</t>
  </si>
  <si>
    <t>6_Task Time</t>
  </si>
  <si>
    <t>6_Wait Time</t>
  </si>
  <si>
    <t>7_Start Time</t>
  </si>
  <si>
    <t>7_End Time</t>
  </si>
  <si>
    <t>7_Task Time</t>
  </si>
  <si>
    <t>7_Wait Time</t>
  </si>
  <si>
    <t>8_Start Time</t>
  </si>
  <si>
    <t>8_End Time</t>
  </si>
  <si>
    <t>8_Task Time</t>
  </si>
  <si>
    <t>8_Wait Time</t>
  </si>
  <si>
    <t>9_Start Time</t>
  </si>
  <si>
    <t>9_End Time</t>
  </si>
  <si>
    <t>9_Task Time</t>
  </si>
  <si>
    <t>9_Wait Time</t>
  </si>
  <si>
    <t>10_Start Time</t>
  </si>
  <si>
    <t>10_End Time</t>
  </si>
  <si>
    <t>10_Task Time</t>
  </si>
  <si>
    <t>10_Wait Time</t>
  </si>
  <si>
    <t>Row Labels</t>
  </si>
  <si>
    <t>Grand Total</t>
  </si>
  <si>
    <t>Average of 1_Task Time</t>
  </si>
  <si>
    <t>Average of 1_Wait Time</t>
  </si>
  <si>
    <t>Average of 2_Task Time</t>
  </si>
  <si>
    <t>Average of 10_Task Time</t>
  </si>
  <si>
    <t>Average of 10_Wait Time</t>
  </si>
  <si>
    <t>Average of 9_Wait Time</t>
  </si>
  <si>
    <t>Average of 9_Task Time</t>
  </si>
  <si>
    <t>Average of 3_Wait Time</t>
  </si>
  <si>
    <t>Average of 4_Task Time</t>
  </si>
  <si>
    <t>Average of 4_Wait Time</t>
  </si>
  <si>
    <t>Average of 5_Task Time</t>
  </si>
  <si>
    <t>Average of 5_Wait Time</t>
  </si>
  <si>
    <t>Average of 6_Task Time</t>
  </si>
  <si>
    <t>Average of 6_Wait Time</t>
  </si>
  <si>
    <t>Average of 7_Task Time</t>
  </si>
  <si>
    <t>Average of 7_Wait Time</t>
  </si>
  <si>
    <t>Average of 8_Task Time</t>
  </si>
  <si>
    <t>Average of 8_Wait Time</t>
  </si>
  <si>
    <t>Average of 2_Wait Time</t>
  </si>
  <si>
    <t>Average of 3_Task Time</t>
  </si>
  <si>
    <t>Average Deployment Time</t>
  </si>
  <si>
    <t>Requirement phase</t>
  </si>
  <si>
    <t>Average of Velocity</t>
  </si>
  <si>
    <t>Reference Date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</si>
  <si>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</si>
  <si>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</si>
  <si>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</si>
  <si>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</si>
  <si>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</si>
  <si>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</si>
  <si>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</si>
  <si>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</si>
  <si>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</si>
  <si>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</si>
  <si>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Start End Date</t>
  </si>
  <si>
    <t>Average of Lead Time</t>
  </si>
  <si>
    <t>Sum of Deployment/ sprint</t>
  </si>
  <si>
    <t>Sum of LoC changed/ sprint</t>
  </si>
  <si>
    <t>Sum of Failed Deployment / sprint</t>
  </si>
  <si>
    <t>Avg Deployment time</t>
  </si>
  <si>
    <t>Max of Ticket Volume</t>
  </si>
  <si>
    <t>Max of Technical Debt (TD)</t>
  </si>
  <si>
    <t>Max of # of items on Hold</t>
  </si>
  <si>
    <t>k</t>
  </si>
  <si>
    <t>Lead Time (roll up from L3)</t>
  </si>
  <si>
    <t>Total of Avg Deployment time</t>
  </si>
  <si>
    <t>DCUT</t>
  </si>
  <si>
    <t>DeployDev</t>
  </si>
  <si>
    <t>InegrationTest</t>
  </si>
  <si>
    <t>DeployQA</t>
  </si>
  <si>
    <t>FunctionTest</t>
  </si>
  <si>
    <t>DeployNFR</t>
  </si>
  <si>
    <t>TestNFR</t>
  </si>
  <si>
    <t>TollGate</t>
  </si>
  <si>
    <t>DeployProd</t>
  </si>
  <si>
    <t>end Date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</si>
  <si>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</si>
  <si>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</si>
  <si>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</si>
  <si>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</si>
  <si>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</si>
  <si>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</si>
  <si>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</si>
  <si>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</si>
  <si>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today</t>
  </si>
  <si>
    <t>Product 4</t>
  </si>
  <si>
    <t>Product 5</t>
  </si>
  <si>
    <t>Product 6</t>
  </si>
  <si>
    <t>AnyStory</t>
  </si>
  <si>
    <t>AnyDate</t>
  </si>
  <si>
    <t>Week 10</t>
  </si>
  <si>
    <t>Week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</si>
</sst>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m/d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BA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699"/>
        <bgColor rgb="FFFFFFFF"/>
      </patternFill>
    </fill>
    <fill>
      <patternFill patternType="solid">
        <fgColor rgb="FFC6E0B4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38" borderId="10" xfId="0" applyFill="1" applyBorder="1" applyAlignment="1">
      <alignment vertical="center" wrapText="1"/>
    </xf>
    <xf numFmtId="0" fontId="0" fillId="38" borderId="13" xfId="0" applyFill="1" applyBorder="1"/>
    <xf numFmtId="0" fontId="0" fillId="38" borderId="21" xfId="0" applyFill="1" applyBorder="1"/>
    <xf numFmtId="0" fontId="0" fillId="38" borderId="24" xfId="0" applyFill="1" applyBorder="1"/>
    <xf numFmtId="0" fontId="0" fillId="35" borderId="19" xfId="0" applyFill="1" applyBorder="1" applyAlignment="1">
      <alignment horizontal="right" wrapText="1"/>
    </xf>
    <xf numFmtId="0" fontId="0" fillId="39" borderId="19" xfId="0" applyFill="1" applyBorder="1" applyAlignment="1">
      <alignment horizontal="right" wrapText="1"/>
    </xf>
    <xf numFmtId="0" fontId="0" fillId="37" borderId="19" xfId="0" applyFill="1" applyBorder="1" applyAlignment="1">
      <alignment horizontal="right" wrapText="1"/>
    </xf>
    <xf numFmtId="0" fontId="0" fillId="39" borderId="12" xfId="0" applyFill="1" applyBorder="1" applyAlignment="1">
      <alignment horizontal="right" wrapText="1"/>
    </xf>
    <xf numFmtId="14" fontId="0" fillId="35" borderId="15" xfId="0" applyNumberFormat="1" applyFill="1" applyBorder="1" applyAlignment="1">
      <alignment horizontal="right"/>
    </xf>
    <xf numFmtId="0" fontId="0" fillId="39" borderId="15" xfId="0" applyFill="1" applyBorder="1" applyAlignment="1">
      <alignment horizontal="right"/>
    </xf>
    <xf numFmtId="14" fontId="0" fillId="37" borderId="15" xfId="0" applyNumberFormat="1" applyFill="1" applyBorder="1" applyAlignment="1">
      <alignment horizontal="right"/>
    </xf>
    <xf numFmtId="0" fontId="0" fillId="39" borderId="16" xfId="0" applyFill="1" applyBorder="1" applyAlignment="1">
      <alignment horizontal="right"/>
    </xf>
    <xf numFmtId="14" fontId="0" fillId="35" borderId="0" xfId="0" applyNumberFormat="1" applyFill="1" applyBorder="1" applyAlignment="1">
      <alignment horizontal="right"/>
    </xf>
    <xf numFmtId="0" fontId="0" fillId="39" borderId="0" xfId="0" applyFill="1" applyBorder="1" applyAlignment="1">
      <alignment horizontal="right"/>
    </xf>
    <xf numFmtId="14" fontId="0" fillId="37" borderId="0" xfId="0" applyNumberFormat="1" applyFill="1" applyBorder="1" applyAlignment="1">
      <alignment horizontal="right"/>
    </xf>
    <xf numFmtId="0" fontId="0" fillId="39" borderId="20" xfId="0" applyFill="1" applyBorder="1" applyAlignment="1">
      <alignment horizontal="right"/>
    </xf>
    <xf numFmtId="14" fontId="0" fillId="35" borderId="17" xfId="0" applyNumberFormat="1" applyFill="1" applyBorder="1" applyAlignment="1">
      <alignment horizontal="right"/>
    </xf>
    <xf numFmtId="0" fontId="0" fillId="39" borderId="17" xfId="0" applyFill="1" applyBorder="1" applyAlignment="1">
      <alignment horizontal="right"/>
    </xf>
    <xf numFmtId="14" fontId="0" fillId="37" borderId="17" xfId="0" applyNumberFormat="1" applyFill="1" applyBorder="1" applyAlignment="1">
      <alignment horizontal="right"/>
    </xf>
    <xf numFmtId="0" fontId="0" fillId="39" borderId="18" xfId="0" applyFill="1" applyBorder="1" applyAlignment="1">
      <alignment horizontal="right"/>
    </xf>
    <xf numFmtId="0" fontId="0" fillId="35" borderId="11" xfId="0" applyFill="1" applyBorder="1" applyAlignment="1">
      <alignment horizontal="right" wrapText="1"/>
    </xf>
    <xf numFmtId="14" fontId="0" fillId="35" borderId="22" xfId="0" applyNumberFormat="1" applyFill="1" applyBorder="1" applyAlignment="1">
      <alignment horizontal="right"/>
    </xf>
    <xf numFmtId="14" fontId="0" fillId="35" borderId="23" xfId="0" applyNumberFormat="1" applyFill="1" applyBorder="1" applyAlignment="1">
      <alignment horizontal="right"/>
    </xf>
    <xf numFmtId="14" fontId="0" fillId="35" borderId="14" xfId="0" applyNumberFormat="1" applyFill="1" applyBorder="1" applyAlignment="1">
      <alignment horizontal="right"/>
    </xf>
    <xf numFmtId="0" fontId="0" fillId="37" borderId="11" xfId="0" applyFill="1" applyBorder="1" applyAlignment="1">
      <alignment horizontal="right" wrapText="1"/>
    </xf>
    <xf numFmtId="14" fontId="0" fillId="37" borderId="22" xfId="0" applyNumberFormat="1" applyFill="1" applyBorder="1" applyAlignment="1">
      <alignment horizontal="right"/>
    </xf>
    <xf numFmtId="14" fontId="0" fillId="37" borderId="23" xfId="0" applyNumberFormat="1" applyFill="1" applyBorder="1" applyAlignment="1">
      <alignment horizontal="right"/>
    </xf>
    <xf numFmtId="14" fontId="0" fillId="37" borderId="14" xfId="0" applyNumberFormat="1" applyFill="1" applyBorder="1" applyAlignment="1">
      <alignment horizontal="right"/>
    </xf>
    <xf numFmtId="0" fontId="16" fillId="0" borderId="11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35" borderId="11" xfId="0" applyFont="1" applyFill="1" applyBorder="1" applyAlignment="1">
      <alignment horizontal="left"/>
    </xf>
    <xf numFmtId="0" fontId="16" fillId="35" borderId="19" xfId="0" applyFont="1" applyFill="1" applyBorder="1" applyAlignment="1">
      <alignment horizontal="left"/>
    </xf>
    <xf numFmtId="0" fontId="16" fillId="35" borderId="12" xfId="0" applyFont="1" applyFill="1" applyBorder="1" applyAlignment="1">
      <alignment horizontal="left"/>
    </xf>
    <xf numFmtId="0" fontId="16" fillId="37" borderId="11" xfId="0" applyFont="1" applyFill="1" applyBorder="1" applyAlignment="1">
      <alignment horizontal="left"/>
    </xf>
    <xf numFmtId="0" fontId="16" fillId="37" borderId="19" xfId="0" applyFont="1" applyFill="1" applyBorder="1" applyAlignment="1">
      <alignment horizontal="left"/>
    </xf>
    <xf numFmtId="0" fontId="16" fillId="37" borderId="12" xfId="0" applyFont="1" applyFill="1" applyBorder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9" fillId="0" borderId="0" xfId="0" applyFont="1"/>
    <xf numFmtId="0" fontId="0" fillId="0" borderId="0" xfId="0" applyAlignment="1">
      <alignment horizontal="right"/>
    </xf>
    <xf numFmtId="0" fontId="0" fillId="34" borderId="0" xfId="0" applyFill="1"/>
    <xf numFmtId="14" fontId="16" fillId="36" borderId="17" xfId="0" applyNumberFormat="1" applyFont="1" applyFill="1" applyBorder="1"/>
    <xf numFmtId="0" fontId="0" fillId="36" borderId="17" xfId="0" applyFill="1" applyBorder="1"/>
    <xf numFmtId="0" fontId="18" fillId="36" borderId="17" xfId="0" applyFont="1" applyFill="1" applyBorder="1" applyAlignment="1">
      <alignment horizontal="right"/>
    </xf>
    <xf numFmtId="1" fontId="0" fillId="34" borderId="0" xfId="0" applyNumberFormat="1" applyFill="1"/>
    <xf numFmtId="14" fontId="16" fillId="40" borderId="17" xfId="0" applyNumberFormat="1" applyFont="1" applyFill="1" applyBorder="1"/>
    <xf numFmtId="0" fontId="0" fillId="40" borderId="17" xfId="0" applyFill="1" applyBorder="1"/>
    <xf numFmtId="0" fontId="18" fillId="40" borderId="17" xfId="0" applyFont="1" applyFill="1" applyBorder="1" applyAlignment="1">
      <alignment horizontal="right"/>
    </xf>
    <xf numFmtId="1" fontId="0" fillId="33" borderId="0" xfId="0" applyNumberFormat="1" applyFill="1"/>
    <xf numFmtId="0" fontId="0" fillId="40" borderId="0" xfId="0" applyFill="1" applyAlignment="1">
      <alignment horizontal="right" wrapText="1"/>
    </xf>
    <xf numFmtId="0" fontId="0" fillId="36" borderId="0" xfId="0" applyFill="1" applyAlignment="1">
      <alignment horizontal="right" wrapText="1"/>
    </xf>
    <xf numFmtId="0" fontId="11" fillId="6" borderId="4" xfId="11"/>
    <xf numFmtId="14" fontId="11" fillId="6" borderId="4" xfId="11" applyNumberFormat="1"/>
    <xf numFmtId="15" fontId="0" fillId="0" borderId="0" xfId="0" applyNumberFormat="1"/>
    <xf numFmtId="16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41" borderId="0" xfId="0" applyFill="1" applyAlignment="1">
      <alignment horizontal="center" vertical="center" wrapText="1"/>
    </xf>
    <xf numFmtId="0" fontId="16" fillId="38" borderId="10" xfId="0" applyFont="1" applyFill="1" applyBorder="1" applyAlignment="1">
      <alignment vertical="center" wrapText="1"/>
    </xf>
    <xf numFmtId="0" fontId="0" fillId="0" borderId="0" xfId="0" pivotButton="1" applyAlignment="1">
      <alignment horizontal="left" vertical="top" wrapText="1"/>
    </xf>
    <xf numFmtId="0" fontId="0" fillId="42" borderId="10" xfId="0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42" borderId="0" xfId="0" applyFill="1" applyAlignment="1">
      <alignment horizontal="left" vertical="top" wrapText="1"/>
    </xf>
    <xf numFmtId="0" fontId="0" fillId="43" borderId="0" xfId="0" applyFill="1"/>
    <xf numFmtId="0" fontId="0" fillId="0" borderId="16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7" fillId="3" borderId="10" xfId="7" applyBorder="1" applyAlignment="1">
      <alignment horizontal="center" vertical="center" wrapText="1"/>
    </xf>
    <xf numFmtId="0" fontId="0" fillId="0" borderId="10" xfId="0" pivotButton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6" fontId="0" fillId="0" borderId="0" xfId="0" applyNumberFormat="1"/>
    <xf numFmtId="0" fontId="20" fillId="44" borderId="0" xfId="32" applyFont="1" applyFill="1" applyBorder="1"/>
    <xf numFmtId="16" fontId="20" fillId="44" borderId="0" xfId="32" applyNumberFormat="1" applyFont="1" applyFill="1" applyBorder="1"/>
    <xf numFmtId="0" fontId="20" fillId="45" borderId="0" xfId="40" applyFont="1" applyFill="1" applyBorder="1"/>
    <xf numFmtId="16" fontId="20" fillId="45" borderId="0" xfId="40" applyNumberFormat="1" applyFont="1" applyFill="1" applyBorder="1"/>
    <xf numFmtId="0" fontId="20" fillId="46" borderId="0" xfId="20" applyFont="1" applyFill="1" applyBorder="1"/>
    <xf numFmtId="49" fontId="0" fillId="0" borderId="0" xfId="0" applyNumberFormat="1"/>
    <xf numFmtId="166" fontId="0" fillId="0" borderId="10" xfId="0" applyNumberFormat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166" fontId="0" fillId="0" borderId="1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7" borderId="0" xfId="0" applyFill="1" applyBorder="1"/>
    <xf numFmtId="15" fontId="0" fillId="47" borderId="0" xfId="0" applyNumberFormat="1" applyFill="1" applyBorder="1"/>
    <xf numFmtId="165" fontId="0" fillId="47" borderId="0" xfId="0" applyNumberFormat="1" applyFill="1" applyBorder="1"/>
    <xf numFmtId="0" fontId="0" fillId="43" borderId="0" xfId="0" applyFill="1" applyBorder="1"/>
    <xf numFmtId="0" fontId="0" fillId="0" borderId="0" xfId="0" applyBorder="1"/>
    <xf numFmtId="0" fontId="16" fillId="47" borderId="0" xfId="0" applyFont="1" applyFill="1" applyBorder="1"/>
    <xf numFmtId="15" fontId="16" fillId="47" borderId="0" xfId="0" applyNumberFormat="1" applyFont="1" applyFill="1" applyBorder="1"/>
    <xf numFmtId="165" fontId="16" fillId="47" borderId="0" xfId="0" applyNumberFormat="1" applyFont="1" applyFill="1" applyBorder="1"/>
    <xf numFmtId="0" fontId="0" fillId="36" borderId="0" xfId="0" applyFill="1" applyBorder="1"/>
    <xf numFmtId="15" fontId="0" fillId="36" borderId="0" xfId="0" applyNumberFormat="1" applyFill="1" applyBorder="1"/>
    <xf numFmtId="165" fontId="0" fillId="36" borderId="0" xfId="0" applyNumberFormat="1" applyFill="1" applyBorder="1"/>
    <xf numFmtId="0" fontId="16" fillId="36" borderId="0" xfId="0" applyFont="1" applyFill="1" applyBorder="1"/>
    <xf numFmtId="15" fontId="16" fillId="36" borderId="0" xfId="0" applyNumberFormat="1" applyFont="1" applyFill="1" applyBorder="1"/>
    <xf numFmtId="165" fontId="16" fillId="36" borderId="0" xfId="0" applyNumberFormat="1" applyFont="1" applyFill="1" applyBorder="1"/>
    <xf numFmtId="0" fontId="0" fillId="33" borderId="0" xfId="0" applyFill="1" applyBorder="1"/>
    <xf numFmtId="15" fontId="0" fillId="33" borderId="0" xfId="0" applyNumberFormat="1" applyFill="1" applyBorder="1"/>
    <xf numFmtId="165" fontId="0" fillId="33" borderId="0" xfId="0" applyNumberFormat="1" applyFill="1" applyBorder="1"/>
    <xf numFmtId="0" fontId="16" fillId="33" borderId="0" xfId="0" applyFont="1" applyFill="1" applyBorder="1"/>
    <xf numFmtId="15" fontId="16" fillId="33" borderId="0" xfId="0" applyNumberFormat="1" applyFont="1" applyFill="1" applyBorder="1"/>
    <xf numFmtId="165" fontId="16" fillId="33" borderId="0" xfId="0" applyNumberFormat="1" applyFont="1" applyFill="1" applyBorder="1"/>
    <xf numFmtId="166" fontId="20" fillId="44" borderId="0" xfId="32" applyNumberFormat="1" applyFont="1" applyFill="1" applyBorder="1"/>
    <xf numFmtId="166" fontId="20" fillId="45" borderId="0" xfId="40" applyNumberFormat="1" applyFont="1" applyFill="1" applyBorder="1"/>
    <xf numFmtId="0" fontId="21" fillId="46" borderId="0" xfId="20" applyFont="1" applyFill="1" applyBorder="1"/>
    <xf numFmtId="166" fontId="20" fillId="46" borderId="0" xfId="20" applyNumberFormat="1" applyFont="1" applyFill="1" applyBorder="1"/>
    <xf numFmtId="0" fontId="1" fillId="23" borderId="0" xfId="32"/>
    <xf numFmtId="16" fontId="1" fillId="23" borderId="0" xfId="32" applyNumberFormat="1"/>
    <xf numFmtId="0" fontId="1" fillId="31" borderId="0" xfId="40"/>
    <xf numFmtId="16" fontId="1" fillId="31" borderId="0" xfId="40" applyNumberFormat="1"/>
    <xf numFmtId="0" fontId="1" fillId="11" borderId="0" xfId="20"/>
    <xf numFmtId="0" fontId="22" fillId="23" borderId="0" xfId="32" applyFont="1"/>
    <xf numFmtId="16" fontId="22" fillId="23" borderId="0" xfId="32" applyNumberFormat="1" applyFont="1"/>
    <xf numFmtId="15" fontId="22" fillId="23" borderId="0" xfId="32" applyNumberFormat="1" applyFont="1"/>
    <xf numFmtId="165" fontId="22" fillId="23" borderId="0" xfId="32" applyNumberFormat="1" applyFont="1"/>
    <xf numFmtId="15" fontId="1" fillId="23" borderId="0" xfId="32" applyNumberFormat="1"/>
    <xf numFmtId="165" fontId="1" fillId="23" borderId="0" xfId="32" applyNumberFormat="1"/>
    <xf numFmtId="15" fontId="1" fillId="31" borderId="0" xfId="40" applyNumberFormat="1"/>
    <xf numFmtId="165" fontId="1" fillId="31" borderId="0" xfId="40" applyNumberFormat="1"/>
    <xf numFmtId="16" fontId="1" fillId="11" borderId="0" xfId="20" applyNumberFormat="1"/>
    <xf numFmtId="15" fontId="1" fillId="11" borderId="0" xfId="20" applyNumberFormat="1"/>
    <xf numFmtId="165" fontId="1" fillId="11" borderId="0" xfId="20" applyNumberFormat="1"/>
    <xf numFmtId="14" fontId="22" fillId="23" borderId="0" xfId="32" applyNumberFormat="1" applyFont="1"/>
    <xf numFmtId="14" fontId="1" fillId="23" borderId="0" xfId="32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alignment vertical="center"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64" formatCode="0.0"/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top" readingOrder="0"/>
    </dxf>
    <dxf>
      <alignment vertical="top" readingOrder="0"/>
    </dxf>
    <dxf>
      <alignment horizontal="left" readingOrder="0"/>
    </dxf>
    <dxf>
      <alignment horizontal="left" readingOrder="0"/>
    </dxf>
    <dxf>
      <fill>
        <patternFill patternType="solid">
          <fgColor indexed="64"/>
          <bgColor rgb="FFFFBBAB"/>
        </patternFill>
      </fill>
      <alignment wrapText="1" readingOrder="0"/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>
          <bgColor rgb="FFFFBBAB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fill>
        <patternFill patternType="solid">
          <bgColor rgb="FFFF896D"/>
        </patternFill>
      </fill>
    </dxf>
    <dxf>
      <alignment wrapText="1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</dxf>
  </dxfs>
  <tableStyles count="0" defaultTableStyle="TableStyleMedium2" defaultPivotStyle="PivotStyleLight16"/>
  <colors>
    <mruColors>
      <color rgb="FFFFBBAB"/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ilesh Keni01" refreshedDate="42998.366758217591" createdVersion="5" refreshedVersion="5" minRefreshableVersion="3" recordCount="27">
  <cacheSource type="worksheet">
    <worksheetSource ref="A1:S28" sheet="Level2_Data"/>
  </cacheSource>
  <cacheFields count="19">
    <cacheField name="Product Name" numFmtId="0">
      <sharedItems count="5">
        <s v="Product 4"/>
        <s v="Product 5"/>
        <s v="Product 3" u="1"/>
        <s v="Product 2" u="1"/>
        <s v="Product 1" u="1"/>
      </sharedItems>
    </cacheField>
    <cacheField name="Work Item" numFmtId="0">
      <sharedItems count="15">
        <s v="Story 1"/>
        <s v="Story 2"/>
        <s v="Story 14" u="1"/>
        <s v="Story 13" u="1"/>
        <s v="Story 3" u="1"/>
        <s v="Story 12" u="1"/>
        <s v="Story 4" u="1"/>
        <s v="Story 5" u="1"/>
        <s v="Story 6" u="1"/>
        <s v="Story 7" u="1"/>
        <s v="Story 11" u="1"/>
        <s v="Story 8" u="1"/>
        <s v="Story 9" u="1"/>
        <s v="Story 10" u="1"/>
        <s v="Story 15" u="1"/>
      </sharedItems>
    </cacheField>
    <cacheField name="Start End Date" numFmtId="0">
      <sharedItems/>
    </cacheField>
    <cacheField name="Date_Velocity" numFmtId="166">
      <sharedItems containsSemiMixedTypes="0" containsNonDate="0" containsDate="1" containsString="0" minDate="2017-07-09T00:00:00" maxDate="2017-09-16T00:00:00"/>
    </cacheField>
    <cacheField name="Velocity" numFmtId="0">
      <sharedItems containsSemiMixedTypes="0" containsString="0" containsNumber="1" containsInteger="1" minValue="84" maxValue="105"/>
    </cacheField>
    <cacheField name="Date_Deployment/ sprint" numFmtId="166">
      <sharedItems containsSemiMixedTypes="0" containsNonDate="0" containsDate="1" containsString="0" minDate="2017-07-09T00:00:00" maxDate="2017-09-16T00:00:00"/>
    </cacheField>
    <cacheField name="Deployment/ sprint" numFmtId="0">
      <sharedItems containsSemiMixedTypes="0" containsString="0" containsNumber="1" containsInteger="1" minValue="8" maxValue="11"/>
    </cacheField>
    <cacheField name="Date_LoC changed/ sprint" numFmtId="166">
      <sharedItems containsSemiMixedTypes="0" containsNonDate="0" containsDate="1" containsString="0" minDate="2017-07-09T00:00:00" maxDate="2017-09-16T00:00:00"/>
    </cacheField>
    <cacheField name="LoC changed/ sprint" numFmtId="0">
      <sharedItems containsSemiMixedTypes="0" containsString="0" containsNumber="1" containsInteger="1" minValue="92" maxValue="146"/>
    </cacheField>
    <cacheField name="Date_Failed Deployment / sprint" numFmtId="166">
      <sharedItems containsSemiMixedTypes="0" containsNonDate="0" containsDate="1" containsString="0" minDate="2017-07-09T00:00:00" maxDate="2017-09-16T00:00:00"/>
    </cacheField>
    <cacheField name="Failed Deployment / sprint" numFmtId="0">
      <sharedItems containsSemiMixedTypes="0" containsString="0" containsNumber="1" containsInteger="1" minValue="1" maxValue="3"/>
    </cacheField>
    <cacheField name="Date_Ticket Volume" numFmtId="166">
      <sharedItems containsSemiMixedTypes="0" containsNonDate="0" containsDate="1" containsString="0" minDate="2017-07-09T00:00:00" maxDate="2017-09-16T00:00:00"/>
    </cacheField>
    <cacheField name="Ticket Volume" numFmtId="0">
      <sharedItems containsSemiMixedTypes="0" containsString="0" containsNumber="1" containsInteger="1" minValue="5" maxValue="13"/>
    </cacheField>
    <cacheField name="Date_Technical Debt (TD)" numFmtId="166">
      <sharedItems containsSemiMixedTypes="0" containsNonDate="0" containsDate="1" containsString="0" minDate="2017-07-09T00:00:00" maxDate="2017-09-16T00:00:00"/>
    </cacheField>
    <cacheField name="Technical Debt (TD)" numFmtId="0">
      <sharedItems containsSemiMixedTypes="0" containsString="0" containsNumber="1" containsInteger="1" minValue="27" maxValue="91"/>
    </cacheField>
    <cacheField name="Date_# of items on Hold" numFmtId="166">
      <sharedItems containsSemiMixedTypes="0" containsNonDate="0" containsDate="1" containsString="0" minDate="2017-07-09T00:00:00" maxDate="2017-09-16T00:00:00"/>
    </cacheField>
    <cacheField name="# of items on Hold" numFmtId="0">
      <sharedItems containsSemiMixedTypes="0" containsString="0" containsNumber="1" containsInteger="1" minValue="5" maxValue="13"/>
    </cacheField>
    <cacheField name="Lead Time (roll up from L3)" numFmtId="0">
      <sharedItems containsSemiMixedTypes="0" containsString="0" containsNumber="1" containsInteger="1" minValue="80" maxValue="135"/>
    </cacheField>
    <cacheField name="Avg Deployment time" numFmtId="0">
      <sharedItems containsSemiMixedTypes="0" containsString="0" containsNumber="1" minValue="1.5" maxValue="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ilesh Keni01" refreshedDate="42998.366893287035" createdVersion="5" refreshedVersion="5" minRefreshableVersion="3" recordCount="42">
  <cacheSource type="worksheet">
    <worksheetSource ref="A1:BC43" sheet="Level3_Data"/>
  </cacheSource>
  <cacheFields count="55">
    <cacheField name="Product Name" numFmtId="0">
      <sharedItems count="8">
        <s v="Product 4"/>
        <s v="Product 5"/>
        <s v="Product 6"/>
        <s v="Product 7" u="1"/>
        <s v="Product 3 " u="1"/>
        <s v="Product 3" u="1"/>
        <s v="Product 2" u="1"/>
        <s v="Product 1" u="1"/>
      </sharedItems>
    </cacheField>
    <cacheField name="Work Item" numFmtId="0">
      <sharedItems count="15">
        <s v="Story 7"/>
        <s v="Story 3"/>
        <s v="Story 12"/>
        <s v="Story 6"/>
        <s v="Story 5"/>
        <s v="Story 2"/>
        <s v="Story 4"/>
        <s v="Story 9"/>
        <s v="Story 11"/>
        <s v="Story 10"/>
        <s v="Story 8"/>
        <s v="Story 1"/>
        <s v="Story 15"/>
        <s v="Story 13"/>
        <s v="Story 14"/>
      </sharedItems>
    </cacheField>
    <cacheField name="Start Date" numFmtId="0">
      <sharedItems containsSemiMixedTypes="0" containsNonDate="0" containsDate="1" containsString="0" minDate="2017-03-08T00:00:00" maxDate="2017-07-14T00:00:00"/>
    </cacheField>
    <cacheField name="Requirement" numFmtId="0">
      <sharedItems/>
    </cacheField>
    <cacheField name="1_Start Time" numFmtId="15">
      <sharedItems containsSemiMixedTypes="0" containsNonDate="0" containsDate="1" containsString="0" minDate="2017-03-13T00:00:00" maxDate="2017-07-16T00:00:00"/>
    </cacheField>
    <cacheField name="1_End Time" numFmtId="15">
      <sharedItems containsSemiMixedTypes="0" containsNonDate="0" containsDate="1" containsString="0" minDate="2017-03-25T00:00:00" maxDate="2017-07-22T00:00:00"/>
    </cacheField>
    <cacheField name="1_Task Time" numFmtId="0">
      <sharedItems containsSemiMixedTypes="0" containsString="0" containsNumber="1" containsInteger="1" minValue="4" maxValue="36"/>
    </cacheField>
    <cacheField name="1_Wait Time" numFmtId="0">
      <sharedItems containsSemiMixedTypes="0" containsString="0" containsNumber="1" containsInteger="1" minValue="0" maxValue="6"/>
    </cacheField>
    <cacheField name="Design, Coding and Unit Testing" numFmtId="0">
      <sharedItems/>
    </cacheField>
    <cacheField name="2_Start Time" numFmtId="15">
      <sharedItems containsSemiMixedTypes="0" containsNonDate="0" containsDate="1" containsString="0" minDate="2017-03-29T00:00:00" maxDate="2017-07-23T00:00:00"/>
    </cacheField>
    <cacheField name="2_End Time" numFmtId="15">
      <sharedItems containsSemiMixedTypes="0" containsNonDate="0" containsDate="1" containsString="0" minDate="2017-04-28T00:00:00" maxDate="2017-07-31T00:00:00"/>
    </cacheField>
    <cacheField name="2_Task Time" numFmtId="0">
      <sharedItems containsSemiMixedTypes="0" containsString="0" containsNumber="1" containsInteger="1" minValue="8" maxValue="31"/>
    </cacheField>
    <cacheField name="2_Wait Time" numFmtId="0">
      <sharedItems containsSemiMixedTypes="0" containsString="0" containsNumber="1" containsInteger="1" minValue="0" maxValue="4"/>
    </cacheField>
    <cacheField name="Deploy to Dev Integration Env" numFmtId="0">
      <sharedItems/>
    </cacheField>
    <cacheField name="3_Start Time" numFmtId="15">
      <sharedItems containsSemiMixedTypes="0" containsNonDate="0" containsDate="1" containsString="0" minDate="2017-05-01T00:00:00" maxDate="2017-07-31T00:00:00"/>
    </cacheField>
    <cacheField name="3_End Time" numFmtId="15">
      <sharedItems containsSemiMixedTypes="0" containsNonDate="0" containsDate="1" containsString="0" minDate="2017-05-08T00:00:00" maxDate="2017-08-01T00:00:00"/>
    </cacheField>
    <cacheField name="3_Task Time" numFmtId="0">
      <sharedItems containsSemiMixedTypes="0" containsString="0" containsNumber="1" containsInteger="1" minValue="0" maxValue="7"/>
    </cacheField>
    <cacheField name="3_Wait Time" numFmtId="0">
      <sharedItems containsSemiMixedTypes="0" containsString="0" containsNumber="1" containsInteger="1" minValue="0" maxValue="5"/>
    </cacheField>
    <cacheField name="SCA, Dev Integration Tests, Coverage, TD Assessment" numFmtId="0">
      <sharedItems/>
    </cacheField>
    <cacheField name="4_Start Time" numFmtId="15">
      <sharedItems containsSemiMixedTypes="0" containsNonDate="0" containsDate="1" containsString="0" minDate="2017-05-11T00:00:00" maxDate="2017-08-01T00:00:00"/>
    </cacheField>
    <cacheField name="4_End Time" numFmtId="15">
      <sharedItems containsSemiMixedTypes="0" containsNonDate="0" containsDate="1" containsString="0" minDate="2017-05-16T00:00:00" maxDate="2017-08-04T00:00:00"/>
    </cacheField>
    <cacheField name="4_Task Time" numFmtId="0">
      <sharedItems containsSemiMixedTypes="0" containsString="0" containsNumber="1" containsInteger="1" minValue="1" maxValue="8"/>
    </cacheField>
    <cacheField name="4_Wait Time" numFmtId="0">
      <sharedItems containsSemiMixedTypes="0" containsString="0" containsNumber="1" containsInteger="1" minValue="0" maxValue="5"/>
    </cacheField>
    <cacheField name="Deploy to QA Env" numFmtId="0">
      <sharedItems/>
    </cacheField>
    <cacheField name="5_Start Time" numFmtId="165">
      <sharedItems containsSemiMixedTypes="0" containsNonDate="0" containsDate="1" containsString="0" minDate="2017-05-18T00:00:00" maxDate="2017-08-05T00:00:00"/>
    </cacheField>
    <cacheField name="5_End Time" numFmtId="165">
      <sharedItems containsSemiMixedTypes="0" containsNonDate="0" containsDate="1" containsString="0" minDate="2017-05-25T00:00:00" maxDate="2017-08-06T00:00:00"/>
    </cacheField>
    <cacheField name="5_Task Time" numFmtId="0">
      <sharedItems containsSemiMixedTypes="0" containsString="0" containsNumber="1" containsInteger="1" minValue="0" maxValue="7"/>
    </cacheField>
    <cacheField name="5_Wait Time" numFmtId="0">
      <sharedItems containsSemiMixedTypes="0" containsString="0" containsNumber="1" containsInteger="1" minValue="0" maxValue="4"/>
    </cacheField>
    <cacheField name="Functional Testing" numFmtId="0">
      <sharedItems/>
    </cacheField>
    <cacheField name="6_Start Time" numFmtId="165">
      <sharedItems containsSemiMixedTypes="0" containsNonDate="0" containsDate="1" containsString="0" minDate="2017-05-27T00:00:00" maxDate="2017-08-07T00:00:00"/>
    </cacheField>
    <cacheField name="k" numFmtId="165">
      <sharedItems containsSemiMixedTypes="0" containsNonDate="0" containsDate="1" containsString="0" minDate="2017-06-09T00:00:00" maxDate="2017-08-21T00:00:00"/>
    </cacheField>
    <cacheField name="6_Task Time" numFmtId="0">
      <sharedItems containsSemiMixedTypes="0" containsString="0" containsNumber="1" containsInteger="1" minValue="6" maxValue="28"/>
    </cacheField>
    <cacheField name="6_Wait Time" numFmtId="0">
      <sharedItems containsSemiMixedTypes="0" containsString="0" containsNumber="1" containsInteger="1" minValue="0" maxValue="6"/>
    </cacheField>
    <cacheField name="Deploy to NFR Testing Env" numFmtId="0">
      <sharedItems/>
    </cacheField>
    <cacheField name="7_Start Time" numFmtId="165">
      <sharedItems containsSemiMixedTypes="0" containsNonDate="0" containsDate="1" containsString="0" minDate="2017-06-10T00:00:00" maxDate="2017-08-22T00:00:00"/>
    </cacheField>
    <cacheField name="7_End Time" numFmtId="165">
      <sharedItems containsSemiMixedTypes="0" containsNonDate="0" containsDate="1" containsString="0" minDate="2017-06-14T00:00:00" maxDate="2017-08-27T00:00:00"/>
    </cacheField>
    <cacheField name="7_Task Time" numFmtId="0">
      <sharedItems containsSemiMixedTypes="0" containsString="0" containsNumber="1" containsInteger="1" minValue="2" maxValue="7"/>
    </cacheField>
    <cacheField name="7_Wait Time" numFmtId="0">
      <sharedItems containsSemiMixedTypes="0" containsString="0" containsNumber="1" containsInteger="1" minValue="0" maxValue="4"/>
    </cacheField>
    <cacheField name="Run NFR Tests" numFmtId="0">
      <sharedItems/>
    </cacheField>
    <cacheField name="8_Start Time" numFmtId="165">
      <sharedItems containsSemiMixedTypes="0" containsNonDate="0" containsDate="1" containsString="0" minDate="2017-06-14T00:00:00" maxDate="2017-08-31T00:00:00"/>
    </cacheField>
    <cacheField name="8_End Time" numFmtId="165">
      <sharedItems containsSemiMixedTypes="0" containsNonDate="0" containsDate="1" containsString="0" minDate="2017-06-21T00:00:00" maxDate="2017-09-08T00:00:00"/>
    </cacheField>
    <cacheField name="8_Task Time" numFmtId="0">
      <sharedItems containsSemiMixedTypes="0" containsString="0" containsNumber="1" containsInteger="1" minValue="6" maxValue="13"/>
    </cacheField>
    <cacheField name="8_Wait Time" numFmtId="0">
      <sharedItems containsSemiMixedTypes="0" containsString="0" containsNumber="1" containsInteger="1" minValue="0" maxValue="7"/>
    </cacheField>
    <cacheField name="Prod Toll Gate" numFmtId="0">
      <sharedItems/>
    </cacheField>
    <cacheField name="9_Start Time" numFmtId="165">
      <sharedItems containsSemiMixedTypes="0" containsNonDate="0" containsDate="1" containsString="0" minDate="2017-06-24T00:00:00" maxDate="2017-09-10T00:00:00"/>
    </cacheField>
    <cacheField name="9_End Time" numFmtId="165">
      <sharedItems containsSemiMixedTypes="0" containsNonDate="0" containsDate="1" containsString="0" minDate="2017-06-29T00:00:00" maxDate="2017-09-11T00:00:00"/>
    </cacheField>
    <cacheField name="9_Task Time" numFmtId="0">
      <sharedItems containsSemiMixedTypes="0" containsString="0" containsNumber="1" containsInteger="1" minValue="1" maxValue="5"/>
    </cacheField>
    <cacheField name="9_Wait Time" numFmtId="0">
      <sharedItems containsSemiMixedTypes="0" containsString="0" containsNumber="1" containsInteger="1" minValue="1" maxValue="5"/>
    </cacheField>
    <cacheField name="Deploy to Production" numFmtId="0">
      <sharedItems/>
    </cacheField>
    <cacheField name="10_Start Time" numFmtId="165">
      <sharedItems containsSemiMixedTypes="0" containsNonDate="0" containsDate="1" containsString="0" minDate="2017-07-04T00:00:00" maxDate="2017-09-15T00:00:00"/>
    </cacheField>
    <cacheField name="10_End Time" numFmtId="165">
      <sharedItems containsSemiMixedTypes="0" containsNonDate="0" containsDate="1" containsString="0" minDate="2017-07-09T00:00:00" maxDate="2017-09-16T00:00:00"/>
    </cacheField>
    <cacheField name="10_Task Time" numFmtId="0">
      <sharedItems containsSemiMixedTypes="0" containsString="0" containsNumber="1" containsInteger="1" minValue="1" maxValue="10"/>
    </cacheField>
    <cacheField name="10_Wait Time" numFmtId="0">
      <sharedItems containsSemiMixedTypes="0" containsString="0" containsNumber="1" containsInteger="1" minValue="1" maxValue="6"/>
    </cacheField>
    <cacheField name="Lead Time" numFmtId="0">
      <sharedItems containsSemiMixedTypes="0" containsString="0" containsNumber="1" containsInteger="1" minValue="61" maxValue="135"/>
    </cacheField>
    <cacheField name="Average Deployment Time" numFmtId="0">
      <sharedItems containsSemiMixedTypes="0" containsString="0" containsNumber="1" minValue="1.5" maxValue="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s v="21feb-28jun"/>
    <d v="2017-07-25T00:00:00"/>
    <n v="92"/>
    <d v="2017-07-25T00:00:00"/>
    <n v="11"/>
    <d v="2017-07-25T00:00:00"/>
    <n v="128"/>
    <d v="2017-07-25T00:00:00"/>
    <n v="2"/>
    <d v="2017-07-25T00:00:00"/>
    <n v="9"/>
    <d v="2017-07-25T00:00:00"/>
    <n v="68"/>
    <d v="2017-07-25T00:00:00"/>
    <n v="7"/>
    <n v="134"/>
    <n v="5.75"/>
  </r>
  <r>
    <x v="0"/>
    <x v="0"/>
    <s v="21feb-28jun"/>
    <d v="2017-07-27T00:00:00"/>
    <n v="85"/>
    <d v="2017-07-27T00:00:00"/>
    <n v="9"/>
    <d v="2017-07-27T00:00:00"/>
    <n v="106"/>
    <d v="2017-07-27T00:00:00"/>
    <n v="2"/>
    <d v="2017-07-27T00:00:00"/>
    <n v="9"/>
    <d v="2017-07-27T00:00:00"/>
    <n v="29"/>
    <d v="2017-07-27T00:00:00"/>
    <n v="11"/>
    <n v="135"/>
    <n v="6.25"/>
  </r>
  <r>
    <x v="0"/>
    <x v="0"/>
    <s v="21feb-28jun"/>
    <d v="2017-07-30T00:00:00"/>
    <n v="84"/>
    <d v="2017-07-30T00:00:00"/>
    <n v="9"/>
    <d v="2017-07-30T00:00:00"/>
    <n v="125"/>
    <d v="2017-07-30T00:00:00"/>
    <n v="2"/>
    <d v="2017-07-30T00:00:00"/>
    <n v="9"/>
    <d v="2017-07-30T00:00:00"/>
    <n v="43"/>
    <d v="2017-07-30T00:00:00"/>
    <n v="6"/>
    <n v="135"/>
    <n v="5.25"/>
  </r>
  <r>
    <x v="0"/>
    <x v="0"/>
    <s v="21feb-28jun"/>
    <d v="2017-08-08T00:00:00"/>
    <n v="90"/>
    <d v="2017-08-08T00:00:00"/>
    <n v="8"/>
    <d v="2017-08-08T00:00:00"/>
    <n v="96"/>
    <d v="2017-08-08T00:00:00"/>
    <n v="1"/>
    <d v="2017-08-08T00:00:00"/>
    <n v="7"/>
    <d v="2017-08-08T00:00:00"/>
    <n v="48"/>
    <d v="2017-08-08T00:00:00"/>
    <n v="13"/>
    <n v="123"/>
    <n v="5.25"/>
  </r>
  <r>
    <x v="0"/>
    <x v="0"/>
    <s v="21feb-28jun"/>
    <d v="2017-08-12T00:00:00"/>
    <n v="92"/>
    <d v="2017-08-12T00:00:00"/>
    <n v="11"/>
    <d v="2017-08-12T00:00:00"/>
    <n v="131"/>
    <d v="2017-08-12T00:00:00"/>
    <n v="3"/>
    <d v="2017-08-12T00:00:00"/>
    <n v="13"/>
    <d v="2017-08-12T00:00:00"/>
    <n v="59"/>
    <d v="2017-08-12T00:00:00"/>
    <n v="13"/>
    <n v="121"/>
    <n v="4.5"/>
  </r>
  <r>
    <x v="0"/>
    <x v="0"/>
    <s v="21feb-28jun"/>
    <d v="2017-08-15T00:00:00"/>
    <n v="89"/>
    <d v="2017-08-15T00:00:00"/>
    <n v="9"/>
    <d v="2017-08-15T00:00:00"/>
    <n v="116"/>
    <d v="2017-08-15T00:00:00"/>
    <n v="2"/>
    <d v="2017-08-15T00:00:00"/>
    <n v="6"/>
    <d v="2017-08-15T00:00:00"/>
    <n v="60"/>
    <d v="2017-08-15T00:00:00"/>
    <n v="8"/>
    <n v="121"/>
    <n v="5"/>
  </r>
  <r>
    <x v="0"/>
    <x v="0"/>
    <s v="28Jan - 25 jun"/>
    <d v="2017-08-25T00:00:00"/>
    <n v="90"/>
    <d v="2017-08-25T00:00:00"/>
    <n v="8"/>
    <d v="2017-08-25T00:00:00"/>
    <n v="125"/>
    <d v="2017-08-25T00:00:00"/>
    <n v="1"/>
    <d v="2017-08-25T00:00:00"/>
    <n v="6"/>
    <d v="2017-08-25T00:00:00"/>
    <n v="38"/>
    <d v="2017-08-25T00:00:00"/>
    <n v="10"/>
    <n v="120"/>
    <n v="3.75"/>
  </r>
  <r>
    <x v="0"/>
    <x v="0"/>
    <s v="28Jan - 25 jun"/>
    <d v="2017-08-26T00:00:00"/>
    <n v="100"/>
    <d v="2017-08-26T00:00:00"/>
    <n v="9"/>
    <d v="2017-08-26T00:00:00"/>
    <n v="125"/>
    <d v="2017-08-26T00:00:00"/>
    <n v="2"/>
    <d v="2017-08-26T00:00:00"/>
    <n v="6"/>
    <d v="2017-08-26T00:00:00"/>
    <n v="67"/>
    <d v="2017-08-26T00:00:00"/>
    <n v="13"/>
    <n v="131"/>
    <n v="3.75"/>
  </r>
  <r>
    <x v="0"/>
    <x v="0"/>
    <s v="28Jan - 25 jun"/>
    <d v="2017-08-29T00:00:00"/>
    <n v="98"/>
    <d v="2017-08-29T00:00:00"/>
    <n v="10"/>
    <d v="2017-08-29T00:00:00"/>
    <n v="103"/>
    <d v="2017-08-29T00:00:00"/>
    <n v="1"/>
    <d v="2017-08-29T00:00:00"/>
    <n v="7"/>
    <d v="2017-08-29T00:00:00"/>
    <n v="47"/>
    <d v="2017-08-29T00:00:00"/>
    <n v="9"/>
    <n v="121"/>
    <n v="3.5"/>
  </r>
  <r>
    <x v="0"/>
    <x v="0"/>
    <s v="21feb-12may"/>
    <d v="2017-09-07T00:00:00"/>
    <n v="105"/>
    <d v="2017-09-07T00:00:00"/>
    <n v="9"/>
    <d v="2017-09-07T00:00:00"/>
    <n v="146"/>
    <d v="2017-09-07T00:00:00"/>
    <n v="2"/>
    <d v="2017-09-07T00:00:00"/>
    <n v="11"/>
    <d v="2017-09-07T00:00:00"/>
    <n v="91"/>
    <d v="2017-09-07T00:00:00"/>
    <n v="10"/>
    <n v="130"/>
    <n v="3.25"/>
  </r>
  <r>
    <x v="0"/>
    <x v="0"/>
    <s v="21feb-12may"/>
    <d v="2017-09-10T00:00:00"/>
    <n v="100"/>
    <d v="2017-09-10T00:00:00"/>
    <n v="10"/>
    <d v="2017-09-10T00:00:00"/>
    <n v="120"/>
    <d v="2017-09-10T00:00:00"/>
    <n v="2"/>
    <d v="2017-09-10T00:00:00"/>
    <n v="12"/>
    <d v="2017-09-10T00:00:00"/>
    <n v="58"/>
    <d v="2017-09-10T00:00:00"/>
    <n v="9"/>
    <n v="126"/>
    <n v="3.75"/>
  </r>
  <r>
    <x v="0"/>
    <x v="0"/>
    <s v="21feb-12may"/>
    <d v="2017-09-15T00:00:00"/>
    <n v="94"/>
    <d v="2017-09-15T00:00:00"/>
    <n v="11"/>
    <d v="2017-09-15T00:00:00"/>
    <n v="100"/>
    <d v="2017-09-15T00:00:00"/>
    <n v="2"/>
    <d v="2017-09-15T00:00:00"/>
    <n v="10"/>
    <d v="2017-09-15T00:00:00"/>
    <n v="54"/>
    <d v="2017-09-15T00:00:00"/>
    <n v="5"/>
    <n v="122"/>
    <n v="2"/>
  </r>
  <r>
    <x v="1"/>
    <x v="0"/>
    <s v="21feb-12may"/>
    <d v="2017-07-09T00:00:00"/>
    <n v="90"/>
    <d v="2017-07-09T00:00:00"/>
    <n v="10"/>
    <d v="2017-07-09T00:00:00"/>
    <n v="98"/>
    <d v="2017-07-09T00:00:00"/>
    <n v="2"/>
    <d v="2017-07-09T00:00:00"/>
    <n v="8"/>
    <d v="2017-07-09T00:00:00"/>
    <n v="51"/>
    <d v="2017-07-09T00:00:00"/>
    <n v="11"/>
    <n v="91"/>
    <n v="2.75"/>
  </r>
  <r>
    <x v="1"/>
    <x v="0"/>
    <s v="21feb-12may"/>
    <d v="2017-07-13T00:00:00"/>
    <n v="92"/>
    <d v="2017-07-13T00:00:00"/>
    <n v="8"/>
    <d v="2017-07-13T00:00:00"/>
    <n v="100"/>
    <d v="2017-07-13T00:00:00"/>
    <n v="1"/>
    <d v="2017-07-13T00:00:00"/>
    <n v="5"/>
    <d v="2017-07-13T00:00:00"/>
    <n v="36"/>
    <d v="2017-07-13T00:00:00"/>
    <n v="7"/>
    <n v="80"/>
    <n v="1.75"/>
  </r>
  <r>
    <x v="1"/>
    <x v="0"/>
    <s v="21feb-12may"/>
    <d v="2017-07-17T00:00:00"/>
    <n v="85"/>
    <d v="2017-07-17T00:00:00"/>
    <n v="9"/>
    <d v="2017-07-17T00:00:00"/>
    <n v="114"/>
    <d v="2017-07-17T00:00:00"/>
    <n v="2"/>
    <d v="2017-07-17T00:00:00"/>
    <n v="7"/>
    <d v="2017-07-17T00:00:00"/>
    <n v="32"/>
    <d v="2017-07-17T00:00:00"/>
    <n v="10"/>
    <n v="86"/>
    <n v="2.25"/>
  </r>
  <r>
    <x v="1"/>
    <x v="1"/>
    <s v="12mar -28may"/>
    <d v="2017-07-25T00:00:00"/>
    <n v="84"/>
    <d v="2017-07-25T00:00:00"/>
    <n v="10"/>
    <d v="2017-07-25T00:00:00"/>
    <n v="92"/>
    <d v="2017-07-25T00:00:00"/>
    <n v="2"/>
    <d v="2017-07-25T00:00:00"/>
    <n v="7"/>
    <d v="2017-07-25T00:00:00"/>
    <n v="27"/>
    <d v="2017-07-25T00:00:00"/>
    <n v="8"/>
    <n v="89"/>
    <n v="2.25"/>
  </r>
  <r>
    <x v="1"/>
    <x v="1"/>
    <s v="12mar -28may"/>
    <d v="2017-07-27T00:00:00"/>
    <n v="90"/>
    <d v="2017-07-27T00:00:00"/>
    <n v="10"/>
    <d v="2017-07-27T00:00:00"/>
    <n v="108"/>
    <d v="2017-07-27T00:00:00"/>
    <n v="3"/>
    <d v="2017-07-27T00:00:00"/>
    <n v="6"/>
    <d v="2017-07-27T00:00:00"/>
    <n v="33"/>
    <d v="2017-07-27T00:00:00"/>
    <n v="12"/>
    <n v="98"/>
    <n v="2.75"/>
  </r>
  <r>
    <x v="1"/>
    <x v="1"/>
    <s v="12mar -28may"/>
    <d v="2017-07-30T00:00:00"/>
    <n v="92"/>
    <d v="2017-07-30T00:00:00"/>
    <n v="8"/>
    <d v="2017-07-30T00:00:00"/>
    <n v="124"/>
    <d v="2017-07-30T00:00:00"/>
    <n v="2"/>
    <d v="2017-07-30T00:00:00"/>
    <n v="5"/>
    <d v="2017-07-30T00:00:00"/>
    <n v="35"/>
    <d v="2017-07-30T00:00:00"/>
    <n v="5"/>
    <n v="87"/>
    <n v="1.5"/>
  </r>
  <r>
    <x v="1"/>
    <x v="0"/>
    <s v="20feb -29apr"/>
    <d v="2017-08-08T00:00:00"/>
    <n v="89"/>
    <d v="2017-08-08T00:00:00"/>
    <n v="10"/>
    <d v="2017-08-08T00:00:00"/>
    <n v="111"/>
    <d v="2017-08-08T00:00:00"/>
    <n v="2"/>
    <d v="2017-08-08T00:00:00"/>
    <n v="7"/>
    <d v="2017-08-08T00:00:00"/>
    <n v="45"/>
    <d v="2017-08-08T00:00:00"/>
    <n v="6"/>
    <n v="86"/>
    <n v="2.25"/>
  </r>
  <r>
    <x v="1"/>
    <x v="0"/>
    <s v="20feb -29apr"/>
    <d v="2017-08-12T00:00:00"/>
    <n v="90"/>
    <d v="2017-08-12T00:00:00"/>
    <n v="10"/>
    <d v="2017-08-12T00:00:00"/>
    <n v="105"/>
    <d v="2017-08-12T00:00:00"/>
    <n v="1"/>
    <d v="2017-08-12T00:00:00"/>
    <n v="8"/>
    <d v="2017-08-12T00:00:00"/>
    <n v="29"/>
    <d v="2017-08-12T00:00:00"/>
    <n v="10"/>
    <n v="97"/>
    <n v="2.5"/>
  </r>
  <r>
    <x v="1"/>
    <x v="0"/>
    <s v="20feb -29apr"/>
    <d v="2017-08-15T00:00:00"/>
    <n v="95"/>
    <d v="2017-08-15T00:00:00"/>
    <n v="8"/>
    <d v="2017-08-15T00:00:00"/>
    <n v="123"/>
    <d v="2017-08-15T00:00:00"/>
    <n v="1"/>
    <d v="2017-08-15T00:00:00"/>
    <n v="8"/>
    <d v="2017-08-15T00:00:00"/>
    <n v="66"/>
    <d v="2017-08-15T00:00:00"/>
    <n v="5"/>
    <n v="89"/>
    <n v="1.5"/>
  </r>
  <r>
    <x v="1"/>
    <x v="0"/>
    <s v="20feb -29apr"/>
    <d v="2017-08-25T00:00:00"/>
    <n v="99"/>
    <d v="2017-08-25T00:00:00"/>
    <n v="10"/>
    <d v="2017-08-25T00:00:00"/>
    <n v="115"/>
    <d v="2017-08-25T00:00:00"/>
    <n v="2"/>
    <d v="2017-08-25T00:00:00"/>
    <n v="7"/>
    <d v="2017-08-25T00:00:00"/>
    <n v="38"/>
    <d v="2017-08-25T00:00:00"/>
    <n v="6"/>
    <n v="86"/>
    <n v="2.25"/>
  </r>
  <r>
    <x v="1"/>
    <x v="0"/>
    <s v="20feb -29apr"/>
    <d v="2017-08-26T00:00:00"/>
    <n v="100"/>
    <d v="2017-08-26T00:00:00"/>
    <n v="8"/>
    <d v="2017-08-26T00:00:00"/>
    <n v="116"/>
    <d v="2017-08-26T00:00:00"/>
    <n v="1"/>
    <d v="2017-08-26T00:00:00"/>
    <n v="7"/>
    <d v="2017-08-26T00:00:00"/>
    <n v="59"/>
    <d v="2017-08-26T00:00:00"/>
    <n v="6"/>
    <n v="89"/>
    <n v="2.75"/>
  </r>
  <r>
    <x v="1"/>
    <x v="0"/>
    <s v="20feb -29apr"/>
    <d v="2017-08-29T00:00:00"/>
    <n v="90"/>
    <d v="2017-08-29T00:00:00"/>
    <n v="10"/>
    <d v="2017-08-29T00:00:00"/>
    <n v="127"/>
    <d v="2017-08-29T00:00:00"/>
    <n v="1"/>
    <d v="2017-08-29T00:00:00"/>
    <n v="8"/>
    <d v="2017-08-29T00:00:00"/>
    <n v="36"/>
    <d v="2017-08-29T00:00:00"/>
    <n v="13"/>
    <n v="88"/>
    <n v="2.25"/>
  </r>
  <r>
    <x v="1"/>
    <x v="1"/>
    <s v="6feb-13apr"/>
    <d v="2017-09-07T00:00:00"/>
    <n v="92"/>
    <d v="2017-09-07T00:00:00"/>
    <n v="9"/>
    <d v="2017-09-07T00:00:00"/>
    <n v="119"/>
    <d v="2017-09-07T00:00:00"/>
    <n v="1"/>
    <d v="2017-09-07T00:00:00"/>
    <n v="7"/>
    <d v="2017-09-07T00:00:00"/>
    <n v="44"/>
    <d v="2017-09-07T00:00:00"/>
    <n v="7"/>
    <n v="88"/>
    <n v="2"/>
  </r>
  <r>
    <x v="1"/>
    <x v="1"/>
    <s v="6feb-13apr"/>
    <d v="2017-09-10T00:00:00"/>
    <n v="89"/>
    <d v="2017-09-10T00:00:00"/>
    <n v="8"/>
    <d v="2017-09-10T00:00:00"/>
    <n v="105"/>
    <d v="2017-09-10T00:00:00"/>
    <n v="1"/>
    <d v="2017-09-10T00:00:00"/>
    <n v="5"/>
    <d v="2017-09-10T00:00:00"/>
    <n v="41"/>
    <d v="2017-09-10T00:00:00"/>
    <n v="10"/>
    <n v="90"/>
    <n v="2.25"/>
  </r>
  <r>
    <x v="1"/>
    <x v="1"/>
    <s v="6feb-13apr"/>
    <d v="2017-09-15T00:00:00"/>
    <n v="84"/>
    <d v="2017-09-15T00:00:00"/>
    <n v="8"/>
    <d v="2017-09-15T00:00:00"/>
    <n v="123"/>
    <d v="2017-09-15T00:00:00"/>
    <n v="1"/>
    <d v="2017-09-15T00:00:00"/>
    <n v="7"/>
    <d v="2017-09-15T00:00:00"/>
    <n v="50"/>
    <d v="2017-09-15T00:00:00"/>
    <n v="12"/>
    <n v="90"/>
    <n v="1.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x v="0"/>
    <d v="2017-03-08T00:00:00"/>
    <s v="Requirement"/>
    <d v="2017-03-13T00:00:00"/>
    <d v="2017-03-25T00:00:00"/>
    <n v="12"/>
    <n v="5"/>
    <s v="DCUT"/>
    <d v="2017-03-29T00:00:00"/>
    <d v="2017-04-28T00:00:00"/>
    <n v="30"/>
    <n v="4"/>
    <s v="DeployDev"/>
    <d v="2017-05-01T00:00:00"/>
    <d v="2017-05-08T00:00:00"/>
    <n v="7"/>
    <n v="3"/>
    <s v="InegrationTest"/>
    <d v="2017-05-11T00:00:00"/>
    <d v="2017-05-16T00:00:00"/>
    <n v="5"/>
    <n v="3"/>
    <s v="DeployQA"/>
    <d v="2017-05-18T00:00:00"/>
    <d v="2017-05-25T00:00:00"/>
    <n v="7"/>
    <n v="2"/>
    <s v="FunctionTest"/>
    <d v="2017-05-30T00:00:00"/>
    <d v="2017-06-18T00:00:00"/>
    <n v="19"/>
    <n v="5"/>
    <s v="DeployNFR"/>
    <d v="2017-06-22T00:00:00"/>
    <d v="2017-06-27T00:00:00"/>
    <n v="5"/>
    <n v="4"/>
    <s v="TestNFR"/>
    <d v="2017-06-30T00:00:00"/>
    <d v="2017-07-13T00:00:00"/>
    <n v="13"/>
    <n v="3"/>
    <s v="TollGate"/>
    <d v="2017-07-15T00:00:00"/>
    <d v="2017-07-18T00:00:00"/>
    <n v="3"/>
    <n v="2"/>
    <s v="DeployProd"/>
    <d v="2017-07-21T00:00:00"/>
    <d v="2017-07-25T00:00:00"/>
    <n v="4"/>
    <n v="3"/>
    <n v="134"/>
    <n v="5.75"/>
  </r>
  <r>
    <x v="0"/>
    <x v="1"/>
    <d v="2017-03-25T00:00:00"/>
    <s v="Requirement"/>
    <d v="2017-03-30T00:00:00"/>
    <d v="2017-04-12T00:00:00"/>
    <n v="13"/>
    <n v="5"/>
    <s v="DCUT"/>
    <d v="2017-04-15T00:00:00"/>
    <d v="2017-05-10T00:00:00"/>
    <n v="25"/>
    <n v="3"/>
    <s v="DeployDev"/>
    <d v="2017-05-15T00:00:00"/>
    <d v="2017-05-20T00:00:00"/>
    <n v="5"/>
    <n v="5"/>
    <s v="InegrationTest"/>
    <d v="2017-05-22T00:00:00"/>
    <d v="2017-05-29T00:00:00"/>
    <n v="7"/>
    <n v="2"/>
    <s v="DeployQA"/>
    <d v="2017-06-02T00:00:00"/>
    <d v="2017-06-07T00:00:00"/>
    <n v="5"/>
    <n v="4"/>
    <s v="FunctionTest"/>
    <d v="2017-06-11T00:00:00"/>
    <d v="2017-07-02T00:00:00"/>
    <n v="21"/>
    <n v="4"/>
    <s v="DeployNFR"/>
    <d v="2017-07-04T00:00:00"/>
    <d v="2017-07-09T00:00:00"/>
    <n v="5"/>
    <n v="2"/>
    <s v="TestNFR"/>
    <d v="2017-07-12T00:00:00"/>
    <d v="2017-07-22T00:00:00"/>
    <n v="10"/>
    <n v="3"/>
    <s v="TollGate"/>
    <d v="2017-07-25T00:00:00"/>
    <d v="2017-07-28T00:00:00"/>
    <n v="3"/>
    <n v="3"/>
    <s v="DeployProd"/>
    <d v="2017-08-02T00:00:00"/>
    <d v="2017-08-12T00:00:00"/>
    <n v="10"/>
    <n v="5"/>
    <n v="135"/>
    <n v="6.25"/>
  </r>
  <r>
    <x v="0"/>
    <x v="2"/>
    <d v="2017-03-30T00:00:00"/>
    <s v="Requirement"/>
    <d v="2017-04-02T00:00:00"/>
    <d v="2017-04-17T00:00:00"/>
    <n v="15"/>
    <n v="3"/>
    <s v="DCUT"/>
    <d v="2017-04-19T00:00:00"/>
    <d v="2017-05-20T00:00:00"/>
    <n v="31"/>
    <n v="2"/>
    <s v="DeployDev"/>
    <d v="2017-05-23T00:00:00"/>
    <d v="2017-05-28T00:00:00"/>
    <n v="5"/>
    <n v="3"/>
    <s v="InegrationTest"/>
    <d v="2017-05-31T00:00:00"/>
    <d v="2017-06-08T00:00:00"/>
    <n v="8"/>
    <n v="3"/>
    <s v="DeployQA"/>
    <d v="2017-06-11T00:00:00"/>
    <d v="2017-06-18T00:00:00"/>
    <n v="7"/>
    <n v="3"/>
    <s v="FunctionTest"/>
    <d v="2017-06-22T00:00:00"/>
    <d v="2017-07-13T00:00:00"/>
    <n v="21"/>
    <n v="4"/>
    <s v="DeployNFR"/>
    <d v="2017-07-15T00:00:00"/>
    <d v="2017-07-18T00:00:00"/>
    <n v="3"/>
    <n v="2"/>
    <s v="TestNFR"/>
    <d v="2017-07-24T00:00:00"/>
    <d v="2017-08-04T00:00:00"/>
    <n v="11"/>
    <n v="6"/>
    <s v="TollGate"/>
    <d v="2017-08-05T00:00:00"/>
    <d v="2017-08-06T00:00:00"/>
    <n v="1"/>
    <n v="1"/>
    <s v="DeployProd"/>
    <d v="2017-08-09T00:00:00"/>
    <d v="2017-08-15T00:00:00"/>
    <n v="6"/>
    <n v="3"/>
    <n v="135"/>
    <n v="5.25"/>
  </r>
  <r>
    <x v="0"/>
    <x v="3"/>
    <d v="2017-03-22T00:00:00"/>
    <s v="Requirement"/>
    <d v="2017-03-26T00:00:00"/>
    <d v="2017-04-10T00:00:00"/>
    <n v="15"/>
    <n v="4"/>
    <s v="DCUT"/>
    <d v="2017-04-12T00:00:00"/>
    <d v="2017-05-04T00:00:00"/>
    <n v="22"/>
    <n v="2"/>
    <s v="DeployDev"/>
    <d v="2017-05-06T00:00:00"/>
    <d v="2017-05-10T00:00:00"/>
    <n v="4"/>
    <n v="2"/>
    <s v="InegrationTest"/>
    <d v="2017-05-14T00:00:00"/>
    <d v="2017-05-20T00:00:00"/>
    <n v="6"/>
    <n v="4"/>
    <s v="DeployQA"/>
    <d v="2017-05-23T00:00:00"/>
    <d v="2017-05-28T00:00:00"/>
    <n v="5"/>
    <n v="3"/>
    <s v="FunctionTest"/>
    <d v="2017-06-01T00:00:00"/>
    <d v="2017-06-18T00:00:00"/>
    <n v="17"/>
    <n v="4"/>
    <s v="DeployNFR"/>
    <d v="2017-06-21T00:00:00"/>
    <d v="2017-06-27T00:00:00"/>
    <n v="6"/>
    <n v="3"/>
    <s v="TestNFR"/>
    <d v="2017-06-29T00:00:00"/>
    <d v="2017-07-10T00:00:00"/>
    <n v="11"/>
    <n v="2"/>
    <s v="TollGate"/>
    <d v="2017-07-14T00:00:00"/>
    <d v="2017-07-16T00:00:00"/>
    <n v="2"/>
    <n v="4"/>
    <s v="DeployProd"/>
    <d v="2017-07-21T00:00:00"/>
    <d v="2017-07-27T00:00:00"/>
    <n v="6"/>
    <n v="5"/>
    <n v="123"/>
    <n v="5.25"/>
  </r>
  <r>
    <x v="0"/>
    <x v="4"/>
    <d v="2017-03-28T00:00:00"/>
    <s v="Requirement"/>
    <d v="2017-03-31T00:00:00"/>
    <d v="2017-04-15T00:00:00"/>
    <n v="15"/>
    <n v="3"/>
    <s v="DCUT"/>
    <d v="2017-04-18T00:00:00"/>
    <d v="2017-05-13T00:00:00"/>
    <n v="25"/>
    <n v="3"/>
    <s v="DeployDev"/>
    <d v="2017-05-17T00:00:00"/>
    <d v="2017-05-21T00:00:00"/>
    <n v="4"/>
    <n v="4"/>
    <s v="InegrationTest"/>
    <d v="2017-05-23T00:00:00"/>
    <d v="2017-05-28T00:00:00"/>
    <n v="5"/>
    <n v="2"/>
    <s v="DeployQA"/>
    <d v="2017-06-01T00:00:00"/>
    <d v="2017-06-05T00:00:00"/>
    <n v="4"/>
    <n v="4"/>
    <s v="FunctionTest"/>
    <d v="2017-06-08T00:00:00"/>
    <d v="2017-06-23T00:00:00"/>
    <n v="15"/>
    <n v="3"/>
    <s v="DeployNFR"/>
    <d v="2017-06-25T00:00:00"/>
    <d v="2017-06-28T00:00:00"/>
    <n v="3"/>
    <n v="2"/>
    <s v="TestNFR"/>
    <d v="2017-07-03T00:00:00"/>
    <d v="2017-07-15T00:00:00"/>
    <n v="12"/>
    <n v="5"/>
    <s v="TollGate"/>
    <d v="2017-07-18T00:00:00"/>
    <d v="2017-07-19T00:00:00"/>
    <n v="1"/>
    <n v="3"/>
    <s v="DeployProd"/>
    <d v="2017-07-23T00:00:00"/>
    <d v="2017-07-30T00:00:00"/>
    <n v="7"/>
    <n v="4"/>
    <n v="121"/>
    <n v="4.5"/>
  </r>
  <r>
    <x v="0"/>
    <x v="5"/>
    <d v="2017-04-24T00:00:00"/>
    <s v="Requirement"/>
    <d v="2017-04-26T00:00:00"/>
    <d v="2017-05-10T00:00:00"/>
    <n v="14"/>
    <n v="2"/>
    <s v="DCUT"/>
    <d v="2017-05-12T00:00:00"/>
    <d v="2017-06-10T00:00:00"/>
    <n v="29"/>
    <n v="2"/>
    <s v="DeployDev"/>
    <d v="2017-06-13T00:00:00"/>
    <d v="2017-06-17T00:00:00"/>
    <n v="4"/>
    <n v="3"/>
    <s v="InegrationTest"/>
    <d v="2017-06-19T00:00:00"/>
    <d v="2017-06-23T00:00:00"/>
    <n v="4"/>
    <n v="2"/>
    <s v="DeployQA"/>
    <d v="2017-06-26T00:00:00"/>
    <d v="2017-06-30T00:00:00"/>
    <n v="4"/>
    <n v="3"/>
    <s v="FunctionTest"/>
    <d v="2017-07-02T00:00:00"/>
    <d v="2017-07-27T00:00:00"/>
    <n v="25"/>
    <n v="2"/>
    <s v="DeployNFR"/>
    <d v="2017-07-28T00:00:00"/>
    <d v="2017-08-03T00:00:00"/>
    <n v="6"/>
    <n v="1"/>
    <s v="TestNFR"/>
    <d v="2017-08-05T00:00:00"/>
    <d v="2017-08-13T00:00:00"/>
    <n v="8"/>
    <n v="2"/>
    <s v="TollGate"/>
    <d v="2017-08-15T00:00:00"/>
    <d v="2017-08-17T00:00:00"/>
    <n v="2"/>
    <n v="2"/>
    <s v="DeployProd"/>
    <d v="2017-08-19T00:00:00"/>
    <d v="2017-08-25T00:00:00"/>
    <n v="6"/>
    <n v="2"/>
    <n v="121"/>
    <n v="5"/>
  </r>
  <r>
    <x v="0"/>
    <x v="6"/>
    <d v="2017-04-08T00:00:00"/>
    <s v="Requirement"/>
    <d v="2017-04-10T00:00:00"/>
    <d v="2017-04-26T00:00:00"/>
    <n v="16"/>
    <n v="2"/>
    <s v="DCUT"/>
    <d v="2017-04-27T00:00:00"/>
    <d v="2017-05-24T00:00:00"/>
    <n v="27"/>
    <n v="1"/>
    <s v="DeployDev"/>
    <d v="2017-05-25T00:00:00"/>
    <d v="2017-05-28T00:00:00"/>
    <n v="3"/>
    <n v="1"/>
    <s v="InegrationTest"/>
    <d v="2017-05-30T00:00:00"/>
    <d v="2017-06-02T00:00:00"/>
    <n v="3"/>
    <n v="2"/>
    <s v="DeployQA"/>
    <d v="2017-06-04T00:00:00"/>
    <d v="2017-06-07T00:00:00"/>
    <n v="3"/>
    <n v="2"/>
    <s v="FunctionTest"/>
    <d v="2017-06-13T00:00:00"/>
    <d v="2017-07-07T00:00:00"/>
    <n v="24"/>
    <n v="6"/>
    <s v="DeployNFR"/>
    <d v="2017-07-08T00:00:00"/>
    <d v="2017-07-12T00:00:00"/>
    <n v="4"/>
    <n v="1"/>
    <s v="TestNFR"/>
    <d v="2017-07-15T00:00:00"/>
    <d v="2017-07-27T00:00:00"/>
    <n v="12"/>
    <n v="3"/>
    <s v="TollGate"/>
    <d v="2017-07-30T00:00:00"/>
    <d v="2017-08-01T00:00:00"/>
    <n v="2"/>
    <n v="3"/>
    <s v="DeployProd"/>
    <d v="2017-08-03T00:00:00"/>
    <d v="2017-08-08T00:00:00"/>
    <n v="5"/>
    <n v="2"/>
    <n v="120"/>
    <n v="3.75"/>
  </r>
  <r>
    <x v="0"/>
    <x v="7"/>
    <d v="2017-04-29T00:00:00"/>
    <s v="Requirement"/>
    <d v="2017-05-02T00:00:00"/>
    <d v="2017-05-18T00:00:00"/>
    <n v="16"/>
    <n v="3"/>
    <s v="DCUT"/>
    <d v="2017-05-21T00:00:00"/>
    <d v="2017-06-18T00:00:00"/>
    <n v="28"/>
    <n v="3"/>
    <s v="DeployDev"/>
    <d v="2017-06-21T00:00:00"/>
    <d v="2017-06-24T00:00:00"/>
    <n v="3"/>
    <n v="3"/>
    <s v="InegrationTest"/>
    <d v="2017-06-29T00:00:00"/>
    <d v="2017-07-01T00:00:00"/>
    <n v="2"/>
    <n v="5"/>
    <s v="DeployQA"/>
    <d v="2017-07-05T00:00:00"/>
    <d v="2017-07-08T00:00:00"/>
    <n v="3"/>
    <n v="4"/>
    <s v="FunctionTest"/>
    <d v="2017-07-12T00:00:00"/>
    <d v="2017-08-03T00:00:00"/>
    <n v="22"/>
    <n v="4"/>
    <s v="DeployNFR"/>
    <d v="2017-08-05T00:00:00"/>
    <d v="2017-08-08T00:00:00"/>
    <n v="3"/>
    <n v="2"/>
    <s v="TestNFR"/>
    <d v="2017-08-15T00:00:00"/>
    <d v="2017-08-22T00:00:00"/>
    <n v="7"/>
    <n v="7"/>
    <s v="TollGate"/>
    <d v="2017-08-27T00:00:00"/>
    <d v="2017-08-29T00:00:00"/>
    <n v="2"/>
    <n v="5"/>
    <s v="DeployProd"/>
    <d v="2017-09-04T00:00:00"/>
    <d v="2017-09-10T00:00:00"/>
    <n v="6"/>
    <n v="6"/>
    <n v="131"/>
    <n v="3.75"/>
  </r>
  <r>
    <x v="0"/>
    <x v="8"/>
    <d v="2017-04-28T00:00:00"/>
    <s v="Requirement"/>
    <d v="2017-04-30T00:00:00"/>
    <d v="2017-05-17T00:00:00"/>
    <n v="17"/>
    <n v="2"/>
    <s v="DCUT"/>
    <d v="2017-05-20T00:00:00"/>
    <d v="2017-06-17T00:00:00"/>
    <n v="28"/>
    <n v="3"/>
    <s v="DeployDev"/>
    <d v="2017-06-19T00:00:00"/>
    <d v="2017-06-21T00:00:00"/>
    <n v="2"/>
    <n v="2"/>
    <s v="InegrationTest"/>
    <d v="2017-06-23T00:00:00"/>
    <d v="2017-06-25T00:00:00"/>
    <n v="2"/>
    <n v="2"/>
    <s v="DeployQA"/>
    <d v="2017-06-27T00:00:00"/>
    <d v="2017-06-29T00:00:00"/>
    <n v="2"/>
    <n v="2"/>
    <s v="FunctionTest"/>
    <d v="2017-07-02T00:00:00"/>
    <d v="2017-07-22T00:00:00"/>
    <n v="20"/>
    <n v="3"/>
    <s v="DeployNFR"/>
    <d v="2017-07-25T00:00:00"/>
    <d v="2017-07-30T00:00:00"/>
    <n v="5"/>
    <n v="3"/>
    <s v="TestNFR"/>
    <d v="2017-08-04T00:00:00"/>
    <d v="2017-08-16T00:00:00"/>
    <n v="12"/>
    <n v="5"/>
    <s v="TollGate"/>
    <d v="2017-08-18T00:00:00"/>
    <d v="2017-08-20T00:00:00"/>
    <n v="2"/>
    <n v="2"/>
    <s v="DeployProd"/>
    <d v="2017-08-24T00:00:00"/>
    <d v="2017-08-29T00:00:00"/>
    <n v="5"/>
    <n v="4"/>
    <n v="121"/>
    <n v="3.5"/>
  </r>
  <r>
    <x v="0"/>
    <x v="9"/>
    <d v="2017-04-24T00:00:00"/>
    <s v="Requirement"/>
    <d v="2017-04-30T00:00:00"/>
    <d v="2017-06-05T00:00:00"/>
    <n v="36"/>
    <n v="6"/>
    <s v="DCUT"/>
    <d v="2017-06-06T00:00:00"/>
    <d v="2017-07-05T00:00:00"/>
    <n v="29"/>
    <n v="1"/>
    <s v="DeployDev"/>
    <d v="2017-07-09T00:00:00"/>
    <d v="2017-07-11T00:00:00"/>
    <n v="2"/>
    <n v="4"/>
    <s v="InegrationTest"/>
    <d v="2017-07-14T00:00:00"/>
    <d v="2017-07-15T00:00:00"/>
    <n v="1"/>
    <n v="3"/>
    <s v="DeployQA"/>
    <d v="2017-07-17T00:00:00"/>
    <d v="2017-07-19T00:00:00"/>
    <n v="2"/>
    <n v="2"/>
    <s v="FunctionTest"/>
    <d v="2017-07-22T00:00:00"/>
    <d v="2017-08-03T00:00:00"/>
    <n v="12"/>
    <n v="3"/>
    <s v="DeployNFR"/>
    <d v="2017-08-06T00:00:00"/>
    <d v="2017-08-08T00:00:00"/>
    <n v="2"/>
    <n v="3"/>
    <s v="TestNFR"/>
    <d v="2017-08-14T00:00:00"/>
    <d v="2017-08-22T00:00:00"/>
    <n v="8"/>
    <n v="6"/>
    <s v="TollGate"/>
    <d v="2017-08-26T00:00:00"/>
    <d v="2017-08-27T00:00:00"/>
    <n v="1"/>
    <n v="4"/>
    <s v="DeployProd"/>
    <d v="2017-08-31T00:00:00"/>
    <d v="2017-09-07T00:00:00"/>
    <n v="7"/>
    <n v="4"/>
    <n v="130"/>
    <n v="3.25"/>
  </r>
  <r>
    <x v="0"/>
    <x v="10"/>
    <d v="2017-05-10T00:00:00"/>
    <s v="Requirement"/>
    <d v="2017-05-12T00:00:00"/>
    <d v="2017-06-15T00:00:00"/>
    <n v="34"/>
    <n v="2"/>
    <s v="DCUT"/>
    <d v="2017-06-17T00:00:00"/>
    <d v="2017-07-10T00:00:00"/>
    <n v="23"/>
    <n v="2"/>
    <s v="DeployDev"/>
    <d v="2017-07-11T00:00:00"/>
    <d v="2017-07-12T00:00:00"/>
    <n v="1"/>
    <n v="1"/>
    <s v="InegrationTest"/>
    <d v="2017-07-14T00:00:00"/>
    <d v="2017-07-15T00:00:00"/>
    <n v="1"/>
    <n v="2"/>
    <s v="DeployQA"/>
    <d v="2017-07-18T00:00:00"/>
    <d v="2017-07-20T00:00:00"/>
    <n v="2"/>
    <n v="3"/>
    <s v="FunctionTest"/>
    <d v="2017-07-22T00:00:00"/>
    <d v="2017-08-08T00:00:00"/>
    <n v="17"/>
    <n v="2"/>
    <s v="DeployNFR"/>
    <d v="2017-08-09T00:00:00"/>
    <d v="2017-08-16T00:00:00"/>
    <n v="7"/>
    <n v="1"/>
    <s v="TestNFR"/>
    <d v="2017-08-20T00:00:00"/>
    <d v="2017-08-30T00:00:00"/>
    <n v="10"/>
    <n v="4"/>
    <s v="TollGate"/>
    <d v="2017-09-02T00:00:00"/>
    <d v="2017-09-06T00:00:00"/>
    <n v="4"/>
    <n v="3"/>
    <s v="DeployProd"/>
    <d v="2017-09-10T00:00:00"/>
    <d v="2017-09-15T00:00:00"/>
    <n v="5"/>
    <n v="4"/>
    <n v="126"/>
    <n v="3.75"/>
  </r>
  <r>
    <x v="0"/>
    <x v="11"/>
    <d v="2017-04-23T00:00:00"/>
    <s v="Requirement"/>
    <d v="2017-04-26T00:00:00"/>
    <d v="2017-05-29T00:00:00"/>
    <n v="33"/>
    <n v="3"/>
    <s v="DCUT"/>
    <d v="2017-05-31T00:00:00"/>
    <d v="2017-06-25T00:00:00"/>
    <n v="25"/>
    <n v="2"/>
    <s v="DeployDev"/>
    <d v="2017-06-27T00:00:00"/>
    <d v="2017-06-28T00:00:00"/>
    <n v="1"/>
    <n v="2"/>
    <s v="InegrationTest"/>
    <d v="2017-07-01T00:00:00"/>
    <d v="2017-07-02T00:00:00"/>
    <n v="1"/>
    <n v="3"/>
    <s v="DeployQA"/>
    <d v="2017-07-05T00:00:00"/>
    <d v="2017-07-07T00:00:00"/>
    <n v="2"/>
    <n v="3"/>
    <s v="FunctionTest"/>
    <d v="2017-07-09T00:00:00"/>
    <d v="2017-07-22T00:00:00"/>
    <n v="13"/>
    <n v="2"/>
    <s v="DeployNFR"/>
    <d v="2017-07-25T00:00:00"/>
    <d v="2017-07-27T00:00:00"/>
    <n v="2"/>
    <n v="3"/>
    <s v="TestNFR"/>
    <d v="2017-08-03T00:00:00"/>
    <d v="2017-08-12T00:00:00"/>
    <n v="9"/>
    <n v="7"/>
    <s v="TollGate"/>
    <d v="2017-08-17T00:00:00"/>
    <d v="2017-08-18T00:00:00"/>
    <n v="1"/>
    <n v="5"/>
    <s v="DeployProd"/>
    <d v="2017-08-23T00:00:00"/>
    <d v="2017-08-26T00:00:00"/>
    <n v="3"/>
    <n v="5"/>
    <n v="122"/>
    <n v="2"/>
  </r>
  <r>
    <x v="1"/>
    <x v="2"/>
    <d v="2017-04-16T00:00:00"/>
    <s v="Requirement"/>
    <d v="2017-04-17T00:00:00"/>
    <d v="2017-04-29T00:00:00"/>
    <n v="12"/>
    <n v="1"/>
    <s v="DCUT"/>
    <d v="2017-05-01T00:00:00"/>
    <d v="2017-05-21T00:00:00"/>
    <n v="20"/>
    <n v="2"/>
    <s v="DeployDev"/>
    <d v="2017-05-21T00:00:00"/>
    <d v="2017-05-23T00:00:00"/>
    <n v="2"/>
    <n v="0"/>
    <s v="InegrationTest"/>
    <d v="2017-05-25T00:00:00"/>
    <d v="2017-05-27T00:00:00"/>
    <n v="2"/>
    <n v="2"/>
    <s v="DeployQA"/>
    <d v="2017-05-29T00:00:00"/>
    <d v="2017-05-30T00:00:00"/>
    <n v="1"/>
    <n v="2"/>
    <s v="FunctionTest"/>
    <d v="2017-05-30T00:00:00"/>
    <d v="2017-06-18T00:00:00"/>
    <n v="19"/>
    <n v="0"/>
    <s v="DeployNFR"/>
    <d v="2017-06-20T00:00:00"/>
    <d v="2017-06-26T00:00:00"/>
    <n v="6"/>
    <n v="2"/>
    <s v="TestNFR"/>
    <d v="2017-06-29T00:00:00"/>
    <d v="2017-07-07T00:00:00"/>
    <n v="8"/>
    <n v="3"/>
    <s v="TollGate"/>
    <d v="2017-07-10T00:00:00"/>
    <d v="2017-07-14T00:00:00"/>
    <n v="4"/>
    <n v="3"/>
    <s v="DeployProd"/>
    <d v="2017-07-15T00:00:00"/>
    <d v="2017-07-17T00:00:00"/>
    <n v="2"/>
    <n v="1"/>
    <n v="91"/>
    <n v="2.75"/>
  </r>
  <r>
    <x v="1"/>
    <x v="7"/>
    <d v="2017-04-17T00:00:00"/>
    <s v="Requirement"/>
    <d v="2017-04-20T00:00:00"/>
    <d v="2017-05-03T00:00:00"/>
    <n v="13"/>
    <n v="3"/>
    <s v="DCUT"/>
    <d v="2017-05-05T00:00:00"/>
    <d v="2017-05-24T00:00:00"/>
    <n v="19"/>
    <n v="2"/>
    <s v="DeployDev"/>
    <d v="2017-05-24T00:00:00"/>
    <d v="2017-05-25T00:00:00"/>
    <n v="1"/>
    <n v="0"/>
    <s v="InegrationTest"/>
    <d v="2017-05-25T00:00:00"/>
    <d v="2017-05-27T00:00:00"/>
    <n v="2"/>
    <n v="0"/>
    <s v="DeployQA"/>
    <d v="2017-05-27T00:00:00"/>
    <d v="2017-05-27T00:00:00"/>
    <n v="0"/>
    <n v="0"/>
    <s v="FunctionTest"/>
    <d v="2017-05-27T00:00:00"/>
    <d v="2017-06-17T00:00:00"/>
    <n v="21"/>
    <n v="0"/>
    <s v="DeployNFR"/>
    <d v="2017-06-17T00:00:00"/>
    <d v="2017-06-20T00:00:00"/>
    <n v="3"/>
    <n v="0"/>
    <s v="TestNFR"/>
    <d v="2017-06-22T00:00:00"/>
    <d v="2017-07-01T00:00:00"/>
    <n v="9"/>
    <n v="2"/>
    <s v="TollGate"/>
    <d v="2017-07-03T00:00:00"/>
    <d v="2017-07-04T00:00:00"/>
    <n v="1"/>
    <n v="2"/>
    <s v="DeployProd"/>
    <d v="2017-07-06T00:00:00"/>
    <d v="2017-07-09T00:00:00"/>
    <n v="3"/>
    <n v="2"/>
    <n v="80"/>
    <n v="1.75"/>
  </r>
  <r>
    <x v="1"/>
    <x v="12"/>
    <d v="2017-04-17T00:00:00"/>
    <s v="Requirement"/>
    <d v="2017-04-18T00:00:00"/>
    <d v="2017-05-03T00:00:00"/>
    <n v="15"/>
    <n v="1"/>
    <s v="DCUT"/>
    <d v="2017-05-04T00:00:00"/>
    <d v="2017-05-22T00:00:00"/>
    <n v="18"/>
    <n v="1"/>
    <s v="DeployDev"/>
    <d v="2017-05-22T00:00:00"/>
    <d v="2017-05-24T00:00:00"/>
    <n v="2"/>
    <n v="0"/>
    <s v="InegrationTest"/>
    <d v="2017-05-24T00:00:00"/>
    <d v="2017-05-26T00:00:00"/>
    <n v="2"/>
    <n v="0"/>
    <s v="DeployQA"/>
    <d v="2017-05-27T00:00:00"/>
    <d v="2017-05-28T00:00:00"/>
    <n v="1"/>
    <n v="1"/>
    <s v="FunctionTest"/>
    <d v="2017-05-28T00:00:00"/>
    <d v="2017-06-18T00:00:00"/>
    <n v="21"/>
    <n v="0"/>
    <s v="DeployNFR"/>
    <d v="2017-06-19T00:00:00"/>
    <d v="2017-06-24T00:00:00"/>
    <n v="5"/>
    <n v="1"/>
    <s v="TestNFR"/>
    <d v="2017-06-26T00:00:00"/>
    <d v="2017-07-06T00:00:00"/>
    <n v="10"/>
    <n v="2"/>
    <s v="TollGate"/>
    <d v="2017-07-10T00:00:00"/>
    <d v="2017-07-11T00:00:00"/>
    <n v="1"/>
    <n v="4"/>
    <s v="DeployProd"/>
    <d v="2017-07-12T00:00:00"/>
    <d v="2017-07-13T00:00:00"/>
    <n v="1"/>
    <n v="1"/>
    <n v="86"/>
    <n v="2.25"/>
  </r>
  <r>
    <x v="1"/>
    <x v="13"/>
    <d v="2017-05-02T00:00:00"/>
    <s v="Requirement"/>
    <d v="2017-05-02T00:00:00"/>
    <d v="2017-05-17T00:00:00"/>
    <n v="15"/>
    <n v="0"/>
    <s v="DCUT"/>
    <d v="2017-05-20T00:00:00"/>
    <d v="2017-06-10T00:00:00"/>
    <n v="21"/>
    <n v="3"/>
    <s v="DeployDev"/>
    <d v="2017-06-10T00:00:00"/>
    <d v="2017-06-11T00:00:00"/>
    <n v="1"/>
    <n v="0"/>
    <s v="InegrationTest"/>
    <d v="2017-06-11T00:00:00"/>
    <d v="2017-06-15T00:00:00"/>
    <n v="4"/>
    <n v="0"/>
    <s v="DeployQA"/>
    <d v="2017-06-16T00:00:00"/>
    <d v="2017-06-18T00:00:00"/>
    <n v="2"/>
    <n v="1"/>
    <s v="FunctionTest"/>
    <d v="2017-06-18T00:00:00"/>
    <d v="2017-07-05T00:00:00"/>
    <n v="17"/>
    <n v="0"/>
    <s v="DeployNFR"/>
    <d v="2017-07-05T00:00:00"/>
    <d v="2017-07-08T00:00:00"/>
    <n v="3"/>
    <n v="0"/>
    <s v="TestNFR"/>
    <d v="2017-07-10T00:00:00"/>
    <d v="2017-07-19T00:00:00"/>
    <n v="9"/>
    <n v="2"/>
    <s v="TollGate"/>
    <d v="2017-07-21T00:00:00"/>
    <d v="2017-07-24T00:00:00"/>
    <n v="3"/>
    <n v="2"/>
    <s v="DeployProd"/>
    <d v="2017-07-27T00:00:00"/>
    <d v="2017-07-30T00:00:00"/>
    <n v="3"/>
    <n v="3"/>
    <n v="89"/>
    <n v="2.25"/>
  </r>
  <r>
    <x v="1"/>
    <x v="1"/>
    <d v="2017-05-17T00:00:00"/>
    <s v="Requirement"/>
    <d v="2017-05-19T00:00:00"/>
    <d v="2017-06-03T00:00:00"/>
    <n v="15"/>
    <n v="2"/>
    <s v="DCUT"/>
    <d v="2017-06-06T00:00:00"/>
    <d v="2017-07-01T00:00:00"/>
    <n v="25"/>
    <n v="3"/>
    <s v="DeployDev"/>
    <d v="2017-07-01T00:00:00"/>
    <d v="2017-07-03T00:00:00"/>
    <n v="2"/>
    <n v="0"/>
    <s v="InegrationTest"/>
    <d v="2017-07-05T00:00:00"/>
    <d v="2017-07-10T00:00:00"/>
    <n v="5"/>
    <n v="2"/>
    <s v="DeployQA"/>
    <d v="2017-07-12T00:00:00"/>
    <d v="2017-07-13T00:00:00"/>
    <n v="1"/>
    <n v="2"/>
    <s v="FunctionTest"/>
    <d v="2017-07-13T00:00:00"/>
    <d v="2017-07-28T00:00:00"/>
    <n v="15"/>
    <n v="0"/>
    <s v="DeployNFR"/>
    <d v="2017-07-30T00:00:00"/>
    <d v="2017-08-05T00:00:00"/>
    <n v="6"/>
    <n v="2"/>
    <s v="TestNFR"/>
    <d v="2017-08-08T00:00:00"/>
    <d v="2017-08-15T00:00:00"/>
    <n v="7"/>
    <n v="3"/>
    <s v="TollGate"/>
    <d v="2017-08-18T00:00:00"/>
    <d v="2017-08-20T00:00:00"/>
    <n v="2"/>
    <n v="3"/>
    <s v="DeployProd"/>
    <d v="2017-08-23T00:00:00"/>
    <d v="2017-08-25T00:00:00"/>
    <n v="2"/>
    <n v="3"/>
    <n v="98"/>
    <n v="2.75"/>
  </r>
  <r>
    <x v="1"/>
    <x v="9"/>
    <d v="2017-04-29T00:00:00"/>
    <s v="Requirement"/>
    <d v="2017-05-01T00:00:00"/>
    <d v="2017-05-15T00:00:00"/>
    <n v="14"/>
    <n v="2"/>
    <s v="DCUT"/>
    <d v="2017-05-15T00:00:00"/>
    <d v="2017-06-02T00:00:00"/>
    <n v="18"/>
    <n v="0"/>
    <s v="DeployDev"/>
    <d v="2017-06-02T00:00:00"/>
    <d v="2017-06-04T00:00:00"/>
    <n v="2"/>
    <n v="0"/>
    <s v="InegrationTest"/>
    <d v="2017-06-06T00:00:00"/>
    <d v="2017-06-09T00:00:00"/>
    <n v="3"/>
    <n v="2"/>
    <s v="DeployQA"/>
    <d v="2017-06-09T00:00:00"/>
    <d v="2017-06-10T00:00:00"/>
    <n v="1"/>
    <n v="0"/>
    <s v="FunctionTest"/>
    <d v="2017-06-10T00:00:00"/>
    <d v="2017-07-05T00:00:00"/>
    <n v="25"/>
    <n v="0"/>
    <s v="DeployNFR"/>
    <d v="2017-07-05T00:00:00"/>
    <d v="2017-07-07T00:00:00"/>
    <n v="2"/>
    <n v="0"/>
    <s v="TestNFR"/>
    <d v="2017-07-11T00:00:00"/>
    <d v="2017-07-17T00:00:00"/>
    <n v="6"/>
    <n v="4"/>
    <s v="TollGate"/>
    <d v="2017-07-20T00:00:00"/>
    <d v="2017-07-23T00:00:00"/>
    <n v="3"/>
    <n v="3"/>
    <s v="DeployProd"/>
    <d v="2017-07-26T00:00:00"/>
    <d v="2017-07-27T00:00:00"/>
    <n v="1"/>
    <n v="3"/>
    <n v="87"/>
    <n v="1.5"/>
  </r>
  <r>
    <x v="1"/>
    <x v="8"/>
    <d v="2017-04-27T00:00:00"/>
    <s v="Requirement"/>
    <d v="2017-04-30T00:00:00"/>
    <d v="2017-05-16T00:00:00"/>
    <n v="16"/>
    <n v="3"/>
    <s v="DCUT"/>
    <d v="2017-05-17T00:00:00"/>
    <d v="2017-06-03T00:00:00"/>
    <n v="17"/>
    <n v="1"/>
    <s v="DeployDev"/>
    <d v="2017-06-03T00:00:00"/>
    <d v="2017-06-04T00:00:00"/>
    <n v="1"/>
    <n v="0"/>
    <s v="InegrationTest"/>
    <d v="2017-06-04T00:00:00"/>
    <d v="2017-06-08T00:00:00"/>
    <n v="4"/>
    <n v="0"/>
    <s v="DeployQA"/>
    <d v="2017-06-08T00:00:00"/>
    <d v="2017-06-08T00:00:00"/>
    <n v="0"/>
    <n v="0"/>
    <s v="FunctionTest"/>
    <d v="2017-06-08T00:00:00"/>
    <d v="2017-07-02T00:00:00"/>
    <n v="24"/>
    <n v="0"/>
    <s v="DeployNFR"/>
    <d v="2017-07-03T00:00:00"/>
    <d v="2017-07-07T00:00:00"/>
    <n v="4"/>
    <n v="1"/>
    <s v="TestNFR"/>
    <d v="2017-07-08T00:00:00"/>
    <d v="2017-07-15T00:00:00"/>
    <n v="7"/>
    <n v="1"/>
    <s v="TollGate"/>
    <d v="2017-07-17T00:00:00"/>
    <d v="2017-07-19T00:00:00"/>
    <n v="2"/>
    <n v="2"/>
    <s v="DeployProd"/>
    <d v="2017-07-21T00:00:00"/>
    <d v="2017-07-25T00:00:00"/>
    <n v="4"/>
    <n v="2"/>
    <n v="86"/>
    <n v="2.25"/>
  </r>
  <r>
    <x v="1"/>
    <x v="10"/>
    <d v="2017-05-06T00:00:00"/>
    <s v="Requirement"/>
    <d v="2017-05-07T00:00:00"/>
    <d v="2017-05-23T00:00:00"/>
    <n v="16"/>
    <n v="1"/>
    <s v="DCUT"/>
    <d v="2017-05-24T00:00:00"/>
    <d v="2017-06-13T00:00:00"/>
    <n v="20"/>
    <n v="1"/>
    <s v="DeployDev"/>
    <d v="2017-06-13T00:00:00"/>
    <d v="2017-06-15T00:00:00"/>
    <n v="2"/>
    <n v="0"/>
    <s v="InegrationTest"/>
    <d v="2017-06-17T00:00:00"/>
    <d v="2017-06-21T00:00:00"/>
    <n v="4"/>
    <n v="2"/>
    <s v="DeployQA"/>
    <d v="2017-06-21T00:00:00"/>
    <d v="2017-06-22T00:00:00"/>
    <n v="1"/>
    <n v="0"/>
    <s v="FunctionTest"/>
    <d v="2017-06-22T00:00:00"/>
    <d v="2017-07-14T00:00:00"/>
    <n v="22"/>
    <n v="0"/>
    <s v="DeployNFR"/>
    <d v="2017-07-15T00:00:00"/>
    <d v="2017-07-20T00:00:00"/>
    <n v="5"/>
    <n v="1"/>
    <s v="TestNFR"/>
    <d v="2017-07-21T00:00:00"/>
    <d v="2017-08-02T00:00:00"/>
    <n v="12"/>
    <n v="1"/>
    <s v="TollGate"/>
    <d v="2017-08-05T00:00:00"/>
    <d v="2017-08-06T00:00:00"/>
    <n v="1"/>
    <n v="3"/>
    <s v="DeployProd"/>
    <d v="2017-08-10T00:00:00"/>
    <d v="2017-08-12T00:00:00"/>
    <n v="2"/>
    <n v="4"/>
    <n v="97"/>
    <n v="2.5"/>
  </r>
  <r>
    <x v="1"/>
    <x v="14"/>
    <d v="2017-05-09T00:00:00"/>
    <s v="Requirement"/>
    <d v="2017-05-11T00:00:00"/>
    <d v="2017-05-28T00:00:00"/>
    <n v="17"/>
    <n v="2"/>
    <s v="DCUT"/>
    <d v="2017-05-30T00:00:00"/>
    <d v="2017-06-18T00:00:00"/>
    <n v="19"/>
    <n v="2"/>
    <s v="DeployDev"/>
    <d v="2017-06-18T00:00:00"/>
    <d v="2017-06-19T00:00:00"/>
    <n v="1"/>
    <n v="0"/>
    <s v="InegrationTest"/>
    <d v="2017-06-21T00:00:00"/>
    <d v="2017-06-23T00:00:00"/>
    <n v="2"/>
    <n v="2"/>
    <s v="DeployQA"/>
    <d v="2017-06-23T00:00:00"/>
    <d v="2017-06-23T00:00:00"/>
    <n v="0"/>
    <n v="0"/>
    <s v="FunctionTest"/>
    <d v="2017-06-23T00:00:00"/>
    <d v="2017-07-13T00:00:00"/>
    <n v="20"/>
    <n v="0"/>
    <s v="DeployNFR"/>
    <d v="2017-07-15T00:00:00"/>
    <d v="2017-07-19T00:00:00"/>
    <n v="4"/>
    <n v="2"/>
    <s v="TestNFR"/>
    <d v="2017-07-22T00:00:00"/>
    <d v="2017-07-31T00:00:00"/>
    <n v="9"/>
    <n v="3"/>
    <s v="TollGate"/>
    <d v="2017-08-03T00:00:00"/>
    <d v="2017-08-05T00:00:00"/>
    <n v="2"/>
    <n v="3"/>
    <s v="DeployProd"/>
    <d v="2017-08-07T00:00:00"/>
    <d v="2017-08-08T00:00:00"/>
    <n v="1"/>
    <n v="2"/>
    <n v="89"/>
    <n v="1.5"/>
  </r>
  <r>
    <x v="1"/>
    <x v="4"/>
    <d v="2017-05-19T00:00:00"/>
    <s v="Requirement"/>
    <d v="2017-05-21T00:00:00"/>
    <d v="2017-06-06T00:00:00"/>
    <n v="16"/>
    <n v="2"/>
    <s v="DCUT"/>
    <d v="2017-06-07T00:00:00"/>
    <d v="2017-06-23T00:00:00"/>
    <n v="16"/>
    <n v="1"/>
    <s v="DeployDev"/>
    <d v="2017-06-23T00:00:00"/>
    <d v="2017-06-24T00:00:00"/>
    <n v="1"/>
    <n v="0"/>
    <s v="InegrationTest"/>
    <d v="2017-06-24T00:00:00"/>
    <d v="2017-06-27T00:00:00"/>
    <n v="3"/>
    <n v="0"/>
    <s v="DeployQA"/>
    <d v="2017-06-27T00:00:00"/>
    <d v="2017-06-29T00:00:00"/>
    <n v="2"/>
    <n v="0"/>
    <s v="FunctionTest"/>
    <d v="2017-06-29T00:00:00"/>
    <d v="2017-07-17T00:00:00"/>
    <n v="18"/>
    <n v="0"/>
    <s v="DeployNFR"/>
    <d v="2017-07-20T00:00:00"/>
    <d v="2017-07-22T00:00:00"/>
    <n v="2"/>
    <n v="3"/>
    <s v="TestNFR"/>
    <d v="2017-07-25T00:00:00"/>
    <d v="2017-08-05T00:00:00"/>
    <n v="11"/>
    <n v="3"/>
    <s v="TollGate"/>
    <d v="2017-08-09T00:00:00"/>
    <d v="2017-08-10T00:00:00"/>
    <n v="1"/>
    <n v="4"/>
    <s v="DeployProd"/>
    <d v="2017-08-11T00:00:00"/>
    <d v="2017-08-15T00:00:00"/>
    <n v="4"/>
    <n v="1"/>
    <n v="86"/>
    <n v="2.25"/>
  </r>
  <r>
    <x v="1"/>
    <x v="11"/>
    <d v="2017-05-27T00:00:00"/>
    <s v="Requirement"/>
    <d v="2017-05-29T00:00:00"/>
    <d v="2017-06-12T00:00:00"/>
    <n v="14"/>
    <n v="2"/>
    <s v="DCUT"/>
    <d v="2017-06-13T00:00:00"/>
    <d v="2017-07-01T00:00:00"/>
    <n v="18"/>
    <n v="1"/>
    <s v="DeployDev"/>
    <d v="2017-07-01T00:00:00"/>
    <d v="2017-07-02T00:00:00"/>
    <n v="1"/>
    <n v="0"/>
    <s v="InegrationTest"/>
    <d v="2017-07-02T00:00:00"/>
    <d v="2017-07-05T00:00:00"/>
    <n v="3"/>
    <n v="0"/>
    <s v="DeployQA"/>
    <d v="2017-07-06T00:00:00"/>
    <d v="2017-07-07T00:00:00"/>
    <n v="1"/>
    <n v="1"/>
    <s v="FunctionTest"/>
    <d v="2017-07-08T00:00:00"/>
    <d v="2017-07-25T00:00:00"/>
    <n v="17"/>
    <n v="1"/>
    <s v="DeployNFR"/>
    <d v="2017-07-26T00:00:00"/>
    <d v="2017-07-30T00:00:00"/>
    <n v="4"/>
    <n v="1"/>
    <s v="TestNFR"/>
    <d v="2017-08-02T00:00:00"/>
    <d v="2017-08-11T00:00:00"/>
    <n v="9"/>
    <n v="3"/>
    <s v="TollGate"/>
    <d v="2017-08-14T00:00:00"/>
    <d v="2017-08-16T00:00:00"/>
    <n v="2"/>
    <n v="3"/>
    <s v="DeployProd"/>
    <d v="2017-08-21T00:00:00"/>
    <d v="2017-08-26T00:00:00"/>
    <n v="5"/>
    <n v="5"/>
    <n v="89"/>
    <n v="2.75"/>
  </r>
  <r>
    <x v="1"/>
    <x v="0"/>
    <d v="2017-05-31T00:00:00"/>
    <s v="Requirement"/>
    <d v="2017-06-02T00:00:00"/>
    <d v="2017-06-15T00:00:00"/>
    <n v="13"/>
    <n v="2"/>
    <s v="DCUT"/>
    <d v="2017-06-18T00:00:00"/>
    <d v="2017-07-09T00:00:00"/>
    <n v="21"/>
    <n v="3"/>
    <s v="DeployDev"/>
    <d v="2017-07-09T00:00:00"/>
    <d v="2017-07-10T00:00:00"/>
    <n v="1"/>
    <n v="0"/>
    <s v="InegrationTest"/>
    <d v="2017-07-10T00:00:00"/>
    <d v="2017-07-13T00:00:00"/>
    <n v="3"/>
    <n v="0"/>
    <s v="DeployQA"/>
    <d v="2017-07-15T00:00:00"/>
    <d v="2017-07-18T00:00:00"/>
    <n v="3"/>
    <n v="2"/>
    <s v="FunctionTest"/>
    <d v="2017-07-18T00:00:00"/>
    <d v="2017-08-07T00:00:00"/>
    <n v="20"/>
    <n v="0"/>
    <s v="DeployNFR"/>
    <d v="2017-08-09T00:00:00"/>
    <d v="2017-08-12T00:00:00"/>
    <n v="3"/>
    <n v="2"/>
    <s v="TestNFR"/>
    <d v="2017-08-15T00:00:00"/>
    <d v="2017-08-23T00:00:00"/>
    <n v="8"/>
    <n v="3"/>
    <s v="TollGate"/>
    <d v="2017-08-24T00:00:00"/>
    <d v="2017-08-25T00:00:00"/>
    <n v="1"/>
    <n v="1"/>
    <s v="DeployProd"/>
    <d v="2017-08-27T00:00:00"/>
    <d v="2017-08-29T00:00:00"/>
    <n v="2"/>
    <n v="2"/>
    <n v="88"/>
    <n v="2.25"/>
  </r>
  <r>
    <x v="1"/>
    <x v="6"/>
    <d v="2017-06-07T00:00:00"/>
    <s v="Requirement"/>
    <d v="2017-06-11T00:00:00"/>
    <d v="2017-06-24T00:00:00"/>
    <n v="13"/>
    <n v="4"/>
    <s v="DCUT"/>
    <d v="2017-06-26T00:00:00"/>
    <d v="2017-07-13T00:00:00"/>
    <n v="17"/>
    <n v="2"/>
    <s v="DeployDev"/>
    <d v="2017-07-13T00:00:00"/>
    <d v="2017-07-14T00:00:00"/>
    <n v="1"/>
    <n v="0"/>
    <s v="InegrationTest"/>
    <d v="2017-07-14T00:00:00"/>
    <d v="2017-07-16T00:00:00"/>
    <n v="2"/>
    <n v="0"/>
    <s v="DeployQA"/>
    <d v="2017-07-17T00:00:00"/>
    <d v="2017-07-18T00:00:00"/>
    <n v="1"/>
    <n v="1"/>
    <s v="FunctionTest"/>
    <d v="2017-07-18T00:00:00"/>
    <d v="2017-08-15T00:00:00"/>
    <n v="28"/>
    <n v="0"/>
    <s v="DeployNFR"/>
    <d v="2017-08-16T00:00:00"/>
    <d v="2017-08-19T00:00:00"/>
    <n v="3"/>
    <n v="1"/>
    <s v="TestNFR"/>
    <d v="2017-08-21T00:00:00"/>
    <d v="2017-08-31T00:00:00"/>
    <n v="10"/>
    <n v="2"/>
    <s v="TollGate"/>
    <d v="2017-09-01T00:00:00"/>
    <d v="2017-09-02T00:00:00"/>
    <n v="1"/>
    <n v="1"/>
    <s v="DeployProd"/>
    <d v="2017-09-04T00:00:00"/>
    <d v="2017-09-07T00:00:00"/>
    <n v="3"/>
    <n v="2"/>
    <n v="88"/>
    <n v="2"/>
  </r>
  <r>
    <x v="1"/>
    <x v="3"/>
    <d v="2017-06-08T00:00:00"/>
    <s v="Requirement"/>
    <d v="2017-06-12T00:00:00"/>
    <d v="2017-06-22T00:00:00"/>
    <n v="10"/>
    <n v="4"/>
    <s v="DCUT"/>
    <d v="2017-06-24T00:00:00"/>
    <d v="2017-07-17T00:00:00"/>
    <n v="23"/>
    <n v="2"/>
    <s v="DeployDev"/>
    <d v="2017-07-17T00:00:00"/>
    <d v="2017-07-19T00:00:00"/>
    <n v="2"/>
    <n v="0"/>
    <s v="InegrationTest"/>
    <d v="2017-07-22T00:00:00"/>
    <d v="2017-07-23T00:00:00"/>
    <n v="1"/>
    <n v="3"/>
    <s v="DeployQA"/>
    <d v="2017-07-23T00:00:00"/>
    <d v="2017-07-23T00:00:00"/>
    <n v="0"/>
    <n v="0"/>
    <s v="FunctionTest"/>
    <d v="2017-07-23T00:00:00"/>
    <d v="2017-08-17T00:00:00"/>
    <n v="25"/>
    <n v="0"/>
    <s v="DeployNFR"/>
    <d v="2017-08-18T00:00:00"/>
    <d v="2017-08-22T00:00:00"/>
    <n v="4"/>
    <n v="1"/>
    <s v="TestNFR"/>
    <d v="2017-08-24T00:00:00"/>
    <d v="2017-08-31T00:00:00"/>
    <n v="7"/>
    <n v="2"/>
    <s v="TollGate"/>
    <d v="2017-09-02T00:00:00"/>
    <d v="2017-09-04T00:00:00"/>
    <n v="2"/>
    <n v="2"/>
    <s v="DeployProd"/>
    <d v="2017-09-07T00:00:00"/>
    <d v="2017-09-10T00:00:00"/>
    <n v="3"/>
    <n v="3"/>
    <n v="90"/>
    <n v="2.25"/>
  </r>
  <r>
    <x v="1"/>
    <x v="5"/>
    <d v="2017-06-16T00:00:00"/>
    <s v="Requirement"/>
    <d v="2017-06-17T00:00:00"/>
    <d v="2017-06-26T00:00:00"/>
    <n v="9"/>
    <n v="1"/>
    <s v="DCUT"/>
    <d v="2017-06-27T00:00:00"/>
    <d v="2017-07-19T00:00:00"/>
    <n v="22"/>
    <n v="1"/>
    <s v="DeployDev"/>
    <d v="2017-07-19T00:00:00"/>
    <d v="2017-07-20T00:00:00"/>
    <n v="1"/>
    <n v="0"/>
    <s v="InegrationTest"/>
    <d v="2017-07-21T00:00:00"/>
    <d v="2017-07-25T00:00:00"/>
    <n v="4"/>
    <n v="1"/>
    <s v="DeployQA"/>
    <d v="2017-07-26T00:00:00"/>
    <d v="2017-07-26T00:00:00"/>
    <n v="0"/>
    <n v="1"/>
    <s v="FunctionTest"/>
    <d v="2017-07-26T00:00:00"/>
    <d v="2017-08-20T00:00:00"/>
    <n v="25"/>
    <n v="0"/>
    <s v="DeployNFR"/>
    <d v="2017-08-21T00:00:00"/>
    <d v="2017-08-26T00:00:00"/>
    <n v="5"/>
    <n v="1"/>
    <s v="TestNFR"/>
    <d v="2017-08-30T00:00:00"/>
    <d v="2017-09-07T00:00:00"/>
    <n v="8"/>
    <n v="4"/>
    <s v="TollGate"/>
    <d v="2017-09-09T00:00:00"/>
    <d v="2017-09-10T00:00:00"/>
    <n v="1"/>
    <n v="2"/>
    <s v="DeployProd"/>
    <d v="2017-09-14T00:00:00"/>
    <d v="2017-09-15T00:00:00"/>
    <n v="1"/>
    <n v="4"/>
    <n v="90"/>
    <n v="1.75"/>
  </r>
  <r>
    <x v="2"/>
    <x v="8"/>
    <d v="2017-05-02T00:00:00"/>
    <s v="Requirement"/>
    <d v="2017-05-03T00:00:00"/>
    <d v="2017-05-10T00:00:00"/>
    <n v="7"/>
    <n v="1"/>
    <s v="DCUT"/>
    <d v="2017-05-11T00:00:00"/>
    <d v="2017-05-21T00:00:00"/>
    <n v="10"/>
    <n v="1"/>
    <s v="DeployDev"/>
    <d v="2017-05-21T00:00:00"/>
    <d v="2017-05-23T00:00:00"/>
    <n v="2"/>
    <n v="0"/>
    <s v="InegrationTest"/>
    <d v="2017-05-25T00:00:00"/>
    <d v="2017-05-29T00:00:00"/>
    <n v="4"/>
    <n v="2"/>
    <s v="DeployQA"/>
    <d v="2017-05-31T00:00:00"/>
    <d v="2017-06-02T00:00:00"/>
    <n v="2"/>
    <n v="2"/>
    <s v="FunctionTest"/>
    <d v="2017-06-04T00:00:00"/>
    <d v="2017-06-11T00:00:00"/>
    <n v="7"/>
    <n v="2"/>
    <s v="DeployNFR"/>
    <d v="2017-06-11T00:00:00"/>
    <d v="2017-06-18T00:00:00"/>
    <n v="7"/>
    <n v="0"/>
    <s v="TestNFR"/>
    <d v="2017-06-22T00:00:00"/>
    <d v="2017-06-30T00:00:00"/>
    <n v="8"/>
    <n v="4"/>
    <s v="TollGate"/>
    <d v="2017-07-02T00:00:00"/>
    <d v="2017-07-06T00:00:00"/>
    <n v="4"/>
    <n v="2"/>
    <s v="DeployProd"/>
    <d v="2017-07-11T00:00:00"/>
    <d v="2017-07-17T00:00:00"/>
    <n v="6"/>
    <n v="5"/>
    <n v="75"/>
    <n v="4.25"/>
  </r>
  <r>
    <x v="2"/>
    <x v="13"/>
    <d v="2017-05-04T00:00:00"/>
    <s v="Requirement"/>
    <d v="2017-05-07T00:00:00"/>
    <d v="2017-05-13T00:00:00"/>
    <n v="6"/>
    <n v="3"/>
    <s v="DCUT"/>
    <d v="2017-05-15T00:00:00"/>
    <d v="2017-05-27T00:00:00"/>
    <n v="12"/>
    <n v="2"/>
    <s v="DeployDev"/>
    <d v="2017-05-28T00:00:00"/>
    <d v="2017-05-30T00:00:00"/>
    <n v="2"/>
    <n v="1"/>
    <s v="InegrationTest"/>
    <d v="2017-05-30T00:00:00"/>
    <d v="2017-06-01T00:00:00"/>
    <n v="2"/>
    <n v="0"/>
    <s v="DeployQA"/>
    <d v="2017-06-03T00:00:00"/>
    <d v="2017-06-04T00:00:00"/>
    <n v="1"/>
    <n v="2"/>
    <s v="FunctionTest"/>
    <d v="2017-06-04T00:00:00"/>
    <d v="2017-06-12T00:00:00"/>
    <n v="8"/>
    <n v="0"/>
    <s v="DeployNFR"/>
    <d v="2017-06-12T00:00:00"/>
    <d v="2017-06-15T00:00:00"/>
    <n v="3"/>
    <n v="0"/>
    <s v="TestNFR"/>
    <d v="2017-06-18T00:00:00"/>
    <d v="2017-06-27T00:00:00"/>
    <n v="9"/>
    <n v="3"/>
    <s v="TollGate"/>
    <d v="2017-07-01T00:00:00"/>
    <d v="2017-07-03T00:00:00"/>
    <n v="2"/>
    <n v="4"/>
    <s v="DeployProd"/>
    <d v="2017-07-08T00:00:00"/>
    <d v="2017-07-13T00:00:00"/>
    <n v="5"/>
    <n v="5"/>
    <n v="67"/>
    <n v="2.75"/>
  </r>
  <r>
    <x v="2"/>
    <x v="14"/>
    <d v="2017-05-14T00:00:00"/>
    <s v="Requirement"/>
    <d v="2017-05-16T00:00:00"/>
    <d v="2017-05-21T00:00:00"/>
    <n v="5"/>
    <n v="2"/>
    <s v="DCUT"/>
    <d v="2017-05-22T00:00:00"/>
    <d v="2017-06-03T00:00:00"/>
    <n v="12"/>
    <n v="1"/>
    <s v="DeployDev"/>
    <d v="2017-06-03T00:00:00"/>
    <d v="2017-06-03T00:00:00"/>
    <n v="0"/>
    <n v="0"/>
    <s v="InegrationTest"/>
    <d v="2017-06-05T00:00:00"/>
    <d v="2017-06-09T00:00:00"/>
    <n v="4"/>
    <n v="2"/>
    <s v="DeployQA"/>
    <d v="2017-06-10T00:00:00"/>
    <d v="2017-06-11T00:00:00"/>
    <n v="1"/>
    <n v="1"/>
    <s v="FunctionTest"/>
    <d v="2017-06-11T00:00:00"/>
    <d v="2017-06-20T00:00:00"/>
    <n v="9"/>
    <n v="0"/>
    <s v="DeployNFR"/>
    <d v="2017-06-22T00:00:00"/>
    <d v="2017-06-26T00:00:00"/>
    <n v="4"/>
    <n v="2"/>
    <s v="TestNFR"/>
    <d v="2017-06-30T00:00:00"/>
    <d v="2017-07-10T00:00:00"/>
    <n v="10"/>
    <n v="4"/>
    <s v="TollGate"/>
    <d v="2017-07-12T00:00:00"/>
    <d v="2017-07-15T00:00:00"/>
    <n v="3"/>
    <n v="2"/>
    <s v="DeployProd"/>
    <d v="2017-07-21T00:00:00"/>
    <d v="2017-07-25T00:00:00"/>
    <n v="4"/>
    <n v="6"/>
    <n v="70"/>
    <n v="2.25"/>
  </r>
  <r>
    <x v="2"/>
    <x v="2"/>
    <d v="2017-05-23T00:00:00"/>
    <s v="Requirement"/>
    <d v="2017-05-25T00:00:00"/>
    <d v="2017-06-02T00:00:00"/>
    <n v="8"/>
    <n v="2"/>
    <s v="DCUT"/>
    <d v="2017-06-04T00:00:00"/>
    <d v="2017-06-15T00:00:00"/>
    <n v="11"/>
    <n v="2"/>
    <s v="DeployDev"/>
    <d v="2017-06-15T00:00:00"/>
    <d v="2017-06-16T00:00:00"/>
    <n v="1"/>
    <n v="0"/>
    <s v="InegrationTest"/>
    <d v="2017-06-16T00:00:00"/>
    <d v="2017-06-19T00:00:00"/>
    <n v="3"/>
    <n v="0"/>
    <s v="DeployQA"/>
    <d v="2017-06-20T00:00:00"/>
    <d v="2017-06-21T00:00:00"/>
    <n v="1"/>
    <n v="1"/>
    <s v="FunctionTest"/>
    <d v="2017-06-22T00:00:00"/>
    <d v="2017-06-28T00:00:00"/>
    <n v="6"/>
    <n v="1"/>
    <s v="DeployNFR"/>
    <d v="2017-06-30T00:00:00"/>
    <d v="2017-07-04T00:00:00"/>
    <n v="4"/>
    <n v="2"/>
    <s v="TestNFR"/>
    <d v="2017-07-06T00:00:00"/>
    <d v="2017-07-15T00:00:00"/>
    <n v="9"/>
    <n v="2"/>
    <s v="TollGate"/>
    <d v="2017-07-16T00:00:00"/>
    <d v="2017-07-19T00:00:00"/>
    <n v="3"/>
    <n v="1"/>
    <s v="DeployProd"/>
    <d v="2017-07-23T00:00:00"/>
    <d v="2017-07-27T00:00:00"/>
    <n v="4"/>
    <n v="4"/>
    <n v="63"/>
    <n v="2.5"/>
  </r>
  <r>
    <x v="2"/>
    <x v="9"/>
    <d v="2017-05-22T00:00:00"/>
    <s v="Requirement"/>
    <d v="2017-05-24T00:00:00"/>
    <d v="2017-05-28T00:00:00"/>
    <n v="4"/>
    <n v="2"/>
    <s v="DCUT"/>
    <d v="2017-05-30T00:00:00"/>
    <d v="2017-06-09T00:00:00"/>
    <n v="10"/>
    <n v="2"/>
    <s v="DeployDev"/>
    <d v="2017-06-10T00:00:00"/>
    <d v="2017-06-11T00:00:00"/>
    <n v="1"/>
    <n v="1"/>
    <s v="InegrationTest"/>
    <d v="2017-06-11T00:00:00"/>
    <d v="2017-06-14T00:00:00"/>
    <n v="3"/>
    <n v="0"/>
    <s v="DeployQA"/>
    <d v="2017-06-15T00:00:00"/>
    <d v="2017-06-16T00:00:00"/>
    <n v="1"/>
    <n v="1"/>
    <s v="FunctionTest"/>
    <d v="2017-06-16T00:00:00"/>
    <d v="2017-06-26T00:00:00"/>
    <n v="10"/>
    <n v="0"/>
    <s v="DeployNFR"/>
    <d v="2017-06-27T00:00:00"/>
    <d v="2017-07-01T00:00:00"/>
    <n v="4"/>
    <n v="1"/>
    <s v="TestNFR"/>
    <d v="2017-07-04T00:00:00"/>
    <d v="2017-07-11T00:00:00"/>
    <n v="7"/>
    <n v="3"/>
    <s v="TollGate"/>
    <d v="2017-07-16T00:00:00"/>
    <d v="2017-07-19T00:00:00"/>
    <n v="3"/>
    <n v="5"/>
    <s v="DeployProd"/>
    <d v="2017-07-25T00:00:00"/>
    <d v="2017-07-30T00:00:00"/>
    <n v="5"/>
    <n v="6"/>
    <n v="67"/>
    <n v="2.75"/>
  </r>
  <r>
    <x v="2"/>
    <x v="7"/>
    <d v="2017-06-01T00:00:00"/>
    <s v="Requirement"/>
    <d v="2017-06-04T00:00:00"/>
    <d v="2017-06-10T00:00:00"/>
    <n v="6"/>
    <n v="3"/>
    <s v="DCUT"/>
    <d v="2017-06-13T00:00:00"/>
    <d v="2017-06-23T00:00:00"/>
    <n v="10"/>
    <n v="3"/>
    <s v="DeployDev"/>
    <d v="2017-06-23T00:00:00"/>
    <d v="2017-06-25T00:00:00"/>
    <n v="2"/>
    <n v="0"/>
    <s v="InegrationTest"/>
    <d v="2017-06-25T00:00:00"/>
    <d v="2017-06-27T00:00:00"/>
    <n v="2"/>
    <n v="0"/>
    <s v="DeployQA"/>
    <d v="2017-06-29T00:00:00"/>
    <d v="2017-06-30T00:00:00"/>
    <n v="1"/>
    <n v="2"/>
    <s v="FunctionTest"/>
    <d v="2017-07-01T00:00:00"/>
    <d v="2017-07-10T00:00:00"/>
    <n v="9"/>
    <n v="1"/>
    <s v="DeployNFR"/>
    <d v="2017-07-10T00:00:00"/>
    <d v="2017-07-15T00:00:00"/>
    <n v="5"/>
    <n v="0"/>
    <s v="TestNFR"/>
    <d v="2017-07-17T00:00:00"/>
    <d v="2017-07-23T00:00:00"/>
    <n v="6"/>
    <n v="2"/>
    <s v="TollGate"/>
    <d v="2017-07-27T00:00:00"/>
    <d v="2017-07-29T00:00:00"/>
    <n v="2"/>
    <n v="4"/>
    <s v="DeployProd"/>
    <d v="2017-08-02T00:00:00"/>
    <d v="2017-08-08T00:00:00"/>
    <n v="6"/>
    <n v="4"/>
    <n v="65"/>
    <n v="3.5"/>
  </r>
  <r>
    <x v="2"/>
    <x v="12"/>
    <d v="2017-05-04T00:00:00"/>
    <s v="Requirement"/>
    <d v="2017-05-05T00:00:00"/>
    <d v="2017-05-09T00:00:00"/>
    <n v="4"/>
    <n v="1"/>
    <s v="DCUT"/>
    <d v="2017-05-09T00:00:00"/>
    <d v="2017-05-20T00:00:00"/>
    <n v="11"/>
    <n v="0"/>
    <s v="DeployDev"/>
    <d v="2017-05-20T00:00:00"/>
    <d v="2017-05-20T00:00:00"/>
    <n v="0"/>
    <n v="0"/>
    <s v="InegrationTest"/>
    <d v="2017-05-21T00:00:00"/>
    <d v="2017-05-26T00:00:00"/>
    <n v="5"/>
    <n v="1"/>
    <s v="DeployQA"/>
    <d v="2017-05-28T00:00:00"/>
    <d v="2017-05-29T00:00:00"/>
    <n v="1"/>
    <n v="2"/>
    <s v="FunctionTest"/>
    <d v="2017-05-30T00:00:00"/>
    <d v="2017-06-09T00:00:00"/>
    <n v="10"/>
    <n v="1"/>
    <s v="DeployNFR"/>
    <d v="2017-06-10T00:00:00"/>
    <d v="2017-06-14T00:00:00"/>
    <n v="4"/>
    <n v="1"/>
    <s v="TestNFR"/>
    <d v="2017-06-14T00:00:00"/>
    <d v="2017-06-21T00:00:00"/>
    <n v="7"/>
    <n v="0"/>
    <s v="TollGate"/>
    <d v="2017-06-24T00:00:00"/>
    <d v="2017-06-29T00:00:00"/>
    <n v="5"/>
    <n v="3"/>
    <s v="DeployProd"/>
    <d v="2017-07-04T00:00:00"/>
    <d v="2017-07-09T00:00:00"/>
    <n v="5"/>
    <n v="5"/>
    <n v="65"/>
    <n v="2.5"/>
  </r>
  <r>
    <x v="2"/>
    <x v="4"/>
    <d v="2017-05-31T00:00:00"/>
    <s v="Requirement"/>
    <d v="2017-06-01T00:00:00"/>
    <d v="2017-06-08T00:00:00"/>
    <n v="7"/>
    <n v="1"/>
    <s v="DCUT"/>
    <d v="2017-06-10T00:00:00"/>
    <d v="2017-06-19T00:00:00"/>
    <n v="9"/>
    <n v="2"/>
    <s v="DeployDev"/>
    <d v="2017-06-19T00:00:00"/>
    <d v="2017-06-21T00:00:00"/>
    <n v="2"/>
    <n v="0"/>
    <s v="InegrationTest"/>
    <d v="2017-06-22T00:00:00"/>
    <d v="2017-06-25T00:00:00"/>
    <n v="3"/>
    <n v="1"/>
    <s v="DeployQA"/>
    <d v="2017-06-27T00:00:00"/>
    <d v="2017-06-29T00:00:00"/>
    <n v="2"/>
    <n v="2"/>
    <s v="FunctionTest"/>
    <d v="2017-06-29T00:00:00"/>
    <d v="2017-07-11T00:00:00"/>
    <n v="12"/>
    <n v="0"/>
    <s v="DeployNFR"/>
    <d v="2017-07-12T00:00:00"/>
    <d v="2017-07-16T00:00:00"/>
    <n v="4"/>
    <n v="1"/>
    <s v="TestNFR"/>
    <d v="2017-07-18T00:00:00"/>
    <d v="2017-07-30T00:00:00"/>
    <n v="12"/>
    <n v="2"/>
    <s v="TollGate"/>
    <d v="2017-08-02T00:00:00"/>
    <d v="2017-08-04T00:00:00"/>
    <n v="2"/>
    <n v="3"/>
    <s v="DeployProd"/>
    <d v="2017-08-10T00:00:00"/>
    <d v="2017-08-15T00:00:00"/>
    <n v="5"/>
    <n v="6"/>
    <n v="75"/>
    <n v="3.25"/>
  </r>
  <r>
    <x v="2"/>
    <x v="10"/>
    <d v="2017-05-31T00:00:00"/>
    <s v="Requirement"/>
    <d v="2017-06-02T00:00:00"/>
    <d v="2017-06-07T00:00:00"/>
    <n v="5"/>
    <n v="2"/>
    <s v="DCUT"/>
    <d v="2017-06-09T00:00:00"/>
    <d v="2017-06-21T00:00:00"/>
    <n v="12"/>
    <n v="2"/>
    <s v="DeployDev"/>
    <d v="2017-06-22T00:00:00"/>
    <d v="2017-06-23T00:00:00"/>
    <n v="1"/>
    <n v="1"/>
    <s v="InegrationTest"/>
    <d v="2017-06-24T00:00:00"/>
    <d v="2017-06-27T00:00:00"/>
    <n v="3"/>
    <n v="1"/>
    <s v="DeployQA"/>
    <d v="2017-06-28T00:00:00"/>
    <d v="2017-06-29T00:00:00"/>
    <n v="1"/>
    <n v="1"/>
    <s v="FunctionTest"/>
    <d v="2017-06-29T00:00:00"/>
    <d v="2017-07-07T00:00:00"/>
    <n v="8"/>
    <n v="0"/>
    <s v="DeployNFR"/>
    <d v="2017-07-08T00:00:00"/>
    <d v="2017-07-14T00:00:00"/>
    <n v="6"/>
    <n v="1"/>
    <s v="TestNFR"/>
    <d v="2017-07-15T00:00:00"/>
    <d v="2017-07-24T00:00:00"/>
    <n v="9"/>
    <n v="1"/>
    <s v="TollGate"/>
    <d v="2017-07-26T00:00:00"/>
    <d v="2017-07-31T00:00:00"/>
    <n v="5"/>
    <n v="2"/>
    <s v="DeployProd"/>
    <d v="2017-08-05T00:00:00"/>
    <d v="2017-08-12T00:00:00"/>
    <n v="7"/>
    <n v="5"/>
    <n v="71"/>
    <n v="3.75"/>
  </r>
  <r>
    <x v="2"/>
    <x v="6"/>
    <d v="2017-06-16T00:00:00"/>
    <s v="Requirement"/>
    <d v="2017-06-18T00:00:00"/>
    <d v="2017-06-24T00:00:00"/>
    <n v="6"/>
    <n v="2"/>
    <s v="DCUT"/>
    <d v="2017-06-26T00:00:00"/>
    <d v="2017-07-07T00:00:00"/>
    <n v="11"/>
    <n v="2"/>
    <s v="DeployDev"/>
    <d v="2017-07-08T00:00:00"/>
    <d v="2017-07-09T00:00:00"/>
    <n v="1"/>
    <n v="1"/>
    <s v="InegrationTest"/>
    <d v="2017-07-09T00:00:00"/>
    <d v="2017-07-13T00:00:00"/>
    <n v="4"/>
    <n v="0"/>
    <s v="DeployQA"/>
    <d v="2017-07-14T00:00:00"/>
    <d v="2017-07-15T00:00:00"/>
    <n v="1"/>
    <n v="1"/>
    <s v="FunctionTest"/>
    <d v="2017-07-17T00:00:00"/>
    <d v="2017-07-28T00:00:00"/>
    <n v="11"/>
    <n v="2"/>
    <s v="DeployNFR"/>
    <d v="2017-07-29T00:00:00"/>
    <d v="2017-08-01T00:00:00"/>
    <n v="3"/>
    <n v="1"/>
    <s v="TestNFR"/>
    <d v="2017-08-02T00:00:00"/>
    <d v="2017-08-13T00:00:00"/>
    <n v="11"/>
    <n v="1"/>
    <s v="TollGate"/>
    <d v="2017-08-15T00:00:00"/>
    <d v="2017-08-18T00:00:00"/>
    <n v="3"/>
    <n v="2"/>
    <s v="DeployProd"/>
    <d v="2017-08-23T00:00:00"/>
    <d v="2017-08-26T00:00:00"/>
    <n v="3"/>
    <n v="5"/>
    <n v="69"/>
    <n v="2"/>
  </r>
  <r>
    <x v="2"/>
    <x v="5"/>
    <d v="2017-06-23T00:00:00"/>
    <s v="Requirement"/>
    <d v="2017-06-25T00:00:00"/>
    <d v="2017-06-30T00:00:00"/>
    <n v="5"/>
    <n v="2"/>
    <s v="DCUT"/>
    <d v="2017-07-02T00:00:00"/>
    <d v="2017-07-12T00:00:00"/>
    <n v="10"/>
    <n v="2"/>
    <s v="DeployDev"/>
    <d v="2017-07-12T00:00:00"/>
    <d v="2017-07-14T00:00:00"/>
    <n v="2"/>
    <n v="0"/>
    <s v="InegrationTest"/>
    <d v="2017-07-14T00:00:00"/>
    <d v="2017-07-17T00:00:00"/>
    <n v="3"/>
    <n v="0"/>
    <s v="DeployQA"/>
    <d v="2017-07-18T00:00:00"/>
    <d v="2017-07-19T00:00:00"/>
    <n v="1"/>
    <n v="1"/>
    <s v="FunctionTest"/>
    <d v="2017-07-19T00:00:00"/>
    <d v="2017-07-27T00:00:00"/>
    <n v="8"/>
    <n v="0"/>
    <s v="DeployNFR"/>
    <d v="2017-07-27T00:00:00"/>
    <d v="2017-08-01T00:00:00"/>
    <n v="5"/>
    <n v="0"/>
    <s v="TestNFR"/>
    <d v="2017-08-03T00:00:00"/>
    <d v="2017-08-12T00:00:00"/>
    <n v="9"/>
    <n v="2"/>
    <s v="TollGate"/>
    <d v="2017-08-14T00:00:00"/>
    <d v="2017-08-15T00:00:00"/>
    <n v="1"/>
    <n v="2"/>
    <s v="DeployProd"/>
    <d v="2017-08-19T00:00:00"/>
    <d v="2017-08-25T00:00:00"/>
    <n v="6"/>
    <n v="4"/>
    <n v="61"/>
    <n v="3.5"/>
  </r>
  <r>
    <x v="2"/>
    <x v="3"/>
    <d v="2017-06-20T00:00:00"/>
    <s v="Requirement"/>
    <d v="2017-06-22T00:00:00"/>
    <d v="2017-06-30T00:00:00"/>
    <n v="8"/>
    <n v="2"/>
    <s v="DCUT"/>
    <d v="2017-07-02T00:00:00"/>
    <d v="2017-07-12T00:00:00"/>
    <n v="10"/>
    <n v="2"/>
    <s v="DeployDev"/>
    <d v="2017-07-13T00:00:00"/>
    <d v="2017-07-14T00:00:00"/>
    <n v="1"/>
    <n v="1"/>
    <s v="InegrationTest"/>
    <d v="2017-07-14T00:00:00"/>
    <d v="2017-07-16T00:00:00"/>
    <n v="2"/>
    <n v="0"/>
    <s v="DeployQA"/>
    <d v="2017-07-17T00:00:00"/>
    <d v="2017-07-18T00:00:00"/>
    <n v="1"/>
    <n v="1"/>
    <s v="FunctionTest"/>
    <d v="2017-07-19T00:00:00"/>
    <d v="2017-07-29T00:00:00"/>
    <n v="10"/>
    <n v="1"/>
    <s v="DeployNFR"/>
    <d v="2017-07-30T00:00:00"/>
    <d v="2017-08-04T00:00:00"/>
    <n v="5"/>
    <n v="1"/>
    <s v="TestNFR"/>
    <d v="2017-08-07T00:00:00"/>
    <d v="2017-08-15T00:00:00"/>
    <n v="8"/>
    <n v="3"/>
    <s v="TollGate"/>
    <d v="2017-08-17T00:00:00"/>
    <d v="2017-08-21T00:00:00"/>
    <n v="4"/>
    <n v="2"/>
    <s v="DeployProd"/>
    <d v="2017-08-25T00:00:00"/>
    <d v="2017-08-29T00:00:00"/>
    <n v="4"/>
    <n v="4"/>
    <n v="68"/>
    <n v="2.75"/>
  </r>
  <r>
    <x v="2"/>
    <x v="1"/>
    <d v="2017-06-29T00:00:00"/>
    <s v="Requirement"/>
    <d v="2017-07-02T00:00:00"/>
    <d v="2017-07-06T00:00:00"/>
    <n v="4"/>
    <n v="3"/>
    <s v="DCUT"/>
    <d v="2017-07-07T00:00:00"/>
    <d v="2017-07-18T00:00:00"/>
    <n v="11"/>
    <n v="1"/>
    <s v="DeployDev"/>
    <d v="2017-07-18T00:00:00"/>
    <d v="2017-07-19T00:00:00"/>
    <n v="1"/>
    <n v="0"/>
    <s v="InegrationTest"/>
    <d v="2017-07-20T00:00:00"/>
    <d v="2017-07-22T00:00:00"/>
    <n v="2"/>
    <n v="1"/>
    <s v="DeployQA"/>
    <d v="2017-07-23T00:00:00"/>
    <d v="2017-07-25T00:00:00"/>
    <n v="2"/>
    <n v="1"/>
    <s v="FunctionTest"/>
    <d v="2017-07-25T00:00:00"/>
    <d v="2017-08-04T00:00:00"/>
    <n v="10"/>
    <n v="0"/>
    <s v="DeployNFR"/>
    <d v="2017-08-04T00:00:00"/>
    <d v="2017-08-10T00:00:00"/>
    <n v="6"/>
    <n v="0"/>
    <s v="TestNFR"/>
    <d v="2017-08-13T00:00:00"/>
    <d v="2017-08-23T00:00:00"/>
    <n v="10"/>
    <n v="3"/>
    <s v="TollGate"/>
    <d v="2017-08-27T00:00:00"/>
    <d v="2017-08-29T00:00:00"/>
    <n v="2"/>
    <n v="4"/>
    <s v="DeployProd"/>
    <d v="2017-09-03T00:00:00"/>
    <d v="2017-09-07T00:00:00"/>
    <n v="4"/>
    <n v="5"/>
    <n v="67"/>
    <n v="3.25"/>
  </r>
  <r>
    <x v="2"/>
    <x v="0"/>
    <d v="2017-07-08T00:00:00"/>
    <s v="Requirement"/>
    <d v="2017-07-09T00:00:00"/>
    <d v="2017-07-13T00:00:00"/>
    <n v="4"/>
    <n v="1"/>
    <s v="DCUT"/>
    <d v="2017-07-14T00:00:00"/>
    <d v="2017-07-23T00:00:00"/>
    <n v="9"/>
    <n v="1"/>
    <s v="DeployDev"/>
    <d v="2017-07-23T00:00:00"/>
    <d v="2017-07-25T00:00:00"/>
    <n v="2"/>
    <n v="0"/>
    <s v="InegrationTest"/>
    <d v="2017-07-25T00:00:00"/>
    <d v="2017-07-29T00:00:00"/>
    <n v="4"/>
    <n v="0"/>
    <s v="DeployQA"/>
    <d v="2017-07-31T00:00:00"/>
    <d v="2017-08-01T00:00:00"/>
    <n v="1"/>
    <n v="2"/>
    <s v="FunctionTest"/>
    <d v="2017-08-01T00:00:00"/>
    <d v="2017-08-08T00:00:00"/>
    <n v="7"/>
    <n v="0"/>
    <s v="DeployNFR"/>
    <d v="2017-08-09T00:00:00"/>
    <d v="2017-08-13T00:00:00"/>
    <n v="4"/>
    <n v="1"/>
    <s v="TestNFR"/>
    <d v="2017-08-17T00:00:00"/>
    <d v="2017-08-24T00:00:00"/>
    <n v="7"/>
    <n v="4"/>
    <s v="TollGate"/>
    <d v="2017-08-27T00:00:00"/>
    <d v="2017-08-30T00:00:00"/>
    <n v="3"/>
    <n v="3"/>
    <s v="DeployProd"/>
    <d v="2017-09-05T00:00:00"/>
    <d v="2017-09-10T00:00:00"/>
    <n v="5"/>
    <n v="6"/>
    <n v="63"/>
    <n v="3"/>
  </r>
  <r>
    <x v="2"/>
    <x v="11"/>
    <d v="2017-07-13T00:00:00"/>
    <s v="Requirement"/>
    <d v="2017-07-15T00:00:00"/>
    <d v="2017-07-21T00:00:00"/>
    <n v="6"/>
    <n v="2"/>
    <s v="DCUT"/>
    <d v="2017-07-22T00:00:00"/>
    <d v="2017-07-30T00:00:00"/>
    <n v="8"/>
    <n v="1"/>
    <s v="DeployDev"/>
    <d v="2017-07-30T00:00:00"/>
    <d v="2017-07-31T00:00:00"/>
    <n v="1"/>
    <n v="0"/>
    <s v="InegrationTest"/>
    <d v="2017-07-31T00:00:00"/>
    <d v="2017-08-03T00:00:00"/>
    <n v="3"/>
    <n v="0"/>
    <s v="DeployQA"/>
    <d v="2017-08-04T00:00:00"/>
    <d v="2017-08-05T00:00:00"/>
    <n v="1"/>
    <n v="1"/>
    <s v="FunctionTest"/>
    <d v="2017-08-06T00:00:00"/>
    <d v="2017-08-15T00:00:00"/>
    <n v="9"/>
    <n v="1"/>
    <s v="DeployNFR"/>
    <d v="2017-08-16T00:00:00"/>
    <d v="2017-08-20T00:00:00"/>
    <n v="4"/>
    <n v="1"/>
    <s v="TestNFR"/>
    <d v="2017-08-23T00:00:00"/>
    <d v="2017-08-31T00:00:00"/>
    <n v="8"/>
    <n v="3"/>
    <s v="TollGate"/>
    <d v="2017-09-03T00:00:00"/>
    <d v="2017-09-05T00:00:00"/>
    <n v="2"/>
    <n v="3"/>
    <s v="DeployProd"/>
    <d v="2017-09-10T00:00:00"/>
    <d v="2017-09-15T00:00:00"/>
    <n v="5"/>
    <n v="5"/>
    <n v="62"/>
    <n v="2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>
  <location ref="A3:V48" firstHeaderRow="0" firstDataRow="1" firstDataCol="1"/>
  <pivotFields count="55">
    <pivotField axis="axisRow" showAll="0">
      <items count="9">
        <item m="1" x="7"/>
        <item m="1" x="6"/>
        <item m="1" x="4"/>
        <item x="1"/>
        <item x="2"/>
        <item m="1" x="3"/>
        <item m="1" x="5"/>
        <item x="0"/>
        <item t="default"/>
      </items>
    </pivotField>
    <pivotField axis="axisRow" showAll="0">
      <items count="16">
        <item x="11"/>
        <item x="5"/>
        <item x="1"/>
        <item x="6"/>
        <item x="4"/>
        <item x="3"/>
        <item x="0"/>
        <item x="10"/>
        <item x="7"/>
        <item x="9"/>
        <item x="8"/>
        <item x="2"/>
        <item x="13"/>
        <item x="14"/>
        <item x="1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numFmtId="16" showAll="0" defaultSubtota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dataField="1" showAll="0"/>
    <pivotField dataField="1" showAll="0" defaultSubtotal="0"/>
    <pivotField showAll="0" defaultSubtotal="0"/>
  </pivotFields>
  <rowFields count="2">
    <field x="0"/>
    <field x="1"/>
  </rowFields>
  <rowItems count="45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Average of 1_Wait Time" fld="7" subtotal="average" baseField="0" baseItem="0"/>
    <dataField name="Average of 1_Task Time" fld="6" subtotal="average" baseField="0" baseItem="0"/>
    <dataField name="Average of 2_Wait Time" fld="12" subtotal="average" baseField="0" baseItem="0"/>
    <dataField name="Average of 2_Task Time" fld="11" subtotal="average" baseField="0" baseItem="0"/>
    <dataField name="Average of 3_Wait Time" fld="17" subtotal="average" baseField="0" baseItem="0"/>
    <dataField name="Average of 3_Task Time" fld="16" subtotal="average" baseField="0" baseItem="0"/>
    <dataField name="Average of 4_Wait Time" fld="22" subtotal="average" baseField="0" baseItem="0"/>
    <dataField name="Average of 4_Task Time" fld="21" subtotal="average" baseField="0" baseItem="0"/>
    <dataField name="Average of 5_Task Time" fld="26" subtotal="average" baseField="0" baseItem="0"/>
    <dataField name="Average of 5_Wait Time" fld="27" subtotal="average" baseField="0" baseItem="0"/>
    <dataField name="Average of 6_Wait Time" fld="32" subtotal="average" baseField="0" baseItem="0"/>
    <dataField name="Average of 6_Task Time" fld="31" subtotal="average" baseField="0" baseItem="0"/>
    <dataField name="Average of 7_Wait Time" fld="37" subtotal="average" baseField="0" baseItem="0"/>
    <dataField name="Average of 7_Task Time" fld="36" subtotal="average" baseField="0" baseItem="0"/>
    <dataField name="Average of 8_Wait Time" fld="42" subtotal="average" baseField="0" baseItem="0"/>
    <dataField name="Average of 8_Task Time" fld="41" subtotal="average" baseField="0" baseItem="0"/>
    <dataField name="Average of 9_Wait Time" fld="47" subtotal="average" baseField="0" baseItem="0"/>
    <dataField name="Average of 9_Task Time" fld="46" subtotal="average" baseField="0" baseItem="0"/>
    <dataField name="Average of 10_Wait Time" fld="52" subtotal="average" baseField="0" baseItem="0"/>
    <dataField name="Average of 10_Task Time" fld="51" subtotal="average" baseField="0" baseItem="0"/>
    <dataField name="Average of Lead Time" fld="53" subtotal="average" baseField="0" baseItem="0"/>
  </dataFields>
  <formats count="40">
    <format dxfId="68">
      <pivotArea outline="0" collapsedLevelsAreSubtotals="1" fieldPosition="0"/>
    </format>
    <format dxfId="67">
      <pivotArea outline="0" collapsedLevelsAreSubtotals="1" fieldPosition="0"/>
    </format>
    <format dxfId="66">
      <pivotArea dataOnly="0" labelOnly="1" outline="0" fieldPosition="0">
        <references count="1">
          <reference field="4294967294" count="18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1">
          <reference field="4294967294" count="18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18">
            <x v="1"/>
            <x v="2"/>
            <x v="3"/>
            <x v="4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56">
      <pivotArea dataOnly="0" labelOnly="1" fieldPosition="0">
        <references count="1">
          <reference field="0" count="0"/>
        </references>
      </pivotArea>
    </format>
    <format dxfId="55">
      <pivotArea field="0" type="button" dataOnly="0" labelOnly="1" outline="0" axis="axisRow" fieldPosition="0"/>
    </format>
    <format dxfId="54">
      <pivotArea dataOnly="0" labelOnly="1" outline="0" fieldPosition="0">
        <references count="1">
          <reference field="4294967294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field="0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2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9" firstHeaderRow="0" firstDataRow="1" firstDataCol="1"/>
  <pivotFields count="19">
    <pivotField axis="axisRow" showAll="0">
      <items count="6">
        <item sd="0" m="1" x="4"/>
        <item sd="0" m="1" x="3"/>
        <item sd="0" m="1" x="2"/>
        <item x="0"/>
        <item x="1"/>
        <item t="default"/>
      </items>
    </pivotField>
    <pivotField axis="axisRow" showAll="0">
      <items count="16">
        <item x="0"/>
        <item m="1" x="13"/>
        <item m="1" x="10"/>
        <item m="1" x="5"/>
        <item m="1" x="3"/>
        <item m="1" x="2"/>
        <item m="1" x="14"/>
        <item x="1"/>
        <item m="1" x="4"/>
        <item m="1" x="6"/>
        <item m="1" x="7"/>
        <item m="1" x="8"/>
        <item m="1" x="9"/>
        <item m="1" x="11"/>
        <item m="1" x="12"/>
        <item t="default"/>
      </items>
    </pivotField>
    <pivotField multipleItemSelectionAllowed="1" showAll="0" defaultSubtotal="0"/>
    <pivotField numFmtId="16"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dataField="1" showAll="0" defaultSubtotal="0"/>
    <pivotField dataField="1" showAll="0" defaultSubtotal="0"/>
  </pivotFields>
  <rowFields count="2">
    <field x="0"/>
    <field x="1"/>
  </rowFields>
  <rowItems count="6">
    <i>
      <x v="3"/>
    </i>
    <i r="1">
      <x/>
    </i>
    <i>
      <x v="4"/>
    </i>
    <i r="1">
      <x/>
    </i>
    <i r="1"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Velocity" fld="4" subtotal="average" baseField="0" baseItem="0"/>
    <dataField name="Sum of Deployment/ sprint" fld="6" baseField="0" baseItem="0"/>
    <dataField name="Sum of LoC changed/ sprint" fld="8" baseField="0" baseItem="0"/>
    <dataField name="Sum of Failed Deployment / sprint" fld="10" baseField="0" baseItem="0"/>
    <dataField name="Max of Ticket Volume" fld="12" subtotal="max" baseField="0" baseItem="0"/>
    <dataField name="Max of Technical Debt (TD)" fld="14" subtotal="max" baseField="0" baseItem="0"/>
    <dataField name="Max of # of items on Hold" fld="16" subtotal="max" baseField="0" baseItem="0"/>
    <dataField name="Average of Lead Time" fld="17" subtotal="average" baseField="0" baseItem="0"/>
    <dataField name="Total of Avg Deployment time" fld="18" baseField="0" baseItem="0"/>
  </dataFields>
  <formats count="29"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4">
            <x v="0"/>
            <x v="4"/>
            <x v="5"/>
            <x v="6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8"/>
          </reference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8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opLeftCell="A28" workbookViewId="0">
      <selection activeCell="J35" sqref="J35"/>
    </sheetView>
  </sheetViews>
  <sheetFormatPr defaultRowHeight="15" x14ac:dyDescent="0.25"/>
  <cols>
    <col min="1" max="1" width="16.42578125" bestFit="1" customWidth="1"/>
    <col min="2" max="2" width="15.85546875" bestFit="1" customWidth="1"/>
    <col min="3" max="3" width="19.140625" bestFit="1" customWidth="1"/>
    <col min="4" max="38" width="12.7109375" customWidth="1"/>
    <col min="39" max="39" width="9.7109375" bestFit="1" customWidth="1"/>
    <col min="41" max="41" width="12.7109375" customWidth="1"/>
  </cols>
  <sheetData>
    <row r="1" spans="1:39" x14ac:dyDescent="0.25">
      <c r="A1" s="53" t="s">
        <v>30</v>
      </c>
      <c r="B1" s="54">
        <v>42675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</row>
    <row r="2" spans="1:39" x14ac:dyDescent="0.25">
      <c r="A2" s="53" t="s">
        <v>40</v>
      </c>
      <c r="B2" s="54">
        <f ca="1">MAX(AJ19:AJ24)</f>
        <v>42853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</row>
    <row r="3" spans="1:39" ht="21" customHeight="1" x14ac:dyDescent="0.25">
      <c r="A3" s="53"/>
      <c r="B3" s="53" t="s">
        <v>41</v>
      </c>
      <c r="C3" s="54">
        <f ca="1">MIN(AJ19:AJ24)</f>
        <v>42822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</row>
    <row r="4" spans="1:39" ht="17.25" customHeight="1" x14ac:dyDescent="0.25">
      <c r="A4" s="53"/>
      <c r="B4" s="53" t="s">
        <v>42</v>
      </c>
      <c r="C4" s="54">
        <f ca="1">MAX(AJ19:AJ24)</f>
        <v>42853</v>
      </c>
      <c r="D4" s="53"/>
      <c r="E4" s="53">
        <f ca="1">C4-C3</f>
        <v>31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</row>
    <row r="5" spans="1:39" ht="17.25" customHeight="1" x14ac:dyDescent="0.25">
      <c r="A5" s="53"/>
      <c r="B5" s="53"/>
      <c r="C5" s="54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</row>
    <row r="6" spans="1:39" x14ac:dyDescent="0.25">
      <c r="A6" s="53" t="s">
        <v>39</v>
      </c>
      <c r="B6" s="54">
        <f>B1</f>
        <v>42675</v>
      </c>
      <c r="C6" s="54">
        <f>B6+14</f>
        <v>42689</v>
      </c>
      <c r="D6" s="54">
        <f t="shared" ref="D6:Z6" si="0">C6+14</f>
        <v>42703</v>
      </c>
      <c r="E6" s="54">
        <f t="shared" si="0"/>
        <v>42717</v>
      </c>
      <c r="F6" s="54">
        <f t="shared" si="0"/>
        <v>42731</v>
      </c>
      <c r="G6" s="54">
        <f t="shared" si="0"/>
        <v>42745</v>
      </c>
      <c r="H6" s="54">
        <f t="shared" si="0"/>
        <v>42759</v>
      </c>
      <c r="I6" s="54">
        <f t="shared" si="0"/>
        <v>42773</v>
      </c>
      <c r="J6" s="54">
        <f t="shared" si="0"/>
        <v>42787</v>
      </c>
      <c r="K6" s="54">
        <f t="shared" si="0"/>
        <v>42801</v>
      </c>
      <c r="L6" s="54">
        <f t="shared" si="0"/>
        <v>42815</v>
      </c>
      <c r="M6" s="54">
        <f t="shared" si="0"/>
        <v>42829</v>
      </c>
      <c r="N6" s="54">
        <f t="shared" si="0"/>
        <v>42843</v>
      </c>
      <c r="O6" s="54">
        <f t="shared" si="0"/>
        <v>42857</v>
      </c>
      <c r="P6" s="54">
        <f t="shared" si="0"/>
        <v>42871</v>
      </c>
      <c r="Q6" s="54">
        <f t="shared" si="0"/>
        <v>42885</v>
      </c>
      <c r="R6" s="54">
        <f t="shared" si="0"/>
        <v>42899</v>
      </c>
      <c r="S6" s="54">
        <f t="shared" si="0"/>
        <v>42913</v>
      </c>
      <c r="T6" s="54">
        <f t="shared" si="0"/>
        <v>42927</v>
      </c>
      <c r="U6" s="54">
        <f t="shared" si="0"/>
        <v>42941</v>
      </c>
      <c r="V6" s="54">
        <f t="shared" si="0"/>
        <v>42955</v>
      </c>
      <c r="W6" s="54">
        <f t="shared" si="0"/>
        <v>42969</v>
      </c>
      <c r="X6" s="54">
        <f t="shared" si="0"/>
        <v>42983</v>
      </c>
      <c r="Y6" s="54">
        <f t="shared" si="0"/>
        <v>42997</v>
      </c>
      <c r="Z6" s="54">
        <f t="shared" si="0"/>
        <v>43011</v>
      </c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2"/>
    </row>
    <row r="7" spans="1:39" x14ac:dyDescent="0.25">
      <c r="A7" s="53"/>
      <c r="B7" s="54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</row>
    <row r="8" spans="1:39" x14ac:dyDescent="0.25">
      <c r="A8" s="53"/>
      <c r="B8" s="53" t="s">
        <v>35</v>
      </c>
      <c r="C8" s="53">
        <v>0</v>
      </c>
      <c r="D8" s="53"/>
      <c r="E8" s="53"/>
      <c r="F8" s="53"/>
      <c r="G8" s="53">
        <v>0</v>
      </c>
      <c r="H8" s="53"/>
      <c r="I8" s="53"/>
      <c r="J8" s="53"/>
      <c r="K8" s="53">
        <v>0</v>
      </c>
      <c r="L8" s="53"/>
      <c r="M8" s="53"/>
      <c r="N8" s="53"/>
      <c r="O8" s="53">
        <v>0</v>
      </c>
      <c r="P8" s="53"/>
      <c r="Q8" s="53"/>
      <c r="R8" s="53"/>
      <c r="S8" s="53">
        <v>0</v>
      </c>
      <c r="T8" s="53"/>
      <c r="U8" s="53"/>
      <c r="V8" s="53"/>
      <c r="W8" s="53">
        <v>5</v>
      </c>
      <c r="X8" s="53"/>
      <c r="Y8" s="53"/>
      <c r="Z8" s="53"/>
      <c r="AA8" s="53">
        <v>5</v>
      </c>
      <c r="AB8" s="53"/>
      <c r="AC8" s="53"/>
      <c r="AD8" s="53"/>
      <c r="AE8" s="53">
        <v>10</v>
      </c>
      <c r="AF8" s="53"/>
      <c r="AG8" s="53"/>
      <c r="AH8" s="53"/>
      <c r="AI8" s="53">
        <v>10</v>
      </c>
      <c r="AJ8" s="53"/>
      <c r="AK8" s="53"/>
      <c r="AL8" s="53"/>
    </row>
    <row r="9" spans="1:39" x14ac:dyDescent="0.25">
      <c r="A9" s="53"/>
      <c r="B9" s="54" t="s">
        <v>36</v>
      </c>
      <c r="C9" s="53">
        <v>10</v>
      </c>
      <c r="D9" s="53"/>
      <c r="E9" s="53"/>
      <c r="F9" s="53"/>
      <c r="G9" s="53">
        <v>10</v>
      </c>
      <c r="H9" s="53"/>
      <c r="I9" s="53"/>
      <c r="J9" s="53"/>
      <c r="K9" s="53">
        <v>5</v>
      </c>
      <c r="L9" s="53"/>
      <c r="M9" s="53"/>
      <c r="N9" s="53"/>
      <c r="O9" s="53">
        <v>5</v>
      </c>
      <c r="P9" s="53"/>
      <c r="Q9" s="53"/>
      <c r="R9" s="53"/>
      <c r="S9" s="53">
        <v>5</v>
      </c>
      <c r="T9" s="53"/>
      <c r="U9" s="53"/>
      <c r="V9" s="53"/>
      <c r="W9" s="53">
        <v>15</v>
      </c>
      <c r="X9" s="53"/>
      <c r="Y9" s="53"/>
      <c r="Z9" s="53"/>
      <c r="AA9" s="53">
        <v>15</v>
      </c>
      <c r="AB9" s="53"/>
      <c r="AC9" s="53"/>
      <c r="AD9" s="53"/>
      <c r="AE9" s="53">
        <v>20</v>
      </c>
      <c r="AF9" s="53"/>
      <c r="AG9" s="53"/>
      <c r="AH9" s="53"/>
      <c r="AI9" s="53">
        <v>20</v>
      </c>
      <c r="AJ9" s="53"/>
      <c r="AK9" s="53"/>
      <c r="AL9" s="53"/>
    </row>
    <row r="10" spans="1:39" x14ac:dyDescent="0.25">
      <c r="A10" s="53"/>
      <c r="B10" s="54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</row>
    <row r="11" spans="1:39" x14ac:dyDescent="0.25">
      <c r="A11" s="53"/>
      <c r="B11" s="53" t="s">
        <v>33</v>
      </c>
      <c r="C11" s="53"/>
      <c r="D11" s="53">
        <v>10</v>
      </c>
      <c r="E11" s="53"/>
      <c r="F11" s="53"/>
      <c r="G11" s="53"/>
      <c r="H11" s="53">
        <v>10</v>
      </c>
      <c r="I11" s="53"/>
      <c r="J11" s="53"/>
      <c r="K11" s="53"/>
      <c r="L11" s="53">
        <v>10</v>
      </c>
      <c r="M11" s="53"/>
      <c r="N11" s="53"/>
      <c r="O11" s="53"/>
      <c r="P11" s="53">
        <v>0</v>
      </c>
      <c r="Q11" s="53"/>
      <c r="R11" s="53"/>
      <c r="S11" s="53"/>
      <c r="T11" s="53">
        <v>5</v>
      </c>
      <c r="U11" s="53"/>
      <c r="V11" s="53"/>
      <c r="W11" s="53"/>
      <c r="X11" s="53">
        <v>10</v>
      </c>
      <c r="Y11" s="53"/>
      <c r="Z11" s="53"/>
      <c r="AA11" s="53"/>
      <c r="AB11" s="53">
        <v>5</v>
      </c>
      <c r="AC11" s="53"/>
      <c r="AD11" s="53"/>
      <c r="AE11" s="53"/>
      <c r="AF11" s="53">
        <v>10</v>
      </c>
      <c r="AG11" s="53"/>
      <c r="AH11" s="53"/>
      <c r="AI11" s="53"/>
      <c r="AJ11" s="53">
        <v>1</v>
      </c>
      <c r="AK11" s="53"/>
      <c r="AL11" s="53"/>
    </row>
    <row r="12" spans="1:39" x14ac:dyDescent="0.25">
      <c r="A12" s="53"/>
      <c r="B12" s="53" t="s">
        <v>34</v>
      </c>
      <c r="C12" s="53"/>
      <c r="D12" s="53">
        <v>30</v>
      </c>
      <c r="E12" s="53"/>
      <c r="F12" s="53"/>
      <c r="G12" s="53"/>
      <c r="H12" s="53">
        <v>20</v>
      </c>
      <c r="I12" s="53"/>
      <c r="J12" s="53"/>
      <c r="K12" s="53"/>
      <c r="L12" s="53">
        <v>20</v>
      </c>
      <c r="M12" s="53"/>
      <c r="N12" s="53"/>
      <c r="O12" s="53"/>
      <c r="P12" s="53">
        <v>5</v>
      </c>
      <c r="Q12" s="53"/>
      <c r="R12" s="53"/>
      <c r="S12" s="53"/>
      <c r="T12" s="53">
        <v>10</v>
      </c>
      <c r="U12" s="53"/>
      <c r="V12" s="53"/>
      <c r="W12" s="53"/>
      <c r="X12" s="53">
        <v>20</v>
      </c>
      <c r="Y12" s="53"/>
      <c r="Z12" s="53"/>
      <c r="AA12" s="53"/>
      <c r="AB12" s="53">
        <v>10</v>
      </c>
      <c r="AC12" s="53"/>
      <c r="AD12" s="53"/>
      <c r="AE12" s="53"/>
      <c r="AF12" s="53">
        <v>20</v>
      </c>
      <c r="AG12" s="53"/>
      <c r="AH12" s="53"/>
      <c r="AI12" s="53"/>
      <c r="AJ12" s="53">
        <v>2</v>
      </c>
      <c r="AK12" s="53"/>
      <c r="AL12" s="53"/>
    </row>
    <row r="14" spans="1:39" x14ac:dyDescent="0.25">
      <c r="B14" s="2"/>
    </row>
    <row r="15" spans="1:39" x14ac:dyDescent="0.25">
      <c r="B15" s="2"/>
    </row>
    <row r="16" spans="1:39" ht="26.25" x14ac:dyDescent="0.4">
      <c r="A16" s="40" t="s">
        <v>26</v>
      </c>
    </row>
    <row r="17" spans="1:41" s="39" customFormat="1" ht="54.75" customHeight="1" x14ac:dyDescent="0.25">
      <c r="A17" s="31"/>
      <c r="B17" s="32"/>
      <c r="C17" s="33" t="s">
        <v>16</v>
      </c>
      <c r="D17" s="34"/>
      <c r="E17" s="34"/>
      <c r="F17" s="35"/>
      <c r="G17" s="36" t="s">
        <v>17</v>
      </c>
      <c r="H17" s="37"/>
      <c r="I17" s="37"/>
      <c r="J17" s="38"/>
      <c r="K17" s="34" t="s">
        <v>38</v>
      </c>
      <c r="L17" s="34"/>
      <c r="M17" s="34"/>
      <c r="N17" s="34"/>
      <c r="O17" s="36" t="s">
        <v>18</v>
      </c>
      <c r="P17" s="37"/>
      <c r="Q17" s="37"/>
      <c r="R17" s="38"/>
      <c r="S17" s="34" t="s">
        <v>19</v>
      </c>
      <c r="T17" s="34"/>
      <c r="U17" s="34"/>
      <c r="V17" s="34"/>
      <c r="W17" s="36" t="s">
        <v>20</v>
      </c>
      <c r="X17" s="37"/>
      <c r="Y17" s="37"/>
      <c r="Z17" s="38"/>
      <c r="AA17" s="34" t="s">
        <v>21</v>
      </c>
      <c r="AB17" s="34"/>
      <c r="AC17" s="34"/>
      <c r="AD17" s="34"/>
      <c r="AE17" s="36" t="s">
        <v>22</v>
      </c>
      <c r="AF17" s="37"/>
      <c r="AG17" s="37"/>
      <c r="AH17" s="38"/>
      <c r="AI17" s="33" t="s">
        <v>23</v>
      </c>
      <c r="AJ17" s="34"/>
      <c r="AK17" s="34"/>
      <c r="AL17" s="35"/>
    </row>
    <row r="18" spans="1:41" s="1" customFormat="1" ht="83.25" customHeight="1" x14ac:dyDescent="0.25">
      <c r="A18" s="3" t="s">
        <v>0</v>
      </c>
      <c r="B18" s="3" t="s">
        <v>32</v>
      </c>
      <c r="C18" s="23" t="s">
        <v>15</v>
      </c>
      <c r="D18" s="7" t="s">
        <v>14</v>
      </c>
      <c r="E18" s="8" t="s">
        <v>31</v>
      </c>
      <c r="F18" s="10" t="s">
        <v>37</v>
      </c>
      <c r="G18" s="27" t="s">
        <v>15</v>
      </c>
      <c r="H18" s="9" t="s">
        <v>14</v>
      </c>
      <c r="I18" s="8" t="s">
        <v>31</v>
      </c>
      <c r="J18" s="10" t="s">
        <v>37</v>
      </c>
      <c r="K18" s="7" t="s">
        <v>15</v>
      </c>
      <c r="L18" s="7" t="s">
        <v>14</v>
      </c>
      <c r="M18" s="8" t="s">
        <v>31</v>
      </c>
      <c r="N18" s="8" t="s">
        <v>37</v>
      </c>
      <c r="O18" s="27" t="s">
        <v>15</v>
      </c>
      <c r="P18" s="9" t="s">
        <v>14</v>
      </c>
      <c r="Q18" s="8" t="s">
        <v>31</v>
      </c>
      <c r="R18" s="10" t="s">
        <v>37</v>
      </c>
      <c r="S18" s="7" t="s">
        <v>15</v>
      </c>
      <c r="T18" s="7" t="s">
        <v>14</v>
      </c>
      <c r="U18" s="8" t="s">
        <v>31</v>
      </c>
      <c r="V18" s="8" t="s">
        <v>37</v>
      </c>
      <c r="W18" s="27" t="s">
        <v>15</v>
      </c>
      <c r="X18" s="9" t="s">
        <v>14</v>
      </c>
      <c r="Y18" s="8" t="s">
        <v>31</v>
      </c>
      <c r="Z18" s="10" t="s">
        <v>37</v>
      </c>
      <c r="AA18" s="7" t="s">
        <v>15</v>
      </c>
      <c r="AB18" s="7" t="s">
        <v>14</v>
      </c>
      <c r="AC18" s="8" t="s">
        <v>31</v>
      </c>
      <c r="AD18" s="8" t="s">
        <v>37</v>
      </c>
      <c r="AE18" s="27" t="s">
        <v>15</v>
      </c>
      <c r="AF18" s="9" t="s">
        <v>14</v>
      </c>
      <c r="AG18" s="8" t="s">
        <v>31</v>
      </c>
      <c r="AH18" s="10" t="s">
        <v>37</v>
      </c>
      <c r="AI18" s="23" t="s">
        <v>15</v>
      </c>
      <c r="AJ18" s="7" t="s">
        <v>14</v>
      </c>
      <c r="AK18" s="8" t="s">
        <v>31</v>
      </c>
      <c r="AL18" s="10" t="s">
        <v>37</v>
      </c>
    </row>
    <row r="19" spans="1:41" x14ac:dyDescent="0.25">
      <c r="A19" s="5" t="s">
        <v>11</v>
      </c>
      <c r="B19" s="5" t="s">
        <v>1</v>
      </c>
      <c r="C19" s="24">
        <f t="shared" ref="C19:C24" ca="1" si="1">$B$1+RANDBETWEEN(C$8,C$9)</f>
        <v>42683</v>
      </c>
      <c r="D19" s="11">
        <f t="shared" ref="D19:D24" ca="1" si="2">C19+RANDBETWEEN(D$11,D$12)</f>
        <v>42695</v>
      </c>
      <c r="E19" s="12">
        <f ca="1">D19-C19</f>
        <v>12</v>
      </c>
      <c r="F19" s="14">
        <f ca="1">C19-$B$1</f>
        <v>8</v>
      </c>
      <c r="G19" s="28">
        <f ca="1">D19+RANDBETWEEN(G$8,G$9)</f>
        <v>42705</v>
      </c>
      <c r="H19" s="13">
        <f t="shared" ref="H19:H24" ca="1" si="3">G19+RANDBETWEEN(H$11,H$12)</f>
        <v>42723</v>
      </c>
      <c r="I19" s="12">
        <f t="shared" ref="I19:I24" ca="1" si="4">H19-G19</f>
        <v>18</v>
      </c>
      <c r="J19" s="14">
        <f ca="1">G19-D19</f>
        <v>10</v>
      </c>
      <c r="K19" s="11">
        <f ca="1">H19+RANDBETWEEN(K$8,K$9)</f>
        <v>42728</v>
      </c>
      <c r="L19" s="11">
        <f t="shared" ref="L19:L24" ca="1" si="5">K19+RANDBETWEEN(L$11,L$12)</f>
        <v>42746</v>
      </c>
      <c r="M19" s="12">
        <f t="shared" ref="M19:M24" ca="1" si="6">L19-K19</f>
        <v>18</v>
      </c>
      <c r="N19" s="12">
        <f ca="1">K19-H19</f>
        <v>5</v>
      </c>
      <c r="O19" s="28">
        <f ca="1">L19+RANDBETWEEN(O$8,O$9)</f>
        <v>42747</v>
      </c>
      <c r="P19" s="13">
        <f t="shared" ref="P19:P24" ca="1" si="7">O19+RANDBETWEEN(P$11,P$12)</f>
        <v>42750</v>
      </c>
      <c r="Q19" s="12">
        <f t="shared" ref="Q19:Q24" ca="1" si="8">P19-O19</f>
        <v>3</v>
      </c>
      <c r="R19" s="14">
        <f ca="1">O19-L19</f>
        <v>1</v>
      </c>
      <c r="S19" s="11">
        <f ca="1">P19+RANDBETWEEN(S$8,S$9)</f>
        <v>42751</v>
      </c>
      <c r="T19" s="11">
        <f t="shared" ref="T19:T24" ca="1" si="9">S19+RANDBETWEEN(T$11,T$12)</f>
        <v>42757</v>
      </c>
      <c r="U19" s="12">
        <f t="shared" ref="U19:U24" ca="1" si="10">T19-S19</f>
        <v>6</v>
      </c>
      <c r="V19" s="12">
        <f ca="1">S19-P19</f>
        <v>1</v>
      </c>
      <c r="W19" s="28">
        <f ca="1">T19+RANDBETWEEN(W$8,W$9)</f>
        <v>42772</v>
      </c>
      <c r="X19" s="13">
        <f t="shared" ref="X19:X24" ca="1" si="11">W19+RANDBETWEEN(X$11,X$12)</f>
        <v>42785</v>
      </c>
      <c r="Y19" s="12">
        <f t="shared" ref="Y19:Y24" ca="1" si="12">X19-W19</f>
        <v>13</v>
      </c>
      <c r="Z19" s="14">
        <f ca="1">W19-T19</f>
        <v>15</v>
      </c>
      <c r="AA19" s="11">
        <f ca="1">X19+RANDBETWEEN(AA$8,AA$9)</f>
        <v>42790</v>
      </c>
      <c r="AB19" s="11">
        <f t="shared" ref="AB19:AB24" ca="1" si="13">AA19+RANDBETWEEN(AB$11,AB$12)</f>
        <v>42800</v>
      </c>
      <c r="AC19" s="12">
        <f t="shared" ref="AC19:AC24" ca="1" si="14">AB19-AA19</f>
        <v>10</v>
      </c>
      <c r="AD19" s="12">
        <f ca="1">AA19-X19</f>
        <v>5</v>
      </c>
      <c r="AE19" s="28">
        <f ca="1">AB19+RANDBETWEEN(AE$8,AE$9)</f>
        <v>42818</v>
      </c>
      <c r="AF19" s="13">
        <f t="shared" ref="AF19:AF24" ca="1" si="15">AE19+RANDBETWEEN(AF$11,AF$12)</f>
        <v>42837</v>
      </c>
      <c r="AG19" s="12">
        <f t="shared" ref="AG19:AG24" ca="1" si="16">AF19-AE19</f>
        <v>19</v>
      </c>
      <c r="AH19" s="14">
        <f ca="1">AE19-AB19</f>
        <v>18</v>
      </c>
      <c r="AI19" s="24">
        <f ca="1">AF19+RANDBETWEEN(AI$8,AI$9)</f>
        <v>42848</v>
      </c>
      <c r="AJ19" s="11">
        <f t="shared" ref="AJ19:AJ24" ca="1" si="17">AI19+RANDBETWEEN(AJ$11,AJ$12)</f>
        <v>42850</v>
      </c>
      <c r="AK19" s="12">
        <f t="shared" ref="AK19:AK24" ca="1" si="18">AJ19-AI19</f>
        <v>2</v>
      </c>
      <c r="AL19" s="14">
        <f ca="1">AI19-AF19</f>
        <v>11</v>
      </c>
    </row>
    <row r="20" spans="1:41" x14ac:dyDescent="0.25">
      <c r="A20" s="6" t="s">
        <v>11</v>
      </c>
      <c r="B20" s="6" t="s">
        <v>2</v>
      </c>
      <c r="C20" s="25">
        <f t="shared" ca="1" si="1"/>
        <v>42680</v>
      </c>
      <c r="D20" s="15">
        <f t="shared" ca="1" si="2"/>
        <v>42698</v>
      </c>
      <c r="E20" s="16">
        <f t="shared" ref="E20:E24" ca="1" si="19">D20-C20</f>
        <v>18</v>
      </c>
      <c r="F20" s="18">
        <f t="shared" ref="F20:F24" ca="1" si="20">C20-$B$1</f>
        <v>5</v>
      </c>
      <c r="G20" s="29">
        <f t="shared" ref="G20:G24" ca="1" si="21">D20+RANDBETWEEN(G$8,G$9)</f>
        <v>42699</v>
      </c>
      <c r="H20" s="17">
        <f t="shared" ca="1" si="3"/>
        <v>42712</v>
      </c>
      <c r="I20" s="16">
        <f t="shared" ca="1" si="4"/>
        <v>13</v>
      </c>
      <c r="J20" s="18">
        <f t="shared" ref="J20:J24" ca="1" si="22">G20-D20</f>
        <v>1</v>
      </c>
      <c r="K20" s="15">
        <f t="shared" ref="K20:K24" ca="1" si="23">H20+RANDBETWEEN(K$8,K$9)</f>
        <v>42716</v>
      </c>
      <c r="L20" s="15">
        <f t="shared" ca="1" si="5"/>
        <v>42728</v>
      </c>
      <c r="M20" s="16">
        <f t="shared" ca="1" si="6"/>
        <v>12</v>
      </c>
      <c r="N20" s="16">
        <f t="shared" ref="N20:N24" ca="1" si="24">K20-H20</f>
        <v>4</v>
      </c>
      <c r="O20" s="29">
        <f t="shared" ref="O20:O24" ca="1" si="25">L20+RANDBETWEEN(O$8,O$9)</f>
        <v>42728</v>
      </c>
      <c r="P20" s="17">
        <f t="shared" ca="1" si="7"/>
        <v>42728</v>
      </c>
      <c r="Q20" s="16">
        <f t="shared" ca="1" si="8"/>
        <v>0</v>
      </c>
      <c r="R20" s="18">
        <f t="shared" ref="R20:R24" ca="1" si="26">O20-L20</f>
        <v>0</v>
      </c>
      <c r="S20" s="15">
        <f t="shared" ref="S20:S24" ca="1" si="27">P20+RANDBETWEEN(S$8,S$9)</f>
        <v>42732</v>
      </c>
      <c r="T20" s="15">
        <f t="shared" ca="1" si="9"/>
        <v>42740</v>
      </c>
      <c r="U20" s="16">
        <f t="shared" ca="1" si="10"/>
        <v>8</v>
      </c>
      <c r="V20" s="16">
        <f t="shared" ref="V20:V24" ca="1" si="28">S20-P20</f>
        <v>4</v>
      </c>
      <c r="W20" s="29">
        <f t="shared" ref="W20:W24" ca="1" si="29">T20+RANDBETWEEN(W$8,W$9)</f>
        <v>42752</v>
      </c>
      <c r="X20" s="17">
        <f t="shared" ca="1" si="11"/>
        <v>42764</v>
      </c>
      <c r="Y20" s="16">
        <f t="shared" ca="1" si="12"/>
        <v>12</v>
      </c>
      <c r="Z20" s="18">
        <f t="shared" ref="Z20:Z24" ca="1" si="30">W20-T20</f>
        <v>12</v>
      </c>
      <c r="AA20" s="15">
        <f t="shared" ref="AA20:AA24" ca="1" si="31">X20+RANDBETWEEN(AA$8,AA$9)</f>
        <v>42776</v>
      </c>
      <c r="AB20" s="15">
        <f t="shared" ca="1" si="13"/>
        <v>42781</v>
      </c>
      <c r="AC20" s="16">
        <f t="shared" ca="1" si="14"/>
        <v>5</v>
      </c>
      <c r="AD20" s="16">
        <f t="shared" ref="AD20:AD24" ca="1" si="32">AA20-X20</f>
        <v>12</v>
      </c>
      <c r="AE20" s="29">
        <f t="shared" ref="AE20:AE24" ca="1" si="33">AB20+RANDBETWEEN(AE$8,AE$9)</f>
        <v>42796</v>
      </c>
      <c r="AF20" s="17">
        <f t="shared" ca="1" si="15"/>
        <v>42810</v>
      </c>
      <c r="AG20" s="16">
        <f t="shared" ca="1" si="16"/>
        <v>14</v>
      </c>
      <c r="AH20" s="18">
        <f t="shared" ref="AH20:AH24" ca="1" si="34">AE20-AB20</f>
        <v>15</v>
      </c>
      <c r="AI20" s="25">
        <f t="shared" ref="AI20:AI24" ca="1" si="35">AF20+RANDBETWEEN(AI$8,AI$9)</f>
        <v>42823</v>
      </c>
      <c r="AJ20" s="15">
        <f t="shared" ca="1" si="17"/>
        <v>42824</v>
      </c>
      <c r="AK20" s="16">
        <f t="shared" ca="1" si="18"/>
        <v>1</v>
      </c>
      <c r="AL20" s="18">
        <f t="shared" ref="AL20:AL24" ca="1" si="36">AI20-AF20</f>
        <v>13</v>
      </c>
    </row>
    <row r="21" spans="1:41" x14ac:dyDescent="0.25">
      <c r="A21" s="6" t="s">
        <v>11</v>
      </c>
      <c r="B21" s="6" t="s">
        <v>1</v>
      </c>
      <c r="C21" s="25">
        <f t="shared" ca="1" si="1"/>
        <v>42680</v>
      </c>
      <c r="D21" s="15">
        <f t="shared" ca="1" si="2"/>
        <v>42709</v>
      </c>
      <c r="E21" s="16">
        <f t="shared" ca="1" si="19"/>
        <v>29</v>
      </c>
      <c r="F21" s="18">
        <f t="shared" ca="1" si="20"/>
        <v>5</v>
      </c>
      <c r="G21" s="29">
        <f t="shared" ca="1" si="21"/>
        <v>42716</v>
      </c>
      <c r="H21" s="17">
        <f t="shared" ca="1" si="3"/>
        <v>42726</v>
      </c>
      <c r="I21" s="16">
        <f t="shared" ca="1" si="4"/>
        <v>10</v>
      </c>
      <c r="J21" s="18">
        <f t="shared" ca="1" si="22"/>
        <v>7</v>
      </c>
      <c r="K21" s="15">
        <f t="shared" ca="1" si="23"/>
        <v>42726</v>
      </c>
      <c r="L21" s="15">
        <f t="shared" ca="1" si="5"/>
        <v>42736</v>
      </c>
      <c r="M21" s="16">
        <f t="shared" ca="1" si="6"/>
        <v>10</v>
      </c>
      <c r="N21" s="16">
        <f t="shared" ca="1" si="24"/>
        <v>0</v>
      </c>
      <c r="O21" s="29">
        <f t="shared" ca="1" si="25"/>
        <v>42736</v>
      </c>
      <c r="P21" s="17">
        <f t="shared" ca="1" si="7"/>
        <v>42741</v>
      </c>
      <c r="Q21" s="16">
        <f t="shared" ca="1" si="8"/>
        <v>5</v>
      </c>
      <c r="R21" s="18">
        <f t="shared" ca="1" si="26"/>
        <v>0</v>
      </c>
      <c r="S21" s="15">
        <f t="shared" ca="1" si="27"/>
        <v>42742</v>
      </c>
      <c r="T21" s="15">
        <f t="shared" ca="1" si="9"/>
        <v>42747</v>
      </c>
      <c r="U21" s="16">
        <f t="shared" ca="1" si="10"/>
        <v>5</v>
      </c>
      <c r="V21" s="16">
        <f t="shared" ca="1" si="28"/>
        <v>1</v>
      </c>
      <c r="W21" s="29">
        <f t="shared" ca="1" si="29"/>
        <v>42761</v>
      </c>
      <c r="X21" s="17">
        <f t="shared" ca="1" si="11"/>
        <v>42774</v>
      </c>
      <c r="Y21" s="16">
        <f t="shared" ca="1" si="12"/>
        <v>13</v>
      </c>
      <c r="Z21" s="18">
        <f t="shared" ca="1" si="30"/>
        <v>14</v>
      </c>
      <c r="AA21" s="15">
        <f t="shared" ca="1" si="31"/>
        <v>42786</v>
      </c>
      <c r="AB21" s="15">
        <f t="shared" ca="1" si="13"/>
        <v>42791</v>
      </c>
      <c r="AC21" s="16">
        <f t="shared" ca="1" si="14"/>
        <v>5</v>
      </c>
      <c r="AD21" s="16">
        <f t="shared" ca="1" si="32"/>
        <v>12</v>
      </c>
      <c r="AE21" s="29">
        <f t="shared" ca="1" si="33"/>
        <v>42805</v>
      </c>
      <c r="AF21" s="17">
        <f t="shared" ca="1" si="15"/>
        <v>42816</v>
      </c>
      <c r="AG21" s="16">
        <f t="shared" ca="1" si="16"/>
        <v>11</v>
      </c>
      <c r="AH21" s="18">
        <f t="shared" ca="1" si="34"/>
        <v>14</v>
      </c>
      <c r="AI21" s="25">
        <f t="shared" ca="1" si="35"/>
        <v>42834</v>
      </c>
      <c r="AJ21" s="15">
        <f t="shared" ca="1" si="17"/>
        <v>42835</v>
      </c>
      <c r="AK21" s="16">
        <f t="shared" ca="1" si="18"/>
        <v>1</v>
      </c>
      <c r="AL21" s="18">
        <f t="shared" ca="1" si="36"/>
        <v>18</v>
      </c>
    </row>
    <row r="22" spans="1:41" x14ac:dyDescent="0.25">
      <c r="A22" s="4" t="s">
        <v>11</v>
      </c>
      <c r="B22" s="4" t="s">
        <v>27</v>
      </c>
      <c r="C22" s="26">
        <f t="shared" ca="1" si="1"/>
        <v>42677</v>
      </c>
      <c r="D22" s="19">
        <f t="shared" ca="1" si="2"/>
        <v>42695</v>
      </c>
      <c r="E22" s="20">
        <f t="shared" ca="1" si="19"/>
        <v>18</v>
      </c>
      <c r="F22" s="22">
        <f t="shared" ca="1" si="20"/>
        <v>2</v>
      </c>
      <c r="G22" s="30">
        <f t="shared" ca="1" si="21"/>
        <v>42703</v>
      </c>
      <c r="H22" s="21">
        <f t="shared" ca="1" si="3"/>
        <v>42719</v>
      </c>
      <c r="I22" s="20">
        <f t="shared" ca="1" si="4"/>
        <v>16</v>
      </c>
      <c r="J22" s="22">
        <f t="shared" ca="1" si="22"/>
        <v>8</v>
      </c>
      <c r="K22" s="19">
        <f t="shared" ca="1" si="23"/>
        <v>42722</v>
      </c>
      <c r="L22" s="19">
        <f t="shared" ca="1" si="5"/>
        <v>42740</v>
      </c>
      <c r="M22" s="20">
        <f t="shared" ca="1" si="6"/>
        <v>18</v>
      </c>
      <c r="N22" s="20">
        <f t="shared" ca="1" si="24"/>
        <v>3</v>
      </c>
      <c r="O22" s="30">
        <f t="shared" ca="1" si="25"/>
        <v>42740</v>
      </c>
      <c r="P22" s="21">
        <f t="shared" ca="1" si="7"/>
        <v>42744</v>
      </c>
      <c r="Q22" s="20">
        <f t="shared" ca="1" si="8"/>
        <v>4</v>
      </c>
      <c r="R22" s="22">
        <f t="shared" ca="1" si="26"/>
        <v>0</v>
      </c>
      <c r="S22" s="19">
        <f t="shared" ca="1" si="27"/>
        <v>42746</v>
      </c>
      <c r="T22" s="19">
        <f t="shared" ca="1" si="9"/>
        <v>42756</v>
      </c>
      <c r="U22" s="20">
        <f t="shared" ca="1" si="10"/>
        <v>10</v>
      </c>
      <c r="V22" s="20">
        <f t="shared" ca="1" si="28"/>
        <v>2</v>
      </c>
      <c r="W22" s="30">
        <f t="shared" ca="1" si="29"/>
        <v>42763</v>
      </c>
      <c r="X22" s="21">
        <f t="shared" ca="1" si="11"/>
        <v>42780</v>
      </c>
      <c r="Y22" s="20">
        <f t="shared" ca="1" si="12"/>
        <v>17</v>
      </c>
      <c r="Z22" s="22">
        <f t="shared" ca="1" si="30"/>
        <v>7</v>
      </c>
      <c r="AA22" s="19">
        <f t="shared" ca="1" si="31"/>
        <v>42793</v>
      </c>
      <c r="AB22" s="19">
        <f t="shared" ca="1" si="13"/>
        <v>42803</v>
      </c>
      <c r="AC22" s="20">
        <f t="shared" ca="1" si="14"/>
        <v>10</v>
      </c>
      <c r="AD22" s="20">
        <f t="shared" ca="1" si="32"/>
        <v>13</v>
      </c>
      <c r="AE22" s="30">
        <f t="shared" ca="1" si="33"/>
        <v>42821</v>
      </c>
      <c r="AF22" s="21">
        <f t="shared" ca="1" si="15"/>
        <v>42839</v>
      </c>
      <c r="AG22" s="20">
        <f t="shared" ca="1" si="16"/>
        <v>18</v>
      </c>
      <c r="AH22" s="22">
        <f t="shared" ca="1" si="34"/>
        <v>18</v>
      </c>
      <c r="AI22" s="26">
        <f t="shared" ca="1" si="35"/>
        <v>42851</v>
      </c>
      <c r="AJ22" s="19">
        <f t="shared" ca="1" si="17"/>
        <v>42853</v>
      </c>
      <c r="AK22" s="20">
        <f t="shared" ca="1" si="18"/>
        <v>2</v>
      </c>
      <c r="AL22" s="22">
        <f t="shared" ca="1" si="36"/>
        <v>12</v>
      </c>
    </row>
    <row r="23" spans="1:41" x14ac:dyDescent="0.25">
      <c r="A23" s="5" t="s">
        <v>12</v>
      </c>
      <c r="B23" s="5" t="s">
        <v>28</v>
      </c>
      <c r="C23" s="24">
        <f t="shared" ca="1" si="1"/>
        <v>42683</v>
      </c>
      <c r="D23" s="11">
        <f t="shared" ca="1" si="2"/>
        <v>42697</v>
      </c>
      <c r="E23" s="12">
        <f t="shared" ca="1" si="19"/>
        <v>14</v>
      </c>
      <c r="F23" s="14">
        <f t="shared" ca="1" si="20"/>
        <v>8</v>
      </c>
      <c r="G23" s="28">
        <f t="shared" ca="1" si="21"/>
        <v>42706</v>
      </c>
      <c r="H23" s="13">
        <f t="shared" ca="1" si="3"/>
        <v>42723</v>
      </c>
      <c r="I23" s="12">
        <f t="shared" ca="1" si="4"/>
        <v>17</v>
      </c>
      <c r="J23" s="14">
        <f t="shared" ca="1" si="22"/>
        <v>9</v>
      </c>
      <c r="K23" s="11">
        <f t="shared" ca="1" si="23"/>
        <v>42728</v>
      </c>
      <c r="L23" s="11">
        <f t="shared" ca="1" si="5"/>
        <v>42739</v>
      </c>
      <c r="M23" s="12">
        <f t="shared" ca="1" si="6"/>
        <v>11</v>
      </c>
      <c r="N23" s="12">
        <f t="shared" ca="1" si="24"/>
        <v>5</v>
      </c>
      <c r="O23" s="28">
        <f t="shared" ca="1" si="25"/>
        <v>42740</v>
      </c>
      <c r="P23" s="13">
        <f t="shared" ca="1" si="7"/>
        <v>42740</v>
      </c>
      <c r="Q23" s="12">
        <f t="shared" ca="1" si="8"/>
        <v>0</v>
      </c>
      <c r="R23" s="14">
        <f t="shared" ca="1" si="26"/>
        <v>1</v>
      </c>
      <c r="S23" s="11">
        <f t="shared" ca="1" si="27"/>
        <v>42743</v>
      </c>
      <c r="T23" s="11">
        <f t="shared" ca="1" si="9"/>
        <v>42750</v>
      </c>
      <c r="U23" s="12">
        <f t="shared" ca="1" si="10"/>
        <v>7</v>
      </c>
      <c r="V23" s="12">
        <f t="shared" ca="1" si="28"/>
        <v>3</v>
      </c>
      <c r="W23" s="28">
        <f t="shared" ca="1" si="29"/>
        <v>42756</v>
      </c>
      <c r="X23" s="13">
        <f t="shared" ca="1" si="11"/>
        <v>42770</v>
      </c>
      <c r="Y23" s="12">
        <f t="shared" ca="1" si="12"/>
        <v>14</v>
      </c>
      <c r="Z23" s="14">
        <f t="shared" ca="1" si="30"/>
        <v>6</v>
      </c>
      <c r="AA23" s="11">
        <f t="shared" ca="1" si="31"/>
        <v>42782</v>
      </c>
      <c r="AB23" s="11">
        <f t="shared" ca="1" si="13"/>
        <v>42789</v>
      </c>
      <c r="AC23" s="12">
        <f t="shared" ca="1" si="14"/>
        <v>7</v>
      </c>
      <c r="AD23" s="12">
        <f t="shared" ca="1" si="32"/>
        <v>12</v>
      </c>
      <c r="AE23" s="28">
        <f t="shared" ca="1" si="33"/>
        <v>42800</v>
      </c>
      <c r="AF23" s="13">
        <f t="shared" ca="1" si="15"/>
        <v>42810</v>
      </c>
      <c r="AG23" s="12">
        <f t="shared" ca="1" si="16"/>
        <v>10</v>
      </c>
      <c r="AH23" s="14">
        <f t="shared" ca="1" si="34"/>
        <v>11</v>
      </c>
      <c r="AI23" s="24">
        <f t="shared" ca="1" si="35"/>
        <v>42821</v>
      </c>
      <c r="AJ23" s="11">
        <f t="shared" ca="1" si="17"/>
        <v>42822</v>
      </c>
      <c r="AK23" s="12">
        <f t="shared" ca="1" si="18"/>
        <v>1</v>
      </c>
      <c r="AL23" s="14">
        <f t="shared" ca="1" si="36"/>
        <v>11</v>
      </c>
    </row>
    <row r="24" spans="1:41" x14ac:dyDescent="0.25">
      <c r="A24" s="4" t="s">
        <v>12</v>
      </c>
      <c r="B24" s="4" t="s">
        <v>29</v>
      </c>
      <c r="C24" s="26">
        <f t="shared" ca="1" si="1"/>
        <v>42682</v>
      </c>
      <c r="D24" s="19">
        <f t="shared" ca="1" si="2"/>
        <v>42706</v>
      </c>
      <c r="E24" s="20">
        <f t="shared" ca="1" si="19"/>
        <v>24</v>
      </c>
      <c r="F24" s="22">
        <f t="shared" ca="1" si="20"/>
        <v>7</v>
      </c>
      <c r="G24" s="30">
        <f t="shared" ca="1" si="21"/>
        <v>42716</v>
      </c>
      <c r="H24" s="21">
        <f t="shared" ca="1" si="3"/>
        <v>42732</v>
      </c>
      <c r="I24" s="20">
        <f t="shared" ca="1" si="4"/>
        <v>16</v>
      </c>
      <c r="J24" s="22">
        <f t="shared" ca="1" si="22"/>
        <v>10</v>
      </c>
      <c r="K24" s="19">
        <f t="shared" ca="1" si="23"/>
        <v>42737</v>
      </c>
      <c r="L24" s="19">
        <f t="shared" ca="1" si="5"/>
        <v>42757</v>
      </c>
      <c r="M24" s="20">
        <f t="shared" ca="1" si="6"/>
        <v>20</v>
      </c>
      <c r="N24" s="20">
        <f t="shared" ca="1" si="24"/>
        <v>5</v>
      </c>
      <c r="O24" s="30">
        <f t="shared" ca="1" si="25"/>
        <v>42759</v>
      </c>
      <c r="P24" s="21">
        <f t="shared" ca="1" si="7"/>
        <v>42760</v>
      </c>
      <c r="Q24" s="20">
        <f t="shared" ca="1" si="8"/>
        <v>1</v>
      </c>
      <c r="R24" s="22">
        <f t="shared" ca="1" si="26"/>
        <v>2</v>
      </c>
      <c r="S24" s="19">
        <f t="shared" ca="1" si="27"/>
        <v>42760</v>
      </c>
      <c r="T24" s="19">
        <f t="shared" ca="1" si="9"/>
        <v>42766</v>
      </c>
      <c r="U24" s="20">
        <f t="shared" ca="1" si="10"/>
        <v>6</v>
      </c>
      <c r="V24" s="20">
        <f t="shared" ca="1" si="28"/>
        <v>0</v>
      </c>
      <c r="W24" s="30">
        <f t="shared" ca="1" si="29"/>
        <v>42774</v>
      </c>
      <c r="X24" s="21">
        <f t="shared" ca="1" si="11"/>
        <v>42790</v>
      </c>
      <c r="Y24" s="20">
        <f t="shared" ca="1" si="12"/>
        <v>16</v>
      </c>
      <c r="Z24" s="22">
        <f t="shared" ca="1" si="30"/>
        <v>8</v>
      </c>
      <c r="AA24" s="19">
        <f t="shared" ca="1" si="31"/>
        <v>42802</v>
      </c>
      <c r="AB24" s="19">
        <f t="shared" ca="1" si="13"/>
        <v>42807</v>
      </c>
      <c r="AC24" s="20">
        <f t="shared" ca="1" si="14"/>
        <v>5</v>
      </c>
      <c r="AD24" s="20">
        <f t="shared" ca="1" si="32"/>
        <v>12</v>
      </c>
      <c r="AE24" s="30">
        <f t="shared" ca="1" si="33"/>
        <v>42817</v>
      </c>
      <c r="AF24" s="21">
        <f t="shared" ca="1" si="15"/>
        <v>42829</v>
      </c>
      <c r="AG24" s="20">
        <f t="shared" ca="1" si="16"/>
        <v>12</v>
      </c>
      <c r="AH24" s="22">
        <f t="shared" ca="1" si="34"/>
        <v>10</v>
      </c>
      <c r="AI24" s="26">
        <f t="shared" ca="1" si="35"/>
        <v>42840</v>
      </c>
      <c r="AJ24" s="19">
        <f t="shared" ca="1" si="17"/>
        <v>42842</v>
      </c>
      <c r="AK24" s="20">
        <f t="shared" ca="1" si="18"/>
        <v>2</v>
      </c>
      <c r="AL24" s="22">
        <f t="shared" ca="1" si="36"/>
        <v>11</v>
      </c>
    </row>
    <row r="30" spans="1:41" ht="26.25" x14ac:dyDescent="0.4">
      <c r="A30" s="40" t="s">
        <v>25</v>
      </c>
    </row>
    <row r="31" spans="1:41" ht="18.75" x14ac:dyDescent="0.3">
      <c r="A31" s="41"/>
      <c r="C31" s="43">
        <f ca="1">C3</f>
        <v>42822</v>
      </c>
      <c r="D31" s="44"/>
      <c r="E31" s="44"/>
      <c r="F31" s="44"/>
      <c r="G31" s="44"/>
      <c r="H31" s="44"/>
      <c r="I31" s="44"/>
      <c r="J31" s="44"/>
      <c r="K31" s="45" t="s">
        <v>46</v>
      </c>
      <c r="M31" s="43">
        <f ca="1">C31+14</f>
        <v>42836</v>
      </c>
      <c r="N31" s="44"/>
      <c r="O31" s="44"/>
      <c r="P31" s="44"/>
      <c r="Q31" s="44"/>
      <c r="R31" s="44"/>
      <c r="S31" s="44"/>
      <c r="T31" s="44"/>
      <c r="U31" s="45" t="s">
        <v>45</v>
      </c>
      <c r="W31" s="43">
        <f ca="1">M31+14</f>
        <v>42850</v>
      </c>
      <c r="X31" s="44"/>
      <c r="Y31" s="44"/>
      <c r="Z31" s="44"/>
      <c r="AA31" s="44"/>
      <c r="AB31" s="44"/>
      <c r="AC31" s="44"/>
      <c r="AD31" s="44"/>
      <c r="AE31" s="45" t="s">
        <v>44</v>
      </c>
      <c r="AG31" s="43">
        <f ca="1">W31+14</f>
        <v>42864</v>
      </c>
      <c r="AH31" s="44"/>
      <c r="AI31" s="44"/>
      <c r="AJ31" s="44"/>
      <c r="AK31" s="44"/>
      <c r="AL31" s="44"/>
      <c r="AM31" s="44"/>
      <c r="AN31" s="44"/>
      <c r="AO31" s="45" t="s">
        <v>43</v>
      </c>
    </row>
    <row r="32" spans="1:41" ht="45" x14ac:dyDescent="0.25">
      <c r="C32" s="52" t="s">
        <v>3</v>
      </c>
      <c r="D32" s="52" t="s">
        <v>4</v>
      </c>
      <c r="E32" s="52" t="s">
        <v>5</v>
      </c>
      <c r="F32" s="52" t="s">
        <v>13</v>
      </c>
      <c r="G32" s="52" t="s">
        <v>6</v>
      </c>
      <c r="H32" s="52" t="s">
        <v>7</v>
      </c>
      <c r="I32" s="52" t="s">
        <v>8</v>
      </c>
      <c r="J32" s="52" t="s">
        <v>9</v>
      </c>
      <c r="K32" s="52" t="s">
        <v>10</v>
      </c>
      <c r="L32" s="41"/>
      <c r="M32" s="52" t="s">
        <v>3</v>
      </c>
      <c r="N32" s="52" t="s">
        <v>4</v>
      </c>
      <c r="O32" s="52" t="s">
        <v>5</v>
      </c>
      <c r="P32" s="52" t="s">
        <v>13</v>
      </c>
      <c r="Q32" s="52" t="s">
        <v>6</v>
      </c>
      <c r="R32" s="52" t="s">
        <v>7</v>
      </c>
      <c r="S32" s="52" t="s">
        <v>8</v>
      </c>
      <c r="T32" s="52" t="s">
        <v>9</v>
      </c>
      <c r="U32" s="52" t="s">
        <v>10</v>
      </c>
      <c r="V32" s="41"/>
      <c r="W32" s="52" t="s">
        <v>3</v>
      </c>
      <c r="X32" s="52" t="s">
        <v>4</v>
      </c>
      <c r="Y32" s="52" t="s">
        <v>5</v>
      </c>
      <c r="Z32" s="52" t="s">
        <v>13</v>
      </c>
      <c r="AA32" s="52" t="s">
        <v>6</v>
      </c>
      <c r="AB32" s="52" t="s">
        <v>7</v>
      </c>
      <c r="AC32" s="52" t="s">
        <v>8</v>
      </c>
      <c r="AD32" s="52" t="s">
        <v>9</v>
      </c>
      <c r="AE32" s="52" t="s">
        <v>10</v>
      </c>
      <c r="AF32" s="41"/>
      <c r="AG32" s="52" t="s">
        <v>3</v>
      </c>
      <c r="AH32" s="52" t="s">
        <v>4</v>
      </c>
      <c r="AI32" s="52" t="s">
        <v>5</v>
      </c>
      <c r="AJ32" s="52" t="s">
        <v>13</v>
      </c>
      <c r="AK32" s="52" t="s">
        <v>6</v>
      </c>
      <c r="AL32" s="52" t="s">
        <v>7</v>
      </c>
      <c r="AM32" s="52" t="s">
        <v>8</v>
      </c>
      <c r="AN32" s="52" t="s">
        <v>9</v>
      </c>
      <c r="AO32" s="52" t="s">
        <v>10</v>
      </c>
    </row>
    <row r="33" spans="1:41" x14ac:dyDescent="0.25">
      <c r="B33" t="s">
        <v>11</v>
      </c>
      <c r="C33" s="42">
        <f ca="1">RANDBETWEEN(20, 40)</f>
        <v>21</v>
      </c>
      <c r="D33" s="42">
        <f ca="1">RANDBETWEEN(10, 20)</f>
        <v>20</v>
      </c>
      <c r="E33" s="42">
        <f ca="1">RANDBETWEEN(100, 400)</f>
        <v>221</v>
      </c>
      <c r="F33" s="46">
        <f ca="1">MAX($AJ$19:$AJ$22)-MIN($C$19:$C$22)</f>
        <v>176</v>
      </c>
      <c r="G33" s="42">
        <f ca="1">AVERAGE($M$19:$M$22,$U$19:$U$22,$AC$19:$AC$22,$AK$19:$AK$22)</f>
        <v>7.6875</v>
      </c>
      <c r="H33" s="42">
        <f ca="1">ROUND(D33*0.15,0)</f>
        <v>3</v>
      </c>
      <c r="I33" s="42">
        <f ca="1">ROUND(E33*0.1,0)</f>
        <v>22</v>
      </c>
      <c r="J33" s="42">
        <f ca="1">RANDBETWEEN(60, 80)</f>
        <v>63</v>
      </c>
      <c r="K33" s="42">
        <f ca="1">ROUND(C33*0.1, 0)</f>
        <v>2</v>
      </c>
      <c r="M33" s="42">
        <f ca="1">RANDBETWEEN(20, 40)</f>
        <v>39</v>
      </c>
      <c r="N33" s="42">
        <f ca="1">RANDBETWEEN(10, 20)</f>
        <v>15</v>
      </c>
      <c r="O33" s="42">
        <f ca="1">RANDBETWEEN(100, 400)</f>
        <v>127</v>
      </c>
      <c r="P33" s="46">
        <f ca="1">MAX($AJ$19:$AJ$22)-MIN($C$19:$C$22)</f>
        <v>176</v>
      </c>
      <c r="Q33" s="42">
        <f ca="1">AVERAGE($M$19:$M$22,$U$19:$U$22,$AC$19:$AC$22,$AK$19:$AK$22)</f>
        <v>7.6875</v>
      </c>
      <c r="R33" s="42">
        <f ca="1">ROUND(N33*0.15,0)</f>
        <v>2</v>
      </c>
      <c r="S33" s="42">
        <f ca="1">ROUND(O33*0.1,0)</f>
        <v>13</v>
      </c>
      <c r="T33" s="42">
        <f ca="1">J33+RANDBETWEEN(-20, 20)</f>
        <v>48</v>
      </c>
      <c r="U33" s="42">
        <f ca="1">ROUND(M33*0.1, 0)</f>
        <v>4</v>
      </c>
      <c r="W33" s="42">
        <f ca="1">RANDBETWEEN(20, 40)</f>
        <v>26</v>
      </c>
      <c r="X33" s="42">
        <f ca="1">RANDBETWEEN(10, 20)</f>
        <v>16</v>
      </c>
      <c r="Y33" s="42">
        <f ca="1">RANDBETWEEN(100, 400)</f>
        <v>232</v>
      </c>
      <c r="Z33" s="46">
        <f ca="1">MAX($AJ$19:$AJ$22)-MIN($C$19:$C$22)</f>
        <v>176</v>
      </c>
      <c r="AA33" s="42">
        <f ca="1">AVERAGE($M$19:$M$22,$U$19:$U$22,$AC$19:$AC$22,$AK$19:$AK$22)</f>
        <v>7.6875</v>
      </c>
      <c r="AB33" s="42">
        <f ca="1">ROUND(X33*0.15,0)</f>
        <v>2</v>
      </c>
      <c r="AC33" s="42">
        <f ca="1">ROUND(Y33*0.1,0)</f>
        <v>23</v>
      </c>
      <c r="AD33" s="42">
        <f ca="1">T33+RANDBETWEEN(-20, 20)</f>
        <v>40</v>
      </c>
      <c r="AE33" s="42">
        <f ca="1">ROUND(W33*0.1, 0)</f>
        <v>3</v>
      </c>
      <c r="AG33" s="42">
        <f ca="1">RANDBETWEEN(20, 40)</f>
        <v>22</v>
      </c>
      <c r="AH33" s="42">
        <f ca="1">RANDBETWEEN(10, 20)</f>
        <v>16</v>
      </c>
      <c r="AI33" s="42">
        <f ca="1">RANDBETWEEN(100, 400)</f>
        <v>355</v>
      </c>
      <c r="AJ33" s="46">
        <f ca="1">MAX($AJ$19:$AJ$22)-MIN($C$19:$C$22)</f>
        <v>176</v>
      </c>
      <c r="AK33" s="42">
        <f ca="1">AVERAGE($M$19:$M$22,$U$19:$U$22,$AC$19:$AC$22,$AK$19:$AK$22)</f>
        <v>7.6875</v>
      </c>
      <c r="AL33" s="42">
        <f ca="1">ROUND(AH33*0.15,0)</f>
        <v>2</v>
      </c>
      <c r="AM33" s="42">
        <f ca="1">ROUND(AI33*0.1,0)</f>
        <v>36</v>
      </c>
      <c r="AN33" s="42">
        <f ca="1">AD33+RANDBETWEEN(-20, 20)</f>
        <v>39</v>
      </c>
      <c r="AO33" s="42">
        <f ca="1">ROUND(AG33*0.1, 0)</f>
        <v>2</v>
      </c>
    </row>
    <row r="34" spans="1:41" x14ac:dyDescent="0.25">
      <c r="B34" t="s">
        <v>12</v>
      </c>
      <c r="C34" s="42">
        <f ca="1">RANDBETWEEN(20, 40)</f>
        <v>39</v>
      </c>
      <c r="D34" s="42">
        <f ca="1">RANDBETWEEN(10, 20)</f>
        <v>10</v>
      </c>
      <c r="E34" s="42">
        <f ca="1">RANDBETWEEN(100, 400)</f>
        <v>183</v>
      </c>
      <c r="F34" s="46">
        <f ca="1">MAX($AJ$23:$AJ$24)-MIN($C$23:$C$24)</f>
        <v>160</v>
      </c>
      <c r="G34" s="42">
        <f ca="1">AVERAGE($M$23:$M$24,$U$23:$U$24,$AC$23:$AC$24,$AK$23:$AK$24)</f>
        <v>7.375</v>
      </c>
      <c r="H34" s="42">
        <f ca="1">ROUND(D34*0.15,0)</f>
        <v>2</v>
      </c>
      <c r="I34" s="42">
        <f ca="1">ROUND(E34*0.1,0)</f>
        <v>18</v>
      </c>
      <c r="J34" s="42">
        <f ca="1">RANDBETWEEN(60, 80)</f>
        <v>78</v>
      </c>
      <c r="K34" s="42">
        <f ca="1">ROUND(C34*0.1, 0)</f>
        <v>4</v>
      </c>
      <c r="M34" s="42">
        <f ca="1">RANDBETWEEN(20, 40)</f>
        <v>23</v>
      </c>
      <c r="N34" s="42">
        <f ca="1">RANDBETWEEN(10, 20)</f>
        <v>16</v>
      </c>
      <c r="O34" s="42">
        <f ca="1">RANDBETWEEN(100, 400)</f>
        <v>397</v>
      </c>
      <c r="P34" s="46">
        <f ca="1">MAX($AJ$23:$AJ$24)-MIN($C$23:$C$24)</f>
        <v>160</v>
      </c>
      <c r="Q34" s="42">
        <f ca="1">AVERAGE($M$23:$M$24,$U$23:$U$24,$AC$23:$AC$24,$AK$23:$AK$24)</f>
        <v>7.375</v>
      </c>
      <c r="R34" s="42">
        <f ca="1">ROUND(N34*0.15,0)</f>
        <v>2</v>
      </c>
      <c r="S34" s="42">
        <f ca="1">ROUND(O34*0.1,0)</f>
        <v>40</v>
      </c>
      <c r="T34" s="42">
        <f ca="1">J34+RANDBETWEEN(-20, 20)</f>
        <v>84</v>
      </c>
      <c r="U34" s="42">
        <f ca="1">ROUND(M34*0.1, 0)</f>
        <v>2</v>
      </c>
      <c r="W34" s="42">
        <f ca="1">RANDBETWEEN(20, 40)</f>
        <v>23</v>
      </c>
      <c r="X34" s="42">
        <f ca="1">RANDBETWEEN(10, 20)</f>
        <v>19</v>
      </c>
      <c r="Y34" s="42">
        <f ca="1">RANDBETWEEN(100, 400)</f>
        <v>162</v>
      </c>
      <c r="Z34" s="46">
        <f ca="1">MAX($AJ$23:$AJ$24)-MIN($C$23:$C$24)</f>
        <v>160</v>
      </c>
      <c r="AA34" s="42">
        <f ca="1">AVERAGE($M$23:$M$24,$U$23:$U$24,$AC$23:$AC$24,$AK$23:$AK$24)</f>
        <v>7.375</v>
      </c>
      <c r="AB34" s="42">
        <f ca="1">ROUND(X34*0.15,0)</f>
        <v>3</v>
      </c>
      <c r="AC34" s="42">
        <f ca="1">ROUND(Y34*0.1,0)</f>
        <v>16</v>
      </c>
      <c r="AD34" s="42">
        <f ca="1">T34+RANDBETWEEN(-20, 20)</f>
        <v>91</v>
      </c>
      <c r="AE34" s="42">
        <f ca="1">ROUND(W34*0.1, 0)</f>
        <v>2</v>
      </c>
      <c r="AG34" s="42">
        <f ca="1">RANDBETWEEN(20, 40)</f>
        <v>38</v>
      </c>
      <c r="AH34" s="42">
        <f ca="1">RANDBETWEEN(10, 20)</f>
        <v>15</v>
      </c>
      <c r="AI34" s="42">
        <f ca="1">RANDBETWEEN(100, 400)</f>
        <v>327</v>
      </c>
      <c r="AJ34" s="46">
        <f ca="1">MAX($AJ$23:$AJ$24)-MIN($C$23:$C$24)</f>
        <v>160</v>
      </c>
      <c r="AK34" s="42">
        <f ca="1">AVERAGE($M$23:$M$24,$U$23:$U$24,$AC$23:$AC$24,$AK$23:$AK$24)</f>
        <v>7.375</v>
      </c>
      <c r="AL34" s="42">
        <f ca="1">ROUND(AH34*0.15,0)</f>
        <v>2</v>
      </c>
      <c r="AM34" s="42">
        <f ca="1">ROUND(AI34*0.1,0)</f>
        <v>33</v>
      </c>
      <c r="AN34" s="42">
        <f ca="1">AD34+RANDBETWEEN(-20, 20)</f>
        <v>75</v>
      </c>
      <c r="AO34" s="42">
        <f ca="1">ROUND(AG34*0.1, 0)</f>
        <v>4</v>
      </c>
    </row>
    <row r="35" spans="1:41" x14ac:dyDescent="0.25">
      <c r="C35" t="s">
        <v>50</v>
      </c>
      <c r="D35" t="s">
        <v>49</v>
      </c>
      <c r="E35" t="s">
        <v>51</v>
      </c>
      <c r="F35" t="s">
        <v>52</v>
      </c>
      <c r="G35" t="s">
        <v>52</v>
      </c>
      <c r="H35" t="s">
        <v>48</v>
      </c>
      <c r="I35" t="s">
        <v>53</v>
      </c>
      <c r="J35" t="s">
        <v>54</v>
      </c>
      <c r="K35" t="s">
        <v>55</v>
      </c>
    </row>
    <row r="41" spans="1:41" ht="26.25" x14ac:dyDescent="0.4">
      <c r="A41" s="40" t="s">
        <v>24</v>
      </c>
      <c r="R41" t="s">
        <v>47</v>
      </c>
    </row>
    <row r="42" spans="1:41" ht="18.75" x14ac:dyDescent="0.3">
      <c r="C42" s="47">
        <f ca="1">C31</f>
        <v>42822</v>
      </c>
      <c r="D42" s="48"/>
      <c r="E42" s="48"/>
      <c r="F42" s="49" t="s">
        <v>46</v>
      </c>
      <c r="M42" s="47">
        <f ca="1">M31</f>
        <v>42836</v>
      </c>
      <c r="N42" s="48"/>
      <c r="O42" s="48"/>
      <c r="P42" s="49" t="s">
        <v>45</v>
      </c>
      <c r="W42" s="47">
        <f ca="1">W31</f>
        <v>42850</v>
      </c>
      <c r="X42" s="48"/>
      <c r="Y42" s="48"/>
      <c r="Z42" s="49" t="s">
        <v>44</v>
      </c>
      <c r="AG42" s="47">
        <f ca="1">AG31</f>
        <v>42864</v>
      </c>
      <c r="AH42" s="48"/>
      <c r="AI42" s="48"/>
      <c r="AJ42" s="49" t="s">
        <v>43</v>
      </c>
    </row>
    <row r="43" spans="1:41" ht="30" x14ac:dyDescent="0.25">
      <c r="C43" s="51" t="s">
        <v>13</v>
      </c>
      <c r="D43" s="51" t="s">
        <v>8</v>
      </c>
      <c r="E43" s="51" t="s">
        <v>9</v>
      </c>
      <c r="F43" s="51" t="s">
        <v>10</v>
      </c>
      <c r="G43" s="41"/>
      <c r="H43" s="41"/>
      <c r="I43" s="41"/>
      <c r="J43" s="41"/>
      <c r="K43" s="41"/>
      <c r="L43" s="41"/>
      <c r="M43" s="51" t="s">
        <v>13</v>
      </c>
      <c r="N43" s="51" t="s">
        <v>8</v>
      </c>
      <c r="O43" s="51" t="s">
        <v>9</v>
      </c>
      <c r="P43" s="51" t="s">
        <v>10</v>
      </c>
      <c r="Q43" s="41"/>
      <c r="R43" s="41"/>
      <c r="S43" s="41"/>
      <c r="T43" s="41"/>
      <c r="U43" s="41"/>
      <c r="V43" s="41"/>
      <c r="W43" s="51" t="s">
        <v>13</v>
      </c>
      <c r="X43" s="51" t="s">
        <v>8</v>
      </c>
      <c r="Y43" s="51" t="s">
        <v>9</v>
      </c>
      <c r="Z43" s="51" t="s">
        <v>10</v>
      </c>
      <c r="AA43" s="41"/>
      <c r="AB43" s="41"/>
      <c r="AC43" s="41"/>
      <c r="AD43" s="41"/>
      <c r="AE43" s="41"/>
      <c r="AF43" s="41"/>
      <c r="AG43" s="51" t="s">
        <v>13</v>
      </c>
      <c r="AH43" s="51" t="s">
        <v>8</v>
      </c>
      <c r="AI43" s="51" t="s">
        <v>9</v>
      </c>
      <c r="AJ43" s="51" t="s">
        <v>10</v>
      </c>
    </row>
    <row r="44" spans="1:41" x14ac:dyDescent="0.25">
      <c r="B44" t="s">
        <v>11</v>
      </c>
      <c r="C44" s="50">
        <f ca="1">F33</f>
        <v>176</v>
      </c>
      <c r="D44" s="50">
        <f t="shared" ref="D44:F45" ca="1" si="37">I33</f>
        <v>22</v>
      </c>
      <c r="E44" s="50">
        <f t="shared" ca="1" si="37"/>
        <v>63</v>
      </c>
      <c r="F44" s="50">
        <f t="shared" ca="1" si="37"/>
        <v>2</v>
      </c>
      <c r="M44" s="50">
        <f ca="1">P33</f>
        <v>176</v>
      </c>
      <c r="N44" s="50">
        <f t="shared" ref="N44:P45" ca="1" si="38">S33</f>
        <v>13</v>
      </c>
      <c r="O44" s="50">
        <f t="shared" ca="1" si="38"/>
        <v>48</v>
      </c>
      <c r="P44" s="50">
        <f t="shared" ca="1" si="38"/>
        <v>4</v>
      </c>
      <c r="W44" s="50">
        <f ca="1">Z33</f>
        <v>176</v>
      </c>
      <c r="X44" s="50">
        <f t="shared" ref="X44:Z45" ca="1" si="39">AC33</f>
        <v>23</v>
      </c>
      <c r="Y44" s="50">
        <f t="shared" ca="1" si="39"/>
        <v>40</v>
      </c>
      <c r="Z44" s="50">
        <f t="shared" ca="1" si="39"/>
        <v>3</v>
      </c>
      <c r="AG44" s="50">
        <f ca="1">AJ33</f>
        <v>176</v>
      </c>
      <c r="AH44" s="50">
        <f t="shared" ref="AH44:AJ45" ca="1" si="40">AM33</f>
        <v>36</v>
      </c>
      <c r="AI44" s="50">
        <f t="shared" ca="1" si="40"/>
        <v>39</v>
      </c>
      <c r="AJ44" s="50">
        <f t="shared" ca="1" si="40"/>
        <v>2</v>
      </c>
    </row>
    <row r="45" spans="1:41" x14ac:dyDescent="0.25">
      <c r="B45" t="s">
        <v>12</v>
      </c>
      <c r="C45" s="50">
        <f ca="1">F34</f>
        <v>160</v>
      </c>
      <c r="D45" s="50">
        <f t="shared" ca="1" si="37"/>
        <v>18</v>
      </c>
      <c r="E45" s="50">
        <f t="shared" ca="1" si="37"/>
        <v>78</v>
      </c>
      <c r="F45" s="50">
        <f t="shared" ca="1" si="37"/>
        <v>4</v>
      </c>
      <c r="M45" s="50">
        <f ca="1">P34</f>
        <v>160</v>
      </c>
      <c r="N45" s="50">
        <f t="shared" ca="1" si="38"/>
        <v>40</v>
      </c>
      <c r="O45" s="50">
        <f t="shared" ca="1" si="38"/>
        <v>84</v>
      </c>
      <c r="P45" s="50">
        <f t="shared" ca="1" si="38"/>
        <v>2</v>
      </c>
      <c r="W45" s="50">
        <f ca="1">Z34</f>
        <v>160</v>
      </c>
      <c r="X45" s="50">
        <f t="shared" ca="1" si="39"/>
        <v>16</v>
      </c>
      <c r="Y45" s="50">
        <f t="shared" ca="1" si="39"/>
        <v>91</v>
      </c>
      <c r="Z45" s="50">
        <f t="shared" ca="1" si="39"/>
        <v>2</v>
      </c>
      <c r="AG45" s="50">
        <f ca="1">AJ34</f>
        <v>160</v>
      </c>
      <c r="AH45" s="50">
        <f t="shared" ca="1" si="40"/>
        <v>33</v>
      </c>
      <c r="AI45" s="50">
        <f t="shared" ca="1" si="40"/>
        <v>75</v>
      </c>
      <c r="AJ45" s="50">
        <f t="shared" ca="1" si="40"/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zoomScaleNormal="100" workbookViewId="0">
      <selection activeCell="C6" sqref="C6"/>
    </sheetView>
  </sheetViews>
  <sheetFormatPr defaultRowHeight="15" x14ac:dyDescent="0.25"/>
  <cols>
    <col min="1" max="1" width="13.140625" style="58" customWidth="1"/>
    <col min="2" max="2" width="12.140625" style="58" customWidth="1"/>
    <col min="3" max="3" width="11.7109375" style="58" customWidth="1"/>
    <col min="4" max="4" width="12.140625" style="58" customWidth="1"/>
    <col min="5" max="5" width="11.7109375" style="58" customWidth="1"/>
    <col min="6" max="6" width="12.140625" style="58" customWidth="1"/>
    <col min="7" max="7" width="11.7109375" style="58" customWidth="1"/>
    <col min="8" max="8" width="12.140625" style="58" customWidth="1"/>
    <col min="9" max="10" width="11.7109375" style="58" customWidth="1"/>
    <col min="11" max="12" width="12.140625" style="58" customWidth="1"/>
    <col min="13" max="13" width="11.7109375" style="58" customWidth="1"/>
    <col min="14" max="14" width="12.140625" style="58" customWidth="1"/>
    <col min="15" max="15" width="11.7109375" style="58" customWidth="1"/>
    <col min="16" max="16" width="12.140625" style="58" customWidth="1"/>
    <col min="17" max="17" width="11.7109375" style="58" customWidth="1"/>
    <col min="18" max="18" width="12.140625" style="58" customWidth="1"/>
    <col min="19" max="19" width="11.7109375" style="58" customWidth="1"/>
    <col min="20" max="20" width="13.28515625" style="58" customWidth="1"/>
    <col min="21" max="21" width="12.7109375" style="58" customWidth="1"/>
    <col min="22" max="22" width="10.5703125" style="58" customWidth="1"/>
    <col min="23" max="23" width="16.85546875" style="58" customWidth="1"/>
    <col min="24" max="16384" width="9.140625" style="58"/>
  </cols>
  <sheetData>
    <row r="2" spans="1:23" s="1" customFormat="1" ht="28.5" customHeight="1" x14ac:dyDescent="0.25">
      <c r="C2" s="61" t="s">
        <v>137</v>
      </c>
      <c r="E2" s="61" t="s">
        <v>59</v>
      </c>
      <c r="G2" s="61" t="s">
        <v>58</v>
      </c>
      <c r="I2" s="61" t="s">
        <v>60</v>
      </c>
      <c r="K2" s="61" t="s">
        <v>61</v>
      </c>
      <c r="M2" s="61" t="s">
        <v>62</v>
      </c>
      <c r="O2" s="61" t="s">
        <v>63</v>
      </c>
      <c r="Q2" s="61" t="s">
        <v>64</v>
      </c>
      <c r="S2" s="61" t="s">
        <v>65</v>
      </c>
      <c r="U2" s="61" t="s">
        <v>66</v>
      </c>
    </row>
    <row r="3" spans="1:23" s="65" customFormat="1" ht="39" customHeight="1" x14ac:dyDescent="0.25">
      <c r="A3" s="62" t="s">
        <v>114</v>
      </c>
      <c r="B3" s="66" t="s">
        <v>117</v>
      </c>
      <c r="C3" s="64" t="s">
        <v>116</v>
      </c>
      <c r="D3" s="63" t="s">
        <v>134</v>
      </c>
      <c r="E3" s="64" t="s">
        <v>118</v>
      </c>
      <c r="F3" s="63" t="s">
        <v>123</v>
      </c>
      <c r="G3" s="65" t="s">
        <v>135</v>
      </c>
      <c r="H3" s="63" t="s">
        <v>125</v>
      </c>
      <c r="I3" s="64" t="s">
        <v>124</v>
      </c>
      <c r="J3" s="63" t="s">
        <v>126</v>
      </c>
      <c r="K3" s="64" t="s">
        <v>127</v>
      </c>
      <c r="L3" s="63" t="s">
        <v>129</v>
      </c>
      <c r="M3" s="64" t="s">
        <v>128</v>
      </c>
      <c r="N3" s="63" t="s">
        <v>131</v>
      </c>
      <c r="O3" s="64" t="s">
        <v>130</v>
      </c>
      <c r="P3" s="63" t="s">
        <v>133</v>
      </c>
      <c r="Q3" s="64" t="s">
        <v>132</v>
      </c>
      <c r="R3" s="63" t="s">
        <v>121</v>
      </c>
      <c r="S3" s="64" t="s">
        <v>122</v>
      </c>
      <c r="T3" s="63" t="s">
        <v>120</v>
      </c>
      <c r="U3" s="64" t="s">
        <v>119</v>
      </c>
      <c r="V3" s="68" t="s">
        <v>151</v>
      </c>
      <c r="W3"/>
    </row>
    <row r="4" spans="1:23" x14ac:dyDescent="0.25">
      <c r="A4" s="57" t="s">
        <v>182</v>
      </c>
      <c r="B4" s="59">
        <v>2</v>
      </c>
      <c r="C4" s="59">
        <v>13.866666666666667</v>
      </c>
      <c r="D4" s="59">
        <v>1.6666666666666667</v>
      </c>
      <c r="E4" s="59">
        <v>19.600000000000001</v>
      </c>
      <c r="F4" s="59">
        <v>0</v>
      </c>
      <c r="G4" s="59">
        <v>1.4</v>
      </c>
      <c r="H4" s="59">
        <v>0.93333333333333335</v>
      </c>
      <c r="I4" s="59">
        <v>2.9333333333333331</v>
      </c>
      <c r="J4" s="59">
        <v>0.93333333333333335</v>
      </c>
      <c r="K4" s="59">
        <v>0.73333333333333328</v>
      </c>
      <c r="L4" s="59">
        <v>6.6666666666666666E-2</v>
      </c>
      <c r="M4" s="59">
        <v>21.133333333333333</v>
      </c>
      <c r="N4" s="59">
        <v>1.2</v>
      </c>
      <c r="O4" s="59">
        <v>3.9333333333333331</v>
      </c>
      <c r="P4" s="59">
        <v>2.5333333333333332</v>
      </c>
      <c r="Q4" s="59">
        <v>8.6666666666666661</v>
      </c>
      <c r="R4" s="59">
        <v>2.5333333333333332</v>
      </c>
      <c r="S4" s="59">
        <v>1.8</v>
      </c>
      <c r="T4" s="59">
        <v>2.5333333333333332</v>
      </c>
      <c r="U4" s="59">
        <v>2.4666666666666668</v>
      </c>
      <c r="V4" s="59">
        <v>88.933333333333337</v>
      </c>
      <c r="W4"/>
    </row>
    <row r="5" spans="1:23" x14ac:dyDescent="0.25">
      <c r="A5" s="58" t="s">
        <v>1</v>
      </c>
      <c r="B5" s="59">
        <v>2</v>
      </c>
      <c r="C5" s="59">
        <v>14</v>
      </c>
      <c r="D5" s="59">
        <v>1</v>
      </c>
      <c r="E5" s="59">
        <v>18</v>
      </c>
      <c r="F5" s="59">
        <v>0</v>
      </c>
      <c r="G5" s="59">
        <v>1</v>
      </c>
      <c r="H5" s="59">
        <v>0</v>
      </c>
      <c r="I5" s="59">
        <v>3</v>
      </c>
      <c r="J5" s="59">
        <v>1</v>
      </c>
      <c r="K5" s="59">
        <v>1</v>
      </c>
      <c r="L5" s="59">
        <v>1</v>
      </c>
      <c r="M5" s="59">
        <v>17</v>
      </c>
      <c r="N5" s="59">
        <v>1</v>
      </c>
      <c r="O5" s="59">
        <v>4</v>
      </c>
      <c r="P5" s="59">
        <v>3</v>
      </c>
      <c r="Q5" s="59">
        <v>9</v>
      </c>
      <c r="R5" s="59">
        <v>3</v>
      </c>
      <c r="S5" s="59">
        <v>2</v>
      </c>
      <c r="T5" s="59">
        <v>5</v>
      </c>
      <c r="U5" s="59">
        <v>5</v>
      </c>
      <c r="V5" s="59">
        <v>89</v>
      </c>
      <c r="W5"/>
    </row>
    <row r="6" spans="1:23" x14ac:dyDescent="0.25">
      <c r="A6" s="58" t="s">
        <v>2</v>
      </c>
      <c r="B6" s="59">
        <v>1</v>
      </c>
      <c r="C6" s="59">
        <v>9</v>
      </c>
      <c r="D6" s="59">
        <v>1</v>
      </c>
      <c r="E6" s="59">
        <v>22</v>
      </c>
      <c r="F6" s="59">
        <v>0</v>
      </c>
      <c r="G6" s="59">
        <v>1</v>
      </c>
      <c r="H6" s="59">
        <v>1</v>
      </c>
      <c r="I6" s="59">
        <v>4</v>
      </c>
      <c r="J6" s="59">
        <v>0</v>
      </c>
      <c r="K6" s="59">
        <v>1</v>
      </c>
      <c r="L6" s="59">
        <v>0</v>
      </c>
      <c r="M6" s="59">
        <v>25</v>
      </c>
      <c r="N6" s="59">
        <v>1</v>
      </c>
      <c r="O6" s="59">
        <v>5</v>
      </c>
      <c r="P6" s="59">
        <v>4</v>
      </c>
      <c r="Q6" s="59">
        <v>8</v>
      </c>
      <c r="R6" s="59">
        <v>2</v>
      </c>
      <c r="S6" s="59">
        <v>1</v>
      </c>
      <c r="T6" s="59">
        <v>4</v>
      </c>
      <c r="U6" s="59">
        <v>1</v>
      </c>
      <c r="V6" s="59">
        <v>90</v>
      </c>
      <c r="W6"/>
    </row>
    <row r="7" spans="1:23" x14ac:dyDescent="0.25">
      <c r="A7" s="58" t="s">
        <v>27</v>
      </c>
      <c r="B7" s="59">
        <v>2</v>
      </c>
      <c r="C7" s="59">
        <v>15</v>
      </c>
      <c r="D7" s="59">
        <v>3</v>
      </c>
      <c r="E7" s="59">
        <v>25</v>
      </c>
      <c r="F7" s="59">
        <v>0</v>
      </c>
      <c r="G7" s="59">
        <v>2</v>
      </c>
      <c r="H7" s="59">
        <v>2</v>
      </c>
      <c r="I7" s="59">
        <v>5</v>
      </c>
      <c r="J7" s="59">
        <v>1</v>
      </c>
      <c r="K7" s="59">
        <v>2</v>
      </c>
      <c r="L7" s="59">
        <v>0</v>
      </c>
      <c r="M7" s="59">
        <v>15</v>
      </c>
      <c r="N7" s="59">
        <v>2</v>
      </c>
      <c r="O7" s="59">
        <v>6</v>
      </c>
      <c r="P7" s="59">
        <v>3</v>
      </c>
      <c r="Q7" s="59">
        <v>7</v>
      </c>
      <c r="R7" s="59">
        <v>3</v>
      </c>
      <c r="S7" s="59">
        <v>2</v>
      </c>
      <c r="T7" s="59">
        <v>3</v>
      </c>
      <c r="U7" s="59">
        <v>2</v>
      </c>
      <c r="V7" s="59">
        <v>98</v>
      </c>
      <c r="W7"/>
    </row>
    <row r="8" spans="1:23" x14ac:dyDescent="0.25">
      <c r="A8" s="58" t="s">
        <v>28</v>
      </c>
      <c r="B8" s="59">
        <v>4</v>
      </c>
      <c r="C8" s="59">
        <v>13</v>
      </c>
      <c r="D8" s="59">
        <v>2</v>
      </c>
      <c r="E8" s="59">
        <v>17</v>
      </c>
      <c r="F8" s="59">
        <v>0</v>
      </c>
      <c r="G8" s="59">
        <v>1</v>
      </c>
      <c r="H8" s="59">
        <v>0</v>
      </c>
      <c r="I8" s="59">
        <v>2</v>
      </c>
      <c r="J8" s="59">
        <v>1</v>
      </c>
      <c r="K8" s="59">
        <v>1</v>
      </c>
      <c r="L8" s="59">
        <v>0</v>
      </c>
      <c r="M8" s="59">
        <v>28</v>
      </c>
      <c r="N8" s="59">
        <v>1</v>
      </c>
      <c r="O8" s="59">
        <v>3</v>
      </c>
      <c r="P8" s="59">
        <v>2</v>
      </c>
      <c r="Q8" s="59">
        <v>10</v>
      </c>
      <c r="R8" s="59">
        <v>1</v>
      </c>
      <c r="S8" s="59">
        <v>1</v>
      </c>
      <c r="T8" s="59">
        <v>2</v>
      </c>
      <c r="U8" s="59">
        <v>3</v>
      </c>
      <c r="V8" s="59">
        <v>88</v>
      </c>
      <c r="W8"/>
    </row>
    <row r="9" spans="1:23" x14ac:dyDescent="0.25">
      <c r="A9" s="58" t="s">
        <v>29</v>
      </c>
      <c r="B9" s="59">
        <v>2</v>
      </c>
      <c r="C9" s="59">
        <v>16</v>
      </c>
      <c r="D9" s="59">
        <v>1</v>
      </c>
      <c r="E9" s="59">
        <v>16</v>
      </c>
      <c r="F9" s="59">
        <v>0</v>
      </c>
      <c r="G9" s="59">
        <v>1</v>
      </c>
      <c r="H9" s="59">
        <v>0</v>
      </c>
      <c r="I9" s="59">
        <v>3</v>
      </c>
      <c r="J9" s="59">
        <v>2</v>
      </c>
      <c r="K9" s="59">
        <v>0</v>
      </c>
      <c r="L9" s="59">
        <v>0</v>
      </c>
      <c r="M9" s="59">
        <v>18</v>
      </c>
      <c r="N9" s="59">
        <v>3</v>
      </c>
      <c r="O9" s="59">
        <v>2</v>
      </c>
      <c r="P9" s="59">
        <v>3</v>
      </c>
      <c r="Q9" s="59">
        <v>11</v>
      </c>
      <c r="R9" s="59">
        <v>4</v>
      </c>
      <c r="S9" s="59">
        <v>1</v>
      </c>
      <c r="T9" s="59">
        <v>1</v>
      </c>
      <c r="U9" s="59">
        <v>4</v>
      </c>
      <c r="V9" s="59">
        <v>86</v>
      </c>
      <c r="W9"/>
    </row>
    <row r="10" spans="1:23" x14ac:dyDescent="0.25">
      <c r="A10" s="58" t="s">
        <v>140</v>
      </c>
      <c r="B10" s="59">
        <v>4</v>
      </c>
      <c r="C10" s="59">
        <v>10</v>
      </c>
      <c r="D10" s="59">
        <v>2</v>
      </c>
      <c r="E10" s="59">
        <v>23</v>
      </c>
      <c r="F10" s="59">
        <v>0</v>
      </c>
      <c r="G10" s="59">
        <v>2</v>
      </c>
      <c r="H10" s="59">
        <v>3</v>
      </c>
      <c r="I10" s="59">
        <v>1</v>
      </c>
      <c r="J10" s="59">
        <v>0</v>
      </c>
      <c r="K10" s="59">
        <v>0</v>
      </c>
      <c r="L10" s="59">
        <v>0</v>
      </c>
      <c r="M10" s="59">
        <v>25</v>
      </c>
      <c r="N10" s="59">
        <v>1</v>
      </c>
      <c r="O10" s="59">
        <v>4</v>
      </c>
      <c r="P10" s="59">
        <v>2</v>
      </c>
      <c r="Q10" s="59">
        <v>7</v>
      </c>
      <c r="R10" s="59">
        <v>2</v>
      </c>
      <c r="S10" s="59">
        <v>2</v>
      </c>
      <c r="T10" s="59">
        <v>3</v>
      </c>
      <c r="U10" s="59">
        <v>3</v>
      </c>
      <c r="V10" s="59">
        <v>90</v>
      </c>
      <c r="W10"/>
    </row>
    <row r="11" spans="1:23" x14ac:dyDescent="0.25">
      <c r="A11" s="58" t="s">
        <v>141</v>
      </c>
      <c r="B11" s="59">
        <v>2</v>
      </c>
      <c r="C11" s="59">
        <v>13</v>
      </c>
      <c r="D11" s="59">
        <v>3</v>
      </c>
      <c r="E11" s="59">
        <v>21</v>
      </c>
      <c r="F11" s="59">
        <v>0</v>
      </c>
      <c r="G11" s="59">
        <v>1</v>
      </c>
      <c r="H11" s="59">
        <v>0</v>
      </c>
      <c r="I11" s="59">
        <v>3</v>
      </c>
      <c r="J11" s="59">
        <v>3</v>
      </c>
      <c r="K11" s="59">
        <v>2</v>
      </c>
      <c r="L11" s="59">
        <v>0</v>
      </c>
      <c r="M11" s="59">
        <v>20</v>
      </c>
      <c r="N11" s="59">
        <v>2</v>
      </c>
      <c r="O11" s="59">
        <v>3</v>
      </c>
      <c r="P11" s="59">
        <v>3</v>
      </c>
      <c r="Q11" s="59">
        <v>8</v>
      </c>
      <c r="R11" s="59">
        <v>1</v>
      </c>
      <c r="S11" s="59">
        <v>1</v>
      </c>
      <c r="T11" s="59">
        <v>2</v>
      </c>
      <c r="U11" s="59">
        <v>2</v>
      </c>
      <c r="V11" s="59">
        <v>88</v>
      </c>
      <c r="W11"/>
    </row>
    <row r="12" spans="1:23" x14ac:dyDescent="0.25">
      <c r="A12" s="58" t="s">
        <v>142</v>
      </c>
      <c r="B12" s="59">
        <v>1</v>
      </c>
      <c r="C12" s="59">
        <v>16</v>
      </c>
      <c r="D12" s="59">
        <v>1</v>
      </c>
      <c r="E12" s="59">
        <v>20</v>
      </c>
      <c r="F12" s="59">
        <v>0</v>
      </c>
      <c r="G12" s="59">
        <v>2</v>
      </c>
      <c r="H12" s="59">
        <v>2</v>
      </c>
      <c r="I12" s="59">
        <v>4</v>
      </c>
      <c r="J12" s="59">
        <v>1</v>
      </c>
      <c r="K12" s="59">
        <v>0</v>
      </c>
      <c r="L12" s="59">
        <v>0</v>
      </c>
      <c r="M12" s="59">
        <v>22</v>
      </c>
      <c r="N12" s="59">
        <v>1</v>
      </c>
      <c r="O12" s="59">
        <v>5</v>
      </c>
      <c r="P12" s="59">
        <v>1</v>
      </c>
      <c r="Q12" s="59">
        <v>12</v>
      </c>
      <c r="R12" s="59">
        <v>3</v>
      </c>
      <c r="S12" s="59">
        <v>1</v>
      </c>
      <c r="T12" s="59">
        <v>4</v>
      </c>
      <c r="U12" s="59">
        <v>2</v>
      </c>
      <c r="V12" s="59">
        <v>97</v>
      </c>
      <c r="W12"/>
    </row>
    <row r="13" spans="1:23" x14ac:dyDescent="0.25">
      <c r="A13" s="58" t="s">
        <v>143</v>
      </c>
      <c r="B13" s="59">
        <v>3</v>
      </c>
      <c r="C13" s="59">
        <v>13</v>
      </c>
      <c r="D13" s="59">
        <v>2</v>
      </c>
      <c r="E13" s="59">
        <v>19</v>
      </c>
      <c r="F13" s="59">
        <v>0</v>
      </c>
      <c r="G13" s="59">
        <v>1</v>
      </c>
      <c r="H13" s="59">
        <v>0</v>
      </c>
      <c r="I13" s="59">
        <v>2</v>
      </c>
      <c r="J13" s="59">
        <v>0</v>
      </c>
      <c r="K13" s="59">
        <v>0</v>
      </c>
      <c r="L13" s="59">
        <v>0</v>
      </c>
      <c r="M13" s="59">
        <v>21</v>
      </c>
      <c r="N13" s="59">
        <v>0</v>
      </c>
      <c r="O13" s="59">
        <v>3</v>
      </c>
      <c r="P13" s="59">
        <v>2</v>
      </c>
      <c r="Q13" s="59">
        <v>9</v>
      </c>
      <c r="R13" s="59">
        <v>2</v>
      </c>
      <c r="S13" s="59">
        <v>1</v>
      </c>
      <c r="T13" s="59">
        <v>2</v>
      </c>
      <c r="U13" s="59">
        <v>3</v>
      </c>
      <c r="V13" s="59">
        <v>80</v>
      </c>
      <c r="W13"/>
    </row>
    <row r="14" spans="1:23" x14ac:dyDescent="0.25">
      <c r="A14" s="58" t="s">
        <v>144</v>
      </c>
      <c r="B14" s="59">
        <v>2</v>
      </c>
      <c r="C14" s="59">
        <v>14</v>
      </c>
      <c r="D14" s="59">
        <v>0</v>
      </c>
      <c r="E14" s="59">
        <v>18</v>
      </c>
      <c r="F14" s="59">
        <v>0</v>
      </c>
      <c r="G14" s="59">
        <v>2</v>
      </c>
      <c r="H14" s="59">
        <v>2</v>
      </c>
      <c r="I14" s="59">
        <v>3</v>
      </c>
      <c r="J14" s="59">
        <v>1</v>
      </c>
      <c r="K14" s="59">
        <v>0</v>
      </c>
      <c r="L14" s="59">
        <v>0</v>
      </c>
      <c r="M14" s="59">
        <v>25</v>
      </c>
      <c r="N14" s="59">
        <v>0</v>
      </c>
      <c r="O14" s="59">
        <v>2</v>
      </c>
      <c r="P14" s="59">
        <v>4</v>
      </c>
      <c r="Q14" s="59">
        <v>6</v>
      </c>
      <c r="R14" s="59">
        <v>3</v>
      </c>
      <c r="S14" s="59">
        <v>3</v>
      </c>
      <c r="T14" s="59">
        <v>3</v>
      </c>
      <c r="U14" s="59">
        <v>1</v>
      </c>
      <c r="V14" s="59">
        <v>87</v>
      </c>
      <c r="W14"/>
    </row>
    <row r="15" spans="1:23" x14ac:dyDescent="0.25">
      <c r="A15" s="58" t="s">
        <v>145</v>
      </c>
      <c r="B15" s="59">
        <v>3</v>
      </c>
      <c r="C15" s="59">
        <v>16</v>
      </c>
      <c r="D15" s="59">
        <v>1</v>
      </c>
      <c r="E15" s="59">
        <v>17</v>
      </c>
      <c r="F15" s="59">
        <v>0</v>
      </c>
      <c r="G15" s="59">
        <v>1</v>
      </c>
      <c r="H15" s="59">
        <v>0</v>
      </c>
      <c r="I15" s="59">
        <v>4</v>
      </c>
      <c r="J15" s="59">
        <v>0</v>
      </c>
      <c r="K15" s="59">
        <v>0</v>
      </c>
      <c r="L15" s="59">
        <v>0</v>
      </c>
      <c r="M15" s="59">
        <v>24</v>
      </c>
      <c r="N15" s="59">
        <v>1</v>
      </c>
      <c r="O15" s="59">
        <v>4</v>
      </c>
      <c r="P15" s="59">
        <v>1</v>
      </c>
      <c r="Q15" s="59">
        <v>7</v>
      </c>
      <c r="R15" s="59">
        <v>2</v>
      </c>
      <c r="S15" s="59">
        <v>2</v>
      </c>
      <c r="T15" s="59">
        <v>2</v>
      </c>
      <c r="U15" s="59">
        <v>4</v>
      </c>
      <c r="V15" s="59">
        <v>86</v>
      </c>
      <c r="W15"/>
    </row>
    <row r="16" spans="1:23" x14ac:dyDescent="0.25">
      <c r="A16" s="58" t="s">
        <v>146</v>
      </c>
      <c r="B16" s="59">
        <v>1</v>
      </c>
      <c r="C16" s="59">
        <v>12</v>
      </c>
      <c r="D16" s="59">
        <v>2</v>
      </c>
      <c r="E16" s="59">
        <v>20</v>
      </c>
      <c r="F16" s="59">
        <v>0</v>
      </c>
      <c r="G16" s="59">
        <v>2</v>
      </c>
      <c r="H16" s="59">
        <v>2</v>
      </c>
      <c r="I16" s="59">
        <v>2</v>
      </c>
      <c r="J16" s="59">
        <v>1</v>
      </c>
      <c r="K16" s="59">
        <v>2</v>
      </c>
      <c r="L16" s="59">
        <v>0</v>
      </c>
      <c r="M16" s="59">
        <v>19</v>
      </c>
      <c r="N16" s="59">
        <v>2</v>
      </c>
      <c r="O16" s="59">
        <v>6</v>
      </c>
      <c r="P16" s="59">
        <v>3</v>
      </c>
      <c r="Q16" s="59">
        <v>8</v>
      </c>
      <c r="R16" s="59">
        <v>3</v>
      </c>
      <c r="S16" s="59">
        <v>4</v>
      </c>
      <c r="T16" s="59">
        <v>1</v>
      </c>
      <c r="U16" s="59">
        <v>2</v>
      </c>
      <c r="V16" s="59">
        <v>91</v>
      </c>
      <c r="W16"/>
    </row>
    <row r="17" spans="1:23" x14ac:dyDescent="0.25">
      <c r="A17" s="58" t="s">
        <v>147</v>
      </c>
      <c r="B17" s="59">
        <v>0</v>
      </c>
      <c r="C17" s="59">
        <v>15</v>
      </c>
      <c r="D17" s="59">
        <v>3</v>
      </c>
      <c r="E17" s="59">
        <v>21</v>
      </c>
      <c r="F17" s="59">
        <v>0</v>
      </c>
      <c r="G17" s="59">
        <v>1</v>
      </c>
      <c r="H17" s="59">
        <v>0</v>
      </c>
      <c r="I17" s="59">
        <v>4</v>
      </c>
      <c r="J17" s="59">
        <v>2</v>
      </c>
      <c r="K17" s="59">
        <v>1</v>
      </c>
      <c r="L17" s="59">
        <v>0</v>
      </c>
      <c r="M17" s="59">
        <v>17</v>
      </c>
      <c r="N17" s="59">
        <v>0</v>
      </c>
      <c r="O17" s="59">
        <v>3</v>
      </c>
      <c r="P17" s="59">
        <v>2</v>
      </c>
      <c r="Q17" s="59">
        <v>9</v>
      </c>
      <c r="R17" s="59">
        <v>2</v>
      </c>
      <c r="S17" s="59">
        <v>3</v>
      </c>
      <c r="T17" s="59">
        <v>3</v>
      </c>
      <c r="U17" s="59">
        <v>3</v>
      </c>
      <c r="V17" s="59">
        <v>89</v>
      </c>
      <c r="W17"/>
    </row>
    <row r="18" spans="1:23" x14ac:dyDescent="0.25">
      <c r="A18" s="58" t="s">
        <v>148</v>
      </c>
      <c r="B18" s="59">
        <v>2</v>
      </c>
      <c r="C18" s="59">
        <v>17</v>
      </c>
      <c r="D18" s="59">
        <v>2</v>
      </c>
      <c r="E18" s="59">
        <v>19</v>
      </c>
      <c r="F18" s="59">
        <v>0</v>
      </c>
      <c r="G18" s="59">
        <v>1</v>
      </c>
      <c r="H18" s="59">
        <v>2</v>
      </c>
      <c r="I18" s="59">
        <v>2</v>
      </c>
      <c r="J18" s="59">
        <v>0</v>
      </c>
      <c r="K18" s="59">
        <v>0</v>
      </c>
      <c r="L18" s="59">
        <v>0</v>
      </c>
      <c r="M18" s="59">
        <v>20</v>
      </c>
      <c r="N18" s="59">
        <v>2</v>
      </c>
      <c r="O18" s="59">
        <v>4</v>
      </c>
      <c r="P18" s="59">
        <v>3</v>
      </c>
      <c r="Q18" s="59">
        <v>9</v>
      </c>
      <c r="R18" s="59">
        <v>3</v>
      </c>
      <c r="S18" s="59">
        <v>2</v>
      </c>
      <c r="T18" s="59">
        <v>2</v>
      </c>
      <c r="U18" s="59">
        <v>1</v>
      </c>
      <c r="V18" s="59">
        <v>89</v>
      </c>
      <c r="W18"/>
    </row>
    <row r="19" spans="1:23" x14ac:dyDescent="0.25">
      <c r="A19" s="58" t="s">
        <v>149</v>
      </c>
      <c r="B19" s="59">
        <v>1</v>
      </c>
      <c r="C19" s="59">
        <v>15</v>
      </c>
      <c r="D19" s="59">
        <v>1</v>
      </c>
      <c r="E19" s="59">
        <v>18</v>
      </c>
      <c r="F19" s="59">
        <v>0</v>
      </c>
      <c r="G19" s="59">
        <v>2</v>
      </c>
      <c r="H19" s="59">
        <v>0</v>
      </c>
      <c r="I19" s="59">
        <v>2</v>
      </c>
      <c r="J19" s="59">
        <v>1</v>
      </c>
      <c r="K19" s="59">
        <v>1</v>
      </c>
      <c r="L19" s="59">
        <v>0</v>
      </c>
      <c r="M19" s="59">
        <v>21</v>
      </c>
      <c r="N19" s="59">
        <v>1</v>
      </c>
      <c r="O19" s="59">
        <v>5</v>
      </c>
      <c r="P19" s="59">
        <v>2</v>
      </c>
      <c r="Q19" s="59">
        <v>10</v>
      </c>
      <c r="R19" s="59">
        <v>4</v>
      </c>
      <c r="S19" s="59">
        <v>1</v>
      </c>
      <c r="T19" s="59">
        <v>1</v>
      </c>
      <c r="U19" s="59">
        <v>1</v>
      </c>
      <c r="V19" s="59">
        <v>86</v>
      </c>
      <c r="W19"/>
    </row>
    <row r="20" spans="1:23" x14ac:dyDescent="0.25">
      <c r="A20" s="57" t="s">
        <v>183</v>
      </c>
      <c r="B20" s="59">
        <v>1.9333333333333333</v>
      </c>
      <c r="C20" s="59">
        <v>5.666666666666667</v>
      </c>
      <c r="D20" s="59">
        <v>1.6</v>
      </c>
      <c r="E20" s="59">
        <v>10.4</v>
      </c>
      <c r="F20" s="59">
        <v>0.33333333333333331</v>
      </c>
      <c r="G20" s="59">
        <v>1.2666666666666666</v>
      </c>
      <c r="H20" s="59">
        <v>0.53333333333333333</v>
      </c>
      <c r="I20" s="59">
        <v>3.1333333333333333</v>
      </c>
      <c r="J20" s="59">
        <v>1.2</v>
      </c>
      <c r="K20" s="59">
        <v>1.4</v>
      </c>
      <c r="L20" s="59">
        <v>0.6</v>
      </c>
      <c r="M20" s="59">
        <v>8.9333333333333336</v>
      </c>
      <c r="N20" s="59">
        <v>0.8</v>
      </c>
      <c r="O20" s="59">
        <v>4.5333333333333332</v>
      </c>
      <c r="P20" s="59">
        <v>2.4666666666666668</v>
      </c>
      <c r="Q20" s="59">
        <v>8.6666666666666661</v>
      </c>
      <c r="R20" s="59">
        <v>2.8</v>
      </c>
      <c r="S20" s="59">
        <v>2.9333333333333331</v>
      </c>
      <c r="T20" s="59">
        <v>5</v>
      </c>
      <c r="U20" s="59">
        <v>4.9333333333333336</v>
      </c>
      <c r="V20" s="59">
        <v>67.2</v>
      </c>
      <c r="W20"/>
    </row>
    <row r="21" spans="1:23" x14ac:dyDescent="0.25">
      <c r="A21" s="58" t="s">
        <v>1</v>
      </c>
      <c r="B21" s="59">
        <v>2</v>
      </c>
      <c r="C21" s="59">
        <v>6</v>
      </c>
      <c r="D21" s="59">
        <v>1</v>
      </c>
      <c r="E21" s="59">
        <v>8</v>
      </c>
      <c r="F21" s="59">
        <v>0</v>
      </c>
      <c r="G21" s="59">
        <v>1</v>
      </c>
      <c r="H21" s="59">
        <v>0</v>
      </c>
      <c r="I21" s="59">
        <v>3</v>
      </c>
      <c r="J21" s="59">
        <v>1</v>
      </c>
      <c r="K21" s="59">
        <v>1</v>
      </c>
      <c r="L21" s="59">
        <v>1</v>
      </c>
      <c r="M21" s="59">
        <v>9</v>
      </c>
      <c r="N21" s="59">
        <v>1</v>
      </c>
      <c r="O21" s="59">
        <v>4</v>
      </c>
      <c r="P21" s="59">
        <v>3</v>
      </c>
      <c r="Q21" s="59">
        <v>8</v>
      </c>
      <c r="R21" s="59">
        <v>3</v>
      </c>
      <c r="S21" s="59">
        <v>2</v>
      </c>
      <c r="T21" s="59">
        <v>5</v>
      </c>
      <c r="U21" s="59">
        <v>5</v>
      </c>
      <c r="V21" s="59">
        <v>62</v>
      </c>
      <c r="W21"/>
    </row>
    <row r="22" spans="1:23" x14ac:dyDescent="0.25">
      <c r="A22" s="58" t="s">
        <v>2</v>
      </c>
      <c r="B22" s="59">
        <v>2</v>
      </c>
      <c r="C22" s="59">
        <v>5</v>
      </c>
      <c r="D22" s="59">
        <v>2</v>
      </c>
      <c r="E22" s="59">
        <v>10</v>
      </c>
      <c r="F22" s="59">
        <v>0</v>
      </c>
      <c r="G22" s="59">
        <v>2</v>
      </c>
      <c r="H22" s="59">
        <v>0</v>
      </c>
      <c r="I22" s="59">
        <v>3</v>
      </c>
      <c r="J22" s="59">
        <v>1</v>
      </c>
      <c r="K22" s="59">
        <v>1</v>
      </c>
      <c r="L22" s="59">
        <v>0</v>
      </c>
      <c r="M22" s="59">
        <v>8</v>
      </c>
      <c r="N22" s="59">
        <v>0</v>
      </c>
      <c r="O22" s="59">
        <v>5</v>
      </c>
      <c r="P22" s="59">
        <v>2</v>
      </c>
      <c r="Q22" s="59">
        <v>9</v>
      </c>
      <c r="R22" s="59">
        <v>2</v>
      </c>
      <c r="S22" s="59">
        <v>1</v>
      </c>
      <c r="T22" s="59">
        <v>4</v>
      </c>
      <c r="U22" s="59">
        <v>6</v>
      </c>
      <c r="V22" s="59">
        <v>61</v>
      </c>
      <c r="W22"/>
    </row>
    <row r="23" spans="1:23" x14ac:dyDescent="0.25">
      <c r="A23" s="58" t="s">
        <v>27</v>
      </c>
      <c r="B23" s="59">
        <v>3</v>
      </c>
      <c r="C23" s="59">
        <v>4</v>
      </c>
      <c r="D23" s="59">
        <v>1</v>
      </c>
      <c r="E23" s="59">
        <v>11</v>
      </c>
      <c r="F23" s="59">
        <v>0</v>
      </c>
      <c r="G23" s="59">
        <v>1</v>
      </c>
      <c r="H23" s="59">
        <v>1</v>
      </c>
      <c r="I23" s="59">
        <v>2</v>
      </c>
      <c r="J23" s="59">
        <v>2</v>
      </c>
      <c r="K23" s="59">
        <v>1</v>
      </c>
      <c r="L23" s="59">
        <v>0</v>
      </c>
      <c r="M23" s="59">
        <v>10</v>
      </c>
      <c r="N23" s="59">
        <v>0</v>
      </c>
      <c r="O23" s="59">
        <v>6</v>
      </c>
      <c r="P23" s="59">
        <v>3</v>
      </c>
      <c r="Q23" s="59">
        <v>10</v>
      </c>
      <c r="R23" s="59">
        <v>4</v>
      </c>
      <c r="S23" s="59">
        <v>2</v>
      </c>
      <c r="T23" s="59">
        <v>5</v>
      </c>
      <c r="U23" s="59">
        <v>4</v>
      </c>
      <c r="V23" s="59">
        <v>67</v>
      </c>
      <c r="W23"/>
    </row>
    <row r="24" spans="1:23" x14ac:dyDescent="0.25">
      <c r="A24" s="58" t="s">
        <v>28</v>
      </c>
      <c r="B24" s="59">
        <v>2</v>
      </c>
      <c r="C24" s="59">
        <v>6</v>
      </c>
      <c r="D24" s="59">
        <v>2</v>
      </c>
      <c r="E24" s="59">
        <v>11</v>
      </c>
      <c r="F24" s="59">
        <v>1</v>
      </c>
      <c r="G24" s="59">
        <v>1</v>
      </c>
      <c r="H24" s="59">
        <v>0</v>
      </c>
      <c r="I24" s="59">
        <v>4</v>
      </c>
      <c r="J24" s="59">
        <v>1</v>
      </c>
      <c r="K24" s="59">
        <v>1</v>
      </c>
      <c r="L24" s="59">
        <v>2</v>
      </c>
      <c r="M24" s="59">
        <v>11</v>
      </c>
      <c r="N24" s="59">
        <v>1</v>
      </c>
      <c r="O24" s="59">
        <v>3</v>
      </c>
      <c r="P24" s="59">
        <v>1</v>
      </c>
      <c r="Q24" s="59">
        <v>11</v>
      </c>
      <c r="R24" s="59">
        <v>2</v>
      </c>
      <c r="S24" s="59">
        <v>3</v>
      </c>
      <c r="T24" s="59">
        <v>5</v>
      </c>
      <c r="U24" s="59">
        <v>3</v>
      </c>
      <c r="V24" s="59">
        <v>69</v>
      </c>
      <c r="W24"/>
    </row>
    <row r="25" spans="1:23" x14ac:dyDescent="0.25">
      <c r="A25" s="58" t="s">
        <v>29</v>
      </c>
      <c r="B25" s="59">
        <v>1</v>
      </c>
      <c r="C25" s="59">
        <v>7</v>
      </c>
      <c r="D25" s="59">
        <v>2</v>
      </c>
      <c r="E25" s="59">
        <v>9</v>
      </c>
      <c r="F25" s="59">
        <v>0</v>
      </c>
      <c r="G25" s="59">
        <v>2</v>
      </c>
      <c r="H25" s="59">
        <v>1</v>
      </c>
      <c r="I25" s="59">
        <v>3</v>
      </c>
      <c r="J25" s="59">
        <v>2</v>
      </c>
      <c r="K25" s="59">
        <v>2</v>
      </c>
      <c r="L25" s="59">
        <v>0</v>
      </c>
      <c r="M25" s="59">
        <v>12</v>
      </c>
      <c r="N25" s="59">
        <v>1</v>
      </c>
      <c r="O25" s="59">
        <v>4</v>
      </c>
      <c r="P25" s="59">
        <v>2</v>
      </c>
      <c r="Q25" s="59">
        <v>12</v>
      </c>
      <c r="R25" s="59">
        <v>3</v>
      </c>
      <c r="S25" s="59">
        <v>2</v>
      </c>
      <c r="T25" s="59">
        <v>6</v>
      </c>
      <c r="U25" s="59">
        <v>5</v>
      </c>
      <c r="V25" s="59">
        <v>75</v>
      </c>
      <c r="W25"/>
    </row>
    <row r="26" spans="1:23" x14ac:dyDescent="0.25">
      <c r="A26" s="58" t="s">
        <v>140</v>
      </c>
      <c r="B26" s="59">
        <v>2</v>
      </c>
      <c r="C26" s="59">
        <v>8</v>
      </c>
      <c r="D26" s="59">
        <v>2</v>
      </c>
      <c r="E26" s="59">
        <v>10</v>
      </c>
      <c r="F26" s="59">
        <v>1</v>
      </c>
      <c r="G26" s="59">
        <v>1</v>
      </c>
      <c r="H26" s="59">
        <v>0</v>
      </c>
      <c r="I26" s="59">
        <v>2</v>
      </c>
      <c r="J26" s="59">
        <v>1</v>
      </c>
      <c r="K26" s="59">
        <v>1</v>
      </c>
      <c r="L26" s="59">
        <v>1</v>
      </c>
      <c r="M26" s="59">
        <v>10</v>
      </c>
      <c r="N26" s="59">
        <v>1</v>
      </c>
      <c r="O26" s="59">
        <v>5</v>
      </c>
      <c r="P26" s="59">
        <v>3</v>
      </c>
      <c r="Q26" s="59">
        <v>8</v>
      </c>
      <c r="R26" s="59">
        <v>2</v>
      </c>
      <c r="S26" s="59">
        <v>4</v>
      </c>
      <c r="T26" s="59">
        <v>4</v>
      </c>
      <c r="U26" s="59">
        <v>4</v>
      </c>
      <c r="V26" s="59">
        <v>68</v>
      </c>
      <c r="W26"/>
    </row>
    <row r="27" spans="1:23" x14ac:dyDescent="0.25">
      <c r="A27" s="58" t="s">
        <v>141</v>
      </c>
      <c r="B27" s="59">
        <v>1</v>
      </c>
      <c r="C27" s="59">
        <v>4</v>
      </c>
      <c r="D27" s="59">
        <v>1</v>
      </c>
      <c r="E27" s="59">
        <v>9</v>
      </c>
      <c r="F27" s="59">
        <v>0</v>
      </c>
      <c r="G27" s="59">
        <v>2</v>
      </c>
      <c r="H27" s="59">
        <v>0</v>
      </c>
      <c r="I27" s="59">
        <v>4</v>
      </c>
      <c r="J27" s="59">
        <v>1</v>
      </c>
      <c r="K27" s="59">
        <v>2</v>
      </c>
      <c r="L27" s="59">
        <v>0</v>
      </c>
      <c r="M27" s="59">
        <v>7</v>
      </c>
      <c r="N27" s="59">
        <v>1</v>
      </c>
      <c r="O27" s="59">
        <v>4</v>
      </c>
      <c r="P27" s="59">
        <v>4</v>
      </c>
      <c r="Q27" s="59">
        <v>7</v>
      </c>
      <c r="R27" s="59">
        <v>3</v>
      </c>
      <c r="S27" s="59">
        <v>3</v>
      </c>
      <c r="T27" s="59">
        <v>6</v>
      </c>
      <c r="U27" s="59">
        <v>5</v>
      </c>
      <c r="V27" s="59">
        <v>63</v>
      </c>
      <c r="W27"/>
    </row>
    <row r="28" spans="1:23" x14ac:dyDescent="0.25">
      <c r="A28" s="58" t="s">
        <v>142</v>
      </c>
      <c r="B28" s="59">
        <v>2</v>
      </c>
      <c r="C28" s="59">
        <v>5</v>
      </c>
      <c r="D28" s="59">
        <v>2</v>
      </c>
      <c r="E28" s="59">
        <v>12</v>
      </c>
      <c r="F28" s="59">
        <v>1</v>
      </c>
      <c r="G28" s="59">
        <v>1</v>
      </c>
      <c r="H28" s="59">
        <v>1</v>
      </c>
      <c r="I28" s="59">
        <v>3</v>
      </c>
      <c r="J28" s="59">
        <v>1</v>
      </c>
      <c r="K28" s="59">
        <v>1</v>
      </c>
      <c r="L28" s="59">
        <v>0</v>
      </c>
      <c r="M28" s="59">
        <v>8</v>
      </c>
      <c r="N28" s="59">
        <v>1</v>
      </c>
      <c r="O28" s="59">
        <v>6</v>
      </c>
      <c r="P28" s="59">
        <v>1</v>
      </c>
      <c r="Q28" s="59">
        <v>9</v>
      </c>
      <c r="R28" s="59">
        <v>2</v>
      </c>
      <c r="S28" s="59">
        <v>5</v>
      </c>
      <c r="T28" s="59">
        <v>5</v>
      </c>
      <c r="U28" s="59">
        <v>7</v>
      </c>
      <c r="V28" s="59">
        <v>71</v>
      </c>
      <c r="W28"/>
    </row>
    <row r="29" spans="1:23" x14ac:dyDescent="0.25">
      <c r="A29" s="58" t="s">
        <v>143</v>
      </c>
      <c r="B29" s="59">
        <v>3</v>
      </c>
      <c r="C29" s="59">
        <v>6</v>
      </c>
      <c r="D29" s="59">
        <v>3</v>
      </c>
      <c r="E29" s="59">
        <v>10</v>
      </c>
      <c r="F29" s="59">
        <v>0</v>
      </c>
      <c r="G29" s="59">
        <v>2</v>
      </c>
      <c r="H29" s="59">
        <v>0</v>
      </c>
      <c r="I29" s="59">
        <v>2</v>
      </c>
      <c r="J29" s="59">
        <v>1</v>
      </c>
      <c r="K29" s="59">
        <v>2</v>
      </c>
      <c r="L29" s="59">
        <v>1</v>
      </c>
      <c r="M29" s="59">
        <v>9</v>
      </c>
      <c r="N29" s="59">
        <v>0</v>
      </c>
      <c r="O29" s="59">
        <v>5</v>
      </c>
      <c r="P29" s="59">
        <v>2</v>
      </c>
      <c r="Q29" s="59">
        <v>6</v>
      </c>
      <c r="R29" s="59">
        <v>4</v>
      </c>
      <c r="S29" s="59">
        <v>2</v>
      </c>
      <c r="T29" s="59">
        <v>4</v>
      </c>
      <c r="U29" s="59">
        <v>6</v>
      </c>
      <c r="V29" s="59">
        <v>65</v>
      </c>
      <c r="W29"/>
    </row>
    <row r="30" spans="1:23" x14ac:dyDescent="0.25">
      <c r="A30" s="58" t="s">
        <v>144</v>
      </c>
      <c r="B30" s="59">
        <v>2</v>
      </c>
      <c r="C30" s="59">
        <v>4</v>
      </c>
      <c r="D30" s="59">
        <v>2</v>
      </c>
      <c r="E30" s="59">
        <v>10</v>
      </c>
      <c r="F30" s="59">
        <v>1</v>
      </c>
      <c r="G30" s="59">
        <v>1</v>
      </c>
      <c r="H30" s="59">
        <v>0</v>
      </c>
      <c r="I30" s="59">
        <v>3</v>
      </c>
      <c r="J30" s="59">
        <v>1</v>
      </c>
      <c r="K30" s="59">
        <v>1</v>
      </c>
      <c r="L30" s="59">
        <v>0</v>
      </c>
      <c r="M30" s="59">
        <v>10</v>
      </c>
      <c r="N30" s="59">
        <v>1</v>
      </c>
      <c r="O30" s="59">
        <v>4</v>
      </c>
      <c r="P30" s="59">
        <v>3</v>
      </c>
      <c r="Q30" s="59">
        <v>7</v>
      </c>
      <c r="R30" s="59">
        <v>5</v>
      </c>
      <c r="S30" s="59">
        <v>3</v>
      </c>
      <c r="T30" s="59">
        <v>6</v>
      </c>
      <c r="U30" s="59">
        <v>5</v>
      </c>
      <c r="V30" s="59">
        <v>67</v>
      </c>
      <c r="W30"/>
    </row>
    <row r="31" spans="1:23" x14ac:dyDescent="0.25">
      <c r="A31" s="58" t="s">
        <v>145</v>
      </c>
      <c r="B31" s="59">
        <v>1</v>
      </c>
      <c r="C31" s="59">
        <v>7</v>
      </c>
      <c r="D31" s="59">
        <v>1</v>
      </c>
      <c r="E31" s="59">
        <v>10</v>
      </c>
      <c r="F31" s="59">
        <v>0</v>
      </c>
      <c r="G31" s="59">
        <v>2</v>
      </c>
      <c r="H31" s="59">
        <v>2</v>
      </c>
      <c r="I31" s="59">
        <v>4</v>
      </c>
      <c r="J31" s="59">
        <v>2</v>
      </c>
      <c r="K31" s="59">
        <v>2</v>
      </c>
      <c r="L31" s="59">
        <v>2</v>
      </c>
      <c r="M31" s="59">
        <v>7</v>
      </c>
      <c r="N31" s="59">
        <v>0</v>
      </c>
      <c r="O31" s="59">
        <v>7</v>
      </c>
      <c r="P31" s="59">
        <v>4</v>
      </c>
      <c r="Q31" s="59">
        <v>8</v>
      </c>
      <c r="R31" s="59">
        <v>2</v>
      </c>
      <c r="S31" s="59">
        <v>4</v>
      </c>
      <c r="T31" s="59">
        <v>5</v>
      </c>
      <c r="U31" s="59">
        <v>6</v>
      </c>
      <c r="V31" s="59">
        <v>75</v>
      </c>
      <c r="W31"/>
    </row>
    <row r="32" spans="1:23" x14ac:dyDescent="0.25">
      <c r="A32" s="58" t="s">
        <v>146</v>
      </c>
      <c r="B32" s="59">
        <v>2</v>
      </c>
      <c r="C32" s="59">
        <v>8</v>
      </c>
      <c r="D32" s="59">
        <v>2</v>
      </c>
      <c r="E32" s="59">
        <v>11</v>
      </c>
      <c r="F32" s="59">
        <v>0</v>
      </c>
      <c r="G32" s="59">
        <v>1</v>
      </c>
      <c r="H32" s="59">
        <v>0</v>
      </c>
      <c r="I32" s="59">
        <v>3</v>
      </c>
      <c r="J32" s="59">
        <v>1</v>
      </c>
      <c r="K32" s="59">
        <v>1</v>
      </c>
      <c r="L32" s="59">
        <v>1</v>
      </c>
      <c r="M32" s="59">
        <v>6</v>
      </c>
      <c r="N32" s="59">
        <v>2</v>
      </c>
      <c r="O32" s="59">
        <v>4</v>
      </c>
      <c r="P32" s="59">
        <v>2</v>
      </c>
      <c r="Q32" s="59">
        <v>9</v>
      </c>
      <c r="R32" s="59">
        <v>1</v>
      </c>
      <c r="S32" s="59">
        <v>3</v>
      </c>
      <c r="T32" s="59">
        <v>4</v>
      </c>
      <c r="U32" s="59">
        <v>4</v>
      </c>
      <c r="V32" s="59">
        <v>63</v>
      </c>
      <c r="W32"/>
    </row>
    <row r="33" spans="1:23" x14ac:dyDescent="0.25">
      <c r="A33" s="58" t="s">
        <v>147</v>
      </c>
      <c r="B33" s="59">
        <v>3</v>
      </c>
      <c r="C33" s="59">
        <v>6</v>
      </c>
      <c r="D33" s="59">
        <v>2</v>
      </c>
      <c r="E33" s="59">
        <v>12</v>
      </c>
      <c r="F33" s="59">
        <v>1</v>
      </c>
      <c r="G33" s="59">
        <v>2</v>
      </c>
      <c r="H33" s="59">
        <v>0</v>
      </c>
      <c r="I33" s="59">
        <v>2</v>
      </c>
      <c r="J33" s="59">
        <v>1</v>
      </c>
      <c r="K33" s="59">
        <v>2</v>
      </c>
      <c r="L33" s="59">
        <v>0</v>
      </c>
      <c r="M33" s="59">
        <v>8</v>
      </c>
      <c r="N33" s="59">
        <v>0</v>
      </c>
      <c r="O33" s="59">
        <v>3</v>
      </c>
      <c r="P33" s="59">
        <v>3</v>
      </c>
      <c r="Q33" s="59">
        <v>9</v>
      </c>
      <c r="R33" s="59">
        <v>4</v>
      </c>
      <c r="S33" s="59">
        <v>2</v>
      </c>
      <c r="T33" s="59">
        <v>5</v>
      </c>
      <c r="U33" s="59">
        <v>5</v>
      </c>
      <c r="V33" s="59">
        <v>67</v>
      </c>
      <c r="W33"/>
    </row>
    <row r="34" spans="1:23" x14ac:dyDescent="0.25">
      <c r="A34" s="58" t="s">
        <v>148</v>
      </c>
      <c r="B34" s="59">
        <v>2</v>
      </c>
      <c r="C34" s="59">
        <v>5</v>
      </c>
      <c r="D34" s="59">
        <v>1</v>
      </c>
      <c r="E34" s="59">
        <v>12</v>
      </c>
      <c r="F34" s="59">
        <v>0</v>
      </c>
      <c r="G34" s="59">
        <v>0</v>
      </c>
      <c r="H34" s="59">
        <v>2</v>
      </c>
      <c r="I34" s="59">
        <v>4</v>
      </c>
      <c r="J34" s="59">
        <v>1</v>
      </c>
      <c r="K34" s="59">
        <v>1</v>
      </c>
      <c r="L34" s="59">
        <v>0</v>
      </c>
      <c r="M34" s="59">
        <v>9</v>
      </c>
      <c r="N34" s="59">
        <v>2</v>
      </c>
      <c r="O34" s="59">
        <v>4</v>
      </c>
      <c r="P34" s="59">
        <v>4</v>
      </c>
      <c r="Q34" s="59">
        <v>10</v>
      </c>
      <c r="R34" s="59">
        <v>2</v>
      </c>
      <c r="S34" s="59">
        <v>3</v>
      </c>
      <c r="T34" s="59">
        <v>6</v>
      </c>
      <c r="U34" s="59">
        <v>4</v>
      </c>
      <c r="V34" s="59">
        <v>70</v>
      </c>
      <c r="W34"/>
    </row>
    <row r="35" spans="1:23" x14ac:dyDescent="0.25">
      <c r="A35" s="58" t="s">
        <v>149</v>
      </c>
      <c r="B35" s="59">
        <v>1</v>
      </c>
      <c r="C35" s="59">
        <v>4</v>
      </c>
      <c r="D35" s="59">
        <v>0</v>
      </c>
      <c r="E35" s="59">
        <v>11</v>
      </c>
      <c r="F35" s="59">
        <v>0</v>
      </c>
      <c r="G35" s="59">
        <v>0</v>
      </c>
      <c r="H35" s="59">
        <v>1</v>
      </c>
      <c r="I35" s="59">
        <v>5</v>
      </c>
      <c r="J35" s="59">
        <v>1</v>
      </c>
      <c r="K35" s="59">
        <v>2</v>
      </c>
      <c r="L35" s="59">
        <v>1</v>
      </c>
      <c r="M35" s="59">
        <v>10</v>
      </c>
      <c r="N35" s="59">
        <v>1</v>
      </c>
      <c r="O35" s="59">
        <v>4</v>
      </c>
      <c r="P35" s="59">
        <v>0</v>
      </c>
      <c r="Q35" s="59">
        <v>7</v>
      </c>
      <c r="R35" s="59">
        <v>3</v>
      </c>
      <c r="S35" s="59">
        <v>5</v>
      </c>
      <c r="T35" s="59">
        <v>5</v>
      </c>
      <c r="U35" s="59">
        <v>5</v>
      </c>
      <c r="V35" s="59">
        <v>65</v>
      </c>
      <c r="W35"/>
    </row>
    <row r="36" spans="1:23" x14ac:dyDescent="0.25">
      <c r="A36" s="57" t="s">
        <v>181</v>
      </c>
      <c r="B36" s="59">
        <v>3.3333333333333335</v>
      </c>
      <c r="C36" s="59">
        <v>19.666666666666668</v>
      </c>
      <c r="D36" s="59">
        <v>2.3333333333333335</v>
      </c>
      <c r="E36" s="59">
        <v>26.833333333333332</v>
      </c>
      <c r="F36" s="59">
        <v>2.75</v>
      </c>
      <c r="G36" s="59">
        <v>3.4166666666666665</v>
      </c>
      <c r="H36" s="59">
        <v>2.75</v>
      </c>
      <c r="I36" s="59">
        <v>3.75</v>
      </c>
      <c r="J36" s="59">
        <v>3.8333333333333335</v>
      </c>
      <c r="K36" s="59">
        <v>2.9166666666666665</v>
      </c>
      <c r="L36" s="59">
        <v>3.5</v>
      </c>
      <c r="M36" s="59">
        <v>18.833333333333332</v>
      </c>
      <c r="N36" s="59">
        <v>2.25</v>
      </c>
      <c r="O36" s="59">
        <v>4.25</v>
      </c>
      <c r="P36" s="59">
        <v>4.416666666666667</v>
      </c>
      <c r="Q36" s="59">
        <v>10.25</v>
      </c>
      <c r="R36" s="59">
        <v>3.0833333333333335</v>
      </c>
      <c r="S36" s="59">
        <v>2</v>
      </c>
      <c r="T36" s="59">
        <v>3.9166666666666665</v>
      </c>
      <c r="U36" s="59">
        <v>5.833333333333333</v>
      </c>
      <c r="V36" s="59">
        <v>126.58333333333333</v>
      </c>
      <c r="W36"/>
    </row>
    <row r="37" spans="1:23" x14ac:dyDescent="0.25">
      <c r="A37" s="58" t="s">
        <v>1</v>
      </c>
      <c r="B37" s="59">
        <v>3</v>
      </c>
      <c r="C37" s="59">
        <v>33</v>
      </c>
      <c r="D37" s="59">
        <v>2</v>
      </c>
      <c r="E37" s="59">
        <v>25</v>
      </c>
      <c r="F37" s="59">
        <v>2</v>
      </c>
      <c r="G37" s="59">
        <v>1</v>
      </c>
      <c r="H37" s="59">
        <v>3</v>
      </c>
      <c r="I37" s="59">
        <v>1</v>
      </c>
      <c r="J37" s="59">
        <v>2</v>
      </c>
      <c r="K37" s="59">
        <v>3</v>
      </c>
      <c r="L37" s="59">
        <v>2</v>
      </c>
      <c r="M37" s="59">
        <v>13</v>
      </c>
      <c r="N37" s="59">
        <v>3</v>
      </c>
      <c r="O37" s="59">
        <v>2</v>
      </c>
      <c r="P37" s="59">
        <v>7</v>
      </c>
      <c r="Q37" s="59">
        <v>9</v>
      </c>
      <c r="R37" s="59">
        <v>5</v>
      </c>
      <c r="S37" s="59">
        <v>1</v>
      </c>
      <c r="T37" s="59">
        <v>5</v>
      </c>
      <c r="U37" s="59">
        <v>3</v>
      </c>
      <c r="V37" s="59">
        <v>122</v>
      </c>
      <c r="W37"/>
    </row>
    <row r="38" spans="1:23" x14ac:dyDescent="0.25">
      <c r="A38" s="58" t="s">
        <v>2</v>
      </c>
      <c r="B38" s="59">
        <v>2</v>
      </c>
      <c r="C38" s="59">
        <v>14</v>
      </c>
      <c r="D38" s="59">
        <v>2</v>
      </c>
      <c r="E38" s="59">
        <v>29</v>
      </c>
      <c r="F38" s="59">
        <v>3</v>
      </c>
      <c r="G38" s="59">
        <v>4</v>
      </c>
      <c r="H38" s="59">
        <v>2</v>
      </c>
      <c r="I38" s="59">
        <v>4</v>
      </c>
      <c r="J38" s="59">
        <v>4</v>
      </c>
      <c r="K38" s="59">
        <v>3</v>
      </c>
      <c r="L38" s="59">
        <v>2</v>
      </c>
      <c r="M38" s="59">
        <v>25</v>
      </c>
      <c r="N38" s="59">
        <v>1</v>
      </c>
      <c r="O38" s="59">
        <v>6</v>
      </c>
      <c r="P38" s="59">
        <v>2</v>
      </c>
      <c r="Q38" s="59">
        <v>8</v>
      </c>
      <c r="R38" s="59">
        <v>2</v>
      </c>
      <c r="S38" s="59">
        <v>2</v>
      </c>
      <c r="T38" s="59">
        <v>2</v>
      </c>
      <c r="U38" s="59">
        <v>6</v>
      </c>
      <c r="V38" s="59">
        <v>121</v>
      </c>
      <c r="W38"/>
    </row>
    <row r="39" spans="1:23" x14ac:dyDescent="0.25">
      <c r="A39" s="58" t="s">
        <v>27</v>
      </c>
      <c r="B39" s="59">
        <v>5</v>
      </c>
      <c r="C39" s="59">
        <v>13</v>
      </c>
      <c r="D39" s="59">
        <v>3</v>
      </c>
      <c r="E39" s="59">
        <v>25</v>
      </c>
      <c r="F39" s="59">
        <v>5</v>
      </c>
      <c r="G39" s="59">
        <v>5</v>
      </c>
      <c r="H39" s="59">
        <v>2</v>
      </c>
      <c r="I39" s="59">
        <v>7</v>
      </c>
      <c r="J39" s="59">
        <v>5</v>
      </c>
      <c r="K39" s="59">
        <v>4</v>
      </c>
      <c r="L39" s="59">
        <v>4</v>
      </c>
      <c r="M39" s="59">
        <v>21</v>
      </c>
      <c r="N39" s="59">
        <v>2</v>
      </c>
      <c r="O39" s="59">
        <v>5</v>
      </c>
      <c r="P39" s="59">
        <v>3</v>
      </c>
      <c r="Q39" s="59">
        <v>10</v>
      </c>
      <c r="R39" s="59">
        <v>3</v>
      </c>
      <c r="S39" s="59">
        <v>3</v>
      </c>
      <c r="T39" s="59">
        <v>5</v>
      </c>
      <c r="U39" s="59">
        <v>10</v>
      </c>
      <c r="V39" s="59">
        <v>135</v>
      </c>
      <c r="W39"/>
    </row>
    <row r="40" spans="1:23" x14ac:dyDescent="0.25">
      <c r="A40" s="58" t="s">
        <v>28</v>
      </c>
      <c r="B40" s="59">
        <v>2</v>
      </c>
      <c r="C40" s="59">
        <v>16</v>
      </c>
      <c r="D40" s="59">
        <v>1</v>
      </c>
      <c r="E40" s="59">
        <v>27</v>
      </c>
      <c r="F40" s="59">
        <v>1</v>
      </c>
      <c r="G40" s="59">
        <v>3</v>
      </c>
      <c r="H40" s="59">
        <v>2</v>
      </c>
      <c r="I40" s="59">
        <v>3</v>
      </c>
      <c r="J40" s="59">
        <v>3</v>
      </c>
      <c r="K40" s="59">
        <v>2</v>
      </c>
      <c r="L40" s="59">
        <v>6</v>
      </c>
      <c r="M40" s="59">
        <v>24</v>
      </c>
      <c r="N40" s="59">
        <v>1</v>
      </c>
      <c r="O40" s="59">
        <v>4</v>
      </c>
      <c r="P40" s="59">
        <v>3</v>
      </c>
      <c r="Q40" s="59">
        <v>12</v>
      </c>
      <c r="R40" s="59">
        <v>3</v>
      </c>
      <c r="S40" s="59">
        <v>2</v>
      </c>
      <c r="T40" s="59">
        <v>2</v>
      </c>
      <c r="U40" s="59">
        <v>5</v>
      </c>
      <c r="V40" s="59">
        <v>120</v>
      </c>
      <c r="W40"/>
    </row>
    <row r="41" spans="1:23" x14ac:dyDescent="0.25">
      <c r="A41" s="58" t="s">
        <v>29</v>
      </c>
      <c r="B41" s="59">
        <v>3</v>
      </c>
      <c r="C41" s="59">
        <v>15</v>
      </c>
      <c r="D41" s="59">
        <v>3</v>
      </c>
      <c r="E41" s="59">
        <v>25</v>
      </c>
      <c r="F41" s="59">
        <v>4</v>
      </c>
      <c r="G41" s="59">
        <v>4</v>
      </c>
      <c r="H41" s="59">
        <v>2</v>
      </c>
      <c r="I41" s="59">
        <v>5</v>
      </c>
      <c r="J41" s="59">
        <v>4</v>
      </c>
      <c r="K41" s="59">
        <v>4</v>
      </c>
      <c r="L41" s="59">
        <v>3</v>
      </c>
      <c r="M41" s="59">
        <v>15</v>
      </c>
      <c r="N41" s="59">
        <v>2</v>
      </c>
      <c r="O41" s="59">
        <v>3</v>
      </c>
      <c r="P41" s="59">
        <v>5</v>
      </c>
      <c r="Q41" s="59">
        <v>12</v>
      </c>
      <c r="R41" s="59">
        <v>3</v>
      </c>
      <c r="S41" s="59">
        <v>1</v>
      </c>
      <c r="T41" s="59">
        <v>4</v>
      </c>
      <c r="U41" s="59">
        <v>7</v>
      </c>
      <c r="V41" s="59">
        <v>121</v>
      </c>
      <c r="W41"/>
    </row>
    <row r="42" spans="1:23" x14ac:dyDescent="0.25">
      <c r="A42" s="58" t="s">
        <v>140</v>
      </c>
      <c r="B42" s="59">
        <v>4</v>
      </c>
      <c r="C42" s="59">
        <v>15</v>
      </c>
      <c r="D42" s="59">
        <v>2</v>
      </c>
      <c r="E42" s="59">
        <v>22</v>
      </c>
      <c r="F42" s="59">
        <v>2</v>
      </c>
      <c r="G42" s="59">
        <v>4</v>
      </c>
      <c r="H42" s="59">
        <v>4</v>
      </c>
      <c r="I42" s="59">
        <v>6</v>
      </c>
      <c r="J42" s="59">
        <v>5</v>
      </c>
      <c r="K42" s="59">
        <v>3</v>
      </c>
      <c r="L42" s="59">
        <v>4</v>
      </c>
      <c r="M42" s="59">
        <v>17</v>
      </c>
      <c r="N42" s="59">
        <v>3</v>
      </c>
      <c r="O42" s="59">
        <v>6</v>
      </c>
      <c r="P42" s="59">
        <v>2</v>
      </c>
      <c r="Q42" s="59">
        <v>11</v>
      </c>
      <c r="R42" s="59">
        <v>4</v>
      </c>
      <c r="S42" s="59">
        <v>2</v>
      </c>
      <c r="T42" s="59">
        <v>5</v>
      </c>
      <c r="U42" s="59">
        <v>6</v>
      </c>
      <c r="V42" s="59">
        <v>123</v>
      </c>
      <c r="W42"/>
    </row>
    <row r="43" spans="1:23" x14ac:dyDescent="0.25">
      <c r="A43" s="58" t="s">
        <v>141</v>
      </c>
      <c r="B43" s="59">
        <v>5</v>
      </c>
      <c r="C43" s="59">
        <v>12</v>
      </c>
      <c r="D43" s="59">
        <v>4</v>
      </c>
      <c r="E43" s="59">
        <v>30</v>
      </c>
      <c r="F43" s="59">
        <v>3</v>
      </c>
      <c r="G43" s="59">
        <v>7</v>
      </c>
      <c r="H43" s="59">
        <v>3</v>
      </c>
      <c r="I43" s="59">
        <v>5</v>
      </c>
      <c r="J43" s="59">
        <v>7</v>
      </c>
      <c r="K43" s="59">
        <v>2</v>
      </c>
      <c r="L43" s="59">
        <v>5</v>
      </c>
      <c r="M43" s="59">
        <v>19</v>
      </c>
      <c r="N43" s="59">
        <v>4</v>
      </c>
      <c r="O43" s="59">
        <v>5</v>
      </c>
      <c r="P43" s="59">
        <v>3</v>
      </c>
      <c r="Q43" s="59">
        <v>13</v>
      </c>
      <c r="R43" s="59">
        <v>2</v>
      </c>
      <c r="S43" s="59">
        <v>3</v>
      </c>
      <c r="T43" s="59">
        <v>3</v>
      </c>
      <c r="U43" s="59">
        <v>4</v>
      </c>
      <c r="V43" s="59">
        <v>134</v>
      </c>
      <c r="W43"/>
    </row>
    <row r="44" spans="1:23" x14ac:dyDescent="0.25">
      <c r="A44" s="58" t="s">
        <v>142</v>
      </c>
      <c r="B44" s="59">
        <v>2</v>
      </c>
      <c r="C44" s="59">
        <v>34</v>
      </c>
      <c r="D44" s="59">
        <v>2</v>
      </c>
      <c r="E44" s="59">
        <v>23</v>
      </c>
      <c r="F44" s="59">
        <v>1</v>
      </c>
      <c r="G44" s="59">
        <v>1</v>
      </c>
      <c r="H44" s="59">
        <v>2</v>
      </c>
      <c r="I44" s="59">
        <v>1</v>
      </c>
      <c r="J44" s="59">
        <v>2</v>
      </c>
      <c r="K44" s="59">
        <v>3</v>
      </c>
      <c r="L44" s="59">
        <v>2</v>
      </c>
      <c r="M44" s="59">
        <v>17</v>
      </c>
      <c r="N44" s="59">
        <v>1</v>
      </c>
      <c r="O44" s="59">
        <v>7</v>
      </c>
      <c r="P44" s="59">
        <v>4</v>
      </c>
      <c r="Q44" s="59">
        <v>10</v>
      </c>
      <c r="R44" s="59">
        <v>3</v>
      </c>
      <c r="S44" s="59">
        <v>4</v>
      </c>
      <c r="T44" s="59">
        <v>4</v>
      </c>
      <c r="U44" s="59">
        <v>5</v>
      </c>
      <c r="V44" s="59">
        <v>126</v>
      </c>
      <c r="W44"/>
    </row>
    <row r="45" spans="1:23" x14ac:dyDescent="0.25">
      <c r="A45" s="58" t="s">
        <v>143</v>
      </c>
      <c r="B45" s="59">
        <v>3</v>
      </c>
      <c r="C45" s="59">
        <v>16</v>
      </c>
      <c r="D45" s="59">
        <v>3</v>
      </c>
      <c r="E45" s="59">
        <v>28</v>
      </c>
      <c r="F45" s="59">
        <v>3</v>
      </c>
      <c r="G45" s="59">
        <v>3</v>
      </c>
      <c r="H45" s="59">
        <v>5</v>
      </c>
      <c r="I45" s="59">
        <v>2</v>
      </c>
      <c r="J45" s="59">
        <v>3</v>
      </c>
      <c r="K45" s="59">
        <v>4</v>
      </c>
      <c r="L45" s="59">
        <v>4</v>
      </c>
      <c r="M45" s="59">
        <v>22</v>
      </c>
      <c r="N45" s="59">
        <v>2</v>
      </c>
      <c r="O45" s="59">
        <v>3</v>
      </c>
      <c r="P45" s="59">
        <v>7</v>
      </c>
      <c r="Q45" s="59">
        <v>7</v>
      </c>
      <c r="R45" s="59">
        <v>5</v>
      </c>
      <c r="S45" s="59">
        <v>2</v>
      </c>
      <c r="T45" s="59">
        <v>6</v>
      </c>
      <c r="U45" s="59">
        <v>6</v>
      </c>
      <c r="V45" s="59">
        <v>131</v>
      </c>
      <c r="W45"/>
    </row>
    <row r="46" spans="1:23" x14ac:dyDescent="0.25">
      <c r="A46" s="58" t="s">
        <v>144</v>
      </c>
      <c r="B46" s="59">
        <v>6</v>
      </c>
      <c r="C46" s="59">
        <v>36</v>
      </c>
      <c r="D46" s="59">
        <v>1</v>
      </c>
      <c r="E46" s="59">
        <v>29</v>
      </c>
      <c r="F46" s="59">
        <v>4</v>
      </c>
      <c r="G46" s="59">
        <v>2</v>
      </c>
      <c r="H46" s="59">
        <v>3</v>
      </c>
      <c r="I46" s="59">
        <v>1</v>
      </c>
      <c r="J46" s="59">
        <v>2</v>
      </c>
      <c r="K46" s="59">
        <v>2</v>
      </c>
      <c r="L46" s="59">
        <v>3</v>
      </c>
      <c r="M46" s="59">
        <v>12</v>
      </c>
      <c r="N46" s="59">
        <v>3</v>
      </c>
      <c r="O46" s="59">
        <v>2</v>
      </c>
      <c r="P46" s="59">
        <v>6</v>
      </c>
      <c r="Q46" s="59">
        <v>8</v>
      </c>
      <c r="R46" s="59">
        <v>4</v>
      </c>
      <c r="S46" s="59">
        <v>1</v>
      </c>
      <c r="T46" s="59">
        <v>4</v>
      </c>
      <c r="U46" s="59">
        <v>7</v>
      </c>
      <c r="V46" s="59">
        <v>130</v>
      </c>
      <c r="W46"/>
    </row>
    <row r="47" spans="1:23" x14ac:dyDescent="0.25">
      <c r="A47" s="58" t="s">
        <v>145</v>
      </c>
      <c r="B47" s="59">
        <v>2</v>
      </c>
      <c r="C47" s="59">
        <v>17</v>
      </c>
      <c r="D47" s="59">
        <v>3</v>
      </c>
      <c r="E47" s="59">
        <v>28</v>
      </c>
      <c r="F47" s="59">
        <v>2</v>
      </c>
      <c r="G47" s="59">
        <v>2</v>
      </c>
      <c r="H47" s="59">
        <v>2</v>
      </c>
      <c r="I47" s="59">
        <v>2</v>
      </c>
      <c r="J47" s="59">
        <v>2</v>
      </c>
      <c r="K47" s="59">
        <v>2</v>
      </c>
      <c r="L47" s="59">
        <v>3</v>
      </c>
      <c r="M47" s="59">
        <v>20</v>
      </c>
      <c r="N47" s="59">
        <v>3</v>
      </c>
      <c r="O47" s="59">
        <v>5</v>
      </c>
      <c r="P47" s="59">
        <v>5</v>
      </c>
      <c r="Q47" s="59">
        <v>12</v>
      </c>
      <c r="R47" s="59">
        <v>2</v>
      </c>
      <c r="S47" s="59">
        <v>2</v>
      </c>
      <c r="T47" s="59">
        <v>4</v>
      </c>
      <c r="U47" s="59">
        <v>5</v>
      </c>
      <c r="V47" s="59">
        <v>121</v>
      </c>
      <c r="W47"/>
    </row>
    <row r="48" spans="1:23" x14ac:dyDescent="0.25">
      <c r="A48" s="58" t="s">
        <v>146</v>
      </c>
      <c r="B48" s="59">
        <v>3</v>
      </c>
      <c r="C48" s="59">
        <v>15</v>
      </c>
      <c r="D48" s="59">
        <v>2</v>
      </c>
      <c r="E48" s="59">
        <v>31</v>
      </c>
      <c r="F48" s="59">
        <v>3</v>
      </c>
      <c r="G48" s="59">
        <v>5</v>
      </c>
      <c r="H48" s="59">
        <v>3</v>
      </c>
      <c r="I48" s="59">
        <v>8</v>
      </c>
      <c r="J48" s="59">
        <v>7</v>
      </c>
      <c r="K48" s="59">
        <v>3</v>
      </c>
      <c r="L48" s="59">
        <v>4</v>
      </c>
      <c r="M48" s="59">
        <v>21</v>
      </c>
      <c r="N48" s="59">
        <v>2</v>
      </c>
      <c r="O48" s="59">
        <v>3</v>
      </c>
      <c r="P48" s="59">
        <v>6</v>
      </c>
      <c r="Q48" s="59">
        <v>11</v>
      </c>
      <c r="R48" s="59">
        <v>1</v>
      </c>
      <c r="S48" s="59">
        <v>1</v>
      </c>
      <c r="T48" s="59">
        <v>3</v>
      </c>
      <c r="U48" s="59">
        <v>6</v>
      </c>
      <c r="V48" s="59">
        <v>135</v>
      </c>
      <c r="W48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79"/>
  <sheetViews>
    <sheetView tabSelected="1" topLeftCell="AG1" zoomScale="80" zoomScaleNormal="80" workbookViewId="0">
      <pane ySplit="1" topLeftCell="A20" activePane="bottomLeft" state="frozen"/>
      <selection pane="bottomLeft" activeCell="A2" sqref="A2:BD43"/>
    </sheetView>
  </sheetViews>
  <sheetFormatPr defaultRowHeight="15" x14ac:dyDescent="0.25"/>
  <cols>
    <col min="1" max="1" width="14.85546875" bestFit="1" customWidth="1"/>
    <col min="2" max="2" width="11.28515625" bestFit="1" customWidth="1"/>
    <col min="3" max="3" width="9.7109375" bestFit="1" customWidth="1"/>
    <col min="4" max="4" width="13.85546875" bestFit="1" customWidth="1"/>
    <col min="5" max="5" width="10.85546875" bestFit="1" customWidth="1"/>
    <col min="6" max="6" width="12.28515625" bestFit="1" customWidth="1"/>
    <col min="7" max="9" width="9.140625" customWidth="1"/>
    <col min="10" max="10" width="11.140625" customWidth="1"/>
    <col min="11" max="11" width="12" customWidth="1"/>
    <col min="12" max="13" width="9.140625" customWidth="1"/>
    <col min="14" max="14" width="27.85546875" bestFit="1" customWidth="1"/>
    <col min="15" max="15" width="10.85546875" customWidth="1"/>
    <col min="16" max="16" width="11.7109375" customWidth="1"/>
    <col min="17" max="18" width="9.140625" customWidth="1"/>
    <col min="19" max="19" width="14" bestFit="1" customWidth="1"/>
    <col min="20" max="20" width="10.85546875" customWidth="1"/>
    <col min="21" max="21" width="11" customWidth="1"/>
    <col min="22" max="23" width="9.140625" customWidth="1"/>
    <col min="24" max="24" width="10" bestFit="1" customWidth="1"/>
    <col min="25" max="25" width="10.7109375" customWidth="1"/>
    <col min="26" max="26" width="10.85546875" customWidth="1"/>
    <col min="27" max="28" width="9.140625" customWidth="1"/>
    <col min="29" max="29" width="12.42578125" bestFit="1" customWidth="1"/>
    <col min="30" max="30" width="11" customWidth="1"/>
    <col min="31" max="31" width="10.140625" bestFit="1" customWidth="1"/>
    <col min="32" max="33" width="9.140625" customWidth="1"/>
    <col min="34" max="34" width="10.85546875" bestFit="1" customWidth="1"/>
    <col min="35" max="36" width="10.140625" bestFit="1" customWidth="1"/>
    <col min="37" max="39" width="9.140625" customWidth="1"/>
    <col min="40" max="41" width="10.140625" bestFit="1" customWidth="1"/>
    <col min="42" max="44" width="9.140625" customWidth="1"/>
    <col min="45" max="46" width="10.140625" bestFit="1" customWidth="1"/>
    <col min="47" max="48" width="9.140625" customWidth="1"/>
    <col min="49" max="49" width="11.42578125" bestFit="1" customWidth="1"/>
    <col min="50" max="51" width="10.140625" bestFit="1" customWidth="1"/>
    <col min="52" max="53" width="9.140625" customWidth="1"/>
    <col min="56" max="56" width="12.140625" customWidth="1"/>
    <col min="57" max="59" width="9.140625" style="90"/>
    <col min="60" max="60" width="10.7109375" style="90" bestFit="1" customWidth="1"/>
    <col min="61" max="61" width="10.5703125" style="90" bestFit="1" customWidth="1"/>
    <col min="62" max="62" width="9.140625" style="90"/>
    <col min="63" max="63" width="6.140625" style="90" customWidth="1"/>
    <col min="64" max="67" width="8.85546875" style="90" customWidth="1"/>
    <col min="68" max="70" width="13" style="90" bestFit="1" customWidth="1"/>
    <col min="71" max="72" width="9.140625" style="90"/>
  </cols>
  <sheetData>
    <row r="1" spans="1:72" s="1" customFormat="1" ht="75" x14ac:dyDescent="0.25">
      <c r="A1" s="1" t="s">
        <v>0</v>
      </c>
      <c r="B1" s="1" t="s">
        <v>32</v>
      </c>
      <c r="C1" s="1" t="s">
        <v>56</v>
      </c>
      <c r="D1" s="60" t="s">
        <v>57</v>
      </c>
      <c r="E1" s="60" t="s">
        <v>76</v>
      </c>
      <c r="F1" s="60" t="s">
        <v>75</v>
      </c>
      <c r="G1" s="1" t="s">
        <v>77</v>
      </c>
      <c r="H1" s="1" t="s">
        <v>78</v>
      </c>
      <c r="I1" s="60" t="s">
        <v>59</v>
      </c>
      <c r="J1" s="60" t="s">
        <v>79</v>
      </c>
      <c r="K1" s="60" t="s">
        <v>80</v>
      </c>
      <c r="L1" s="1" t="s">
        <v>81</v>
      </c>
      <c r="M1" s="1" t="s">
        <v>82</v>
      </c>
      <c r="N1" s="60" t="s">
        <v>58</v>
      </c>
      <c r="O1" s="60" t="s">
        <v>83</v>
      </c>
      <c r="P1" s="60" t="s">
        <v>84</v>
      </c>
      <c r="Q1" s="1" t="s">
        <v>85</v>
      </c>
      <c r="R1" s="1" t="s">
        <v>86</v>
      </c>
      <c r="S1" s="60" t="s">
        <v>60</v>
      </c>
      <c r="T1" s="60" t="s">
        <v>87</v>
      </c>
      <c r="U1" s="60" t="s">
        <v>88</v>
      </c>
      <c r="V1" s="1" t="s">
        <v>89</v>
      </c>
      <c r="W1" s="1" t="s">
        <v>90</v>
      </c>
      <c r="X1" s="60" t="s">
        <v>61</v>
      </c>
      <c r="Y1" s="60" t="s">
        <v>91</v>
      </c>
      <c r="Z1" s="60" t="s">
        <v>92</v>
      </c>
      <c r="AA1" s="1" t="s">
        <v>93</v>
      </c>
      <c r="AB1" s="1" t="s">
        <v>94</v>
      </c>
      <c r="AC1" s="60" t="s">
        <v>62</v>
      </c>
      <c r="AD1" s="60" t="s">
        <v>95</v>
      </c>
      <c r="AE1" s="60" t="s">
        <v>159</v>
      </c>
      <c r="AF1" s="1" t="s">
        <v>96</v>
      </c>
      <c r="AG1" s="1" t="s">
        <v>97</v>
      </c>
      <c r="AH1" s="60" t="s">
        <v>63</v>
      </c>
      <c r="AI1" s="60" t="s">
        <v>98</v>
      </c>
      <c r="AJ1" s="60" t="s">
        <v>99</v>
      </c>
      <c r="AK1" s="1" t="s">
        <v>100</v>
      </c>
      <c r="AL1" s="1" t="s">
        <v>101</v>
      </c>
      <c r="AM1" s="60" t="s">
        <v>64</v>
      </c>
      <c r="AN1" s="60" t="s">
        <v>102</v>
      </c>
      <c r="AO1" s="60" t="s">
        <v>103</v>
      </c>
      <c r="AP1" s="1" t="s">
        <v>104</v>
      </c>
      <c r="AQ1" s="1" t="s">
        <v>105</v>
      </c>
      <c r="AR1" s="60" t="s">
        <v>65</v>
      </c>
      <c r="AS1" s="60" t="s">
        <v>106</v>
      </c>
      <c r="AT1" s="60" t="s">
        <v>107</v>
      </c>
      <c r="AU1" s="1" t="s">
        <v>108</v>
      </c>
      <c r="AV1" s="1" t="s">
        <v>109</v>
      </c>
      <c r="AW1" s="60" t="s">
        <v>66</v>
      </c>
      <c r="AX1" s="60" t="s">
        <v>110</v>
      </c>
      <c r="AY1" s="60" t="s">
        <v>111</v>
      </c>
      <c r="AZ1" s="1" t="s">
        <v>112</v>
      </c>
      <c r="BA1" s="1" t="s">
        <v>113</v>
      </c>
      <c r="BB1" s="1" t="s">
        <v>13</v>
      </c>
      <c r="BC1" s="1" t="s">
        <v>136</v>
      </c>
      <c r="BD1" s="1" t="s">
        <v>139</v>
      </c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</row>
    <row r="2" spans="1:72" s="67" customFormat="1" x14ac:dyDescent="0.25">
      <c r="A2" s="115" t="s">
        <v>181</v>
      </c>
      <c r="B2" s="115" t="s">
        <v>141</v>
      </c>
      <c r="C2" s="116">
        <v>42882</v>
      </c>
      <c r="D2" s="115" t="s">
        <v>57</v>
      </c>
      <c r="E2" s="117">
        <v>42887</v>
      </c>
      <c r="F2" s="117">
        <v>42895</v>
      </c>
      <c r="G2" s="115">
        <v>8</v>
      </c>
      <c r="H2" s="115">
        <v>5</v>
      </c>
      <c r="I2" s="115" t="s">
        <v>162</v>
      </c>
      <c r="J2" s="117">
        <v>42899</v>
      </c>
      <c r="K2" s="117">
        <v>42908</v>
      </c>
      <c r="L2" s="115">
        <v>9</v>
      </c>
      <c r="M2" s="115">
        <v>4</v>
      </c>
      <c r="N2" s="115" t="s">
        <v>163</v>
      </c>
      <c r="O2" s="117">
        <v>42911</v>
      </c>
      <c r="P2" s="117">
        <v>42918</v>
      </c>
      <c r="Q2" s="115">
        <v>7</v>
      </c>
      <c r="R2" s="115">
        <v>3</v>
      </c>
      <c r="S2" s="115" t="s">
        <v>164</v>
      </c>
      <c r="T2" s="117">
        <v>42921</v>
      </c>
      <c r="U2" s="117">
        <v>42926</v>
      </c>
      <c r="V2" s="115">
        <v>5</v>
      </c>
      <c r="W2" s="115">
        <v>3</v>
      </c>
      <c r="X2" s="115" t="s">
        <v>165</v>
      </c>
      <c r="Y2" s="118">
        <v>42928</v>
      </c>
      <c r="Z2" s="118">
        <v>42935</v>
      </c>
      <c r="AA2" s="115">
        <v>7</v>
      </c>
      <c r="AB2" s="115">
        <v>2</v>
      </c>
      <c r="AC2" s="115" t="s">
        <v>166</v>
      </c>
      <c r="AD2" s="118">
        <v>42940</v>
      </c>
      <c r="AE2" s="118">
        <v>42959</v>
      </c>
      <c r="AF2" s="115">
        <v>19</v>
      </c>
      <c r="AG2" s="115">
        <v>5</v>
      </c>
      <c r="AH2" s="115" t="s">
        <v>167</v>
      </c>
      <c r="AI2" s="118">
        <v>42963</v>
      </c>
      <c r="AJ2" s="118">
        <v>42968</v>
      </c>
      <c r="AK2" s="115">
        <v>5</v>
      </c>
      <c r="AL2" s="115">
        <v>4</v>
      </c>
      <c r="AM2" s="115" t="s">
        <v>168</v>
      </c>
      <c r="AN2" s="118">
        <v>42971</v>
      </c>
      <c r="AO2" s="118">
        <v>42984</v>
      </c>
      <c r="AP2" s="115">
        <v>13</v>
      </c>
      <c r="AQ2" s="115">
        <v>3</v>
      </c>
      <c r="AR2" s="115" t="s">
        <v>169</v>
      </c>
      <c r="AS2" s="118">
        <v>42986</v>
      </c>
      <c r="AT2" s="118">
        <v>42989</v>
      </c>
      <c r="AU2" s="115">
        <v>3</v>
      </c>
      <c r="AV2" s="115">
        <v>2</v>
      </c>
      <c r="AW2" s="115" t="s">
        <v>170</v>
      </c>
      <c r="AX2" s="118">
        <v>42992</v>
      </c>
      <c r="AY2" s="118">
        <v>42996</v>
      </c>
      <c r="AZ2" s="115">
        <v>4</v>
      </c>
      <c r="BA2" s="115">
        <v>3</v>
      </c>
      <c r="BB2" s="115">
        <v>109</v>
      </c>
      <c r="BC2" s="115">
        <v>5.75</v>
      </c>
      <c r="BD2" s="126">
        <v>42996</v>
      </c>
      <c r="BE2" s="86"/>
      <c r="BF2" s="86"/>
      <c r="BG2" s="86"/>
      <c r="BH2" s="87"/>
      <c r="BI2" s="88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9"/>
    </row>
    <row r="3" spans="1:72" x14ac:dyDescent="0.25">
      <c r="A3" s="110" t="s">
        <v>181</v>
      </c>
      <c r="B3" s="110" t="s">
        <v>27</v>
      </c>
      <c r="C3" s="111">
        <v>42894</v>
      </c>
      <c r="D3" s="110" t="s">
        <v>57</v>
      </c>
      <c r="E3" s="119">
        <v>42899</v>
      </c>
      <c r="F3" s="119">
        <v>42906</v>
      </c>
      <c r="G3" s="110">
        <v>7</v>
      </c>
      <c r="H3" s="110">
        <v>5</v>
      </c>
      <c r="I3" s="110" t="s">
        <v>162</v>
      </c>
      <c r="J3" s="119">
        <v>42909</v>
      </c>
      <c r="K3" s="119">
        <v>42920</v>
      </c>
      <c r="L3" s="110">
        <v>11</v>
      </c>
      <c r="M3" s="110">
        <v>3</v>
      </c>
      <c r="N3" s="110" t="s">
        <v>163</v>
      </c>
      <c r="O3" s="119">
        <v>42925</v>
      </c>
      <c r="P3" s="119">
        <v>42930</v>
      </c>
      <c r="Q3" s="110">
        <v>5</v>
      </c>
      <c r="R3" s="110">
        <v>5</v>
      </c>
      <c r="S3" s="110" t="s">
        <v>164</v>
      </c>
      <c r="T3" s="119">
        <v>42932</v>
      </c>
      <c r="U3" s="119">
        <v>42939</v>
      </c>
      <c r="V3" s="110">
        <v>7</v>
      </c>
      <c r="W3" s="110">
        <v>2</v>
      </c>
      <c r="X3" s="110" t="s">
        <v>165</v>
      </c>
      <c r="Y3" s="120">
        <v>42943</v>
      </c>
      <c r="Z3" s="120">
        <v>42948</v>
      </c>
      <c r="AA3" s="110">
        <v>5</v>
      </c>
      <c r="AB3" s="110">
        <v>4</v>
      </c>
      <c r="AC3" s="110" t="s">
        <v>166</v>
      </c>
      <c r="AD3" s="120">
        <v>42952</v>
      </c>
      <c r="AE3" s="120">
        <v>42973</v>
      </c>
      <c r="AF3" s="110">
        <v>21</v>
      </c>
      <c r="AG3" s="110">
        <v>4</v>
      </c>
      <c r="AH3" s="110" t="s">
        <v>167</v>
      </c>
      <c r="AI3" s="120">
        <v>42975</v>
      </c>
      <c r="AJ3" s="120">
        <v>42980</v>
      </c>
      <c r="AK3" s="110">
        <v>5</v>
      </c>
      <c r="AL3" s="110">
        <v>2</v>
      </c>
      <c r="AM3" s="110" t="s">
        <v>168</v>
      </c>
      <c r="AN3" s="120">
        <v>42983</v>
      </c>
      <c r="AO3" s="120">
        <v>42993</v>
      </c>
      <c r="AP3" s="110">
        <v>10</v>
      </c>
      <c r="AQ3" s="110">
        <v>3</v>
      </c>
      <c r="AR3" s="110" t="s">
        <v>169</v>
      </c>
      <c r="AS3" s="120">
        <v>42996</v>
      </c>
      <c r="AT3" s="120">
        <v>42999</v>
      </c>
      <c r="AU3" s="110">
        <v>3</v>
      </c>
      <c r="AV3" s="110">
        <v>3</v>
      </c>
      <c r="AW3" s="110" t="s">
        <v>170</v>
      </c>
      <c r="AX3" s="120">
        <v>43004</v>
      </c>
      <c r="AY3" s="120">
        <v>43014</v>
      </c>
      <c r="AZ3" s="110">
        <v>10</v>
      </c>
      <c r="BA3" s="110">
        <v>5</v>
      </c>
      <c r="BB3" s="110">
        <v>115</v>
      </c>
      <c r="BC3" s="110">
        <v>6.25</v>
      </c>
      <c r="BD3" s="127">
        <v>43014</v>
      </c>
      <c r="BE3" s="86"/>
      <c r="BF3" s="86"/>
      <c r="BG3" s="86"/>
      <c r="BH3" s="87"/>
      <c r="BI3" s="88"/>
      <c r="BJ3" s="86"/>
      <c r="BK3" s="86"/>
      <c r="BL3" s="86"/>
      <c r="BM3" s="86"/>
      <c r="BN3" s="86"/>
      <c r="BO3" s="86"/>
      <c r="BP3" s="86"/>
      <c r="BQ3" s="86"/>
      <c r="BR3" s="86"/>
      <c r="BS3" s="86"/>
    </row>
    <row r="4" spans="1:72" x14ac:dyDescent="0.25">
      <c r="A4" s="110" t="s">
        <v>181</v>
      </c>
      <c r="B4" s="110" t="s">
        <v>146</v>
      </c>
      <c r="C4" s="111">
        <v>42907</v>
      </c>
      <c r="D4" s="110" t="s">
        <v>57</v>
      </c>
      <c r="E4" s="119">
        <v>42910</v>
      </c>
      <c r="F4" s="119">
        <v>42916</v>
      </c>
      <c r="G4" s="110">
        <v>6</v>
      </c>
      <c r="H4" s="110">
        <v>3</v>
      </c>
      <c r="I4" s="110" t="s">
        <v>162</v>
      </c>
      <c r="J4" s="119">
        <v>42918</v>
      </c>
      <c r="K4" s="119">
        <v>42929</v>
      </c>
      <c r="L4" s="110">
        <v>11</v>
      </c>
      <c r="M4" s="110">
        <v>2</v>
      </c>
      <c r="N4" s="110" t="s">
        <v>163</v>
      </c>
      <c r="O4" s="119">
        <v>42932</v>
      </c>
      <c r="P4" s="119">
        <v>42937</v>
      </c>
      <c r="Q4" s="110">
        <v>5</v>
      </c>
      <c r="R4" s="110">
        <v>3</v>
      </c>
      <c r="S4" s="110" t="s">
        <v>164</v>
      </c>
      <c r="T4" s="119">
        <v>42940</v>
      </c>
      <c r="U4" s="119">
        <v>42948</v>
      </c>
      <c r="V4" s="110">
        <v>8</v>
      </c>
      <c r="W4" s="110">
        <v>3</v>
      </c>
      <c r="X4" s="110" t="s">
        <v>165</v>
      </c>
      <c r="Y4" s="120">
        <v>42951</v>
      </c>
      <c r="Z4" s="120">
        <v>42958</v>
      </c>
      <c r="AA4" s="110">
        <v>7</v>
      </c>
      <c r="AB4" s="110">
        <v>3</v>
      </c>
      <c r="AC4" s="110" t="s">
        <v>166</v>
      </c>
      <c r="AD4" s="120">
        <v>42962</v>
      </c>
      <c r="AE4" s="120">
        <v>42983</v>
      </c>
      <c r="AF4" s="110">
        <v>21</v>
      </c>
      <c r="AG4" s="110">
        <v>4</v>
      </c>
      <c r="AH4" s="110" t="s">
        <v>167</v>
      </c>
      <c r="AI4" s="120">
        <v>42985</v>
      </c>
      <c r="AJ4" s="120">
        <v>42988</v>
      </c>
      <c r="AK4" s="110">
        <v>3</v>
      </c>
      <c r="AL4" s="110">
        <v>2</v>
      </c>
      <c r="AM4" s="110" t="s">
        <v>168</v>
      </c>
      <c r="AN4" s="120">
        <v>42994</v>
      </c>
      <c r="AO4" s="120">
        <v>43005</v>
      </c>
      <c r="AP4" s="110">
        <v>11</v>
      </c>
      <c r="AQ4" s="110">
        <v>6</v>
      </c>
      <c r="AR4" s="110" t="s">
        <v>169</v>
      </c>
      <c r="AS4" s="120">
        <v>43006</v>
      </c>
      <c r="AT4" s="120">
        <v>43007</v>
      </c>
      <c r="AU4" s="110">
        <v>1</v>
      </c>
      <c r="AV4" s="110">
        <v>1</v>
      </c>
      <c r="AW4" s="110" t="s">
        <v>170</v>
      </c>
      <c r="AX4" s="120">
        <v>43010</v>
      </c>
      <c r="AY4" s="120">
        <v>43016</v>
      </c>
      <c r="AZ4" s="110">
        <v>6</v>
      </c>
      <c r="BA4" s="110">
        <v>3</v>
      </c>
      <c r="BB4" s="110">
        <v>106</v>
      </c>
      <c r="BC4" s="110">
        <v>5.25</v>
      </c>
      <c r="BD4" s="127">
        <v>43016</v>
      </c>
      <c r="BE4" s="86"/>
      <c r="BF4" s="86"/>
      <c r="BG4" s="86"/>
      <c r="BH4" s="87"/>
      <c r="BI4" s="88"/>
      <c r="BJ4" s="86"/>
      <c r="BK4" s="86"/>
      <c r="BL4" s="86"/>
      <c r="BM4" s="86"/>
      <c r="BN4" s="86"/>
      <c r="BO4" s="86"/>
      <c r="BP4" s="86"/>
      <c r="BQ4" s="86"/>
      <c r="BR4" s="86"/>
      <c r="BS4" s="86"/>
    </row>
    <row r="5" spans="1:72" x14ac:dyDescent="0.25">
      <c r="A5" s="110" t="s">
        <v>181</v>
      </c>
      <c r="B5" s="110" t="s">
        <v>140</v>
      </c>
      <c r="C5" s="111">
        <v>42889</v>
      </c>
      <c r="D5" s="110" t="s">
        <v>57</v>
      </c>
      <c r="E5" s="119">
        <v>42893</v>
      </c>
      <c r="F5" s="119">
        <v>42901</v>
      </c>
      <c r="G5" s="110">
        <v>8</v>
      </c>
      <c r="H5" s="110">
        <v>4</v>
      </c>
      <c r="I5" s="110" t="s">
        <v>162</v>
      </c>
      <c r="J5" s="119">
        <v>42903</v>
      </c>
      <c r="K5" s="119">
        <v>42914</v>
      </c>
      <c r="L5" s="110">
        <v>11</v>
      </c>
      <c r="M5" s="110">
        <v>2</v>
      </c>
      <c r="N5" s="110" t="s">
        <v>163</v>
      </c>
      <c r="O5" s="119">
        <v>42916</v>
      </c>
      <c r="P5" s="119">
        <v>42920</v>
      </c>
      <c r="Q5" s="110">
        <v>4</v>
      </c>
      <c r="R5" s="110">
        <v>2</v>
      </c>
      <c r="S5" s="110" t="s">
        <v>164</v>
      </c>
      <c r="T5" s="119">
        <v>42924</v>
      </c>
      <c r="U5" s="119">
        <v>42930</v>
      </c>
      <c r="V5" s="110">
        <v>6</v>
      </c>
      <c r="W5" s="110">
        <v>4</v>
      </c>
      <c r="X5" s="110" t="s">
        <v>165</v>
      </c>
      <c r="Y5" s="120">
        <v>42933</v>
      </c>
      <c r="Z5" s="120">
        <v>42938</v>
      </c>
      <c r="AA5" s="110">
        <v>5</v>
      </c>
      <c r="AB5" s="110">
        <v>3</v>
      </c>
      <c r="AC5" s="110" t="s">
        <v>166</v>
      </c>
      <c r="AD5" s="120">
        <v>42942</v>
      </c>
      <c r="AE5" s="120">
        <v>42959</v>
      </c>
      <c r="AF5" s="110">
        <v>17</v>
      </c>
      <c r="AG5" s="110">
        <v>4</v>
      </c>
      <c r="AH5" s="110" t="s">
        <v>167</v>
      </c>
      <c r="AI5" s="120">
        <v>42962</v>
      </c>
      <c r="AJ5" s="120">
        <v>42968</v>
      </c>
      <c r="AK5" s="110">
        <v>6</v>
      </c>
      <c r="AL5" s="110">
        <v>3</v>
      </c>
      <c r="AM5" s="110" t="s">
        <v>168</v>
      </c>
      <c r="AN5" s="120">
        <v>42970</v>
      </c>
      <c r="AO5" s="120">
        <v>42981</v>
      </c>
      <c r="AP5" s="110">
        <v>11</v>
      </c>
      <c r="AQ5" s="110">
        <v>2</v>
      </c>
      <c r="AR5" s="110" t="s">
        <v>169</v>
      </c>
      <c r="AS5" s="120">
        <v>42985</v>
      </c>
      <c r="AT5" s="120">
        <v>42987</v>
      </c>
      <c r="AU5" s="110">
        <v>2</v>
      </c>
      <c r="AV5" s="110">
        <v>4</v>
      </c>
      <c r="AW5" s="110" t="s">
        <v>170</v>
      </c>
      <c r="AX5" s="120">
        <v>42992</v>
      </c>
      <c r="AY5" s="120">
        <v>42998</v>
      </c>
      <c r="AZ5" s="110">
        <v>6</v>
      </c>
      <c r="BA5" s="110">
        <v>5</v>
      </c>
      <c r="BB5" s="110">
        <v>105</v>
      </c>
      <c r="BC5" s="110">
        <v>5.25</v>
      </c>
      <c r="BD5" s="127">
        <v>42998</v>
      </c>
      <c r="BE5" s="86"/>
      <c r="BF5" s="86"/>
      <c r="BG5" s="86"/>
      <c r="BH5" s="87"/>
      <c r="BI5" s="88"/>
      <c r="BJ5" s="86"/>
      <c r="BK5" s="86"/>
      <c r="BL5" s="86"/>
      <c r="BM5" s="86"/>
      <c r="BN5" s="86"/>
      <c r="BO5" s="86"/>
      <c r="BP5" s="86"/>
      <c r="BQ5" s="86"/>
      <c r="BR5" s="86"/>
      <c r="BS5" s="86"/>
    </row>
    <row r="6" spans="1:72" x14ac:dyDescent="0.25">
      <c r="A6" s="110" t="s">
        <v>181</v>
      </c>
      <c r="B6" s="110" t="s">
        <v>29</v>
      </c>
      <c r="C6" s="111">
        <v>42902</v>
      </c>
      <c r="D6" s="110" t="s">
        <v>57</v>
      </c>
      <c r="E6" s="119">
        <v>42905</v>
      </c>
      <c r="F6" s="119">
        <v>42910</v>
      </c>
      <c r="G6" s="110">
        <v>5</v>
      </c>
      <c r="H6" s="110">
        <v>3</v>
      </c>
      <c r="I6" s="110" t="s">
        <v>162</v>
      </c>
      <c r="J6" s="119">
        <v>42913</v>
      </c>
      <c r="K6" s="119">
        <v>42923</v>
      </c>
      <c r="L6" s="110">
        <v>10</v>
      </c>
      <c r="M6" s="110">
        <v>3</v>
      </c>
      <c r="N6" s="110" t="s">
        <v>163</v>
      </c>
      <c r="O6" s="119">
        <v>42927</v>
      </c>
      <c r="P6" s="119">
        <v>42931</v>
      </c>
      <c r="Q6" s="110">
        <v>4</v>
      </c>
      <c r="R6" s="110">
        <v>4</v>
      </c>
      <c r="S6" s="110" t="s">
        <v>164</v>
      </c>
      <c r="T6" s="119">
        <v>42933</v>
      </c>
      <c r="U6" s="119">
        <v>42938</v>
      </c>
      <c r="V6" s="110">
        <v>5</v>
      </c>
      <c r="W6" s="110">
        <v>2</v>
      </c>
      <c r="X6" s="110" t="s">
        <v>165</v>
      </c>
      <c r="Y6" s="120">
        <v>42942</v>
      </c>
      <c r="Z6" s="120">
        <v>42946</v>
      </c>
      <c r="AA6" s="110">
        <v>4</v>
      </c>
      <c r="AB6" s="110">
        <v>4</v>
      </c>
      <c r="AC6" s="110" t="s">
        <v>166</v>
      </c>
      <c r="AD6" s="120">
        <v>42949</v>
      </c>
      <c r="AE6" s="120">
        <v>42964</v>
      </c>
      <c r="AF6" s="110">
        <v>15</v>
      </c>
      <c r="AG6" s="110">
        <v>3</v>
      </c>
      <c r="AH6" s="110" t="s">
        <v>167</v>
      </c>
      <c r="AI6" s="120">
        <v>42966</v>
      </c>
      <c r="AJ6" s="120">
        <v>42969</v>
      </c>
      <c r="AK6" s="110">
        <v>3</v>
      </c>
      <c r="AL6" s="110">
        <v>2</v>
      </c>
      <c r="AM6" s="110" t="s">
        <v>168</v>
      </c>
      <c r="AN6" s="120">
        <v>42974</v>
      </c>
      <c r="AO6" s="120">
        <v>42986</v>
      </c>
      <c r="AP6" s="110">
        <v>12</v>
      </c>
      <c r="AQ6" s="110">
        <v>5</v>
      </c>
      <c r="AR6" s="110" t="s">
        <v>169</v>
      </c>
      <c r="AS6" s="120">
        <v>42989</v>
      </c>
      <c r="AT6" s="120">
        <v>42990</v>
      </c>
      <c r="AU6" s="110">
        <v>1</v>
      </c>
      <c r="AV6" s="110">
        <v>3</v>
      </c>
      <c r="AW6" s="110" t="s">
        <v>170</v>
      </c>
      <c r="AX6" s="120">
        <v>42994</v>
      </c>
      <c r="AY6" s="120">
        <v>43001</v>
      </c>
      <c r="AZ6" s="110">
        <v>7</v>
      </c>
      <c r="BA6" s="110">
        <v>4</v>
      </c>
      <c r="BB6" s="110">
        <v>96</v>
      </c>
      <c r="BC6" s="110">
        <v>4.5</v>
      </c>
      <c r="BD6" s="127">
        <v>43001</v>
      </c>
      <c r="BE6" s="86"/>
      <c r="BF6" s="86"/>
      <c r="BG6" s="86"/>
      <c r="BH6" s="87"/>
      <c r="BI6" s="88"/>
      <c r="BJ6" s="86"/>
      <c r="BK6" s="86"/>
      <c r="BL6" s="86"/>
      <c r="BM6" s="86"/>
      <c r="BN6" s="86"/>
      <c r="BO6" s="86"/>
      <c r="BP6" s="86"/>
      <c r="BQ6" s="86"/>
      <c r="BR6" s="86"/>
      <c r="BS6" s="86"/>
    </row>
    <row r="7" spans="1:72" x14ac:dyDescent="0.25">
      <c r="A7" s="110" t="s">
        <v>181</v>
      </c>
      <c r="B7" s="110" t="s">
        <v>2</v>
      </c>
      <c r="C7" s="111">
        <v>42931</v>
      </c>
      <c r="D7" s="110" t="s">
        <v>57</v>
      </c>
      <c r="E7" s="119">
        <v>42933</v>
      </c>
      <c r="F7" s="119">
        <v>42939</v>
      </c>
      <c r="G7" s="110">
        <v>6</v>
      </c>
      <c r="H7" s="110">
        <v>2</v>
      </c>
      <c r="I7" s="110" t="s">
        <v>162</v>
      </c>
      <c r="J7" s="119">
        <v>42941</v>
      </c>
      <c r="K7" s="119">
        <v>42951</v>
      </c>
      <c r="L7" s="110">
        <v>10</v>
      </c>
      <c r="M7" s="110">
        <v>2</v>
      </c>
      <c r="N7" s="110" t="s">
        <v>163</v>
      </c>
      <c r="O7" s="119">
        <v>42954</v>
      </c>
      <c r="P7" s="119">
        <v>42958</v>
      </c>
      <c r="Q7" s="110">
        <v>4</v>
      </c>
      <c r="R7" s="110">
        <v>3</v>
      </c>
      <c r="S7" s="110" t="s">
        <v>164</v>
      </c>
      <c r="T7" s="119">
        <v>42960</v>
      </c>
      <c r="U7" s="119">
        <v>42964</v>
      </c>
      <c r="V7" s="110">
        <v>4</v>
      </c>
      <c r="W7" s="110">
        <v>2</v>
      </c>
      <c r="X7" s="110" t="s">
        <v>165</v>
      </c>
      <c r="Y7" s="120">
        <v>42967</v>
      </c>
      <c r="Z7" s="120">
        <v>42971</v>
      </c>
      <c r="AA7" s="110">
        <v>4</v>
      </c>
      <c r="AB7" s="110">
        <v>3</v>
      </c>
      <c r="AC7" s="110" t="s">
        <v>166</v>
      </c>
      <c r="AD7" s="120">
        <v>42973</v>
      </c>
      <c r="AE7" s="120">
        <v>42998</v>
      </c>
      <c r="AF7" s="110">
        <v>25</v>
      </c>
      <c r="AG7" s="110">
        <v>2</v>
      </c>
      <c r="AH7" s="110" t="s">
        <v>167</v>
      </c>
      <c r="AI7" s="120">
        <v>42999</v>
      </c>
      <c r="AJ7" s="120">
        <v>43005</v>
      </c>
      <c r="AK7" s="110">
        <v>6</v>
      </c>
      <c r="AL7" s="110">
        <v>1</v>
      </c>
      <c r="AM7" s="110" t="s">
        <v>168</v>
      </c>
      <c r="AN7" s="120">
        <v>43007</v>
      </c>
      <c r="AO7" s="120">
        <v>43015</v>
      </c>
      <c r="AP7" s="110">
        <v>8</v>
      </c>
      <c r="AQ7" s="110">
        <v>2</v>
      </c>
      <c r="AR7" s="110" t="s">
        <v>169</v>
      </c>
      <c r="AS7" s="120">
        <v>43017</v>
      </c>
      <c r="AT7" s="120">
        <v>43019</v>
      </c>
      <c r="AU7" s="110">
        <v>2</v>
      </c>
      <c r="AV7" s="110">
        <v>2</v>
      </c>
      <c r="AW7" s="110" t="s">
        <v>170</v>
      </c>
      <c r="AX7" s="120">
        <v>43021</v>
      </c>
      <c r="AY7" s="120">
        <v>43027</v>
      </c>
      <c r="AZ7" s="110">
        <v>6</v>
      </c>
      <c r="BA7" s="110">
        <v>2</v>
      </c>
      <c r="BB7" s="110">
        <v>94</v>
      </c>
      <c r="BC7" s="110">
        <v>5</v>
      </c>
      <c r="BD7" s="120">
        <v>43027</v>
      </c>
      <c r="BE7" s="86"/>
      <c r="BF7" s="86"/>
      <c r="BG7" s="86"/>
      <c r="BH7" s="87"/>
      <c r="BI7" s="88"/>
      <c r="BJ7" s="86"/>
      <c r="BK7" s="86"/>
      <c r="BL7" s="86"/>
      <c r="BM7" s="86"/>
      <c r="BN7" s="86"/>
      <c r="BO7" s="86"/>
      <c r="BP7" s="86"/>
      <c r="BQ7" s="86"/>
      <c r="BR7" s="86"/>
      <c r="BS7" s="86"/>
    </row>
    <row r="8" spans="1:72" x14ac:dyDescent="0.25">
      <c r="A8" s="110" t="s">
        <v>181</v>
      </c>
      <c r="B8" s="110" t="s">
        <v>28</v>
      </c>
      <c r="C8" s="111">
        <v>42915</v>
      </c>
      <c r="D8" s="110" t="s">
        <v>57</v>
      </c>
      <c r="E8" s="119">
        <v>42917</v>
      </c>
      <c r="F8" s="119">
        <v>42923</v>
      </c>
      <c r="G8" s="110">
        <v>6</v>
      </c>
      <c r="H8" s="110">
        <v>2</v>
      </c>
      <c r="I8" s="110" t="s">
        <v>162</v>
      </c>
      <c r="J8" s="119">
        <v>42924</v>
      </c>
      <c r="K8" s="119">
        <v>42935</v>
      </c>
      <c r="L8" s="110">
        <v>11</v>
      </c>
      <c r="M8" s="110">
        <v>1</v>
      </c>
      <c r="N8" s="110" t="s">
        <v>163</v>
      </c>
      <c r="O8" s="119">
        <v>42936</v>
      </c>
      <c r="P8" s="119">
        <v>42939</v>
      </c>
      <c r="Q8" s="110">
        <v>3</v>
      </c>
      <c r="R8" s="110">
        <v>1</v>
      </c>
      <c r="S8" s="110" t="s">
        <v>164</v>
      </c>
      <c r="T8" s="119">
        <v>42941</v>
      </c>
      <c r="U8" s="119">
        <v>42944</v>
      </c>
      <c r="V8" s="110">
        <v>3</v>
      </c>
      <c r="W8" s="110">
        <v>2</v>
      </c>
      <c r="X8" s="110" t="s">
        <v>165</v>
      </c>
      <c r="Y8" s="120">
        <v>42946</v>
      </c>
      <c r="Z8" s="120">
        <v>42949</v>
      </c>
      <c r="AA8" s="110">
        <v>3</v>
      </c>
      <c r="AB8" s="110">
        <v>2</v>
      </c>
      <c r="AC8" s="110" t="s">
        <v>166</v>
      </c>
      <c r="AD8" s="120">
        <v>42955</v>
      </c>
      <c r="AE8" s="120">
        <v>42979</v>
      </c>
      <c r="AF8" s="110">
        <v>24</v>
      </c>
      <c r="AG8" s="110">
        <v>6</v>
      </c>
      <c r="AH8" s="110" t="s">
        <v>167</v>
      </c>
      <c r="AI8" s="120">
        <v>42980</v>
      </c>
      <c r="AJ8" s="120">
        <v>42984</v>
      </c>
      <c r="AK8" s="110">
        <v>4</v>
      </c>
      <c r="AL8" s="110">
        <v>1</v>
      </c>
      <c r="AM8" s="110" t="s">
        <v>168</v>
      </c>
      <c r="AN8" s="120">
        <v>42987</v>
      </c>
      <c r="AO8" s="120">
        <v>42999</v>
      </c>
      <c r="AP8" s="110">
        <v>12</v>
      </c>
      <c r="AQ8" s="110">
        <v>3</v>
      </c>
      <c r="AR8" s="110" t="s">
        <v>169</v>
      </c>
      <c r="AS8" s="120">
        <v>43002</v>
      </c>
      <c r="AT8" s="120">
        <v>43004</v>
      </c>
      <c r="AU8" s="110">
        <v>2</v>
      </c>
      <c r="AV8" s="110">
        <v>3</v>
      </c>
      <c r="AW8" s="110" t="s">
        <v>170</v>
      </c>
      <c r="AX8" s="120">
        <v>43006</v>
      </c>
      <c r="AY8" s="120">
        <v>43011</v>
      </c>
      <c r="AZ8" s="110">
        <v>5</v>
      </c>
      <c r="BA8" s="110">
        <v>2</v>
      </c>
      <c r="BB8" s="110">
        <v>94</v>
      </c>
      <c r="BC8" s="110">
        <v>3.75</v>
      </c>
      <c r="BD8" s="127">
        <v>43011</v>
      </c>
      <c r="BE8" s="86"/>
      <c r="BF8" s="86"/>
      <c r="BG8" s="86"/>
      <c r="BH8" s="87"/>
      <c r="BI8" s="88"/>
      <c r="BJ8" s="86"/>
      <c r="BK8" s="86"/>
      <c r="BL8" s="86"/>
      <c r="BM8" s="86"/>
      <c r="BN8" s="86"/>
      <c r="BO8" s="86"/>
      <c r="BP8" s="86"/>
      <c r="BQ8" s="86"/>
      <c r="BR8" s="86"/>
      <c r="BS8" s="86"/>
    </row>
    <row r="9" spans="1:72" x14ac:dyDescent="0.25">
      <c r="A9" s="110" t="s">
        <v>181</v>
      </c>
      <c r="B9" s="110" t="s">
        <v>143</v>
      </c>
      <c r="C9" s="111">
        <v>42939</v>
      </c>
      <c r="D9" s="110" t="s">
        <v>57</v>
      </c>
      <c r="E9" s="119">
        <v>42942</v>
      </c>
      <c r="F9" s="119">
        <v>42949</v>
      </c>
      <c r="G9" s="110">
        <v>7</v>
      </c>
      <c r="H9" s="110">
        <v>3</v>
      </c>
      <c r="I9" s="110" t="s">
        <v>162</v>
      </c>
      <c r="J9" s="119">
        <v>42952</v>
      </c>
      <c r="K9" s="119">
        <v>42961</v>
      </c>
      <c r="L9" s="110">
        <v>9</v>
      </c>
      <c r="M9" s="110">
        <v>3</v>
      </c>
      <c r="N9" s="110" t="s">
        <v>163</v>
      </c>
      <c r="O9" s="119">
        <v>42964</v>
      </c>
      <c r="P9" s="119">
        <v>42967</v>
      </c>
      <c r="Q9" s="110">
        <v>3</v>
      </c>
      <c r="R9" s="110">
        <v>3</v>
      </c>
      <c r="S9" s="110" t="s">
        <v>164</v>
      </c>
      <c r="T9" s="119">
        <v>42972</v>
      </c>
      <c r="U9" s="119">
        <v>42974</v>
      </c>
      <c r="V9" s="110">
        <v>2</v>
      </c>
      <c r="W9" s="110">
        <v>5</v>
      </c>
      <c r="X9" s="110" t="s">
        <v>165</v>
      </c>
      <c r="Y9" s="120">
        <v>42978</v>
      </c>
      <c r="Z9" s="120">
        <v>42981</v>
      </c>
      <c r="AA9" s="110">
        <v>3</v>
      </c>
      <c r="AB9" s="110">
        <v>4</v>
      </c>
      <c r="AC9" s="110" t="s">
        <v>166</v>
      </c>
      <c r="AD9" s="120">
        <v>42985</v>
      </c>
      <c r="AE9" s="120">
        <v>43007</v>
      </c>
      <c r="AF9" s="110">
        <v>22</v>
      </c>
      <c r="AG9" s="110">
        <v>4</v>
      </c>
      <c r="AH9" s="110" t="s">
        <v>167</v>
      </c>
      <c r="AI9" s="120">
        <v>43009</v>
      </c>
      <c r="AJ9" s="120">
        <v>43012</v>
      </c>
      <c r="AK9" s="110">
        <v>3</v>
      </c>
      <c r="AL9" s="110">
        <v>2</v>
      </c>
      <c r="AM9" s="110" t="s">
        <v>168</v>
      </c>
      <c r="AN9" s="120">
        <v>43019</v>
      </c>
      <c r="AO9" s="120">
        <v>43026</v>
      </c>
      <c r="AP9" s="110">
        <v>7</v>
      </c>
      <c r="AQ9" s="110">
        <v>7</v>
      </c>
      <c r="AR9" s="110" t="s">
        <v>169</v>
      </c>
      <c r="AS9" s="120">
        <v>43031</v>
      </c>
      <c r="AT9" s="120">
        <v>43033</v>
      </c>
      <c r="AU9" s="110">
        <v>2</v>
      </c>
      <c r="AV9" s="110">
        <v>5</v>
      </c>
      <c r="AW9" s="110" t="s">
        <v>170</v>
      </c>
      <c r="AX9" s="120">
        <v>43039</v>
      </c>
      <c r="AY9" s="120">
        <v>43045</v>
      </c>
      <c r="AZ9" s="110">
        <v>6</v>
      </c>
      <c r="BA9" s="110">
        <v>6</v>
      </c>
      <c r="BB9" s="110">
        <v>103</v>
      </c>
      <c r="BC9" s="110">
        <v>3.75</v>
      </c>
      <c r="BD9" s="120">
        <v>43045</v>
      </c>
      <c r="BE9" s="86"/>
      <c r="BF9" s="86"/>
      <c r="BG9" s="91"/>
      <c r="BH9" s="92"/>
      <c r="BI9" s="93"/>
      <c r="BJ9" s="91"/>
      <c r="BK9" s="86"/>
      <c r="BL9" s="86"/>
      <c r="BM9" s="86"/>
      <c r="BN9" s="86"/>
      <c r="BO9" s="86"/>
      <c r="BP9" s="86"/>
      <c r="BQ9" s="86"/>
      <c r="BR9" s="86"/>
      <c r="BS9" s="86"/>
    </row>
    <row r="10" spans="1:72" x14ac:dyDescent="0.25">
      <c r="A10" s="110" t="s">
        <v>181</v>
      </c>
      <c r="B10" s="110" t="s">
        <v>145</v>
      </c>
      <c r="C10" s="111">
        <v>42935</v>
      </c>
      <c r="D10" s="110" t="s">
        <v>57</v>
      </c>
      <c r="E10" s="119">
        <v>42937</v>
      </c>
      <c r="F10" s="119">
        <v>42943</v>
      </c>
      <c r="G10" s="110">
        <v>6</v>
      </c>
      <c r="H10" s="110">
        <v>2</v>
      </c>
      <c r="I10" s="110" t="s">
        <v>162</v>
      </c>
      <c r="J10" s="119">
        <v>42946</v>
      </c>
      <c r="K10" s="119">
        <v>42958</v>
      </c>
      <c r="L10" s="110">
        <v>12</v>
      </c>
      <c r="M10" s="110">
        <v>3</v>
      </c>
      <c r="N10" s="110" t="s">
        <v>163</v>
      </c>
      <c r="O10" s="119">
        <v>42960</v>
      </c>
      <c r="P10" s="119">
        <v>42962</v>
      </c>
      <c r="Q10" s="110">
        <v>2</v>
      </c>
      <c r="R10" s="110">
        <v>2</v>
      </c>
      <c r="S10" s="110" t="s">
        <v>164</v>
      </c>
      <c r="T10" s="119">
        <v>42964</v>
      </c>
      <c r="U10" s="119">
        <v>42966</v>
      </c>
      <c r="V10" s="110">
        <v>2</v>
      </c>
      <c r="W10" s="110">
        <v>2</v>
      </c>
      <c r="X10" s="110" t="s">
        <v>165</v>
      </c>
      <c r="Y10" s="120">
        <v>42968</v>
      </c>
      <c r="Z10" s="120">
        <v>42970</v>
      </c>
      <c r="AA10" s="110">
        <v>2</v>
      </c>
      <c r="AB10" s="110">
        <v>2</v>
      </c>
      <c r="AC10" s="110" t="s">
        <v>166</v>
      </c>
      <c r="AD10" s="120">
        <v>42973</v>
      </c>
      <c r="AE10" s="120">
        <v>42993</v>
      </c>
      <c r="AF10" s="110">
        <v>20</v>
      </c>
      <c r="AG10" s="110">
        <v>3</v>
      </c>
      <c r="AH10" s="110" t="s">
        <v>167</v>
      </c>
      <c r="AI10" s="120">
        <v>42996</v>
      </c>
      <c r="AJ10" s="120">
        <v>43001</v>
      </c>
      <c r="AK10" s="110">
        <v>5</v>
      </c>
      <c r="AL10" s="110">
        <v>3</v>
      </c>
      <c r="AM10" s="110" t="s">
        <v>168</v>
      </c>
      <c r="AN10" s="120">
        <v>43006</v>
      </c>
      <c r="AO10" s="120">
        <v>43018</v>
      </c>
      <c r="AP10" s="110">
        <v>12</v>
      </c>
      <c r="AQ10" s="110">
        <v>5</v>
      </c>
      <c r="AR10" s="110" t="s">
        <v>169</v>
      </c>
      <c r="AS10" s="120">
        <v>43020</v>
      </c>
      <c r="AT10" s="120">
        <v>43022</v>
      </c>
      <c r="AU10" s="110">
        <v>2</v>
      </c>
      <c r="AV10" s="110">
        <v>2</v>
      </c>
      <c r="AW10" s="110" t="s">
        <v>170</v>
      </c>
      <c r="AX10" s="120">
        <v>43026</v>
      </c>
      <c r="AY10" s="120">
        <v>43031</v>
      </c>
      <c r="AZ10" s="110">
        <v>5</v>
      </c>
      <c r="BA10" s="110">
        <v>4</v>
      </c>
      <c r="BB10" s="110">
        <v>94</v>
      </c>
      <c r="BC10" s="110">
        <v>3.5</v>
      </c>
      <c r="BD10" s="120">
        <v>43031</v>
      </c>
      <c r="BE10" s="86"/>
      <c r="BF10" s="86"/>
      <c r="BG10" s="86"/>
      <c r="BH10" s="87"/>
      <c r="BI10" s="88"/>
      <c r="BJ10" s="86"/>
      <c r="BK10" s="86"/>
      <c r="BL10" s="86"/>
      <c r="BM10" s="86"/>
      <c r="BN10" s="86"/>
      <c r="BO10" s="86"/>
      <c r="BP10" s="86"/>
      <c r="BQ10" s="86"/>
      <c r="BR10" s="86"/>
      <c r="BS10" s="86"/>
    </row>
    <row r="11" spans="1:72" x14ac:dyDescent="0.25">
      <c r="A11" s="110" t="s">
        <v>181</v>
      </c>
      <c r="B11" s="110" t="s">
        <v>144</v>
      </c>
      <c r="C11" s="111">
        <v>42924</v>
      </c>
      <c r="D11" s="110" t="s">
        <v>57</v>
      </c>
      <c r="E11" s="119">
        <v>42930</v>
      </c>
      <c r="F11" s="119">
        <v>42949</v>
      </c>
      <c r="G11" s="110">
        <v>19</v>
      </c>
      <c r="H11" s="110">
        <v>6</v>
      </c>
      <c r="I11" s="110" t="s">
        <v>162</v>
      </c>
      <c r="J11" s="119">
        <v>42950</v>
      </c>
      <c r="K11" s="119">
        <v>42979</v>
      </c>
      <c r="L11" s="110">
        <v>29</v>
      </c>
      <c r="M11" s="110">
        <v>1</v>
      </c>
      <c r="N11" s="110" t="s">
        <v>163</v>
      </c>
      <c r="O11" s="119">
        <v>42983</v>
      </c>
      <c r="P11" s="119">
        <v>42985</v>
      </c>
      <c r="Q11" s="110">
        <v>2</v>
      </c>
      <c r="R11" s="110">
        <v>4</v>
      </c>
      <c r="S11" s="110" t="s">
        <v>164</v>
      </c>
      <c r="T11" s="119">
        <v>42988</v>
      </c>
      <c r="U11" s="119">
        <v>42989</v>
      </c>
      <c r="V11" s="110">
        <v>1</v>
      </c>
      <c r="W11" s="110">
        <v>3</v>
      </c>
      <c r="X11" s="110" t="s">
        <v>165</v>
      </c>
      <c r="Y11" s="120">
        <v>42991</v>
      </c>
      <c r="Z11" s="120">
        <v>42993</v>
      </c>
      <c r="AA11" s="110">
        <v>2</v>
      </c>
      <c r="AB11" s="110">
        <v>2</v>
      </c>
      <c r="AC11" s="110" t="s">
        <v>166</v>
      </c>
      <c r="AD11" s="120">
        <v>42996</v>
      </c>
      <c r="AE11" s="120">
        <v>43008</v>
      </c>
      <c r="AF11" s="110">
        <v>12</v>
      </c>
      <c r="AG11" s="110">
        <v>3</v>
      </c>
      <c r="AH11" s="110" t="s">
        <v>167</v>
      </c>
      <c r="AI11" s="120">
        <v>43011</v>
      </c>
      <c r="AJ11" s="120">
        <v>43013</v>
      </c>
      <c r="AK11" s="110">
        <v>2</v>
      </c>
      <c r="AL11" s="110">
        <v>3</v>
      </c>
      <c r="AM11" s="110" t="s">
        <v>168</v>
      </c>
      <c r="AN11" s="120">
        <v>43019</v>
      </c>
      <c r="AO11" s="120">
        <v>43027</v>
      </c>
      <c r="AP11" s="110">
        <v>8</v>
      </c>
      <c r="AQ11" s="110">
        <v>6</v>
      </c>
      <c r="AR11" s="110" t="s">
        <v>169</v>
      </c>
      <c r="AS11" s="120">
        <v>43031</v>
      </c>
      <c r="AT11" s="120">
        <v>43032</v>
      </c>
      <c r="AU11" s="110">
        <v>1</v>
      </c>
      <c r="AV11" s="110">
        <v>4</v>
      </c>
      <c r="AW11" s="110" t="s">
        <v>170</v>
      </c>
      <c r="AX11" s="120">
        <v>43036</v>
      </c>
      <c r="AY11" s="120">
        <v>43043</v>
      </c>
      <c r="AZ11" s="110">
        <v>7</v>
      </c>
      <c r="BA11" s="110">
        <v>4</v>
      </c>
      <c r="BB11" s="110">
        <v>113</v>
      </c>
      <c r="BC11" s="110">
        <v>3.25</v>
      </c>
      <c r="BD11" s="120">
        <v>43043</v>
      </c>
      <c r="BE11" s="86"/>
      <c r="BF11" s="86"/>
      <c r="BG11" s="91"/>
      <c r="BH11" s="92"/>
      <c r="BI11" s="93"/>
      <c r="BJ11" s="91"/>
      <c r="BK11" s="86"/>
      <c r="BL11" s="86"/>
      <c r="BM11" s="86"/>
      <c r="BN11" s="86"/>
      <c r="BO11" s="86"/>
      <c r="BP11" s="86"/>
      <c r="BQ11" s="86"/>
      <c r="BR11" s="86"/>
      <c r="BS11" s="86"/>
    </row>
    <row r="12" spans="1:72" x14ac:dyDescent="0.25">
      <c r="A12" s="110" t="s">
        <v>181</v>
      </c>
      <c r="B12" s="110" t="s">
        <v>142</v>
      </c>
      <c r="C12" s="111">
        <v>42934</v>
      </c>
      <c r="D12" s="110" t="s">
        <v>57</v>
      </c>
      <c r="E12" s="119">
        <v>42936</v>
      </c>
      <c r="F12" s="119">
        <v>42956</v>
      </c>
      <c r="G12" s="110">
        <v>20</v>
      </c>
      <c r="H12" s="110">
        <v>2</v>
      </c>
      <c r="I12" s="110" t="s">
        <v>162</v>
      </c>
      <c r="J12" s="119">
        <v>42958</v>
      </c>
      <c r="K12" s="119">
        <v>42981</v>
      </c>
      <c r="L12" s="110">
        <v>23</v>
      </c>
      <c r="M12" s="110">
        <v>2</v>
      </c>
      <c r="N12" s="110" t="s">
        <v>163</v>
      </c>
      <c r="O12" s="119">
        <v>42982</v>
      </c>
      <c r="P12" s="119">
        <v>42983</v>
      </c>
      <c r="Q12" s="110">
        <v>1</v>
      </c>
      <c r="R12" s="110">
        <v>1</v>
      </c>
      <c r="S12" s="110" t="s">
        <v>164</v>
      </c>
      <c r="T12" s="119">
        <v>42985</v>
      </c>
      <c r="U12" s="119">
        <v>42986</v>
      </c>
      <c r="V12" s="110">
        <v>1</v>
      </c>
      <c r="W12" s="110">
        <v>2</v>
      </c>
      <c r="X12" s="110" t="s">
        <v>165</v>
      </c>
      <c r="Y12" s="120">
        <v>42989</v>
      </c>
      <c r="Z12" s="120">
        <v>42991</v>
      </c>
      <c r="AA12" s="110">
        <v>2</v>
      </c>
      <c r="AB12" s="110">
        <v>3</v>
      </c>
      <c r="AC12" s="110" t="s">
        <v>166</v>
      </c>
      <c r="AD12" s="120">
        <v>42993</v>
      </c>
      <c r="AE12" s="120">
        <v>43010</v>
      </c>
      <c r="AF12" s="110">
        <v>17</v>
      </c>
      <c r="AG12" s="110">
        <v>2</v>
      </c>
      <c r="AH12" s="110" t="s">
        <v>167</v>
      </c>
      <c r="AI12" s="120">
        <v>43011</v>
      </c>
      <c r="AJ12" s="120">
        <v>43018</v>
      </c>
      <c r="AK12" s="110">
        <v>7</v>
      </c>
      <c r="AL12" s="110">
        <v>1</v>
      </c>
      <c r="AM12" s="110" t="s">
        <v>168</v>
      </c>
      <c r="AN12" s="120">
        <v>43022</v>
      </c>
      <c r="AO12" s="120">
        <v>43032</v>
      </c>
      <c r="AP12" s="110">
        <v>10</v>
      </c>
      <c r="AQ12" s="110">
        <v>4</v>
      </c>
      <c r="AR12" s="110" t="s">
        <v>169</v>
      </c>
      <c r="AS12" s="120">
        <v>43035</v>
      </c>
      <c r="AT12" s="120">
        <v>43039</v>
      </c>
      <c r="AU12" s="110">
        <v>4</v>
      </c>
      <c r="AV12" s="110">
        <v>3</v>
      </c>
      <c r="AW12" s="110" t="s">
        <v>170</v>
      </c>
      <c r="AX12" s="120">
        <v>43043</v>
      </c>
      <c r="AY12" s="120">
        <v>43048</v>
      </c>
      <c r="AZ12" s="110">
        <v>5</v>
      </c>
      <c r="BA12" s="110">
        <v>4</v>
      </c>
      <c r="BB12" s="110">
        <v>112</v>
      </c>
      <c r="BC12" s="110">
        <v>3.75</v>
      </c>
      <c r="BD12" s="120">
        <v>43048</v>
      </c>
      <c r="BE12" s="86"/>
      <c r="BF12" s="86"/>
      <c r="BG12" s="91"/>
      <c r="BH12" s="92"/>
      <c r="BI12" s="93"/>
      <c r="BJ12" s="91"/>
      <c r="BK12" s="86"/>
      <c r="BL12" s="86"/>
      <c r="BM12" s="86"/>
      <c r="BN12" s="86"/>
      <c r="BO12" s="86"/>
      <c r="BP12" s="86"/>
      <c r="BQ12" s="86"/>
      <c r="BR12" s="86"/>
      <c r="BS12" s="86"/>
    </row>
    <row r="13" spans="1:72" x14ac:dyDescent="0.25">
      <c r="A13" s="110" t="s">
        <v>181</v>
      </c>
      <c r="B13" s="110" t="s">
        <v>1</v>
      </c>
      <c r="C13" s="120">
        <v>42911</v>
      </c>
      <c r="D13" s="110" t="s">
        <v>57</v>
      </c>
      <c r="E13" s="119">
        <v>42914</v>
      </c>
      <c r="F13" s="119">
        <v>42939</v>
      </c>
      <c r="G13" s="110">
        <v>25</v>
      </c>
      <c r="H13" s="110">
        <v>3</v>
      </c>
      <c r="I13" s="110" t="s">
        <v>162</v>
      </c>
      <c r="J13" s="119">
        <v>42941</v>
      </c>
      <c r="K13" s="119">
        <v>42966</v>
      </c>
      <c r="L13" s="110">
        <v>25</v>
      </c>
      <c r="M13" s="110">
        <v>2</v>
      </c>
      <c r="N13" s="110" t="s">
        <v>163</v>
      </c>
      <c r="O13" s="119">
        <v>42968</v>
      </c>
      <c r="P13" s="119">
        <v>42969</v>
      </c>
      <c r="Q13" s="110">
        <v>1</v>
      </c>
      <c r="R13" s="110">
        <v>2</v>
      </c>
      <c r="S13" s="110" t="s">
        <v>164</v>
      </c>
      <c r="T13" s="119">
        <v>42972</v>
      </c>
      <c r="U13" s="119">
        <v>42973</v>
      </c>
      <c r="V13" s="110">
        <v>1</v>
      </c>
      <c r="W13" s="110">
        <v>3</v>
      </c>
      <c r="X13" s="110" t="s">
        <v>165</v>
      </c>
      <c r="Y13" s="120">
        <v>42976</v>
      </c>
      <c r="Z13" s="120">
        <v>42978</v>
      </c>
      <c r="AA13" s="110">
        <v>2</v>
      </c>
      <c r="AB13" s="110">
        <v>3</v>
      </c>
      <c r="AC13" s="110" t="s">
        <v>166</v>
      </c>
      <c r="AD13" s="120">
        <v>42980</v>
      </c>
      <c r="AE13" s="120">
        <v>42993</v>
      </c>
      <c r="AF13" s="110">
        <v>13</v>
      </c>
      <c r="AG13" s="110">
        <v>2</v>
      </c>
      <c r="AH13" s="110" t="s">
        <v>167</v>
      </c>
      <c r="AI13" s="120">
        <v>42996</v>
      </c>
      <c r="AJ13" s="120">
        <v>42998</v>
      </c>
      <c r="AK13" s="110">
        <v>2</v>
      </c>
      <c r="AL13" s="110">
        <v>3</v>
      </c>
      <c r="AM13" s="110" t="s">
        <v>168</v>
      </c>
      <c r="AN13" s="120">
        <v>43005</v>
      </c>
      <c r="AO13" s="120">
        <v>43014</v>
      </c>
      <c r="AP13" s="110">
        <v>9</v>
      </c>
      <c r="AQ13" s="110">
        <v>7</v>
      </c>
      <c r="AR13" s="110" t="s">
        <v>169</v>
      </c>
      <c r="AS13" s="120">
        <v>43019</v>
      </c>
      <c r="AT13" s="120">
        <v>43020</v>
      </c>
      <c r="AU13" s="110">
        <v>1</v>
      </c>
      <c r="AV13" s="110">
        <v>5</v>
      </c>
      <c r="AW13" s="110" t="s">
        <v>170</v>
      </c>
      <c r="AX13" s="120">
        <v>43025</v>
      </c>
      <c r="AY13" s="120">
        <v>43028</v>
      </c>
      <c r="AZ13" s="110">
        <v>3</v>
      </c>
      <c r="BA13" s="110">
        <v>5</v>
      </c>
      <c r="BB13" s="110">
        <v>114</v>
      </c>
      <c r="BC13" s="110">
        <v>2</v>
      </c>
      <c r="BD13" s="120">
        <v>43028</v>
      </c>
      <c r="BE13" s="86"/>
      <c r="BF13" s="86"/>
      <c r="BG13" s="86"/>
      <c r="BH13" s="87"/>
      <c r="BI13" s="88"/>
      <c r="BJ13" s="86"/>
      <c r="BK13" s="86"/>
      <c r="BL13" s="86"/>
      <c r="BM13" s="86"/>
      <c r="BN13" s="86"/>
      <c r="BO13" s="86"/>
      <c r="BP13" s="86"/>
      <c r="BQ13" s="86"/>
      <c r="BR13" s="86"/>
      <c r="BS13" s="86"/>
    </row>
    <row r="14" spans="1:72" s="67" customFormat="1" x14ac:dyDescent="0.25">
      <c r="A14" s="112" t="s">
        <v>182</v>
      </c>
      <c r="B14" s="112" t="s">
        <v>146</v>
      </c>
      <c r="C14" s="113">
        <v>42903</v>
      </c>
      <c r="D14" s="112" t="s">
        <v>57</v>
      </c>
      <c r="E14" s="121">
        <v>42904</v>
      </c>
      <c r="F14" s="121">
        <v>42912</v>
      </c>
      <c r="G14" s="112">
        <v>8</v>
      </c>
      <c r="H14" s="112">
        <v>1</v>
      </c>
      <c r="I14" s="112" t="s">
        <v>162</v>
      </c>
      <c r="J14" s="121">
        <v>42914</v>
      </c>
      <c r="K14" s="121">
        <v>42923</v>
      </c>
      <c r="L14" s="112">
        <v>9</v>
      </c>
      <c r="M14" s="112">
        <v>2</v>
      </c>
      <c r="N14" s="112" t="s">
        <v>163</v>
      </c>
      <c r="O14" s="121">
        <v>42923</v>
      </c>
      <c r="P14" s="121">
        <v>42925</v>
      </c>
      <c r="Q14" s="112">
        <v>2</v>
      </c>
      <c r="R14" s="112">
        <v>0</v>
      </c>
      <c r="S14" s="112" t="s">
        <v>164</v>
      </c>
      <c r="T14" s="121">
        <v>42927</v>
      </c>
      <c r="U14" s="121">
        <v>42929</v>
      </c>
      <c r="V14" s="112">
        <v>2</v>
      </c>
      <c r="W14" s="112">
        <v>2</v>
      </c>
      <c r="X14" s="112" t="s">
        <v>165</v>
      </c>
      <c r="Y14" s="122">
        <v>42931</v>
      </c>
      <c r="Z14" s="122">
        <v>42932</v>
      </c>
      <c r="AA14" s="112">
        <v>1</v>
      </c>
      <c r="AB14" s="112">
        <v>2</v>
      </c>
      <c r="AC14" s="112" t="s">
        <v>166</v>
      </c>
      <c r="AD14" s="122">
        <v>42932</v>
      </c>
      <c r="AE14" s="122">
        <v>42951</v>
      </c>
      <c r="AF14" s="112">
        <v>19</v>
      </c>
      <c r="AG14" s="112">
        <v>0</v>
      </c>
      <c r="AH14" s="112" t="s">
        <v>167</v>
      </c>
      <c r="AI14" s="122">
        <v>42953</v>
      </c>
      <c r="AJ14" s="122">
        <v>42959</v>
      </c>
      <c r="AK14" s="112">
        <v>6</v>
      </c>
      <c r="AL14" s="112">
        <v>2</v>
      </c>
      <c r="AM14" s="112" t="s">
        <v>168</v>
      </c>
      <c r="AN14" s="122">
        <v>42962</v>
      </c>
      <c r="AO14" s="122">
        <v>42970</v>
      </c>
      <c r="AP14" s="112">
        <v>8</v>
      </c>
      <c r="AQ14" s="112">
        <v>3</v>
      </c>
      <c r="AR14" s="112" t="s">
        <v>169</v>
      </c>
      <c r="AS14" s="122">
        <v>42973</v>
      </c>
      <c r="AT14" s="122">
        <v>42983</v>
      </c>
      <c r="AU14" s="112">
        <v>10</v>
      </c>
      <c r="AV14" s="112">
        <v>3</v>
      </c>
      <c r="AW14" s="112" t="s">
        <v>170</v>
      </c>
      <c r="AX14" s="122">
        <v>42984</v>
      </c>
      <c r="AY14" s="122">
        <v>42986</v>
      </c>
      <c r="AZ14" s="112">
        <v>2</v>
      </c>
      <c r="BA14" s="112">
        <v>1</v>
      </c>
      <c r="BB14" s="112">
        <v>82</v>
      </c>
      <c r="BC14" s="112">
        <v>2.75</v>
      </c>
      <c r="BD14" s="122">
        <v>42986</v>
      </c>
      <c r="BE14" s="94"/>
      <c r="BF14" s="94"/>
      <c r="BG14" s="94"/>
      <c r="BH14" s="95"/>
      <c r="BI14" s="96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89"/>
    </row>
    <row r="15" spans="1:72" x14ac:dyDescent="0.25">
      <c r="A15" s="112" t="s">
        <v>182</v>
      </c>
      <c r="B15" s="112" t="s">
        <v>143</v>
      </c>
      <c r="C15" s="113">
        <v>42901</v>
      </c>
      <c r="D15" s="112" t="s">
        <v>57</v>
      </c>
      <c r="E15" s="121">
        <v>42904</v>
      </c>
      <c r="F15" s="121">
        <v>42911</v>
      </c>
      <c r="G15" s="112">
        <v>7</v>
      </c>
      <c r="H15" s="112">
        <v>3</v>
      </c>
      <c r="I15" s="112" t="s">
        <v>162</v>
      </c>
      <c r="J15" s="121">
        <v>42913</v>
      </c>
      <c r="K15" s="121">
        <v>42924</v>
      </c>
      <c r="L15" s="112">
        <v>11</v>
      </c>
      <c r="M15" s="112">
        <v>2</v>
      </c>
      <c r="N15" s="112" t="s">
        <v>163</v>
      </c>
      <c r="O15" s="121">
        <v>42924</v>
      </c>
      <c r="P15" s="121">
        <v>42925</v>
      </c>
      <c r="Q15" s="112">
        <v>1</v>
      </c>
      <c r="R15" s="112">
        <v>0</v>
      </c>
      <c r="S15" s="112" t="s">
        <v>164</v>
      </c>
      <c r="T15" s="121">
        <v>42925</v>
      </c>
      <c r="U15" s="121">
        <v>42927</v>
      </c>
      <c r="V15" s="112">
        <v>2</v>
      </c>
      <c r="W15" s="112">
        <v>0</v>
      </c>
      <c r="X15" s="112" t="s">
        <v>165</v>
      </c>
      <c r="Y15" s="122">
        <v>42927</v>
      </c>
      <c r="Z15" s="122">
        <v>42927</v>
      </c>
      <c r="AA15" s="112">
        <v>0</v>
      </c>
      <c r="AB15" s="112">
        <v>0</v>
      </c>
      <c r="AC15" s="112" t="s">
        <v>166</v>
      </c>
      <c r="AD15" s="122">
        <v>42927</v>
      </c>
      <c r="AE15" s="122">
        <v>42948</v>
      </c>
      <c r="AF15" s="112">
        <v>21</v>
      </c>
      <c r="AG15" s="112">
        <v>0</v>
      </c>
      <c r="AH15" s="112" t="s">
        <v>167</v>
      </c>
      <c r="AI15" s="122">
        <v>42948</v>
      </c>
      <c r="AJ15" s="122">
        <v>42951</v>
      </c>
      <c r="AK15" s="112">
        <v>3</v>
      </c>
      <c r="AL15" s="112">
        <v>0</v>
      </c>
      <c r="AM15" s="112" t="s">
        <v>168</v>
      </c>
      <c r="AN15" s="122">
        <v>42953</v>
      </c>
      <c r="AO15" s="122">
        <v>42962</v>
      </c>
      <c r="AP15" s="112">
        <v>9</v>
      </c>
      <c r="AQ15" s="112">
        <v>2</v>
      </c>
      <c r="AR15" s="112" t="s">
        <v>169</v>
      </c>
      <c r="AS15" s="122">
        <v>42964</v>
      </c>
      <c r="AT15" s="122">
        <v>42976</v>
      </c>
      <c r="AU15" s="112">
        <v>12</v>
      </c>
      <c r="AV15" s="112">
        <v>2</v>
      </c>
      <c r="AW15" s="112" t="s">
        <v>170</v>
      </c>
      <c r="AX15" s="122">
        <v>42978</v>
      </c>
      <c r="AY15" s="122">
        <v>42981</v>
      </c>
      <c r="AZ15" s="112">
        <v>3</v>
      </c>
      <c r="BA15" s="112">
        <v>2</v>
      </c>
      <c r="BB15" s="112">
        <v>77</v>
      </c>
      <c r="BC15" s="112">
        <v>1.75</v>
      </c>
      <c r="BD15" s="122">
        <v>42981</v>
      </c>
      <c r="BE15" s="94"/>
      <c r="BF15" s="94"/>
      <c r="BG15" s="94"/>
      <c r="BH15" s="95"/>
      <c r="BI15" s="96"/>
      <c r="BJ15" s="94"/>
      <c r="BK15" s="94"/>
      <c r="BL15" s="94"/>
      <c r="BM15" s="94"/>
      <c r="BN15" s="94"/>
      <c r="BO15" s="94"/>
      <c r="BP15" s="94"/>
      <c r="BQ15" s="94"/>
      <c r="BR15" s="94"/>
      <c r="BS15" s="94"/>
    </row>
    <row r="16" spans="1:72" x14ac:dyDescent="0.25">
      <c r="A16" s="112" t="s">
        <v>182</v>
      </c>
      <c r="B16" s="112" t="s">
        <v>149</v>
      </c>
      <c r="C16" s="113">
        <v>42898</v>
      </c>
      <c r="D16" s="112" t="s">
        <v>57</v>
      </c>
      <c r="E16" s="121">
        <v>42899</v>
      </c>
      <c r="F16" s="121">
        <v>42905</v>
      </c>
      <c r="G16" s="112">
        <v>6</v>
      </c>
      <c r="H16" s="112">
        <v>1</v>
      </c>
      <c r="I16" s="112" t="s">
        <v>162</v>
      </c>
      <c r="J16" s="121">
        <v>42906</v>
      </c>
      <c r="K16" s="121">
        <v>42917</v>
      </c>
      <c r="L16" s="112">
        <v>11</v>
      </c>
      <c r="M16" s="112">
        <v>1</v>
      </c>
      <c r="N16" s="112" t="s">
        <v>163</v>
      </c>
      <c r="O16" s="121">
        <v>42917</v>
      </c>
      <c r="P16" s="121">
        <v>42919</v>
      </c>
      <c r="Q16" s="112">
        <v>2</v>
      </c>
      <c r="R16" s="112">
        <v>0</v>
      </c>
      <c r="S16" s="112" t="s">
        <v>164</v>
      </c>
      <c r="T16" s="121">
        <v>42919</v>
      </c>
      <c r="U16" s="121">
        <v>42921</v>
      </c>
      <c r="V16" s="112">
        <v>2</v>
      </c>
      <c r="W16" s="112">
        <v>0</v>
      </c>
      <c r="X16" s="112" t="s">
        <v>165</v>
      </c>
      <c r="Y16" s="122">
        <v>42922</v>
      </c>
      <c r="Z16" s="122">
        <v>42923</v>
      </c>
      <c r="AA16" s="112">
        <v>1</v>
      </c>
      <c r="AB16" s="112">
        <v>1</v>
      </c>
      <c r="AC16" s="112" t="s">
        <v>166</v>
      </c>
      <c r="AD16" s="122">
        <v>42923</v>
      </c>
      <c r="AE16" s="122">
        <v>42944</v>
      </c>
      <c r="AF16" s="112">
        <v>21</v>
      </c>
      <c r="AG16" s="112">
        <v>0</v>
      </c>
      <c r="AH16" s="112" t="s">
        <v>167</v>
      </c>
      <c r="AI16" s="122">
        <v>42945</v>
      </c>
      <c r="AJ16" s="122">
        <v>42950</v>
      </c>
      <c r="AK16" s="112">
        <v>5</v>
      </c>
      <c r="AL16" s="112">
        <v>1</v>
      </c>
      <c r="AM16" s="112" t="s">
        <v>168</v>
      </c>
      <c r="AN16" s="122">
        <v>42952</v>
      </c>
      <c r="AO16" s="122">
        <v>42965</v>
      </c>
      <c r="AP16" s="112">
        <v>13</v>
      </c>
      <c r="AQ16" s="112">
        <v>2</v>
      </c>
      <c r="AR16" s="112" t="s">
        <v>169</v>
      </c>
      <c r="AS16" s="122">
        <v>42969</v>
      </c>
      <c r="AT16" s="122">
        <v>42981</v>
      </c>
      <c r="AU16" s="112">
        <v>12</v>
      </c>
      <c r="AV16" s="112">
        <v>4</v>
      </c>
      <c r="AW16" s="112" t="s">
        <v>170</v>
      </c>
      <c r="AX16" s="122">
        <v>42982</v>
      </c>
      <c r="AY16" s="122">
        <v>42983</v>
      </c>
      <c r="AZ16" s="112">
        <v>1</v>
      </c>
      <c r="BA16" s="112">
        <v>1</v>
      </c>
      <c r="BB16" s="112">
        <v>84</v>
      </c>
      <c r="BC16" s="112">
        <v>2.25</v>
      </c>
      <c r="BD16" s="122">
        <v>42983</v>
      </c>
      <c r="BE16" s="94"/>
      <c r="BF16" s="94"/>
      <c r="BG16" s="94"/>
      <c r="BH16" s="95"/>
      <c r="BI16" s="96"/>
      <c r="BJ16" s="94"/>
      <c r="BK16" s="94"/>
      <c r="BL16" s="94"/>
      <c r="BM16" s="94"/>
      <c r="BN16" s="94"/>
      <c r="BO16" s="94"/>
      <c r="BP16" s="94"/>
      <c r="BQ16" s="94"/>
      <c r="BR16" s="94"/>
      <c r="BS16" s="94"/>
    </row>
    <row r="17" spans="1:72" x14ac:dyDescent="0.25">
      <c r="A17" s="112" t="s">
        <v>182</v>
      </c>
      <c r="B17" s="112" t="s">
        <v>147</v>
      </c>
      <c r="C17" s="113">
        <v>42920</v>
      </c>
      <c r="D17" s="112" t="s">
        <v>57</v>
      </c>
      <c r="E17" s="121">
        <v>42920</v>
      </c>
      <c r="F17" s="121">
        <v>42928</v>
      </c>
      <c r="G17" s="112">
        <v>8</v>
      </c>
      <c r="H17" s="112">
        <v>0</v>
      </c>
      <c r="I17" s="112" t="s">
        <v>162</v>
      </c>
      <c r="J17" s="121">
        <v>42931</v>
      </c>
      <c r="K17" s="121">
        <v>42942</v>
      </c>
      <c r="L17" s="112">
        <v>11</v>
      </c>
      <c r="M17" s="112">
        <v>3</v>
      </c>
      <c r="N17" s="112" t="s">
        <v>163</v>
      </c>
      <c r="O17" s="121">
        <v>42942</v>
      </c>
      <c r="P17" s="121">
        <v>42943</v>
      </c>
      <c r="Q17" s="112">
        <v>1</v>
      </c>
      <c r="R17" s="112">
        <v>0</v>
      </c>
      <c r="S17" s="112" t="s">
        <v>164</v>
      </c>
      <c r="T17" s="121">
        <v>42943</v>
      </c>
      <c r="U17" s="121">
        <v>42947</v>
      </c>
      <c r="V17" s="112">
        <v>4</v>
      </c>
      <c r="W17" s="112">
        <v>0</v>
      </c>
      <c r="X17" s="112" t="s">
        <v>165</v>
      </c>
      <c r="Y17" s="122">
        <v>42948</v>
      </c>
      <c r="Z17" s="122">
        <v>42950</v>
      </c>
      <c r="AA17" s="112">
        <v>2</v>
      </c>
      <c r="AB17" s="112">
        <v>1</v>
      </c>
      <c r="AC17" s="112" t="s">
        <v>166</v>
      </c>
      <c r="AD17" s="122">
        <v>42950</v>
      </c>
      <c r="AE17" s="122">
        <v>42967</v>
      </c>
      <c r="AF17" s="112">
        <v>17</v>
      </c>
      <c r="AG17" s="112">
        <v>0</v>
      </c>
      <c r="AH17" s="112" t="s">
        <v>167</v>
      </c>
      <c r="AI17" s="122">
        <v>42967</v>
      </c>
      <c r="AJ17" s="122">
        <v>42970</v>
      </c>
      <c r="AK17" s="112">
        <v>3</v>
      </c>
      <c r="AL17" s="112">
        <v>0</v>
      </c>
      <c r="AM17" s="112" t="s">
        <v>168</v>
      </c>
      <c r="AN17" s="122">
        <v>42972</v>
      </c>
      <c r="AO17" s="122">
        <v>42982</v>
      </c>
      <c r="AP17" s="112">
        <v>10</v>
      </c>
      <c r="AQ17" s="112">
        <v>2</v>
      </c>
      <c r="AR17" s="112" t="s">
        <v>169</v>
      </c>
      <c r="AS17" s="122">
        <v>42984</v>
      </c>
      <c r="AT17" s="122">
        <v>42995</v>
      </c>
      <c r="AU17" s="112">
        <v>11</v>
      </c>
      <c r="AV17" s="112">
        <v>2</v>
      </c>
      <c r="AW17" s="112" t="s">
        <v>170</v>
      </c>
      <c r="AX17" s="122">
        <v>42998</v>
      </c>
      <c r="AY17" s="122">
        <v>43001</v>
      </c>
      <c r="AZ17" s="112">
        <v>3</v>
      </c>
      <c r="BA17" s="112">
        <v>3</v>
      </c>
      <c r="BB17" s="112">
        <v>81</v>
      </c>
      <c r="BC17" s="112">
        <v>2.25</v>
      </c>
      <c r="BD17" s="122">
        <v>43001</v>
      </c>
      <c r="BE17" s="94"/>
      <c r="BF17" s="94"/>
      <c r="BG17" s="94"/>
      <c r="BH17" s="95"/>
      <c r="BI17" s="96"/>
      <c r="BJ17" s="94"/>
      <c r="BK17" s="94"/>
      <c r="BL17" s="94"/>
      <c r="BM17" s="94"/>
      <c r="BN17" s="94"/>
      <c r="BO17" s="94"/>
      <c r="BP17" s="94"/>
      <c r="BQ17" s="94"/>
      <c r="BR17" s="94"/>
      <c r="BS17" s="94"/>
    </row>
    <row r="18" spans="1:72" x14ac:dyDescent="0.25">
      <c r="A18" s="112" t="s">
        <v>182</v>
      </c>
      <c r="B18" s="112" t="s">
        <v>27</v>
      </c>
      <c r="C18" s="113">
        <v>42940</v>
      </c>
      <c r="D18" s="112" t="s">
        <v>57</v>
      </c>
      <c r="E18" s="121">
        <v>42942</v>
      </c>
      <c r="F18" s="121">
        <v>42947</v>
      </c>
      <c r="G18" s="112">
        <v>5</v>
      </c>
      <c r="H18" s="112">
        <v>2</v>
      </c>
      <c r="I18" s="112" t="s">
        <v>162</v>
      </c>
      <c r="J18" s="121">
        <v>42950</v>
      </c>
      <c r="K18" s="121">
        <v>42960</v>
      </c>
      <c r="L18" s="112">
        <v>10</v>
      </c>
      <c r="M18" s="112">
        <v>3</v>
      </c>
      <c r="N18" s="112" t="s">
        <v>163</v>
      </c>
      <c r="O18" s="121">
        <v>42960</v>
      </c>
      <c r="P18" s="121">
        <v>42962</v>
      </c>
      <c r="Q18" s="112">
        <v>2</v>
      </c>
      <c r="R18" s="112">
        <v>0</v>
      </c>
      <c r="S18" s="112" t="s">
        <v>164</v>
      </c>
      <c r="T18" s="121">
        <v>42964</v>
      </c>
      <c r="U18" s="121">
        <v>42969</v>
      </c>
      <c r="V18" s="112">
        <v>5</v>
      </c>
      <c r="W18" s="112">
        <v>2</v>
      </c>
      <c r="X18" s="112" t="s">
        <v>165</v>
      </c>
      <c r="Y18" s="122">
        <v>42971</v>
      </c>
      <c r="Z18" s="122">
        <v>42972</v>
      </c>
      <c r="AA18" s="112">
        <v>1</v>
      </c>
      <c r="AB18" s="112">
        <v>2</v>
      </c>
      <c r="AC18" s="112" t="s">
        <v>166</v>
      </c>
      <c r="AD18" s="122">
        <v>42972</v>
      </c>
      <c r="AE18" s="122">
        <v>42987</v>
      </c>
      <c r="AF18" s="112">
        <v>15</v>
      </c>
      <c r="AG18" s="112">
        <v>0</v>
      </c>
      <c r="AH18" s="112" t="s">
        <v>167</v>
      </c>
      <c r="AI18" s="122">
        <v>42989</v>
      </c>
      <c r="AJ18" s="122">
        <v>42995</v>
      </c>
      <c r="AK18" s="112">
        <v>6</v>
      </c>
      <c r="AL18" s="112">
        <v>2</v>
      </c>
      <c r="AM18" s="112" t="s">
        <v>168</v>
      </c>
      <c r="AN18" s="122">
        <v>42998</v>
      </c>
      <c r="AO18" s="122">
        <v>43009</v>
      </c>
      <c r="AP18" s="112">
        <v>11</v>
      </c>
      <c r="AQ18" s="112">
        <v>3</v>
      </c>
      <c r="AR18" s="112" t="s">
        <v>169</v>
      </c>
      <c r="AS18" s="122">
        <v>43012</v>
      </c>
      <c r="AT18" s="122">
        <v>43022</v>
      </c>
      <c r="AU18" s="112">
        <v>10</v>
      </c>
      <c r="AV18" s="112">
        <v>3</v>
      </c>
      <c r="AW18" s="112" t="s">
        <v>170</v>
      </c>
      <c r="AX18" s="122">
        <v>43025</v>
      </c>
      <c r="AY18" s="122">
        <v>43027</v>
      </c>
      <c r="AZ18" s="112">
        <v>2</v>
      </c>
      <c r="BA18" s="112">
        <v>3</v>
      </c>
      <c r="BB18" s="112">
        <v>85</v>
      </c>
      <c r="BC18" s="112">
        <v>2.75</v>
      </c>
      <c r="BD18" s="122">
        <v>43027</v>
      </c>
      <c r="BE18" s="94"/>
      <c r="BF18" s="94"/>
      <c r="BG18" s="94"/>
      <c r="BH18" s="95"/>
      <c r="BI18" s="96"/>
      <c r="BJ18" s="94"/>
      <c r="BK18" s="94"/>
      <c r="BL18" s="94"/>
      <c r="BM18" s="94"/>
      <c r="BN18" s="94"/>
      <c r="BO18" s="94"/>
      <c r="BP18" s="94"/>
      <c r="BQ18" s="94"/>
      <c r="BR18" s="94"/>
      <c r="BS18" s="94"/>
    </row>
    <row r="19" spans="1:72" x14ac:dyDescent="0.25">
      <c r="A19" s="112" t="s">
        <v>182</v>
      </c>
      <c r="B19" s="112" t="s">
        <v>144</v>
      </c>
      <c r="C19" s="113">
        <v>42913</v>
      </c>
      <c r="D19" s="112" t="s">
        <v>57</v>
      </c>
      <c r="E19" s="121">
        <v>42915</v>
      </c>
      <c r="F19" s="121">
        <v>42921</v>
      </c>
      <c r="G19" s="112">
        <v>6</v>
      </c>
      <c r="H19" s="112">
        <v>2</v>
      </c>
      <c r="I19" s="112" t="s">
        <v>162</v>
      </c>
      <c r="J19" s="121">
        <v>42921</v>
      </c>
      <c r="K19" s="121">
        <v>42931</v>
      </c>
      <c r="L19" s="112">
        <v>10</v>
      </c>
      <c r="M19" s="112">
        <v>0</v>
      </c>
      <c r="N19" s="112" t="s">
        <v>163</v>
      </c>
      <c r="O19" s="121">
        <v>42931</v>
      </c>
      <c r="P19" s="121">
        <v>42933</v>
      </c>
      <c r="Q19" s="112">
        <v>2</v>
      </c>
      <c r="R19" s="112">
        <v>0</v>
      </c>
      <c r="S19" s="112" t="s">
        <v>164</v>
      </c>
      <c r="T19" s="121">
        <v>42935</v>
      </c>
      <c r="U19" s="121">
        <v>42938</v>
      </c>
      <c r="V19" s="112">
        <v>3</v>
      </c>
      <c r="W19" s="112">
        <v>2</v>
      </c>
      <c r="X19" s="112" t="s">
        <v>165</v>
      </c>
      <c r="Y19" s="122">
        <v>42938</v>
      </c>
      <c r="Z19" s="122">
        <v>42939</v>
      </c>
      <c r="AA19" s="112">
        <v>1</v>
      </c>
      <c r="AB19" s="112">
        <v>0</v>
      </c>
      <c r="AC19" s="112" t="s">
        <v>166</v>
      </c>
      <c r="AD19" s="122">
        <v>42939</v>
      </c>
      <c r="AE19" s="122">
        <v>42964</v>
      </c>
      <c r="AF19" s="112">
        <v>25</v>
      </c>
      <c r="AG19" s="112">
        <v>0</v>
      </c>
      <c r="AH19" s="112" t="s">
        <v>167</v>
      </c>
      <c r="AI19" s="122">
        <v>42964</v>
      </c>
      <c r="AJ19" s="122">
        <v>42966</v>
      </c>
      <c r="AK19" s="112">
        <v>2</v>
      </c>
      <c r="AL19" s="112">
        <v>0</v>
      </c>
      <c r="AM19" s="112" t="s">
        <v>168</v>
      </c>
      <c r="AN19" s="122">
        <v>42970</v>
      </c>
      <c r="AO19" s="122">
        <v>42981</v>
      </c>
      <c r="AP19" s="112">
        <v>11</v>
      </c>
      <c r="AQ19" s="112">
        <v>4</v>
      </c>
      <c r="AR19" s="112" t="s">
        <v>169</v>
      </c>
      <c r="AS19" s="122">
        <v>42984</v>
      </c>
      <c r="AT19" s="122">
        <v>42994</v>
      </c>
      <c r="AU19" s="112">
        <v>10</v>
      </c>
      <c r="AV19" s="112">
        <v>3</v>
      </c>
      <c r="AW19" s="112" t="s">
        <v>170</v>
      </c>
      <c r="AX19" s="122">
        <v>42997</v>
      </c>
      <c r="AY19" s="122">
        <v>42998</v>
      </c>
      <c r="AZ19" s="112">
        <v>1</v>
      </c>
      <c r="BA19" s="112">
        <v>3</v>
      </c>
      <c r="BB19" s="112">
        <v>83</v>
      </c>
      <c r="BC19" s="112">
        <v>1.5</v>
      </c>
      <c r="BD19" s="122">
        <v>42998</v>
      </c>
      <c r="BE19" s="94"/>
      <c r="BF19" s="94"/>
      <c r="BG19" s="94"/>
      <c r="BH19" s="95"/>
      <c r="BI19" s="96"/>
      <c r="BJ19" s="94"/>
      <c r="BK19" s="94"/>
      <c r="BL19" s="94"/>
      <c r="BM19" s="94"/>
      <c r="BN19" s="94"/>
      <c r="BO19" s="94"/>
      <c r="BP19" s="94"/>
      <c r="BQ19" s="94"/>
      <c r="BR19" s="94"/>
      <c r="BS19" s="94"/>
    </row>
    <row r="20" spans="1:72" x14ac:dyDescent="0.25">
      <c r="A20" s="112" t="s">
        <v>182</v>
      </c>
      <c r="B20" s="112" t="s">
        <v>145</v>
      </c>
      <c r="C20" s="113">
        <v>42909</v>
      </c>
      <c r="D20" s="112" t="s">
        <v>57</v>
      </c>
      <c r="E20" s="121">
        <v>42912</v>
      </c>
      <c r="F20" s="121">
        <v>42918</v>
      </c>
      <c r="G20" s="112">
        <v>6</v>
      </c>
      <c r="H20" s="112">
        <v>3</v>
      </c>
      <c r="I20" s="112" t="s">
        <v>162</v>
      </c>
      <c r="J20" s="121">
        <v>42919</v>
      </c>
      <c r="K20" s="121">
        <v>42930</v>
      </c>
      <c r="L20" s="112">
        <v>11</v>
      </c>
      <c r="M20" s="112">
        <v>1</v>
      </c>
      <c r="N20" s="112" t="s">
        <v>163</v>
      </c>
      <c r="O20" s="121">
        <v>42930</v>
      </c>
      <c r="P20" s="121">
        <v>42931</v>
      </c>
      <c r="Q20" s="112">
        <v>1</v>
      </c>
      <c r="R20" s="112">
        <v>0</v>
      </c>
      <c r="S20" s="112" t="s">
        <v>164</v>
      </c>
      <c r="T20" s="121">
        <v>42931</v>
      </c>
      <c r="U20" s="121">
        <v>42935</v>
      </c>
      <c r="V20" s="112">
        <v>4</v>
      </c>
      <c r="W20" s="112">
        <v>0</v>
      </c>
      <c r="X20" s="112" t="s">
        <v>165</v>
      </c>
      <c r="Y20" s="122">
        <v>42935</v>
      </c>
      <c r="Z20" s="122">
        <v>42935</v>
      </c>
      <c r="AA20" s="112">
        <v>0</v>
      </c>
      <c r="AB20" s="112">
        <v>0</v>
      </c>
      <c r="AC20" s="112" t="s">
        <v>166</v>
      </c>
      <c r="AD20" s="122">
        <v>42935</v>
      </c>
      <c r="AE20" s="122">
        <v>42959</v>
      </c>
      <c r="AF20" s="112">
        <v>24</v>
      </c>
      <c r="AG20" s="112">
        <v>0</v>
      </c>
      <c r="AH20" s="112" t="s">
        <v>167</v>
      </c>
      <c r="AI20" s="122">
        <v>42960</v>
      </c>
      <c r="AJ20" s="122">
        <v>42964</v>
      </c>
      <c r="AK20" s="112">
        <v>4</v>
      </c>
      <c r="AL20" s="112">
        <v>1</v>
      </c>
      <c r="AM20" s="112" t="s">
        <v>168</v>
      </c>
      <c r="AN20" s="122">
        <v>42965</v>
      </c>
      <c r="AO20" s="122">
        <v>42977</v>
      </c>
      <c r="AP20" s="112">
        <v>12</v>
      </c>
      <c r="AQ20" s="112">
        <v>1</v>
      </c>
      <c r="AR20" s="112" t="s">
        <v>169</v>
      </c>
      <c r="AS20" s="122">
        <v>42979</v>
      </c>
      <c r="AT20" s="122">
        <v>42990</v>
      </c>
      <c r="AU20" s="112">
        <v>11</v>
      </c>
      <c r="AV20" s="112">
        <v>2</v>
      </c>
      <c r="AW20" s="112" t="s">
        <v>170</v>
      </c>
      <c r="AX20" s="122">
        <v>42992</v>
      </c>
      <c r="AY20" s="122">
        <v>42996</v>
      </c>
      <c r="AZ20" s="112">
        <v>4</v>
      </c>
      <c r="BA20" s="112">
        <v>2</v>
      </c>
      <c r="BB20" s="112">
        <v>84</v>
      </c>
      <c r="BC20" s="112">
        <v>2.25</v>
      </c>
      <c r="BD20" s="122">
        <v>42996</v>
      </c>
      <c r="BE20" s="94"/>
      <c r="BF20" s="94"/>
      <c r="BG20" s="94"/>
      <c r="BH20" s="95"/>
      <c r="BI20" s="96"/>
      <c r="BJ20" s="94"/>
      <c r="BK20" s="94"/>
      <c r="BL20" s="94"/>
      <c r="BM20" s="94"/>
      <c r="BN20" s="94"/>
      <c r="BO20" s="94"/>
      <c r="BP20" s="94"/>
      <c r="BQ20" s="94"/>
      <c r="BR20" s="94"/>
      <c r="BS20" s="94"/>
    </row>
    <row r="21" spans="1:72" x14ac:dyDescent="0.25">
      <c r="A21" s="112" t="s">
        <v>182</v>
      </c>
      <c r="B21" s="112" t="s">
        <v>142</v>
      </c>
      <c r="C21" s="113">
        <v>42928</v>
      </c>
      <c r="D21" s="112" t="s">
        <v>57</v>
      </c>
      <c r="E21" s="121">
        <v>42929</v>
      </c>
      <c r="F21" s="121">
        <v>42936</v>
      </c>
      <c r="G21" s="112">
        <v>7</v>
      </c>
      <c r="H21" s="112">
        <v>1</v>
      </c>
      <c r="I21" s="112" t="s">
        <v>162</v>
      </c>
      <c r="J21" s="121">
        <v>42937</v>
      </c>
      <c r="K21" s="121">
        <v>42946</v>
      </c>
      <c r="L21" s="112">
        <v>9</v>
      </c>
      <c r="M21" s="112">
        <v>1</v>
      </c>
      <c r="N21" s="112" t="s">
        <v>163</v>
      </c>
      <c r="O21" s="121">
        <v>42946</v>
      </c>
      <c r="P21" s="121">
        <v>42948</v>
      </c>
      <c r="Q21" s="112">
        <v>2</v>
      </c>
      <c r="R21" s="112">
        <v>0</v>
      </c>
      <c r="S21" s="112" t="s">
        <v>164</v>
      </c>
      <c r="T21" s="121">
        <v>42950</v>
      </c>
      <c r="U21" s="121">
        <v>42954</v>
      </c>
      <c r="V21" s="112">
        <v>4</v>
      </c>
      <c r="W21" s="112">
        <v>2</v>
      </c>
      <c r="X21" s="112" t="s">
        <v>165</v>
      </c>
      <c r="Y21" s="122">
        <v>42954</v>
      </c>
      <c r="Z21" s="122">
        <v>42955</v>
      </c>
      <c r="AA21" s="112">
        <v>1</v>
      </c>
      <c r="AB21" s="112">
        <v>0</v>
      </c>
      <c r="AC21" s="112" t="s">
        <v>166</v>
      </c>
      <c r="AD21" s="122">
        <v>42955</v>
      </c>
      <c r="AE21" s="122">
        <v>42977</v>
      </c>
      <c r="AF21" s="112">
        <v>22</v>
      </c>
      <c r="AG21" s="112">
        <v>0</v>
      </c>
      <c r="AH21" s="112" t="s">
        <v>167</v>
      </c>
      <c r="AI21" s="122">
        <v>42978</v>
      </c>
      <c r="AJ21" s="122">
        <v>42983</v>
      </c>
      <c r="AK21" s="112">
        <v>5</v>
      </c>
      <c r="AL21" s="112">
        <v>1</v>
      </c>
      <c r="AM21" s="112" t="s">
        <v>168</v>
      </c>
      <c r="AN21" s="122">
        <v>42984</v>
      </c>
      <c r="AO21" s="122">
        <v>42996</v>
      </c>
      <c r="AP21" s="112">
        <v>12</v>
      </c>
      <c r="AQ21" s="112">
        <v>1</v>
      </c>
      <c r="AR21" s="112" t="s">
        <v>169</v>
      </c>
      <c r="AS21" s="122">
        <v>42999</v>
      </c>
      <c r="AT21" s="122">
        <v>43008</v>
      </c>
      <c r="AU21" s="112">
        <v>9</v>
      </c>
      <c r="AV21" s="112">
        <v>3</v>
      </c>
      <c r="AW21" s="112" t="s">
        <v>170</v>
      </c>
      <c r="AX21" s="122">
        <v>43012</v>
      </c>
      <c r="AY21" s="122">
        <v>43014</v>
      </c>
      <c r="AZ21" s="112">
        <v>2</v>
      </c>
      <c r="BA21" s="112">
        <v>4</v>
      </c>
      <c r="BB21" s="112">
        <v>85</v>
      </c>
      <c r="BC21" s="112">
        <v>2.5</v>
      </c>
      <c r="BD21" s="122">
        <v>43014</v>
      </c>
      <c r="BE21" s="94"/>
      <c r="BF21" s="94"/>
      <c r="BG21" s="94"/>
      <c r="BH21" s="95"/>
      <c r="BI21" s="96"/>
      <c r="BJ21" s="94"/>
      <c r="BK21" s="94"/>
      <c r="BL21" s="94"/>
      <c r="BM21" s="94"/>
      <c r="BN21" s="94"/>
      <c r="BO21" s="94"/>
      <c r="BP21" s="94"/>
      <c r="BQ21" s="94"/>
      <c r="BR21" s="94"/>
      <c r="BS21" s="94"/>
    </row>
    <row r="22" spans="1:72" x14ac:dyDescent="0.25">
      <c r="A22" s="112" t="s">
        <v>182</v>
      </c>
      <c r="B22" s="112" t="s">
        <v>148</v>
      </c>
      <c r="C22" s="113">
        <v>42925</v>
      </c>
      <c r="D22" s="112" t="s">
        <v>57</v>
      </c>
      <c r="E22" s="121">
        <v>42927</v>
      </c>
      <c r="F22" s="121">
        <v>42933</v>
      </c>
      <c r="G22" s="112">
        <v>6</v>
      </c>
      <c r="H22" s="112">
        <v>2</v>
      </c>
      <c r="I22" s="112" t="s">
        <v>162</v>
      </c>
      <c r="J22" s="121">
        <v>42935</v>
      </c>
      <c r="K22" s="121">
        <v>42947</v>
      </c>
      <c r="L22" s="112">
        <v>12</v>
      </c>
      <c r="M22" s="112">
        <v>2</v>
      </c>
      <c r="N22" s="112" t="s">
        <v>163</v>
      </c>
      <c r="O22" s="121">
        <v>42947</v>
      </c>
      <c r="P22" s="121">
        <v>42948</v>
      </c>
      <c r="Q22" s="112">
        <v>1</v>
      </c>
      <c r="R22" s="112">
        <v>0</v>
      </c>
      <c r="S22" s="112" t="s">
        <v>164</v>
      </c>
      <c r="T22" s="121">
        <v>42950</v>
      </c>
      <c r="U22" s="121">
        <v>42952</v>
      </c>
      <c r="V22" s="112">
        <v>2</v>
      </c>
      <c r="W22" s="112">
        <v>2</v>
      </c>
      <c r="X22" s="112" t="s">
        <v>165</v>
      </c>
      <c r="Y22" s="122">
        <v>42952</v>
      </c>
      <c r="Z22" s="122">
        <v>42952</v>
      </c>
      <c r="AA22" s="112">
        <v>0</v>
      </c>
      <c r="AB22" s="112">
        <v>0</v>
      </c>
      <c r="AC22" s="112" t="s">
        <v>166</v>
      </c>
      <c r="AD22" s="122">
        <v>42952</v>
      </c>
      <c r="AE22" s="122">
        <v>42972</v>
      </c>
      <c r="AF22" s="112">
        <v>20</v>
      </c>
      <c r="AG22" s="112">
        <v>0</v>
      </c>
      <c r="AH22" s="112" t="s">
        <v>167</v>
      </c>
      <c r="AI22" s="122">
        <v>42974</v>
      </c>
      <c r="AJ22" s="122">
        <v>42978</v>
      </c>
      <c r="AK22" s="112">
        <v>4</v>
      </c>
      <c r="AL22" s="112">
        <v>2</v>
      </c>
      <c r="AM22" s="112" t="s">
        <v>168</v>
      </c>
      <c r="AN22" s="122">
        <v>42981</v>
      </c>
      <c r="AO22" s="122">
        <v>42993</v>
      </c>
      <c r="AP22" s="112">
        <v>12</v>
      </c>
      <c r="AQ22" s="112">
        <v>3</v>
      </c>
      <c r="AR22" s="112" t="s">
        <v>169</v>
      </c>
      <c r="AS22" s="122">
        <v>42996</v>
      </c>
      <c r="AT22" s="122">
        <v>43008</v>
      </c>
      <c r="AU22" s="112">
        <v>12</v>
      </c>
      <c r="AV22" s="112">
        <v>3</v>
      </c>
      <c r="AW22" s="112" t="s">
        <v>170</v>
      </c>
      <c r="AX22" s="122">
        <v>43010</v>
      </c>
      <c r="AY22" s="122">
        <v>43011</v>
      </c>
      <c r="AZ22" s="112">
        <v>1</v>
      </c>
      <c r="BA22" s="112">
        <v>2</v>
      </c>
      <c r="BB22" s="112">
        <v>84</v>
      </c>
      <c r="BC22" s="112">
        <v>1.5</v>
      </c>
      <c r="BD22" s="122">
        <v>43011</v>
      </c>
      <c r="BE22" s="94"/>
      <c r="BF22" s="94"/>
      <c r="BG22" s="94"/>
      <c r="BH22" s="95"/>
      <c r="BI22" s="96"/>
      <c r="BJ22" s="94"/>
      <c r="BK22" s="94"/>
      <c r="BL22" s="94"/>
      <c r="BM22" s="94"/>
      <c r="BN22" s="94"/>
      <c r="BO22" s="94"/>
      <c r="BP22" s="94"/>
      <c r="BQ22" s="94"/>
      <c r="BR22" s="94"/>
      <c r="BS22" s="94"/>
    </row>
    <row r="23" spans="1:72" x14ac:dyDescent="0.25">
      <c r="A23" s="112" t="s">
        <v>182</v>
      </c>
      <c r="B23" s="112" t="s">
        <v>29</v>
      </c>
      <c r="C23" s="113">
        <v>42934</v>
      </c>
      <c r="D23" s="112" t="s">
        <v>57</v>
      </c>
      <c r="E23" s="121">
        <v>42936</v>
      </c>
      <c r="F23" s="121">
        <v>42942</v>
      </c>
      <c r="G23" s="112">
        <v>6</v>
      </c>
      <c r="H23" s="112">
        <v>2</v>
      </c>
      <c r="I23" s="112" t="s">
        <v>162</v>
      </c>
      <c r="J23" s="121">
        <v>42943</v>
      </c>
      <c r="K23" s="121">
        <v>42954</v>
      </c>
      <c r="L23" s="112">
        <v>11</v>
      </c>
      <c r="M23" s="112">
        <v>1</v>
      </c>
      <c r="N23" s="112" t="s">
        <v>163</v>
      </c>
      <c r="O23" s="121">
        <v>42954</v>
      </c>
      <c r="P23" s="121">
        <v>42955</v>
      </c>
      <c r="Q23" s="112">
        <v>1</v>
      </c>
      <c r="R23" s="112">
        <v>0</v>
      </c>
      <c r="S23" s="112" t="s">
        <v>164</v>
      </c>
      <c r="T23" s="121">
        <v>42955</v>
      </c>
      <c r="U23" s="121">
        <v>42958</v>
      </c>
      <c r="V23" s="112">
        <v>3</v>
      </c>
      <c r="W23" s="112">
        <v>0</v>
      </c>
      <c r="X23" s="112" t="s">
        <v>165</v>
      </c>
      <c r="Y23" s="122">
        <v>42958</v>
      </c>
      <c r="Z23" s="122">
        <v>42960</v>
      </c>
      <c r="AA23" s="112">
        <v>2</v>
      </c>
      <c r="AB23" s="112">
        <v>0</v>
      </c>
      <c r="AC23" s="112" t="s">
        <v>166</v>
      </c>
      <c r="AD23" s="122">
        <v>42960</v>
      </c>
      <c r="AE23" s="122">
        <v>42978</v>
      </c>
      <c r="AF23" s="112">
        <v>18</v>
      </c>
      <c r="AG23" s="112">
        <v>0</v>
      </c>
      <c r="AH23" s="112" t="s">
        <v>167</v>
      </c>
      <c r="AI23" s="122">
        <v>42981</v>
      </c>
      <c r="AJ23" s="122">
        <v>42983</v>
      </c>
      <c r="AK23" s="112">
        <v>2</v>
      </c>
      <c r="AL23" s="112">
        <v>3</v>
      </c>
      <c r="AM23" s="112" t="s">
        <v>168</v>
      </c>
      <c r="AN23" s="122">
        <v>42986</v>
      </c>
      <c r="AO23" s="122">
        <v>42996</v>
      </c>
      <c r="AP23" s="112">
        <v>10</v>
      </c>
      <c r="AQ23" s="112">
        <v>3</v>
      </c>
      <c r="AR23" s="112" t="s">
        <v>169</v>
      </c>
      <c r="AS23" s="122">
        <v>43000</v>
      </c>
      <c r="AT23" s="122">
        <v>43011</v>
      </c>
      <c r="AU23" s="112">
        <v>11</v>
      </c>
      <c r="AV23" s="112">
        <v>4</v>
      </c>
      <c r="AW23" s="112" t="s">
        <v>170</v>
      </c>
      <c r="AX23" s="122">
        <v>43012</v>
      </c>
      <c r="AY23" s="122">
        <v>43016</v>
      </c>
      <c r="AZ23" s="112">
        <v>4</v>
      </c>
      <c r="BA23" s="112">
        <v>1</v>
      </c>
      <c r="BB23" s="112">
        <v>80</v>
      </c>
      <c r="BC23" s="112">
        <v>2.25</v>
      </c>
      <c r="BD23" s="122">
        <v>43016</v>
      </c>
      <c r="BE23" s="94"/>
      <c r="BF23" s="94"/>
      <c r="BG23" s="94"/>
      <c r="BH23" s="95"/>
      <c r="BI23" s="96"/>
      <c r="BJ23" s="94"/>
      <c r="BK23" s="94"/>
      <c r="BL23" s="94"/>
      <c r="BM23" s="94"/>
      <c r="BN23" s="94"/>
      <c r="BO23" s="94"/>
      <c r="BP23" s="94"/>
      <c r="BQ23" s="94"/>
      <c r="BR23" s="94"/>
      <c r="BS23" s="94"/>
    </row>
    <row r="24" spans="1:72" x14ac:dyDescent="0.25">
      <c r="A24" s="112" t="s">
        <v>182</v>
      </c>
      <c r="B24" s="112" t="s">
        <v>1</v>
      </c>
      <c r="C24" s="113">
        <v>42941</v>
      </c>
      <c r="D24" s="112" t="s">
        <v>57</v>
      </c>
      <c r="E24" s="121">
        <v>42943</v>
      </c>
      <c r="F24" s="121">
        <v>42950</v>
      </c>
      <c r="G24" s="112">
        <v>7</v>
      </c>
      <c r="H24" s="112">
        <v>2</v>
      </c>
      <c r="I24" s="112" t="s">
        <v>162</v>
      </c>
      <c r="J24" s="121">
        <v>42951</v>
      </c>
      <c r="K24" s="121">
        <v>42961</v>
      </c>
      <c r="L24" s="112">
        <v>10</v>
      </c>
      <c r="M24" s="112">
        <v>1</v>
      </c>
      <c r="N24" s="112" t="s">
        <v>163</v>
      </c>
      <c r="O24" s="121">
        <v>42961</v>
      </c>
      <c r="P24" s="121">
        <v>42962</v>
      </c>
      <c r="Q24" s="112">
        <v>1</v>
      </c>
      <c r="R24" s="112">
        <v>0</v>
      </c>
      <c r="S24" s="112" t="s">
        <v>164</v>
      </c>
      <c r="T24" s="121">
        <v>42962</v>
      </c>
      <c r="U24" s="121">
        <v>42965</v>
      </c>
      <c r="V24" s="112">
        <v>3</v>
      </c>
      <c r="W24" s="112">
        <v>0</v>
      </c>
      <c r="X24" s="112" t="s">
        <v>165</v>
      </c>
      <c r="Y24" s="122">
        <v>42966</v>
      </c>
      <c r="Z24" s="122">
        <v>42967</v>
      </c>
      <c r="AA24" s="112">
        <v>1</v>
      </c>
      <c r="AB24" s="112">
        <v>1</v>
      </c>
      <c r="AC24" s="112" t="s">
        <v>166</v>
      </c>
      <c r="AD24" s="122">
        <v>42968</v>
      </c>
      <c r="AE24" s="122">
        <v>42985</v>
      </c>
      <c r="AF24" s="112">
        <v>17</v>
      </c>
      <c r="AG24" s="112">
        <v>1</v>
      </c>
      <c r="AH24" s="112" t="s">
        <v>167</v>
      </c>
      <c r="AI24" s="122">
        <v>42986</v>
      </c>
      <c r="AJ24" s="122">
        <v>42990</v>
      </c>
      <c r="AK24" s="112">
        <v>4</v>
      </c>
      <c r="AL24" s="112">
        <v>1</v>
      </c>
      <c r="AM24" s="112" t="s">
        <v>168</v>
      </c>
      <c r="AN24" s="122">
        <v>42993</v>
      </c>
      <c r="AO24" s="122">
        <v>43005</v>
      </c>
      <c r="AP24" s="112">
        <v>12</v>
      </c>
      <c r="AQ24" s="112">
        <v>3</v>
      </c>
      <c r="AR24" s="112" t="s">
        <v>169</v>
      </c>
      <c r="AS24" s="122">
        <v>43008</v>
      </c>
      <c r="AT24" s="122">
        <v>43018</v>
      </c>
      <c r="AU24" s="112">
        <v>10</v>
      </c>
      <c r="AV24" s="112">
        <v>3</v>
      </c>
      <c r="AW24" s="112" t="s">
        <v>170</v>
      </c>
      <c r="AX24" s="122">
        <v>43023</v>
      </c>
      <c r="AY24" s="122">
        <v>43028</v>
      </c>
      <c r="AZ24" s="112">
        <v>5</v>
      </c>
      <c r="BA24" s="112">
        <v>5</v>
      </c>
      <c r="BB24" s="112">
        <v>85</v>
      </c>
      <c r="BC24" s="112">
        <v>2.75</v>
      </c>
      <c r="BD24" s="122">
        <v>43028</v>
      </c>
      <c r="BE24" s="94"/>
      <c r="BF24" s="94"/>
      <c r="BG24" s="94"/>
      <c r="BH24" s="95"/>
      <c r="BI24" s="96"/>
      <c r="BJ24" s="94"/>
      <c r="BK24" s="94"/>
      <c r="BL24" s="94"/>
      <c r="BM24" s="94"/>
      <c r="BN24" s="94"/>
      <c r="BO24" s="94"/>
      <c r="BP24" s="94"/>
      <c r="BQ24" s="94"/>
      <c r="BR24" s="94"/>
      <c r="BS24" s="94"/>
    </row>
    <row r="25" spans="1:72" x14ac:dyDescent="0.25">
      <c r="A25" s="112" t="s">
        <v>182</v>
      </c>
      <c r="B25" s="112" t="s">
        <v>141</v>
      </c>
      <c r="C25" s="113">
        <v>42947</v>
      </c>
      <c r="D25" s="112" t="s">
        <v>57</v>
      </c>
      <c r="E25" s="121">
        <v>42949</v>
      </c>
      <c r="F25" s="121">
        <v>42957</v>
      </c>
      <c r="G25" s="112">
        <v>8</v>
      </c>
      <c r="H25" s="112">
        <v>2</v>
      </c>
      <c r="I25" s="112" t="s">
        <v>162</v>
      </c>
      <c r="J25" s="121">
        <v>42960</v>
      </c>
      <c r="K25" s="121">
        <v>42970</v>
      </c>
      <c r="L25" s="112">
        <v>10</v>
      </c>
      <c r="M25" s="112">
        <v>3</v>
      </c>
      <c r="N25" s="112" t="s">
        <v>163</v>
      </c>
      <c r="O25" s="121">
        <v>42970</v>
      </c>
      <c r="P25" s="121">
        <v>42971</v>
      </c>
      <c r="Q25" s="112">
        <v>1</v>
      </c>
      <c r="R25" s="112">
        <v>0</v>
      </c>
      <c r="S25" s="112" t="s">
        <v>164</v>
      </c>
      <c r="T25" s="121">
        <v>42971</v>
      </c>
      <c r="U25" s="121">
        <v>42974</v>
      </c>
      <c r="V25" s="112">
        <v>3</v>
      </c>
      <c r="W25" s="112">
        <v>0</v>
      </c>
      <c r="X25" s="112" t="s">
        <v>165</v>
      </c>
      <c r="Y25" s="122">
        <v>42976</v>
      </c>
      <c r="Z25" s="122">
        <v>42979</v>
      </c>
      <c r="AA25" s="112">
        <v>3</v>
      </c>
      <c r="AB25" s="112">
        <v>2</v>
      </c>
      <c r="AC25" s="112" t="s">
        <v>166</v>
      </c>
      <c r="AD25" s="122">
        <v>42979</v>
      </c>
      <c r="AE25" s="122">
        <v>42999</v>
      </c>
      <c r="AF25" s="112">
        <v>20</v>
      </c>
      <c r="AG25" s="112">
        <v>0</v>
      </c>
      <c r="AH25" s="112" t="s">
        <v>167</v>
      </c>
      <c r="AI25" s="122">
        <v>43001</v>
      </c>
      <c r="AJ25" s="122">
        <v>43004</v>
      </c>
      <c r="AK25" s="112">
        <v>3</v>
      </c>
      <c r="AL25" s="112">
        <v>2</v>
      </c>
      <c r="AM25" s="112" t="s">
        <v>168</v>
      </c>
      <c r="AN25" s="122">
        <v>43007</v>
      </c>
      <c r="AO25" s="122">
        <v>43016</v>
      </c>
      <c r="AP25" s="112">
        <v>9</v>
      </c>
      <c r="AQ25" s="112">
        <v>3</v>
      </c>
      <c r="AR25" s="112" t="s">
        <v>169</v>
      </c>
      <c r="AS25" s="122">
        <v>43017</v>
      </c>
      <c r="AT25" s="122">
        <v>43027</v>
      </c>
      <c r="AU25" s="112">
        <v>10</v>
      </c>
      <c r="AV25" s="112">
        <v>1</v>
      </c>
      <c r="AW25" s="112" t="s">
        <v>170</v>
      </c>
      <c r="AX25" s="122">
        <v>43029</v>
      </c>
      <c r="AY25" s="122">
        <v>43031</v>
      </c>
      <c r="AZ25" s="112">
        <v>2</v>
      </c>
      <c r="BA25" s="112">
        <v>2</v>
      </c>
      <c r="BB25" s="112">
        <v>82</v>
      </c>
      <c r="BC25" s="112">
        <v>2.25</v>
      </c>
      <c r="BD25" s="122">
        <v>43031</v>
      </c>
      <c r="BE25" s="94"/>
      <c r="BF25" s="94"/>
      <c r="BG25" s="94"/>
      <c r="BH25" s="95"/>
      <c r="BI25" s="96"/>
      <c r="BJ25" s="94"/>
      <c r="BK25" s="94"/>
      <c r="BL25" s="94"/>
      <c r="BM25" s="94"/>
      <c r="BN25" s="94"/>
      <c r="BO25" s="94"/>
      <c r="BP25" s="94"/>
      <c r="BQ25" s="94"/>
      <c r="BR25" s="94"/>
      <c r="BS25" s="94"/>
    </row>
    <row r="26" spans="1:72" x14ac:dyDescent="0.25">
      <c r="A26" s="112" t="s">
        <v>182</v>
      </c>
      <c r="B26" s="112" t="s">
        <v>28</v>
      </c>
      <c r="C26" s="113">
        <v>42941</v>
      </c>
      <c r="D26" s="112" t="s">
        <v>57</v>
      </c>
      <c r="E26" s="121">
        <v>42945</v>
      </c>
      <c r="F26" s="121">
        <v>42953</v>
      </c>
      <c r="G26" s="112">
        <v>8</v>
      </c>
      <c r="H26" s="112">
        <v>4</v>
      </c>
      <c r="I26" s="112" t="s">
        <v>162</v>
      </c>
      <c r="J26" s="121">
        <v>42955</v>
      </c>
      <c r="K26" s="121">
        <v>42967</v>
      </c>
      <c r="L26" s="112">
        <v>12</v>
      </c>
      <c r="M26" s="112">
        <v>2</v>
      </c>
      <c r="N26" s="112" t="s">
        <v>163</v>
      </c>
      <c r="O26" s="121">
        <v>42967</v>
      </c>
      <c r="P26" s="121">
        <v>42970</v>
      </c>
      <c r="Q26" s="112">
        <v>3</v>
      </c>
      <c r="R26" s="112">
        <v>0</v>
      </c>
      <c r="S26" s="112" t="s">
        <v>164</v>
      </c>
      <c r="T26" s="121">
        <v>42970</v>
      </c>
      <c r="U26" s="121">
        <v>42972</v>
      </c>
      <c r="V26" s="112">
        <v>2</v>
      </c>
      <c r="W26" s="112">
        <v>0</v>
      </c>
      <c r="X26" s="112" t="s">
        <v>165</v>
      </c>
      <c r="Y26" s="122">
        <v>42973</v>
      </c>
      <c r="Z26" s="122">
        <v>42974</v>
      </c>
      <c r="AA26" s="112">
        <v>1</v>
      </c>
      <c r="AB26" s="112">
        <v>1</v>
      </c>
      <c r="AC26" s="112" t="s">
        <v>166</v>
      </c>
      <c r="AD26" s="122">
        <v>42974</v>
      </c>
      <c r="AE26" s="122">
        <v>43002</v>
      </c>
      <c r="AF26" s="112">
        <v>28</v>
      </c>
      <c r="AG26" s="112">
        <v>0</v>
      </c>
      <c r="AH26" s="112" t="s">
        <v>167</v>
      </c>
      <c r="AI26" s="122">
        <v>43003</v>
      </c>
      <c r="AJ26" s="122">
        <v>43008</v>
      </c>
      <c r="AK26" s="112">
        <v>5</v>
      </c>
      <c r="AL26" s="112">
        <v>1</v>
      </c>
      <c r="AM26" s="112" t="s">
        <v>168</v>
      </c>
      <c r="AN26" s="122">
        <v>43010</v>
      </c>
      <c r="AO26" s="122">
        <v>43026</v>
      </c>
      <c r="AP26" s="112">
        <v>16</v>
      </c>
      <c r="AQ26" s="112">
        <v>2</v>
      </c>
      <c r="AR26" s="112" t="s">
        <v>169</v>
      </c>
      <c r="AS26" s="122">
        <v>43027</v>
      </c>
      <c r="AT26" s="122">
        <v>43038</v>
      </c>
      <c r="AU26" s="112">
        <v>11</v>
      </c>
      <c r="AV26" s="112">
        <v>1</v>
      </c>
      <c r="AW26" s="112" t="s">
        <v>170</v>
      </c>
      <c r="AX26" s="122">
        <v>43040</v>
      </c>
      <c r="AY26" s="122">
        <v>43043</v>
      </c>
      <c r="AZ26" s="112">
        <v>3</v>
      </c>
      <c r="BA26" s="112">
        <v>2</v>
      </c>
      <c r="BB26" s="112">
        <v>98</v>
      </c>
      <c r="BC26" s="112">
        <v>3</v>
      </c>
      <c r="BD26" s="122">
        <v>43043</v>
      </c>
      <c r="BE26" s="94"/>
      <c r="BF26" s="94"/>
      <c r="BG26" s="97"/>
      <c r="BH26" s="98"/>
      <c r="BI26" s="99"/>
      <c r="BJ26" s="97"/>
      <c r="BK26" s="94"/>
      <c r="BL26" s="94"/>
      <c r="BM26" s="94"/>
      <c r="BN26" s="94"/>
      <c r="BO26" s="94"/>
      <c r="BP26" s="94"/>
      <c r="BQ26" s="94"/>
      <c r="BR26" s="94"/>
      <c r="BS26" s="94"/>
    </row>
    <row r="27" spans="1:72" x14ac:dyDescent="0.25">
      <c r="A27" s="112" t="s">
        <v>182</v>
      </c>
      <c r="B27" s="112" t="s">
        <v>140</v>
      </c>
      <c r="C27" s="113">
        <v>42942</v>
      </c>
      <c r="D27" s="112" t="s">
        <v>57</v>
      </c>
      <c r="E27" s="121">
        <v>42946</v>
      </c>
      <c r="F27" s="121">
        <v>42956</v>
      </c>
      <c r="G27" s="112">
        <v>10</v>
      </c>
      <c r="H27" s="112">
        <v>4</v>
      </c>
      <c r="I27" s="112" t="s">
        <v>162</v>
      </c>
      <c r="J27" s="121">
        <v>42958</v>
      </c>
      <c r="K27" s="121">
        <v>42970</v>
      </c>
      <c r="L27" s="112">
        <v>12</v>
      </c>
      <c r="M27" s="112">
        <v>2</v>
      </c>
      <c r="N27" s="112" t="s">
        <v>163</v>
      </c>
      <c r="O27" s="121">
        <v>42970</v>
      </c>
      <c r="P27" s="121">
        <v>42972</v>
      </c>
      <c r="Q27" s="112">
        <v>2</v>
      </c>
      <c r="R27" s="112">
        <v>0</v>
      </c>
      <c r="S27" s="112" t="s">
        <v>164</v>
      </c>
      <c r="T27" s="121">
        <v>42975</v>
      </c>
      <c r="U27" s="121">
        <v>42979</v>
      </c>
      <c r="V27" s="112">
        <v>4</v>
      </c>
      <c r="W27" s="112">
        <v>3</v>
      </c>
      <c r="X27" s="112" t="s">
        <v>165</v>
      </c>
      <c r="Y27" s="122">
        <v>42980</v>
      </c>
      <c r="Z27" s="122">
        <v>42980</v>
      </c>
      <c r="AA27" s="112">
        <v>0</v>
      </c>
      <c r="AB27" s="112">
        <v>1</v>
      </c>
      <c r="AC27" s="112" t="s">
        <v>166</v>
      </c>
      <c r="AD27" s="122">
        <v>42980</v>
      </c>
      <c r="AE27" s="122">
        <v>43006</v>
      </c>
      <c r="AF27" s="112">
        <v>26</v>
      </c>
      <c r="AG27" s="112">
        <v>0</v>
      </c>
      <c r="AH27" s="112" t="s">
        <v>167</v>
      </c>
      <c r="AI27" s="122">
        <v>43007</v>
      </c>
      <c r="AJ27" s="122">
        <v>43014</v>
      </c>
      <c r="AK27" s="112">
        <v>7</v>
      </c>
      <c r="AL27" s="112">
        <v>1</v>
      </c>
      <c r="AM27" s="112" t="s">
        <v>168</v>
      </c>
      <c r="AN27" s="122">
        <v>43016</v>
      </c>
      <c r="AO27" s="122">
        <v>43028</v>
      </c>
      <c r="AP27" s="112">
        <v>12</v>
      </c>
      <c r="AQ27" s="112">
        <v>2</v>
      </c>
      <c r="AR27" s="112" t="s">
        <v>169</v>
      </c>
      <c r="AS27" s="122">
        <v>43030</v>
      </c>
      <c r="AT27" s="122">
        <v>43039</v>
      </c>
      <c r="AU27" s="112">
        <v>9</v>
      </c>
      <c r="AV27" s="112">
        <v>2</v>
      </c>
      <c r="AW27" s="112" t="s">
        <v>170</v>
      </c>
      <c r="AX27" s="122">
        <v>43042</v>
      </c>
      <c r="AY27" s="122">
        <v>43045</v>
      </c>
      <c r="AZ27" s="112">
        <v>3</v>
      </c>
      <c r="BA27" s="112">
        <v>3</v>
      </c>
      <c r="BB27" s="112">
        <v>99</v>
      </c>
      <c r="BC27" s="112">
        <v>3</v>
      </c>
      <c r="BD27" s="122">
        <v>43045</v>
      </c>
      <c r="BE27" s="94"/>
      <c r="BF27" s="94"/>
      <c r="BG27" s="97"/>
      <c r="BH27" s="98"/>
      <c r="BI27" s="99"/>
      <c r="BJ27" s="97"/>
      <c r="BK27" s="94"/>
      <c r="BL27" s="94"/>
      <c r="BM27" s="94"/>
      <c r="BN27" s="94"/>
      <c r="BO27" s="94"/>
      <c r="BP27" s="94"/>
      <c r="BQ27" s="94"/>
      <c r="BR27" s="94"/>
      <c r="BS27" s="94"/>
    </row>
    <row r="28" spans="1:72" x14ac:dyDescent="0.25">
      <c r="A28" s="112" t="s">
        <v>182</v>
      </c>
      <c r="B28" s="112" t="s">
        <v>2</v>
      </c>
      <c r="C28" s="113">
        <v>42947</v>
      </c>
      <c r="D28" s="112" t="s">
        <v>57</v>
      </c>
      <c r="E28" s="121">
        <v>42948</v>
      </c>
      <c r="F28" s="121">
        <v>42957</v>
      </c>
      <c r="G28" s="112">
        <v>9</v>
      </c>
      <c r="H28" s="112">
        <v>1</v>
      </c>
      <c r="I28" s="112" t="s">
        <v>162</v>
      </c>
      <c r="J28" s="121">
        <v>42958</v>
      </c>
      <c r="K28" s="121">
        <v>42969</v>
      </c>
      <c r="L28" s="112">
        <v>11</v>
      </c>
      <c r="M28" s="112">
        <v>1</v>
      </c>
      <c r="N28" s="112" t="s">
        <v>163</v>
      </c>
      <c r="O28" s="121">
        <v>42969</v>
      </c>
      <c r="P28" s="121">
        <v>42970</v>
      </c>
      <c r="Q28" s="112">
        <v>1</v>
      </c>
      <c r="R28" s="112">
        <v>0</v>
      </c>
      <c r="S28" s="112" t="s">
        <v>164</v>
      </c>
      <c r="T28" s="121">
        <v>42971</v>
      </c>
      <c r="U28" s="121">
        <v>42977</v>
      </c>
      <c r="V28" s="112">
        <v>6</v>
      </c>
      <c r="W28" s="112">
        <v>1</v>
      </c>
      <c r="X28" s="112" t="s">
        <v>165</v>
      </c>
      <c r="Y28" s="122">
        <v>42978</v>
      </c>
      <c r="Z28" s="122">
        <v>42978</v>
      </c>
      <c r="AA28" s="112">
        <v>0</v>
      </c>
      <c r="AB28" s="112">
        <v>1</v>
      </c>
      <c r="AC28" s="112" t="s">
        <v>166</v>
      </c>
      <c r="AD28" s="122">
        <v>42978</v>
      </c>
      <c r="AE28" s="122">
        <v>43003</v>
      </c>
      <c r="AF28" s="112">
        <v>25</v>
      </c>
      <c r="AG28" s="112">
        <v>0</v>
      </c>
      <c r="AH28" s="112" t="s">
        <v>167</v>
      </c>
      <c r="AI28" s="122">
        <v>43004</v>
      </c>
      <c r="AJ28" s="122">
        <v>43009</v>
      </c>
      <c r="AK28" s="112">
        <v>5</v>
      </c>
      <c r="AL28" s="112">
        <v>1</v>
      </c>
      <c r="AM28" s="112" t="s">
        <v>168</v>
      </c>
      <c r="AN28" s="122">
        <v>43013</v>
      </c>
      <c r="AO28" s="122">
        <v>43030</v>
      </c>
      <c r="AP28" s="112">
        <v>17</v>
      </c>
      <c r="AQ28" s="112">
        <v>4</v>
      </c>
      <c r="AR28" s="112" t="s">
        <v>169</v>
      </c>
      <c r="AS28" s="122">
        <v>43032</v>
      </c>
      <c r="AT28" s="122">
        <v>43042</v>
      </c>
      <c r="AU28" s="112">
        <v>10</v>
      </c>
      <c r="AV28" s="112">
        <v>2</v>
      </c>
      <c r="AW28" s="112" t="s">
        <v>170</v>
      </c>
      <c r="AX28" s="122">
        <v>43046</v>
      </c>
      <c r="AY28" s="122">
        <v>43048</v>
      </c>
      <c r="AZ28" s="112">
        <v>2</v>
      </c>
      <c r="BA28" s="112">
        <v>4</v>
      </c>
      <c r="BB28" s="112">
        <v>100</v>
      </c>
      <c r="BC28" s="112">
        <v>2</v>
      </c>
      <c r="BD28" s="122">
        <v>43048</v>
      </c>
      <c r="BE28" s="94"/>
      <c r="BF28" s="94"/>
      <c r="BG28" s="97"/>
      <c r="BH28" s="98"/>
      <c r="BI28" s="99"/>
      <c r="BJ28" s="97"/>
      <c r="BK28" s="94"/>
      <c r="BL28" s="94"/>
      <c r="BM28" s="94"/>
      <c r="BN28" s="94"/>
      <c r="BO28" s="94"/>
      <c r="BP28" s="94"/>
      <c r="BQ28" s="94"/>
      <c r="BR28" s="94"/>
      <c r="BS28" s="94"/>
    </row>
    <row r="29" spans="1:72" s="67" customFormat="1" x14ac:dyDescent="0.25">
      <c r="A29" s="114" t="s">
        <v>183</v>
      </c>
      <c r="B29" s="114" t="s">
        <v>145</v>
      </c>
      <c r="C29" s="123">
        <v>42892</v>
      </c>
      <c r="D29" s="114" t="s">
        <v>57</v>
      </c>
      <c r="E29" s="124">
        <v>42893</v>
      </c>
      <c r="F29" s="124">
        <v>42906</v>
      </c>
      <c r="G29" s="114">
        <v>13</v>
      </c>
      <c r="H29" s="114">
        <v>1</v>
      </c>
      <c r="I29" s="114" t="s">
        <v>162</v>
      </c>
      <c r="J29" s="124">
        <v>42907</v>
      </c>
      <c r="K29" s="124">
        <v>42917</v>
      </c>
      <c r="L29" s="114">
        <v>10</v>
      </c>
      <c r="M29" s="114">
        <v>1</v>
      </c>
      <c r="N29" s="114" t="s">
        <v>163</v>
      </c>
      <c r="O29" s="124">
        <v>42917</v>
      </c>
      <c r="P29" s="124">
        <v>42919</v>
      </c>
      <c r="Q29" s="114">
        <v>2</v>
      </c>
      <c r="R29" s="114">
        <v>0</v>
      </c>
      <c r="S29" s="114" t="s">
        <v>164</v>
      </c>
      <c r="T29" s="124">
        <v>42921</v>
      </c>
      <c r="U29" s="124">
        <v>42925</v>
      </c>
      <c r="V29" s="114">
        <v>4</v>
      </c>
      <c r="W29" s="114">
        <v>2</v>
      </c>
      <c r="X29" s="114" t="s">
        <v>165</v>
      </c>
      <c r="Y29" s="125">
        <v>42927</v>
      </c>
      <c r="Z29" s="125">
        <v>42929</v>
      </c>
      <c r="AA29" s="114">
        <v>2</v>
      </c>
      <c r="AB29" s="114">
        <v>2</v>
      </c>
      <c r="AC29" s="114" t="s">
        <v>166</v>
      </c>
      <c r="AD29" s="125">
        <v>42931</v>
      </c>
      <c r="AE29" s="125">
        <v>42950</v>
      </c>
      <c r="AF29" s="114">
        <v>19</v>
      </c>
      <c r="AG29" s="114">
        <v>2</v>
      </c>
      <c r="AH29" s="114" t="s">
        <v>167</v>
      </c>
      <c r="AI29" s="125">
        <v>42950</v>
      </c>
      <c r="AJ29" s="125">
        <v>42957</v>
      </c>
      <c r="AK29" s="114">
        <v>7</v>
      </c>
      <c r="AL29" s="114">
        <v>0</v>
      </c>
      <c r="AM29" s="114" t="s">
        <v>168</v>
      </c>
      <c r="AN29" s="125">
        <v>42961</v>
      </c>
      <c r="AO29" s="125">
        <v>42969</v>
      </c>
      <c r="AP29" s="114">
        <v>8</v>
      </c>
      <c r="AQ29" s="114">
        <v>4</v>
      </c>
      <c r="AR29" s="114" t="s">
        <v>169</v>
      </c>
      <c r="AS29" s="125">
        <v>42971</v>
      </c>
      <c r="AT29" s="125">
        <v>42975</v>
      </c>
      <c r="AU29" s="114">
        <v>4</v>
      </c>
      <c r="AV29" s="114">
        <v>2</v>
      </c>
      <c r="AW29" s="114" t="s">
        <v>170</v>
      </c>
      <c r="AX29" s="125">
        <v>42980</v>
      </c>
      <c r="AY29" s="125">
        <v>42986</v>
      </c>
      <c r="AZ29" s="114">
        <v>6</v>
      </c>
      <c r="BA29" s="114">
        <v>5</v>
      </c>
      <c r="BB29" s="114">
        <v>93</v>
      </c>
      <c r="BC29" s="114">
        <v>4.25</v>
      </c>
      <c r="BD29" s="125">
        <v>42986</v>
      </c>
      <c r="BE29" s="100"/>
      <c r="BF29" s="100"/>
      <c r="BG29" s="100"/>
      <c r="BH29" s="101"/>
      <c r="BI29" s="102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89"/>
    </row>
    <row r="30" spans="1:72" x14ac:dyDescent="0.25">
      <c r="A30" s="114" t="s">
        <v>183</v>
      </c>
      <c r="B30" s="114" t="s">
        <v>147</v>
      </c>
      <c r="C30" s="123">
        <v>42895</v>
      </c>
      <c r="D30" s="114" t="s">
        <v>57</v>
      </c>
      <c r="E30" s="124">
        <v>42898</v>
      </c>
      <c r="F30" s="124">
        <v>42909</v>
      </c>
      <c r="G30" s="114">
        <v>11</v>
      </c>
      <c r="H30" s="114">
        <v>3</v>
      </c>
      <c r="I30" s="114" t="s">
        <v>162</v>
      </c>
      <c r="J30" s="124">
        <v>42911</v>
      </c>
      <c r="K30" s="124">
        <v>42923</v>
      </c>
      <c r="L30" s="114">
        <v>12</v>
      </c>
      <c r="M30" s="114">
        <v>2</v>
      </c>
      <c r="N30" s="114" t="s">
        <v>163</v>
      </c>
      <c r="O30" s="124">
        <v>42924</v>
      </c>
      <c r="P30" s="124">
        <v>42926</v>
      </c>
      <c r="Q30" s="114">
        <v>2</v>
      </c>
      <c r="R30" s="114">
        <v>1</v>
      </c>
      <c r="S30" s="114" t="s">
        <v>164</v>
      </c>
      <c r="T30" s="124">
        <v>42926</v>
      </c>
      <c r="U30" s="124">
        <v>42928</v>
      </c>
      <c r="V30" s="114">
        <v>2</v>
      </c>
      <c r="W30" s="114">
        <v>0</v>
      </c>
      <c r="X30" s="114" t="s">
        <v>165</v>
      </c>
      <c r="Y30" s="125">
        <v>42930</v>
      </c>
      <c r="Z30" s="125">
        <v>42931</v>
      </c>
      <c r="AA30" s="114">
        <v>1</v>
      </c>
      <c r="AB30" s="114">
        <v>2</v>
      </c>
      <c r="AC30" s="114" t="s">
        <v>166</v>
      </c>
      <c r="AD30" s="125">
        <v>42931</v>
      </c>
      <c r="AE30" s="125">
        <v>42952</v>
      </c>
      <c r="AF30" s="114">
        <v>21</v>
      </c>
      <c r="AG30" s="114">
        <v>0</v>
      </c>
      <c r="AH30" s="114" t="s">
        <v>167</v>
      </c>
      <c r="AI30" s="125">
        <v>42952</v>
      </c>
      <c r="AJ30" s="125">
        <v>42955</v>
      </c>
      <c r="AK30" s="114">
        <v>3</v>
      </c>
      <c r="AL30" s="114">
        <v>0</v>
      </c>
      <c r="AM30" s="114" t="s">
        <v>168</v>
      </c>
      <c r="AN30" s="125">
        <v>42958</v>
      </c>
      <c r="AO30" s="125">
        <v>42967</v>
      </c>
      <c r="AP30" s="114">
        <v>9</v>
      </c>
      <c r="AQ30" s="114">
        <v>3</v>
      </c>
      <c r="AR30" s="114" t="s">
        <v>169</v>
      </c>
      <c r="AS30" s="125">
        <v>42971</v>
      </c>
      <c r="AT30" s="125">
        <v>42973</v>
      </c>
      <c r="AU30" s="114">
        <v>2</v>
      </c>
      <c r="AV30" s="114">
        <v>4</v>
      </c>
      <c r="AW30" s="114" t="s">
        <v>170</v>
      </c>
      <c r="AX30" s="125">
        <v>42978</v>
      </c>
      <c r="AY30" s="125">
        <v>42983</v>
      </c>
      <c r="AZ30" s="114">
        <v>5</v>
      </c>
      <c r="BA30" s="114">
        <v>5</v>
      </c>
      <c r="BB30" s="114">
        <v>85</v>
      </c>
      <c r="BC30" s="114">
        <v>2.75</v>
      </c>
      <c r="BD30" s="125">
        <v>42983</v>
      </c>
      <c r="BE30" s="100"/>
      <c r="BF30" s="100"/>
      <c r="BG30" s="100"/>
      <c r="BH30" s="101"/>
      <c r="BI30" s="102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</row>
    <row r="31" spans="1:72" x14ac:dyDescent="0.25">
      <c r="A31" s="114" t="s">
        <v>183</v>
      </c>
      <c r="B31" s="114" t="s">
        <v>148</v>
      </c>
      <c r="C31" s="123">
        <v>42909</v>
      </c>
      <c r="D31" s="114" t="s">
        <v>57</v>
      </c>
      <c r="E31" s="124">
        <v>42911</v>
      </c>
      <c r="F31" s="124">
        <v>42923</v>
      </c>
      <c r="G31" s="114">
        <v>12</v>
      </c>
      <c r="H31" s="114">
        <v>2</v>
      </c>
      <c r="I31" s="114" t="s">
        <v>162</v>
      </c>
      <c r="J31" s="124">
        <v>42924</v>
      </c>
      <c r="K31" s="124">
        <v>42936</v>
      </c>
      <c r="L31" s="114">
        <v>12</v>
      </c>
      <c r="M31" s="114">
        <v>1</v>
      </c>
      <c r="N31" s="114" t="s">
        <v>163</v>
      </c>
      <c r="O31" s="124">
        <v>42936</v>
      </c>
      <c r="P31" s="124">
        <v>42936</v>
      </c>
      <c r="Q31" s="114">
        <v>0</v>
      </c>
      <c r="R31" s="114">
        <v>0</v>
      </c>
      <c r="S31" s="114" t="s">
        <v>164</v>
      </c>
      <c r="T31" s="124">
        <v>42938</v>
      </c>
      <c r="U31" s="124">
        <v>42942</v>
      </c>
      <c r="V31" s="114">
        <v>4</v>
      </c>
      <c r="W31" s="114">
        <v>2</v>
      </c>
      <c r="X31" s="114" t="s">
        <v>165</v>
      </c>
      <c r="Y31" s="125">
        <v>42943</v>
      </c>
      <c r="Z31" s="125">
        <v>42944</v>
      </c>
      <c r="AA31" s="114">
        <v>1</v>
      </c>
      <c r="AB31" s="114">
        <v>1</v>
      </c>
      <c r="AC31" s="114" t="s">
        <v>166</v>
      </c>
      <c r="AD31" s="125">
        <v>42944</v>
      </c>
      <c r="AE31" s="125">
        <v>42961</v>
      </c>
      <c r="AF31" s="114">
        <v>17</v>
      </c>
      <c r="AG31" s="114">
        <v>0</v>
      </c>
      <c r="AH31" s="114" t="s">
        <v>167</v>
      </c>
      <c r="AI31" s="125">
        <v>42963</v>
      </c>
      <c r="AJ31" s="125">
        <v>42967</v>
      </c>
      <c r="AK31" s="114">
        <v>4</v>
      </c>
      <c r="AL31" s="114">
        <v>2</v>
      </c>
      <c r="AM31" s="114" t="s">
        <v>168</v>
      </c>
      <c r="AN31" s="125">
        <v>42971</v>
      </c>
      <c r="AO31" s="125">
        <v>42981</v>
      </c>
      <c r="AP31" s="114">
        <v>10</v>
      </c>
      <c r="AQ31" s="114">
        <v>4</v>
      </c>
      <c r="AR31" s="114" t="s">
        <v>169</v>
      </c>
      <c r="AS31" s="125">
        <v>42983</v>
      </c>
      <c r="AT31" s="125">
        <v>42986</v>
      </c>
      <c r="AU31" s="114">
        <v>3</v>
      </c>
      <c r="AV31" s="114">
        <v>2</v>
      </c>
      <c r="AW31" s="114" t="s">
        <v>170</v>
      </c>
      <c r="AX31" s="125">
        <v>42992</v>
      </c>
      <c r="AY31" s="125">
        <v>42996</v>
      </c>
      <c r="AZ31" s="114">
        <v>4</v>
      </c>
      <c r="BA31" s="114">
        <v>6</v>
      </c>
      <c r="BB31" s="114">
        <v>85</v>
      </c>
      <c r="BC31" s="114">
        <v>2.25</v>
      </c>
      <c r="BD31" s="125">
        <v>42996</v>
      </c>
      <c r="BE31" s="100"/>
      <c r="BF31" s="100"/>
      <c r="BG31" s="100"/>
      <c r="BH31" s="101"/>
      <c r="BI31" s="102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</row>
    <row r="32" spans="1:72" x14ac:dyDescent="0.25">
      <c r="A32" s="114" t="s">
        <v>183</v>
      </c>
      <c r="B32" s="114" t="s">
        <v>146</v>
      </c>
      <c r="C32" s="123">
        <v>42921</v>
      </c>
      <c r="D32" s="114" t="s">
        <v>57</v>
      </c>
      <c r="E32" s="124">
        <v>42923</v>
      </c>
      <c r="F32" s="124">
        <v>42934</v>
      </c>
      <c r="G32" s="114">
        <v>11</v>
      </c>
      <c r="H32" s="114">
        <v>2</v>
      </c>
      <c r="I32" s="114" t="s">
        <v>162</v>
      </c>
      <c r="J32" s="124">
        <v>42936</v>
      </c>
      <c r="K32" s="124">
        <v>42947</v>
      </c>
      <c r="L32" s="114">
        <v>11</v>
      </c>
      <c r="M32" s="114">
        <v>2</v>
      </c>
      <c r="N32" s="114" t="s">
        <v>163</v>
      </c>
      <c r="O32" s="124">
        <v>42947</v>
      </c>
      <c r="P32" s="124">
        <v>42948</v>
      </c>
      <c r="Q32" s="114">
        <v>1</v>
      </c>
      <c r="R32" s="114">
        <v>0</v>
      </c>
      <c r="S32" s="114" t="s">
        <v>164</v>
      </c>
      <c r="T32" s="124">
        <v>42948</v>
      </c>
      <c r="U32" s="124">
        <v>42951</v>
      </c>
      <c r="V32" s="114">
        <v>3</v>
      </c>
      <c r="W32" s="114">
        <v>0</v>
      </c>
      <c r="X32" s="114" t="s">
        <v>165</v>
      </c>
      <c r="Y32" s="125">
        <v>42952</v>
      </c>
      <c r="Z32" s="125">
        <v>42953</v>
      </c>
      <c r="AA32" s="114">
        <v>1</v>
      </c>
      <c r="AB32" s="114">
        <v>1</v>
      </c>
      <c r="AC32" s="114" t="s">
        <v>166</v>
      </c>
      <c r="AD32" s="125">
        <v>42954</v>
      </c>
      <c r="AE32" s="125">
        <v>42969</v>
      </c>
      <c r="AF32" s="114">
        <v>15</v>
      </c>
      <c r="AG32" s="114">
        <v>1</v>
      </c>
      <c r="AH32" s="114" t="s">
        <v>167</v>
      </c>
      <c r="AI32" s="125">
        <v>42971</v>
      </c>
      <c r="AJ32" s="125">
        <v>42975</v>
      </c>
      <c r="AK32" s="114">
        <v>4</v>
      </c>
      <c r="AL32" s="114">
        <v>2</v>
      </c>
      <c r="AM32" s="114" t="s">
        <v>168</v>
      </c>
      <c r="AN32" s="125">
        <v>42977</v>
      </c>
      <c r="AO32" s="125">
        <v>42986</v>
      </c>
      <c r="AP32" s="114">
        <v>9</v>
      </c>
      <c r="AQ32" s="114">
        <v>2</v>
      </c>
      <c r="AR32" s="114" t="s">
        <v>169</v>
      </c>
      <c r="AS32" s="125">
        <v>42987</v>
      </c>
      <c r="AT32" s="125">
        <v>42990</v>
      </c>
      <c r="AU32" s="114">
        <v>3</v>
      </c>
      <c r="AV32" s="114">
        <v>1</v>
      </c>
      <c r="AW32" s="114" t="s">
        <v>170</v>
      </c>
      <c r="AX32" s="125">
        <v>42994</v>
      </c>
      <c r="AY32" s="125">
        <v>42998</v>
      </c>
      <c r="AZ32" s="114">
        <v>4</v>
      </c>
      <c r="BA32" s="114">
        <v>4</v>
      </c>
      <c r="BB32" s="114">
        <v>75</v>
      </c>
      <c r="BC32" s="114">
        <v>2.5</v>
      </c>
      <c r="BD32" s="125">
        <v>42998</v>
      </c>
      <c r="BE32" s="100"/>
      <c r="BF32" s="100"/>
      <c r="BG32" s="100"/>
      <c r="BH32" s="101"/>
      <c r="BI32" s="102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</row>
    <row r="33" spans="1:71" x14ac:dyDescent="0.25">
      <c r="A33" s="114" t="s">
        <v>183</v>
      </c>
      <c r="B33" s="114" t="s">
        <v>144</v>
      </c>
      <c r="C33" s="123">
        <v>42921</v>
      </c>
      <c r="D33" s="114" t="s">
        <v>57</v>
      </c>
      <c r="E33" s="124">
        <v>42923</v>
      </c>
      <c r="F33" s="124">
        <v>42934</v>
      </c>
      <c r="G33" s="114">
        <v>11</v>
      </c>
      <c r="H33" s="114">
        <v>2</v>
      </c>
      <c r="I33" s="114" t="s">
        <v>162</v>
      </c>
      <c r="J33" s="124">
        <v>42936</v>
      </c>
      <c r="K33" s="124">
        <v>42946</v>
      </c>
      <c r="L33" s="114">
        <v>10</v>
      </c>
      <c r="M33" s="114">
        <v>2</v>
      </c>
      <c r="N33" s="114" t="s">
        <v>163</v>
      </c>
      <c r="O33" s="124">
        <v>42947</v>
      </c>
      <c r="P33" s="124">
        <v>42948</v>
      </c>
      <c r="Q33" s="114">
        <v>1</v>
      </c>
      <c r="R33" s="114">
        <v>1</v>
      </c>
      <c r="S33" s="114" t="s">
        <v>164</v>
      </c>
      <c r="T33" s="124">
        <v>42948</v>
      </c>
      <c r="U33" s="124">
        <v>42951</v>
      </c>
      <c r="V33" s="114">
        <v>3</v>
      </c>
      <c r="W33" s="114">
        <v>0</v>
      </c>
      <c r="X33" s="114" t="s">
        <v>165</v>
      </c>
      <c r="Y33" s="125">
        <v>42952</v>
      </c>
      <c r="Z33" s="125">
        <v>42953</v>
      </c>
      <c r="AA33" s="114">
        <v>1</v>
      </c>
      <c r="AB33" s="114">
        <v>1</v>
      </c>
      <c r="AC33" s="114" t="s">
        <v>166</v>
      </c>
      <c r="AD33" s="125">
        <v>42953</v>
      </c>
      <c r="AE33" s="125">
        <v>42967</v>
      </c>
      <c r="AF33" s="114">
        <v>14</v>
      </c>
      <c r="AG33" s="114">
        <v>0</v>
      </c>
      <c r="AH33" s="114" t="s">
        <v>167</v>
      </c>
      <c r="AI33" s="125">
        <v>42968</v>
      </c>
      <c r="AJ33" s="125">
        <v>42972</v>
      </c>
      <c r="AK33" s="114">
        <v>4</v>
      </c>
      <c r="AL33" s="114">
        <v>1</v>
      </c>
      <c r="AM33" s="114" t="s">
        <v>168</v>
      </c>
      <c r="AN33" s="125">
        <v>42975</v>
      </c>
      <c r="AO33" s="125">
        <v>42982</v>
      </c>
      <c r="AP33" s="114">
        <v>7</v>
      </c>
      <c r="AQ33" s="114">
        <v>3</v>
      </c>
      <c r="AR33" s="114" t="s">
        <v>169</v>
      </c>
      <c r="AS33" s="125">
        <v>42987</v>
      </c>
      <c r="AT33" s="125">
        <v>42990</v>
      </c>
      <c r="AU33" s="114">
        <v>3</v>
      </c>
      <c r="AV33" s="114">
        <v>5</v>
      </c>
      <c r="AW33" s="114" t="s">
        <v>170</v>
      </c>
      <c r="AX33" s="125">
        <v>42996</v>
      </c>
      <c r="AY33" s="125">
        <v>43001</v>
      </c>
      <c r="AZ33" s="114">
        <v>5</v>
      </c>
      <c r="BA33" s="114">
        <v>6</v>
      </c>
      <c r="BB33" s="114">
        <v>78</v>
      </c>
      <c r="BC33" s="114">
        <v>2.75</v>
      </c>
      <c r="BD33" s="125">
        <v>43001</v>
      </c>
      <c r="BE33" s="100"/>
      <c r="BF33" s="100"/>
      <c r="BG33" s="100"/>
      <c r="BH33" s="101"/>
      <c r="BI33" s="102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</row>
    <row r="34" spans="1:71" x14ac:dyDescent="0.25">
      <c r="A34" s="114" t="s">
        <v>183</v>
      </c>
      <c r="B34" s="114" t="s">
        <v>143</v>
      </c>
      <c r="C34" s="123">
        <v>42936</v>
      </c>
      <c r="D34" s="114" t="s">
        <v>57</v>
      </c>
      <c r="E34" s="124">
        <v>42939</v>
      </c>
      <c r="F34" s="124">
        <v>42949</v>
      </c>
      <c r="G34" s="114">
        <v>10</v>
      </c>
      <c r="H34" s="114">
        <v>3</v>
      </c>
      <c r="I34" s="114" t="s">
        <v>162</v>
      </c>
      <c r="J34" s="124">
        <v>42952</v>
      </c>
      <c r="K34" s="124">
        <v>42962</v>
      </c>
      <c r="L34" s="114">
        <v>10</v>
      </c>
      <c r="M34" s="114">
        <v>3</v>
      </c>
      <c r="N34" s="114" t="s">
        <v>163</v>
      </c>
      <c r="O34" s="124">
        <v>42962</v>
      </c>
      <c r="P34" s="124">
        <v>42964</v>
      </c>
      <c r="Q34" s="114">
        <v>2</v>
      </c>
      <c r="R34" s="114">
        <v>0</v>
      </c>
      <c r="S34" s="114" t="s">
        <v>164</v>
      </c>
      <c r="T34" s="124">
        <v>42964</v>
      </c>
      <c r="U34" s="124">
        <v>42966</v>
      </c>
      <c r="V34" s="114">
        <v>2</v>
      </c>
      <c r="W34" s="114">
        <v>0</v>
      </c>
      <c r="X34" s="114" t="s">
        <v>165</v>
      </c>
      <c r="Y34" s="125">
        <v>42968</v>
      </c>
      <c r="Z34" s="125">
        <v>42969</v>
      </c>
      <c r="AA34" s="114">
        <v>1</v>
      </c>
      <c r="AB34" s="114">
        <v>2</v>
      </c>
      <c r="AC34" s="114" t="s">
        <v>166</v>
      </c>
      <c r="AD34" s="125">
        <v>42970</v>
      </c>
      <c r="AE34" s="125">
        <v>42982</v>
      </c>
      <c r="AF34" s="114">
        <v>12</v>
      </c>
      <c r="AG34" s="114">
        <v>1</v>
      </c>
      <c r="AH34" s="114" t="s">
        <v>167</v>
      </c>
      <c r="AI34" s="125">
        <v>42982</v>
      </c>
      <c r="AJ34" s="125">
        <v>42987</v>
      </c>
      <c r="AK34" s="114">
        <v>5</v>
      </c>
      <c r="AL34" s="114">
        <v>0</v>
      </c>
      <c r="AM34" s="114" t="s">
        <v>168</v>
      </c>
      <c r="AN34" s="125">
        <v>42989</v>
      </c>
      <c r="AO34" s="125">
        <v>42995</v>
      </c>
      <c r="AP34" s="114">
        <v>6</v>
      </c>
      <c r="AQ34" s="114">
        <v>2</v>
      </c>
      <c r="AR34" s="114" t="s">
        <v>169</v>
      </c>
      <c r="AS34" s="125">
        <v>42999</v>
      </c>
      <c r="AT34" s="125">
        <v>43001</v>
      </c>
      <c r="AU34" s="114">
        <v>2</v>
      </c>
      <c r="AV34" s="114">
        <v>4</v>
      </c>
      <c r="AW34" s="114" t="s">
        <v>170</v>
      </c>
      <c r="AX34" s="125">
        <v>43005</v>
      </c>
      <c r="AY34" s="125">
        <v>43011</v>
      </c>
      <c r="AZ34" s="114">
        <v>6</v>
      </c>
      <c r="BA34" s="114">
        <v>4</v>
      </c>
      <c r="BB34" s="114">
        <v>72</v>
      </c>
      <c r="BC34" s="114">
        <v>3.5</v>
      </c>
      <c r="BD34" s="125">
        <v>43011</v>
      </c>
      <c r="BE34" s="100"/>
      <c r="BF34" s="100"/>
      <c r="BG34" s="100"/>
      <c r="BH34" s="101"/>
      <c r="BI34" s="102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</row>
    <row r="35" spans="1:71" x14ac:dyDescent="0.25">
      <c r="A35" s="114" t="s">
        <v>183</v>
      </c>
      <c r="B35" s="114" t="s">
        <v>149</v>
      </c>
      <c r="C35" s="123">
        <v>42909</v>
      </c>
      <c r="D35" s="114" t="s">
        <v>57</v>
      </c>
      <c r="E35" s="124">
        <v>42910</v>
      </c>
      <c r="F35" s="124">
        <v>42919</v>
      </c>
      <c r="G35" s="114">
        <v>9</v>
      </c>
      <c r="H35" s="114">
        <v>1</v>
      </c>
      <c r="I35" s="114" t="s">
        <v>162</v>
      </c>
      <c r="J35" s="124">
        <v>42919</v>
      </c>
      <c r="K35" s="124">
        <v>42930</v>
      </c>
      <c r="L35" s="114">
        <v>11</v>
      </c>
      <c r="M35" s="114">
        <v>0</v>
      </c>
      <c r="N35" s="114" t="s">
        <v>163</v>
      </c>
      <c r="O35" s="124">
        <v>42930</v>
      </c>
      <c r="P35" s="124">
        <v>42930</v>
      </c>
      <c r="Q35" s="114">
        <v>0</v>
      </c>
      <c r="R35" s="114">
        <v>0</v>
      </c>
      <c r="S35" s="114" t="s">
        <v>164</v>
      </c>
      <c r="T35" s="124">
        <v>42931</v>
      </c>
      <c r="U35" s="124">
        <v>42936</v>
      </c>
      <c r="V35" s="114">
        <v>5</v>
      </c>
      <c r="W35" s="114">
        <v>1</v>
      </c>
      <c r="X35" s="114" t="s">
        <v>165</v>
      </c>
      <c r="Y35" s="125">
        <v>42938</v>
      </c>
      <c r="Z35" s="125">
        <v>42939</v>
      </c>
      <c r="AA35" s="114">
        <v>1</v>
      </c>
      <c r="AB35" s="114">
        <v>2</v>
      </c>
      <c r="AC35" s="114" t="s">
        <v>166</v>
      </c>
      <c r="AD35" s="125">
        <v>42940</v>
      </c>
      <c r="AE35" s="125">
        <v>42951</v>
      </c>
      <c r="AF35" s="114">
        <v>11</v>
      </c>
      <c r="AG35" s="114">
        <v>1</v>
      </c>
      <c r="AH35" s="114" t="s">
        <v>167</v>
      </c>
      <c r="AI35" s="125">
        <v>42952</v>
      </c>
      <c r="AJ35" s="125">
        <v>42956</v>
      </c>
      <c r="AK35" s="114">
        <v>4</v>
      </c>
      <c r="AL35" s="114">
        <v>1</v>
      </c>
      <c r="AM35" s="114" t="s">
        <v>168</v>
      </c>
      <c r="AN35" s="125">
        <v>42956</v>
      </c>
      <c r="AO35" s="125">
        <v>42963</v>
      </c>
      <c r="AP35" s="114">
        <v>7</v>
      </c>
      <c r="AQ35" s="114">
        <v>0</v>
      </c>
      <c r="AR35" s="114" t="s">
        <v>169</v>
      </c>
      <c r="AS35" s="125">
        <v>42966</v>
      </c>
      <c r="AT35" s="125">
        <v>42971</v>
      </c>
      <c r="AU35" s="114">
        <v>5</v>
      </c>
      <c r="AV35" s="114">
        <v>3</v>
      </c>
      <c r="AW35" s="114" t="s">
        <v>170</v>
      </c>
      <c r="AX35" s="125">
        <v>42976</v>
      </c>
      <c r="AY35" s="125">
        <v>42981</v>
      </c>
      <c r="AZ35" s="114">
        <v>5</v>
      </c>
      <c r="BA35" s="114">
        <v>5</v>
      </c>
      <c r="BB35" s="114">
        <v>71</v>
      </c>
      <c r="BC35" s="114">
        <v>2.5</v>
      </c>
      <c r="BD35" s="125">
        <v>42981</v>
      </c>
      <c r="BE35" s="100"/>
      <c r="BF35" s="100"/>
      <c r="BG35" s="100"/>
      <c r="BH35" s="101"/>
      <c r="BI35" s="102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</row>
    <row r="36" spans="1:71" x14ac:dyDescent="0.25">
      <c r="A36" s="114" t="s">
        <v>183</v>
      </c>
      <c r="B36" s="114" t="s">
        <v>29</v>
      </c>
      <c r="C36" s="123">
        <v>42939</v>
      </c>
      <c r="D36" s="114" t="s">
        <v>57</v>
      </c>
      <c r="E36" s="124">
        <v>42940</v>
      </c>
      <c r="F36" s="124">
        <v>42949</v>
      </c>
      <c r="G36" s="114">
        <v>9</v>
      </c>
      <c r="H36" s="114">
        <v>1</v>
      </c>
      <c r="I36" s="114" t="s">
        <v>162</v>
      </c>
      <c r="J36" s="124">
        <v>42951</v>
      </c>
      <c r="K36" s="124">
        <v>42960</v>
      </c>
      <c r="L36" s="114">
        <v>9</v>
      </c>
      <c r="M36" s="114">
        <v>2</v>
      </c>
      <c r="N36" s="114" t="s">
        <v>163</v>
      </c>
      <c r="O36" s="124">
        <v>42960</v>
      </c>
      <c r="P36" s="124">
        <v>42962</v>
      </c>
      <c r="Q36" s="114">
        <v>2</v>
      </c>
      <c r="R36" s="114">
        <v>0</v>
      </c>
      <c r="S36" s="114" t="s">
        <v>164</v>
      </c>
      <c r="T36" s="124">
        <v>42963</v>
      </c>
      <c r="U36" s="124">
        <v>42966</v>
      </c>
      <c r="V36" s="114">
        <v>3</v>
      </c>
      <c r="W36" s="114">
        <v>1</v>
      </c>
      <c r="X36" s="114" t="s">
        <v>165</v>
      </c>
      <c r="Y36" s="125">
        <v>42968</v>
      </c>
      <c r="Z36" s="125">
        <v>42970</v>
      </c>
      <c r="AA36" s="114">
        <v>2</v>
      </c>
      <c r="AB36" s="114">
        <v>2</v>
      </c>
      <c r="AC36" s="114" t="s">
        <v>166</v>
      </c>
      <c r="AD36" s="125">
        <v>42970</v>
      </c>
      <c r="AE36" s="125">
        <v>42981</v>
      </c>
      <c r="AF36" s="114">
        <v>11</v>
      </c>
      <c r="AG36" s="114">
        <v>0</v>
      </c>
      <c r="AH36" s="114" t="s">
        <v>167</v>
      </c>
      <c r="AI36" s="125">
        <v>42982</v>
      </c>
      <c r="AJ36" s="125">
        <v>42986</v>
      </c>
      <c r="AK36" s="114">
        <v>4</v>
      </c>
      <c r="AL36" s="114">
        <v>1</v>
      </c>
      <c r="AM36" s="114" t="s">
        <v>168</v>
      </c>
      <c r="AN36" s="125">
        <v>42988</v>
      </c>
      <c r="AO36" s="125">
        <v>43000</v>
      </c>
      <c r="AP36" s="114">
        <v>12</v>
      </c>
      <c r="AQ36" s="114">
        <v>2</v>
      </c>
      <c r="AR36" s="114" t="s">
        <v>169</v>
      </c>
      <c r="AS36" s="125">
        <v>43003</v>
      </c>
      <c r="AT36" s="125">
        <v>43005</v>
      </c>
      <c r="AU36" s="114">
        <v>2</v>
      </c>
      <c r="AV36" s="114">
        <v>3</v>
      </c>
      <c r="AW36" s="114" t="s">
        <v>170</v>
      </c>
      <c r="AX36" s="125">
        <v>43011</v>
      </c>
      <c r="AY36" s="125">
        <v>43016</v>
      </c>
      <c r="AZ36" s="114">
        <v>5</v>
      </c>
      <c r="BA36" s="114">
        <v>6</v>
      </c>
      <c r="BB36" s="114">
        <v>76</v>
      </c>
      <c r="BC36" s="114">
        <v>3.25</v>
      </c>
      <c r="BD36" s="125">
        <v>43016</v>
      </c>
      <c r="BE36" s="100"/>
      <c r="BF36" s="100"/>
      <c r="BG36" s="100"/>
      <c r="BH36" s="101"/>
      <c r="BI36" s="102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</row>
    <row r="37" spans="1:71" x14ac:dyDescent="0.25">
      <c r="A37" s="114" t="s">
        <v>183</v>
      </c>
      <c r="B37" s="114" t="s">
        <v>142</v>
      </c>
      <c r="C37" s="123">
        <v>42934</v>
      </c>
      <c r="D37" s="114" t="s">
        <v>57</v>
      </c>
      <c r="E37" s="124">
        <v>42936</v>
      </c>
      <c r="F37" s="124">
        <v>42946</v>
      </c>
      <c r="G37" s="114">
        <v>10</v>
      </c>
      <c r="H37" s="114">
        <v>2</v>
      </c>
      <c r="I37" s="114" t="s">
        <v>162</v>
      </c>
      <c r="J37" s="124">
        <v>42948</v>
      </c>
      <c r="K37" s="124">
        <v>42960</v>
      </c>
      <c r="L37" s="114">
        <v>12</v>
      </c>
      <c r="M37" s="114">
        <v>2</v>
      </c>
      <c r="N37" s="114" t="s">
        <v>163</v>
      </c>
      <c r="O37" s="124">
        <v>42961</v>
      </c>
      <c r="P37" s="124">
        <v>42962</v>
      </c>
      <c r="Q37" s="114">
        <v>1</v>
      </c>
      <c r="R37" s="114">
        <v>1</v>
      </c>
      <c r="S37" s="114" t="s">
        <v>164</v>
      </c>
      <c r="T37" s="124">
        <v>42963</v>
      </c>
      <c r="U37" s="124">
        <v>42966</v>
      </c>
      <c r="V37" s="114">
        <v>3</v>
      </c>
      <c r="W37" s="114">
        <v>1</v>
      </c>
      <c r="X37" s="114" t="s">
        <v>165</v>
      </c>
      <c r="Y37" s="125">
        <v>42967</v>
      </c>
      <c r="Z37" s="125">
        <v>42968</v>
      </c>
      <c r="AA37" s="114">
        <v>1</v>
      </c>
      <c r="AB37" s="114">
        <v>1</v>
      </c>
      <c r="AC37" s="114" t="s">
        <v>166</v>
      </c>
      <c r="AD37" s="125">
        <v>42968</v>
      </c>
      <c r="AE37" s="125">
        <v>42978</v>
      </c>
      <c r="AF37" s="114">
        <v>10</v>
      </c>
      <c r="AG37" s="114">
        <v>0</v>
      </c>
      <c r="AH37" s="114" t="s">
        <v>167</v>
      </c>
      <c r="AI37" s="125">
        <v>42979</v>
      </c>
      <c r="AJ37" s="125">
        <v>42985</v>
      </c>
      <c r="AK37" s="114">
        <v>6</v>
      </c>
      <c r="AL37" s="114">
        <v>1</v>
      </c>
      <c r="AM37" s="114" t="s">
        <v>168</v>
      </c>
      <c r="AN37" s="125">
        <v>42986</v>
      </c>
      <c r="AO37" s="125">
        <v>42995</v>
      </c>
      <c r="AP37" s="114">
        <v>9</v>
      </c>
      <c r="AQ37" s="114">
        <v>1</v>
      </c>
      <c r="AR37" s="114" t="s">
        <v>169</v>
      </c>
      <c r="AS37" s="125">
        <v>42997</v>
      </c>
      <c r="AT37" s="125">
        <v>43002</v>
      </c>
      <c r="AU37" s="114">
        <v>5</v>
      </c>
      <c r="AV37" s="114">
        <v>2</v>
      </c>
      <c r="AW37" s="114" t="s">
        <v>170</v>
      </c>
      <c r="AX37" s="125">
        <v>43007</v>
      </c>
      <c r="AY37" s="125">
        <v>43014</v>
      </c>
      <c r="AZ37" s="114">
        <v>7</v>
      </c>
      <c r="BA37" s="114">
        <v>5</v>
      </c>
      <c r="BB37" s="114">
        <v>78</v>
      </c>
      <c r="BC37" s="114">
        <v>3.75</v>
      </c>
      <c r="BD37" s="125">
        <v>43014</v>
      </c>
      <c r="BE37" s="100"/>
      <c r="BF37" s="100"/>
      <c r="BG37" s="100"/>
      <c r="BH37" s="101"/>
      <c r="BI37" s="102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</row>
    <row r="38" spans="1:71" x14ac:dyDescent="0.25">
      <c r="A38" s="114" t="s">
        <v>183</v>
      </c>
      <c r="B38" s="114" t="s">
        <v>28</v>
      </c>
      <c r="C38" s="123">
        <v>42953</v>
      </c>
      <c r="D38" s="114" t="s">
        <v>57</v>
      </c>
      <c r="E38" s="124">
        <v>42955</v>
      </c>
      <c r="F38" s="124">
        <v>42964</v>
      </c>
      <c r="G38" s="114">
        <v>9</v>
      </c>
      <c r="H38" s="114">
        <v>2</v>
      </c>
      <c r="I38" s="114" t="s">
        <v>162</v>
      </c>
      <c r="J38" s="124">
        <v>42966</v>
      </c>
      <c r="K38" s="124">
        <v>42977</v>
      </c>
      <c r="L38" s="114">
        <v>11</v>
      </c>
      <c r="M38" s="114">
        <v>2</v>
      </c>
      <c r="N38" s="114" t="s">
        <v>163</v>
      </c>
      <c r="O38" s="124">
        <v>42978</v>
      </c>
      <c r="P38" s="124">
        <v>42979</v>
      </c>
      <c r="Q38" s="114">
        <v>1</v>
      </c>
      <c r="R38" s="114">
        <v>1</v>
      </c>
      <c r="S38" s="114" t="s">
        <v>164</v>
      </c>
      <c r="T38" s="124">
        <v>42979</v>
      </c>
      <c r="U38" s="124">
        <v>42983</v>
      </c>
      <c r="V38" s="114">
        <v>4</v>
      </c>
      <c r="W38" s="114">
        <v>0</v>
      </c>
      <c r="X38" s="114" t="s">
        <v>165</v>
      </c>
      <c r="Y38" s="125">
        <v>42984</v>
      </c>
      <c r="Z38" s="125">
        <v>42985</v>
      </c>
      <c r="AA38" s="114">
        <v>1</v>
      </c>
      <c r="AB38" s="114">
        <v>1</v>
      </c>
      <c r="AC38" s="114" t="s">
        <v>166</v>
      </c>
      <c r="AD38" s="125">
        <v>42987</v>
      </c>
      <c r="AE38" s="125">
        <v>42999</v>
      </c>
      <c r="AF38" s="114">
        <v>12</v>
      </c>
      <c r="AG38" s="114">
        <v>2</v>
      </c>
      <c r="AH38" s="114" t="s">
        <v>167</v>
      </c>
      <c r="AI38" s="125">
        <v>43000</v>
      </c>
      <c r="AJ38" s="125">
        <v>43003</v>
      </c>
      <c r="AK38" s="114">
        <v>3</v>
      </c>
      <c r="AL38" s="114">
        <v>1</v>
      </c>
      <c r="AM38" s="114" t="s">
        <v>168</v>
      </c>
      <c r="AN38" s="125">
        <v>43004</v>
      </c>
      <c r="AO38" s="125">
        <v>43015</v>
      </c>
      <c r="AP38" s="114">
        <v>11</v>
      </c>
      <c r="AQ38" s="114">
        <v>1</v>
      </c>
      <c r="AR38" s="114" t="s">
        <v>169</v>
      </c>
      <c r="AS38" s="125">
        <v>43017</v>
      </c>
      <c r="AT38" s="125">
        <v>43020</v>
      </c>
      <c r="AU38" s="114">
        <v>3</v>
      </c>
      <c r="AV38" s="114">
        <v>2</v>
      </c>
      <c r="AW38" s="114" t="s">
        <v>170</v>
      </c>
      <c r="AX38" s="125">
        <v>43025</v>
      </c>
      <c r="AY38" s="125">
        <v>43028</v>
      </c>
      <c r="AZ38" s="114">
        <v>3</v>
      </c>
      <c r="BA38" s="114">
        <v>5</v>
      </c>
      <c r="BB38" s="114">
        <v>73</v>
      </c>
      <c r="BC38" s="114">
        <v>2</v>
      </c>
      <c r="BD38" s="125">
        <v>43028</v>
      </c>
      <c r="BE38" s="100"/>
      <c r="BF38" s="100"/>
      <c r="BG38" s="100"/>
      <c r="BH38" s="101"/>
      <c r="BI38" s="102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</row>
    <row r="39" spans="1:71" x14ac:dyDescent="0.25">
      <c r="A39" s="114" t="s">
        <v>183</v>
      </c>
      <c r="B39" s="114" t="s">
        <v>2</v>
      </c>
      <c r="C39" s="123">
        <v>42961</v>
      </c>
      <c r="D39" s="114" t="s">
        <v>57</v>
      </c>
      <c r="E39" s="124">
        <v>42963</v>
      </c>
      <c r="F39" s="124">
        <v>42971</v>
      </c>
      <c r="G39" s="114">
        <v>8</v>
      </c>
      <c r="H39" s="114">
        <v>2</v>
      </c>
      <c r="I39" s="114" t="s">
        <v>162</v>
      </c>
      <c r="J39" s="124">
        <v>42973</v>
      </c>
      <c r="K39" s="124">
        <v>42983</v>
      </c>
      <c r="L39" s="114">
        <v>10</v>
      </c>
      <c r="M39" s="114">
        <v>2</v>
      </c>
      <c r="N39" s="114" t="s">
        <v>163</v>
      </c>
      <c r="O39" s="124">
        <v>42983</v>
      </c>
      <c r="P39" s="124">
        <v>42985</v>
      </c>
      <c r="Q39" s="114">
        <v>2</v>
      </c>
      <c r="R39" s="114">
        <v>0</v>
      </c>
      <c r="S39" s="114" t="s">
        <v>164</v>
      </c>
      <c r="T39" s="124">
        <v>42985</v>
      </c>
      <c r="U39" s="124">
        <v>42988</v>
      </c>
      <c r="V39" s="114">
        <v>3</v>
      </c>
      <c r="W39" s="114">
        <v>0</v>
      </c>
      <c r="X39" s="114" t="s">
        <v>165</v>
      </c>
      <c r="Y39" s="125">
        <v>42989</v>
      </c>
      <c r="Z39" s="125">
        <v>42990</v>
      </c>
      <c r="AA39" s="114">
        <v>1</v>
      </c>
      <c r="AB39" s="114">
        <v>1</v>
      </c>
      <c r="AC39" s="114" t="s">
        <v>166</v>
      </c>
      <c r="AD39" s="125">
        <v>42990</v>
      </c>
      <c r="AE39" s="125">
        <v>42998</v>
      </c>
      <c r="AF39" s="114">
        <v>8</v>
      </c>
      <c r="AG39" s="114">
        <v>0</v>
      </c>
      <c r="AH39" s="114" t="s">
        <v>167</v>
      </c>
      <c r="AI39" s="125">
        <v>42998</v>
      </c>
      <c r="AJ39" s="125">
        <v>43003</v>
      </c>
      <c r="AK39" s="114">
        <v>5</v>
      </c>
      <c r="AL39" s="114">
        <v>0</v>
      </c>
      <c r="AM39" s="114" t="s">
        <v>168</v>
      </c>
      <c r="AN39" s="125">
        <v>43005</v>
      </c>
      <c r="AO39" s="125">
        <v>43014</v>
      </c>
      <c r="AP39" s="114">
        <v>9</v>
      </c>
      <c r="AQ39" s="114">
        <v>2</v>
      </c>
      <c r="AR39" s="114" t="s">
        <v>169</v>
      </c>
      <c r="AS39" s="125">
        <v>43016</v>
      </c>
      <c r="AT39" s="125">
        <v>43017</v>
      </c>
      <c r="AU39" s="114">
        <v>1</v>
      </c>
      <c r="AV39" s="114">
        <v>2</v>
      </c>
      <c r="AW39" s="114" t="s">
        <v>170</v>
      </c>
      <c r="AX39" s="125">
        <v>43021</v>
      </c>
      <c r="AY39" s="125">
        <v>43027</v>
      </c>
      <c r="AZ39" s="114">
        <v>6</v>
      </c>
      <c r="BA39" s="114">
        <v>4</v>
      </c>
      <c r="BB39" s="114">
        <v>64</v>
      </c>
      <c r="BC39" s="114">
        <v>3.5</v>
      </c>
      <c r="BD39" s="125">
        <v>43027</v>
      </c>
      <c r="BE39" s="100"/>
      <c r="BF39" s="100"/>
      <c r="BG39" s="100"/>
      <c r="BH39" s="101"/>
      <c r="BI39" s="102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</row>
    <row r="40" spans="1:71" x14ac:dyDescent="0.25">
      <c r="A40" s="114" t="s">
        <v>183</v>
      </c>
      <c r="B40" s="114" t="s">
        <v>140</v>
      </c>
      <c r="C40" s="123">
        <v>42963</v>
      </c>
      <c r="D40" s="114" t="s">
        <v>57</v>
      </c>
      <c r="E40" s="124">
        <v>42965</v>
      </c>
      <c r="F40" s="124">
        <v>42972</v>
      </c>
      <c r="G40" s="114">
        <v>7</v>
      </c>
      <c r="H40" s="114">
        <v>2</v>
      </c>
      <c r="I40" s="114" t="s">
        <v>162</v>
      </c>
      <c r="J40" s="124">
        <v>42974</v>
      </c>
      <c r="K40" s="124">
        <v>42984</v>
      </c>
      <c r="L40" s="114">
        <v>10</v>
      </c>
      <c r="M40" s="114">
        <v>2</v>
      </c>
      <c r="N40" s="114" t="s">
        <v>163</v>
      </c>
      <c r="O40" s="124">
        <v>42985</v>
      </c>
      <c r="P40" s="124">
        <v>42986</v>
      </c>
      <c r="Q40" s="114">
        <v>1</v>
      </c>
      <c r="R40" s="114">
        <v>1</v>
      </c>
      <c r="S40" s="114" t="s">
        <v>164</v>
      </c>
      <c r="T40" s="124">
        <v>42986</v>
      </c>
      <c r="U40" s="124">
        <v>42988</v>
      </c>
      <c r="V40" s="114">
        <v>2</v>
      </c>
      <c r="W40" s="114">
        <v>0</v>
      </c>
      <c r="X40" s="114" t="s">
        <v>165</v>
      </c>
      <c r="Y40" s="125">
        <v>42989</v>
      </c>
      <c r="Z40" s="125">
        <v>42990</v>
      </c>
      <c r="AA40" s="114">
        <v>1</v>
      </c>
      <c r="AB40" s="114">
        <v>1</v>
      </c>
      <c r="AC40" s="114" t="s">
        <v>166</v>
      </c>
      <c r="AD40" s="125">
        <v>42991</v>
      </c>
      <c r="AE40" s="125">
        <v>43000</v>
      </c>
      <c r="AF40" s="114">
        <v>9</v>
      </c>
      <c r="AG40" s="114">
        <v>1</v>
      </c>
      <c r="AH40" s="114" t="s">
        <v>167</v>
      </c>
      <c r="AI40" s="125">
        <v>43001</v>
      </c>
      <c r="AJ40" s="125">
        <v>43006</v>
      </c>
      <c r="AK40" s="114">
        <v>5</v>
      </c>
      <c r="AL40" s="114">
        <v>1</v>
      </c>
      <c r="AM40" s="114" t="s">
        <v>168</v>
      </c>
      <c r="AN40" s="125">
        <v>43009</v>
      </c>
      <c r="AO40" s="125">
        <v>43017</v>
      </c>
      <c r="AP40" s="114">
        <v>8</v>
      </c>
      <c r="AQ40" s="114">
        <v>3</v>
      </c>
      <c r="AR40" s="114" t="s">
        <v>169</v>
      </c>
      <c r="AS40" s="125">
        <v>43019</v>
      </c>
      <c r="AT40" s="125">
        <v>43023</v>
      </c>
      <c r="AU40" s="114">
        <v>4</v>
      </c>
      <c r="AV40" s="114">
        <v>2</v>
      </c>
      <c r="AW40" s="114" t="s">
        <v>170</v>
      </c>
      <c r="AX40" s="125">
        <v>43027</v>
      </c>
      <c r="AY40" s="125">
        <v>43031</v>
      </c>
      <c r="AZ40" s="114">
        <v>4</v>
      </c>
      <c r="BA40" s="114">
        <v>4</v>
      </c>
      <c r="BB40" s="114">
        <v>66</v>
      </c>
      <c r="BC40" s="114">
        <v>2.75</v>
      </c>
      <c r="BD40" s="125">
        <v>43031</v>
      </c>
      <c r="BE40" s="100"/>
      <c r="BF40" s="100"/>
      <c r="BG40" s="100"/>
      <c r="BH40" s="101"/>
      <c r="BI40" s="102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</row>
    <row r="41" spans="1:71" x14ac:dyDescent="0.25">
      <c r="A41" s="114" t="s">
        <v>183</v>
      </c>
      <c r="B41" s="114" t="s">
        <v>27</v>
      </c>
      <c r="C41" s="123">
        <v>42973</v>
      </c>
      <c r="D41" s="114" t="s">
        <v>57</v>
      </c>
      <c r="E41" s="124">
        <v>42976</v>
      </c>
      <c r="F41" s="124">
        <v>42982</v>
      </c>
      <c r="G41" s="114">
        <v>6</v>
      </c>
      <c r="H41" s="114">
        <v>3</v>
      </c>
      <c r="I41" s="114" t="s">
        <v>162</v>
      </c>
      <c r="J41" s="124">
        <v>42983</v>
      </c>
      <c r="K41" s="124">
        <v>42994</v>
      </c>
      <c r="L41" s="114">
        <v>11</v>
      </c>
      <c r="M41" s="114">
        <v>1</v>
      </c>
      <c r="N41" s="114" t="s">
        <v>163</v>
      </c>
      <c r="O41" s="124">
        <v>42994</v>
      </c>
      <c r="P41" s="124">
        <v>42995</v>
      </c>
      <c r="Q41" s="114">
        <v>1</v>
      </c>
      <c r="R41" s="114">
        <v>0</v>
      </c>
      <c r="S41" s="114" t="s">
        <v>164</v>
      </c>
      <c r="T41" s="124">
        <v>42996</v>
      </c>
      <c r="U41" s="124">
        <v>42998</v>
      </c>
      <c r="V41" s="114">
        <v>2</v>
      </c>
      <c r="W41" s="114">
        <v>1</v>
      </c>
      <c r="X41" s="114" t="s">
        <v>165</v>
      </c>
      <c r="Y41" s="125">
        <v>42999</v>
      </c>
      <c r="Z41" s="125">
        <v>43001</v>
      </c>
      <c r="AA41" s="114">
        <v>2</v>
      </c>
      <c r="AB41" s="114">
        <v>1</v>
      </c>
      <c r="AC41" s="114" t="s">
        <v>166</v>
      </c>
      <c r="AD41" s="125">
        <v>43001</v>
      </c>
      <c r="AE41" s="125">
        <v>43009</v>
      </c>
      <c r="AF41" s="114">
        <v>8</v>
      </c>
      <c r="AG41" s="114">
        <v>0</v>
      </c>
      <c r="AH41" s="114" t="s">
        <v>167</v>
      </c>
      <c r="AI41" s="125">
        <v>43009</v>
      </c>
      <c r="AJ41" s="125">
        <v>43015</v>
      </c>
      <c r="AK41" s="114">
        <v>6</v>
      </c>
      <c r="AL41" s="114">
        <v>0</v>
      </c>
      <c r="AM41" s="114" t="s">
        <v>168</v>
      </c>
      <c r="AN41" s="125">
        <v>43018</v>
      </c>
      <c r="AO41" s="125">
        <v>43028</v>
      </c>
      <c r="AP41" s="114">
        <v>10</v>
      </c>
      <c r="AQ41" s="114">
        <v>3</v>
      </c>
      <c r="AR41" s="114" t="s">
        <v>169</v>
      </c>
      <c r="AS41" s="125">
        <v>43032</v>
      </c>
      <c r="AT41" s="125">
        <v>43034</v>
      </c>
      <c r="AU41" s="114">
        <v>2</v>
      </c>
      <c r="AV41" s="114">
        <v>4</v>
      </c>
      <c r="AW41" s="114" t="s">
        <v>170</v>
      </c>
      <c r="AX41" s="125">
        <v>43039</v>
      </c>
      <c r="AY41" s="125">
        <v>43043</v>
      </c>
      <c r="AZ41" s="114">
        <v>4</v>
      </c>
      <c r="BA41" s="114">
        <v>5</v>
      </c>
      <c r="BB41" s="114">
        <v>67</v>
      </c>
      <c r="BC41" s="114">
        <v>3.25</v>
      </c>
      <c r="BD41" s="125">
        <v>43043</v>
      </c>
      <c r="BE41" s="100"/>
      <c r="BF41" s="100"/>
      <c r="BG41" s="103"/>
      <c r="BH41" s="104"/>
      <c r="BI41" s="105"/>
      <c r="BJ41" s="103"/>
      <c r="BK41" s="100"/>
      <c r="BL41" s="100"/>
      <c r="BM41" s="100"/>
      <c r="BN41" s="100"/>
      <c r="BO41" s="100"/>
      <c r="BP41" s="100"/>
      <c r="BQ41" s="100"/>
      <c r="BR41" s="100"/>
      <c r="BS41" s="100"/>
    </row>
    <row r="42" spans="1:71" x14ac:dyDescent="0.25">
      <c r="A42" s="114" t="s">
        <v>183</v>
      </c>
      <c r="B42" s="114" t="s">
        <v>141</v>
      </c>
      <c r="C42" s="123">
        <v>42979</v>
      </c>
      <c r="D42" s="114" t="s">
        <v>57</v>
      </c>
      <c r="E42" s="124">
        <v>42980</v>
      </c>
      <c r="F42" s="124">
        <v>42986</v>
      </c>
      <c r="G42" s="114">
        <v>6</v>
      </c>
      <c r="H42" s="114">
        <v>1</v>
      </c>
      <c r="I42" s="114" t="s">
        <v>162</v>
      </c>
      <c r="J42" s="124">
        <v>42987</v>
      </c>
      <c r="K42" s="124">
        <v>42996</v>
      </c>
      <c r="L42" s="114">
        <v>9</v>
      </c>
      <c r="M42" s="114">
        <v>1</v>
      </c>
      <c r="N42" s="114" t="s">
        <v>163</v>
      </c>
      <c r="O42" s="124">
        <v>42996</v>
      </c>
      <c r="P42" s="124">
        <v>42998</v>
      </c>
      <c r="Q42" s="114">
        <v>2</v>
      </c>
      <c r="R42" s="114">
        <v>0</v>
      </c>
      <c r="S42" s="114" t="s">
        <v>164</v>
      </c>
      <c r="T42" s="124">
        <v>42998</v>
      </c>
      <c r="U42" s="124">
        <v>43002</v>
      </c>
      <c r="V42" s="114">
        <v>4</v>
      </c>
      <c r="W42" s="114">
        <v>0</v>
      </c>
      <c r="X42" s="114" t="s">
        <v>165</v>
      </c>
      <c r="Y42" s="125">
        <v>43004</v>
      </c>
      <c r="Z42" s="125">
        <v>43005</v>
      </c>
      <c r="AA42" s="114">
        <v>1</v>
      </c>
      <c r="AB42" s="114">
        <v>2</v>
      </c>
      <c r="AC42" s="114" t="s">
        <v>166</v>
      </c>
      <c r="AD42" s="125">
        <v>43005</v>
      </c>
      <c r="AE42" s="125">
        <v>43012</v>
      </c>
      <c r="AF42" s="114">
        <v>7</v>
      </c>
      <c r="AG42" s="114">
        <v>0</v>
      </c>
      <c r="AH42" s="114" t="s">
        <v>167</v>
      </c>
      <c r="AI42" s="125">
        <v>43013</v>
      </c>
      <c r="AJ42" s="125">
        <v>43017</v>
      </c>
      <c r="AK42" s="114">
        <v>4</v>
      </c>
      <c r="AL42" s="114">
        <v>1</v>
      </c>
      <c r="AM42" s="114" t="s">
        <v>168</v>
      </c>
      <c r="AN42" s="125">
        <v>43021</v>
      </c>
      <c r="AO42" s="125">
        <v>43028</v>
      </c>
      <c r="AP42" s="114">
        <v>7</v>
      </c>
      <c r="AQ42" s="114">
        <v>4</v>
      </c>
      <c r="AR42" s="114" t="s">
        <v>169</v>
      </c>
      <c r="AS42" s="125">
        <v>43031</v>
      </c>
      <c r="AT42" s="125">
        <v>43034</v>
      </c>
      <c r="AU42" s="114">
        <v>3</v>
      </c>
      <c r="AV42" s="114">
        <v>3</v>
      </c>
      <c r="AW42" s="114" t="s">
        <v>170</v>
      </c>
      <c r="AX42" s="125">
        <v>43040</v>
      </c>
      <c r="AY42" s="125">
        <v>43045</v>
      </c>
      <c r="AZ42" s="114">
        <v>5</v>
      </c>
      <c r="BA42" s="114">
        <v>6</v>
      </c>
      <c r="BB42" s="114">
        <v>65</v>
      </c>
      <c r="BC42" s="114">
        <v>3</v>
      </c>
      <c r="BD42" s="125">
        <v>43045</v>
      </c>
      <c r="BE42" s="100"/>
      <c r="BF42" s="100"/>
      <c r="BG42" s="103"/>
      <c r="BH42" s="104"/>
      <c r="BI42" s="105"/>
      <c r="BJ42" s="103"/>
      <c r="BK42" s="100"/>
      <c r="BL42" s="100"/>
      <c r="BM42" s="100"/>
      <c r="BN42" s="100"/>
      <c r="BO42" s="100"/>
      <c r="BP42" s="100"/>
      <c r="BQ42" s="100"/>
      <c r="BR42" s="100"/>
      <c r="BS42" s="100"/>
    </row>
    <row r="43" spans="1:71" x14ac:dyDescent="0.25">
      <c r="A43" s="114" t="s">
        <v>183</v>
      </c>
      <c r="B43" s="114" t="s">
        <v>1</v>
      </c>
      <c r="C43" s="123">
        <v>42985</v>
      </c>
      <c r="D43" s="114" t="s">
        <v>57</v>
      </c>
      <c r="E43" s="124">
        <v>42987</v>
      </c>
      <c r="F43" s="124">
        <v>42992</v>
      </c>
      <c r="G43" s="114">
        <v>5</v>
      </c>
      <c r="H43" s="114">
        <v>2</v>
      </c>
      <c r="I43" s="114" t="s">
        <v>162</v>
      </c>
      <c r="J43" s="124">
        <v>42993</v>
      </c>
      <c r="K43" s="124">
        <v>43001</v>
      </c>
      <c r="L43" s="114">
        <v>8</v>
      </c>
      <c r="M43" s="114">
        <v>1</v>
      </c>
      <c r="N43" s="114" t="s">
        <v>163</v>
      </c>
      <c r="O43" s="124">
        <v>43001</v>
      </c>
      <c r="P43" s="124">
        <v>43002</v>
      </c>
      <c r="Q43" s="114">
        <v>1</v>
      </c>
      <c r="R43" s="114">
        <v>0</v>
      </c>
      <c r="S43" s="114" t="s">
        <v>164</v>
      </c>
      <c r="T43" s="124">
        <v>43002</v>
      </c>
      <c r="U43" s="124">
        <v>43005</v>
      </c>
      <c r="V43" s="114">
        <v>3</v>
      </c>
      <c r="W43" s="114">
        <v>0</v>
      </c>
      <c r="X43" s="114" t="s">
        <v>165</v>
      </c>
      <c r="Y43" s="125">
        <v>43006</v>
      </c>
      <c r="Z43" s="125">
        <v>43007</v>
      </c>
      <c r="AA43" s="114">
        <v>1</v>
      </c>
      <c r="AB43" s="114">
        <v>1</v>
      </c>
      <c r="AC43" s="114" t="s">
        <v>166</v>
      </c>
      <c r="AD43" s="125">
        <v>43008</v>
      </c>
      <c r="AE43" s="125">
        <v>43017</v>
      </c>
      <c r="AF43" s="114">
        <v>9</v>
      </c>
      <c r="AG43" s="114">
        <v>1</v>
      </c>
      <c r="AH43" s="114" t="s">
        <v>167</v>
      </c>
      <c r="AI43" s="125">
        <v>43018</v>
      </c>
      <c r="AJ43" s="125">
        <v>43022</v>
      </c>
      <c r="AK43" s="114">
        <v>4</v>
      </c>
      <c r="AL43" s="114">
        <v>1</v>
      </c>
      <c r="AM43" s="114" t="s">
        <v>168</v>
      </c>
      <c r="AN43" s="125">
        <v>43025</v>
      </c>
      <c r="AO43" s="125">
        <v>43033</v>
      </c>
      <c r="AP43" s="114">
        <v>8</v>
      </c>
      <c r="AQ43" s="114">
        <v>3</v>
      </c>
      <c r="AR43" s="114" t="s">
        <v>169</v>
      </c>
      <c r="AS43" s="125">
        <v>43036</v>
      </c>
      <c r="AT43" s="125">
        <v>43038</v>
      </c>
      <c r="AU43" s="114">
        <v>2</v>
      </c>
      <c r="AV43" s="114">
        <v>3</v>
      </c>
      <c r="AW43" s="114" t="s">
        <v>170</v>
      </c>
      <c r="AX43" s="125">
        <v>43043</v>
      </c>
      <c r="AY43" s="125">
        <v>43048</v>
      </c>
      <c r="AZ43" s="114">
        <v>5</v>
      </c>
      <c r="BA43" s="114">
        <v>5</v>
      </c>
      <c r="BB43" s="114">
        <v>61</v>
      </c>
      <c r="BC43" s="114">
        <v>2.75</v>
      </c>
      <c r="BD43" s="125">
        <v>43048</v>
      </c>
      <c r="BE43" s="100"/>
      <c r="BF43" s="100"/>
      <c r="BG43" s="103"/>
      <c r="BH43" s="104"/>
      <c r="BI43" s="105"/>
      <c r="BJ43" s="103"/>
      <c r="BK43" s="100"/>
      <c r="BL43" s="100"/>
      <c r="BM43" s="100"/>
      <c r="BN43" s="100"/>
      <c r="BO43" s="100"/>
      <c r="BP43" s="100"/>
      <c r="BQ43" s="100"/>
      <c r="BR43" s="100"/>
      <c r="BS43" s="100"/>
    </row>
    <row r="44" spans="1:71" x14ac:dyDescent="0.25">
      <c r="C44" s="56"/>
      <c r="E44" s="55"/>
      <c r="F44" s="55"/>
      <c r="J44" s="55"/>
      <c r="K44" s="55"/>
      <c r="O44" s="55"/>
      <c r="P44" s="55"/>
      <c r="T44" s="55"/>
      <c r="U44" s="55"/>
      <c r="Y44" s="56"/>
      <c r="Z44" s="56"/>
      <c r="AD44" s="56"/>
      <c r="AE44" s="56"/>
      <c r="AI44" s="56"/>
      <c r="AJ44" s="56"/>
      <c r="AN44" s="56"/>
      <c r="AO44" s="56"/>
      <c r="AS44" s="56"/>
      <c r="AT44" s="56"/>
      <c r="AX44" s="56"/>
      <c r="AY44" s="56"/>
    </row>
    <row r="45" spans="1:71" x14ac:dyDescent="0.25">
      <c r="C45" s="56"/>
      <c r="E45" s="55"/>
      <c r="F45" s="55"/>
      <c r="J45" s="55"/>
      <c r="K45" s="55"/>
      <c r="O45" s="55"/>
      <c r="P45" s="55"/>
      <c r="T45" s="55"/>
      <c r="U45" s="55"/>
      <c r="Y45" s="56"/>
      <c r="Z45" s="56"/>
      <c r="AD45" s="56"/>
      <c r="AE45" s="56"/>
      <c r="AI45" s="56"/>
      <c r="AJ45" s="56"/>
      <c r="AN45" s="56"/>
      <c r="AO45" s="56"/>
      <c r="AS45" s="56"/>
      <c r="AT45" s="56"/>
      <c r="AX45" s="56"/>
      <c r="AY45" s="56"/>
    </row>
    <row r="46" spans="1:71" x14ac:dyDescent="0.25">
      <c r="C46" s="56"/>
      <c r="E46" s="55"/>
      <c r="F46" s="55"/>
      <c r="J46" s="55"/>
      <c r="K46" s="55"/>
      <c r="O46" s="55"/>
      <c r="P46" s="55"/>
      <c r="T46" s="55"/>
      <c r="U46" s="55"/>
      <c r="Y46" s="56"/>
      <c r="Z46" s="56"/>
      <c r="AD46" s="56"/>
      <c r="AE46" s="56"/>
      <c r="AI46" s="56"/>
      <c r="AJ46" s="56"/>
      <c r="AN46" s="56"/>
      <c r="AO46" s="56"/>
      <c r="AS46" s="56"/>
      <c r="AT46" s="56"/>
      <c r="AX46" s="56"/>
      <c r="AY46" s="56"/>
    </row>
    <row r="47" spans="1:71" x14ac:dyDescent="0.25">
      <c r="C47" s="56"/>
      <c r="E47" s="55"/>
      <c r="F47" s="55"/>
      <c r="J47" s="55"/>
      <c r="K47" s="55"/>
      <c r="O47" s="55"/>
      <c r="P47" s="55"/>
      <c r="T47" s="55"/>
      <c r="U47" s="55"/>
      <c r="Y47" s="56"/>
      <c r="Z47" s="56"/>
      <c r="AD47" s="56"/>
      <c r="AE47" s="56"/>
      <c r="AI47" s="56"/>
      <c r="AJ47" s="56"/>
      <c r="AN47" s="56"/>
      <c r="AO47" s="56"/>
      <c r="AS47" s="56"/>
      <c r="AT47" s="56"/>
      <c r="AX47" s="56"/>
      <c r="AY47" s="56"/>
    </row>
    <row r="48" spans="1:71" x14ac:dyDescent="0.25">
      <c r="C48" s="56"/>
      <c r="E48" s="55"/>
      <c r="F48" s="55"/>
      <c r="J48" s="55"/>
      <c r="K48" s="55"/>
      <c r="O48" s="55"/>
      <c r="P48" s="55"/>
      <c r="T48" s="55"/>
      <c r="U48" s="55"/>
      <c r="Y48" s="56"/>
      <c r="Z48" s="56"/>
      <c r="AD48" s="56"/>
      <c r="AE48" s="56"/>
      <c r="AI48" s="56"/>
      <c r="AJ48" s="56"/>
      <c r="AN48" s="56"/>
      <c r="AO48" s="56"/>
      <c r="AS48" s="56"/>
      <c r="AT48" s="56"/>
      <c r="AX48" s="56"/>
      <c r="AY48" s="56"/>
    </row>
    <row r="49" spans="3:51" x14ac:dyDescent="0.25">
      <c r="C49" s="56"/>
      <c r="E49" s="55"/>
      <c r="F49" s="55"/>
      <c r="J49" s="55"/>
      <c r="K49" s="55"/>
      <c r="O49" s="55"/>
      <c r="P49" s="55"/>
      <c r="T49" s="55"/>
      <c r="U49" s="55"/>
      <c r="Y49" s="56"/>
      <c r="Z49" s="56"/>
      <c r="AD49" s="56"/>
      <c r="AE49" s="56"/>
      <c r="AI49" s="56"/>
      <c r="AJ49" s="56"/>
      <c r="AN49" s="56"/>
      <c r="AO49" s="56"/>
      <c r="AS49" s="56"/>
      <c r="AT49" s="56"/>
      <c r="AX49" s="56"/>
      <c r="AY49" s="56"/>
    </row>
    <row r="50" spans="3:51" x14ac:dyDescent="0.25">
      <c r="C50" s="56"/>
      <c r="E50" s="55"/>
      <c r="F50" s="55"/>
      <c r="J50" s="55"/>
      <c r="K50" s="55"/>
      <c r="O50" s="55"/>
      <c r="P50" s="55"/>
      <c r="T50" s="55"/>
      <c r="U50" s="55"/>
      <c r="Y50" s="56"/>
      <c r="Z50" s="56"/>
      <c r="AD50" s="56"/>
      <c r="AE50" s="56"/>
      <c r="AI50" s="56"/>
      <c r="AJ50" s="56"/>
      <c r="AN50" s="56"/>
      <c r="AO50" s="56"/>
      <c r="AS50" s="56"/>
      <c r="AT50" s="56"/>
      <c r="AX50" s="56"/>
      <c r="AY50" s="56"/>
    </row>
    <row r="51" spans="3:51" x14ac:dyDescent="0.25">
      <c r="C51" s="56"/>
      <c r="E51" s="55"/>
      <c r="F51" s="55"/>
      <c r="J51" s="55"/>
      <c r="K51" s="55"/>
      <c r="O51" s="55"/>
      <c r="P51" s="55"/>
      <c r="T51" s="55"/>
      <c r="U51" s="55"/>
      <c r="Y51" s="56"/>
      <c r="Z51" s="56"/>
      <c r="AD51" s="56"/>
      <c r="AE51" s="56"/>
      <c r="AI51" s="56"/>
      <c r="AJ51" s="56"/>
      <c r="AN51" s="56"/>
      <c r="AO51" s="56"/>
      <c r="AS51" s="56"/>
      <c r="AT51" s="56"/>
      <c r="AX51" s="56"/>
      <c r="AY51" s="56"/>
    </row>
    <row r="52" spans="3:51" x14ac:dyDescent="0.25">
      <c r="C52" s="56"/>
      <c r="E52" s="55"/>
      <c r="F52" s="55"/>
      <c r="J52" s="55"/>
      <c r="K52" s="55"/>
      <c r="O52" s="55"/>
      <c r="P52" s="55"/>
      <c r="T52" s="55"/>
      <c r="U52" s="55"/>
      <c r="Y52" s="56"/>
      <c r="Z52" s="56"/>
      <c r="AD52" s="56"/>
      <c r="AE52" s="56"/>
      <c r="AI52" s="56"/>
      <c r="AJ52" s="56"/>
      <c r="AN52" s="56"/>
      <c r="AO52" s="56"/>
      <c r="AS52" s="56"/>
      <c r="AT52" s="56"/>
      <c r="AX52" s="56"/>
      <c r="AY52" s="56"/>
    </row>
    <row r="53" spans="3:51" x14ac:dyDescent="0.25">
      <c r="C53" s="56"/>
      <c r="E53" s="55"/>
      <c r="F53" s="55"/>
      <c r="J53" s="55"/>
      <c r="K53" s="55"/>
      <c r="O53" s="55"/>
      <c r="P53" s="55"/>
      <c r="T53" s="55"/>
      <c r="U53" s="55"/>
      <c r="Y53" s="56"/>
      <c r="Z53" s="56"/>
      <c r="AD53" s="56"/>
      <c r="AE53" s="56"/>
      <c r="AI53" s="56"/>
      <c r="AJ53" s="56"/>
      <c r="AN53" s="56"/>
      <c r="AO53" s="56"/>
      <c r="AS53" s="56"/>
      <c r="AT53" s="56"/>
      <c r="AX53" s="56"/>
      <c r="AY53" s="56"/>
    </row>
    <row r="54" spans="3:51" x14ac:dyDescent="0.25">
      <c r="C54" s="56"/>
      <c r="E54" s="55"/>
      <c r="F54" s="55"/>
      <c r="J54" s="55"/>
      <c r="K54" s="55"/>
      <c r="O54" s="55"/>
      <c r="P54" s="55"/>
      <c r="T54" s="55"/>
      <c r="U54" s="55"/>
      <c r="Y54" s="56"/>
      <c r="Z54" s="56"/>
      <c r="AD54" s="56"/>
      <c r="AE54" s="56"/>
      <c r="AI54" s="56"/>
      <c r="AJ54" s="56"/>
      <c r="AN54" s="56"/>
      <c r="AO54" s="56"/>
      <c r="AS54" s="56"/>
      <c r="AT54" s="56"/>
      <c r="AX54" s="56"/>
      <c r="AY54" s="56"/>
    </row>
    <row r="55" spans="3:51" x14ac:dyDescent="0.25">
      <c r="C55" s="56"/>
      <c r="E55" s="55"/>
      <c r="F55" s="55"/>
      <c r="J55" s="55"/>
      <c r="K55" s="55"/>
      <c r="O55" s="55"/>
      <c r="P55" s="55"/>
      <c r="T55" s="55"/>
      <c r="U55" s="55"/>
      <c r="Y55" s="56"/>
      <c r="Z55" s="56"/>
      <c r="AD55" s="56"/>
      <c r="AE55" s="56"/>
      <c r="AI55" s="56"/>
      <c r="AJ55" s="56"/>
      <c r="AN55" s="56"/>
      <c r="AO55" s="56"/>
      <c r="AS55" s="56"/>
      <c r="AT55" s="56"/>
      <c r="AX55" s="56"/>
      <c r="AY55" s="56"/>
    </row>
    <row r="56" spans="3:51" x14ac:dyDescent="0.25">
      <c r="C56" s="56"/>
      <c r="E56" s="55"/>
      <c r="F56" s="55"/>
      <c r="J56" s="55"/>
      <c r="K56" s="55"/>
      <c r="O56" s="55"/>
      <c r="P56" s="55"/>
      <c r="T56" s="55"/>
      <c r="U56" s="55"/>
      <c r="Y56" s="56"/>
      <c r="Z56" s="56"/>
      <c r="AD56" s="56"/>
      <c r="AE56" s="56"/>
      <c r="AI56" s="56"/>
      <c r="AJ56" s="56"/>
      <c r="AN56" s="56"/>
      <c r="AO56" s="56"/>
      <c r="AS56" s="56"/>
      <c r="AT56" s="56"/>
      <c r="AX56" s="56"/>
      <c r="AY56" s="56"/>
    </row>
    <row r="57" spans="3:51" x14ac:dyDescent="0.25">
      <c r="C57" s="56"/>
      <c r="E57" s="55"/>
      <c r="F57" s="55"/>
      <c r="J57" s="55"/>
      <c r="K57" s="55"/>
      <c r="O57" s="55"/>
      <c r="P57" s="55"/>
      <c r="T57" s="55"/>
      <c r="U57" s="55"/>
      <c r="Y57" s="56"/>
      <c r="Z57" s="56"/>
      <c r="AD57" s="56"/>
      <c r="AE57" s="56"/>
      <c r="AI57" s="56"/>
      <c r="AJ57" s="56"/>
      <c r="AN57" s="56"/>
      <c r="AO57" s="56"/>
      <c r="AS57" s="56"/>
      <c r="AT57" s="56"/>
      <c r="AX57" s="56"/>
      <c r="AY57" s="56"/>
    </row>
    <row r="58" spans="3:51" x14ac:dyDescent="0.25">
      <c r="C58" s="56"/>
      <c r="E58" s="55"/>
      <c r="F58" s="55"/>
      <c r="J58" s="55"/>
      <c r="K58" s="55"/>
      <c r="O58" s="55"/>
      <c r="P58" s="55"/>
      <c r="T58" s="55"/>
      <c r="U58" s="55"/>
      <c r="Y58" s="56"/>
      <c r="Z58" s="56"/>
      <c r="AD58" s="56"/>
      <c r="AE58" s="56"/>
      <c r="AI58" s="56"/>
      <c r="AJ58" s="56"/>
      <c r="AN58" s="56"/>
      <c r="AO58" s="56"/>
      <c r="AS58" s="56"/>
      <c r="AT58" s="56"/>
      <c r="AX58" s="56"/>
      <c r="AY58" s="56"/>
    </row>
    <row r="59" spans="3:51" x14ac:dyDescent="0.25">
      <c r="C59" s="56"/>
      <c r="E59" s="55"/>
      <c r="F59" s="55"/>
      <c r="J59" s="55"/>
      <c r="K59" s="55"/>
      <c r="O59" s="55"/>
      <c r="P59" s="55"/>
      <c r="T59" s="55"/>
      <c r="U59" s="55"/>
      <c r="Y59" s="56"/>
      <c r="Z59" s="56"/>
      <c r="AD59" s="56"/>
      <c r="AE59" s="56"/>
      <c r="AI59" s="56"/>
      <c r="AJ59" s="56"/>
      <c r="AN59" s="56"/>
      <c r="AO59" s="56"/>
      <c r="AS59" s="56"/>
      <c r="AT59" s="56"/>
      <c r="AX59" s="56"/>
      <c r="AY59" s="56"/>
    </row>
    <row r="60" spans="3:51" x14ac:dyDescent="0.25">
      <c r="C60" s="56"/>
      <c r="E60" s="55"/>
      <c r="F60" s="55"/>
      <c r="J60" s="55"/>
      <c r="K60" s="55"/>
      <c r="O60" s="55"/>
      <c r="P60" s="55"/>
      <c r="T60" s="55"/>
      <c r="U60" s="55"/>
      <c r="Y60" s="56"/>
      <c r="Z60" s="56"/>
      <c r="AD60" s="56"/>
      <c r="AE60" s="56"/>
      <c r="AI60" s="56"/>
      <c r="AJ60" s="56"/>
      <c r="AN60" s="56"/>
      <c r="AO60" s="56"/>
      <c r="AS60" s="56"/>
      <c r="AT60" s="56"/>
      <c r="AX60" s="56"/>
      <c r="AY60" s="56"/>
    </row>
    <row r="61" spans="3:51" x14ac:dyDescent="0.25">
      <c r="C61" s="56"/>
      <c r="E61" s="55"/>
      <c r="F61" s="55"/>
      <c r="J61" s="55"/>
      <c r="K61" s="55"/>
      <c r="O61" s="55"/>
      <c r="P61" s="55"/>
      <c r="T61" s="55"/>
      <c r="U61" s="55"/>
      <c r="Y61" s="56"/>
      <c r="Z61" s="56"/>
      <c r="AD61" s="56"/>
      <c r="AE61" s="56"/>
      <c r="AI61" s="56"/>
      <c r="AJ61" s="56"/>
      <c r="AN61" s="56"/>
      <c r="AO61" s="56"/>
      <c r="AS61" s="56"/>
      <c r="AT61" s="56"/>
      <c r="AX61" s="56"/>
      <c r="AY61" s="56"/>
    </row>
    <row r="62" spans="3:51" x14ac:dyDescent="0.25">
      <c r="C62" s="56"/>
      <c r="E62" s="55"/>
      <c r="F62" s="55"/>
      <c r="J62" s="55"/>
      <c r="K62" s="55"/>
      <c r="O62" s="55"/>
      <c r="P62" s="55"/>
      <c r="T62" s="55"/>
      <c r="U62" s="55"/>
      <c r="Y62" s="56"/>
      <c r="Z62" s="56"/>
      <c r="AD62" s="56"/>
      <c r="AE62" s="56"/>
      <c r="AI62" s="56"/>
      <c r="AJ62" s="56"/>
      <c r="AN62" s="56"/>
      <c r="AO62" s="56"/>
      <c r="AS62" s="56"/>
      <c r="AT62" s="56"/>
      <c r="AX62" s="56"/>
      <c r="AY62" s="56"/>
    </row>
    <row r="63" spans="3:51" x14ac:dyDescent="0.25">
      <c r="C63" s="56"/>
      <c r="E63" s="55"/>
      <c r="F63" s="55"/>
      <c r="J63" s="55"/>
      <c r="K63" s="55"/>
      <c r="O63" s="55"/>
      <c r="P63" s="55"/>
      <c r="T63" s="55"/>
      <c r="U63" s="55"/>
      <c r="Y63" s="56"/>
      <c r="Z63" s="56"/>
      <c r="AD63" s="56"/>
      <c r="AE63" s="56"/>
      <c r="AI63" s="56"/>
      <c r="AJ63" s="56"/>
      <c r="AN63" s="56"/>
      <c r="AO63" s="56"/>
      <c r="AS63" s="56"/>
      <c r="AT63" s="56"/>
      <c r="AX63" s="56"/>
      <c r="AY63" s="56"/>
    </row>
    <row r="64" spans="3:51" x14ac:dyDescent="0.25">
      <c r="C64" s="56"/>
      <c r="E64" s="55"/>
      <c r="F64" s="55"/>
      <c r="J64" s="55"/>
      <c r="K64" s="55"/>
      <c r="O64" s="55"/>
      <c r="P64" s="55"/>
      <c r="T64" s="55"/>
      <c r="U64" s="55"/>
      <c r="Y64" s="56"/>
      <c r="Z64" s="56"/>
      <c r="AD64" s="56"/>
      <c r="AE64" s="56"/>
      <c r="AI64" s="56"/>
      <c r="AJ64" s="56"/>
      <c r="AN64" s="56"/>
      <c r="AO64" s="56"/>
      <c r="AS64" s="56"/>
      <c r="AT64" s="56"/>
      <c r="AX64" s="56"/>
      <c r="AY64" s="56"/>
    </row>
    <row r="65" spans="3:51" x14ac:dyDescent="0.25">
      <c r="C65" s="56"/>
      <c r="E65" s="55"/>
      <c r="F65" s="55"/>
      <c r="J65" s="55"/>
      <c r="K65" s="55"/>
      <c r="O65" s="55"/>
      <c r="P65" s="55"/>
      <c r="T65" s="55"/>
      <c r="U65" s="55"/>
      <c r="Y65" s="56"/>
      <c r="Z65" s="56"/>
      <c r="AD65" s="56"/>
      <c r="AE65" s="56"/>
      <c r="AI65" s="56"/>
      <c r="AJ65" s="56"/>
      <c r="AN65" s="56"/>
      <c r="AO65" s="56"/>
      <c r="AS65" s="56"/>
      <c r="AT65" s="56"/>
      <c r="AX65" s="56"/>
      <c r="AY65" s="56"/>
    </row>
    <row r="66" spans="3:51" x14ac:dyDescent="0.25">
      <c r="C66" s="56"/>
      <c r="E66" s="55"/>
      <c r="F66" s="55"/>
      <c r="J66" s="55"/>
      <c r="K66" s="55"/>
      <c r="O66" s="55"/>
      <c r="P66" s="55"/>
      <c r="T66" s="55"/>
      <c r="U66" s="55"/>
      <c r="Y66" s="56"/>
      <c r="Z66" s="56"/>
      <c r="AD66" s="56"/>
      <c r="AE66" s="56"/>
      <c r="AI66" s="56"/>
      <c r="AJ66" s="56"/>
      <c r="AN66" s="56"/>
      <c r="AO66" s="56"/>
      <c r="AS66" s="56"/>
      <c r="AT66" s="56"/>
      <c r="AX66" s="56"/>
      <c r="AY66" s="56"/>
    </row>
    <row r="67" spans="3:51" x14ac:dyDescent="0.25">
      <c r="C67" s="56"/>
      <c r="E67" s="55"/>
      <c r="F67" s="55"/>
      <c r="J67" s="55"/>
      <c r="K67" s="55"/>
      <c r="O67" s="55"/>
      <c r="P67" s="55"/>
      <c r="T67" s="55"/>
      <c r="U67" s="55"/>
      <c r="Y67" s="56"/>
      <c r="Z67" s="56"/>
      <c r="AD67" s="56"/>
      <c r="AE67" s="56"/>
      <c r="AI67" s="56"/>
      <c r="AJ67" s="56"/>
      <c r="AN67" s="56"/>
      <c r="AO67" s="56"/>
      <c r="AS67" s="56"/>
      <c r="AT67" s="56"/>
      <c r="AX67" s="56"/>
      <c r="AY67" s="56"/>
    </row>
    <row r="68" spans="3:51" x14ac:dyDescent="0.25">
      <c r="C68" s="56"/>
      <c r="E68" s="55"/>
      <c r="F68" s="55"/>
      <c r="J68" s="55"/>
      <c r="K68" s="55"/>
      <c r="O68" s="55"/>
      <c r="P68" s="55"/>
      <c r="T68" s="55"/>
      <c r="U68" s="55"/>
      <c r="Y68" s="56"/>
      <c r="Z68" s="56"/>
      <c r="AD68" s="56"/>
      <c r="AE68" s="56"/>
      <c r="AI68" s="56"/>
      <c r="AJ68" s="56"/>
      <c r="AN68" s="56"/>
      <c r="AO68" s="56"/>
      <c r="AS68" s="56"/>
      <c r="AT68" s="56"/>
      <c r="AX68" s="56"/>
      <c r="AY68" s="56"/>
    </row>
    <row r="69" spans="3:51" x14ac:dyDescent="0.25">
      <c r="C69" s="56"/>
      <c r="E69" s="55"/>
      <c r="F69" s="55"/>
      <c r="J69" s="55"/>
      <c r="K69" s="55"/>
      <c r="O69" s="55"/>
      <c r="P69" s="55"/>
      <c r="T69" s="55"/>
      <c r="U69" s="55"/>
      <c r="Y69" s="56"/>
      <c r="Z69" s="56"/>
      <c r="AD69" s="56"/>
      <c r="AE69" s="56"/>
      <c r="AI69" s="56"/>
      <c r="AJ69" s="56"/>
      <c r="AN69" s="56"/>
      <c r="AO69" s="56"/>
      <c r="AS69" s="56"/>
      <c r="AT69" s="56"/>
      <c r="AX69" s="56"/>
      <c r="AY69" s="56"/>
    </row>
    <row r="70" spans="3:51" x14ac:dyDescent="0.25">
      <c r="C70" s="56"/>
      <c r="E70" s="55"/>
      <c r="F70" s="55"/>
      <c r="J70" s="55"/>
      <c r="K70" s="55"/>
      <c r="O70" s="55"/>
      <c r="P70" s="55"/>
      <c r="T70" s="55"/>
      <c r="U70" s="55"/>
      <c r="Y70" s="56"/>
      <c r="Z70" s="56"/>
      <c r="AD70" s="56"/>
      <c r="AE70" s="56"/>
      <c r="AI70" s="56"/>
      <c r="AJ70" s="56"/>
      <c r="AN70" s="56"/>
      <c r="AO70" s="56"/>
      <c r="AS70" s="56"/>
      <c r="AT70" s="56"/>
      <c r="AX70" s="56"/>
      <c r="AY70" s="56"/>
    </row>
    <row r="71" spans="3:51" x14ac:dyDescent="0.25">
      <c r="C71" s="56"/>
      <c r="E71" s="55"/>
      <c r="F71" s="55"/>
      <c r="J71" s="55"/>
      <c r="K71" s="55"/>
      <c r="O71" s="55"/>
      <c r="P71" s="55"/>
      <c r="T71" s="55"/>
      <c r="U71" s="55"/>
      <c r="Y71" s="56"/>
      <c r="Z71" s="56"/>
      <c r="AD71" s="56"/>
      <c r="AE71" s="56"/>
      <c r="AI71" s="56"/>
      <c r="AJ71" s="56"/>
      <c r="AN71" s="56"/>
      <c r="AO71" s="56"/>
      <c r="AS71" s="56"/>
      <c r="AT71" s="56"/>
      <c r="AX71" s="56"/>
      <c r="AY71" s="56"/>
    </row>
    <row r="72" spans="3:51" x14ac:dyDescent="0.25">
      <c r="C72" s="56"/>
      <c r="E72" s="55"/>
      <c r="F72" s="55"/>
      <c r="J72" s="55"/>
      <c r="K72" s="55"/>
      <c r="O72" s="55"/>
      <c r="P72" s="55"/>
      <c r="T72" s="55"/>
      <c r="U72" s="55"/>
      <c r="Y72" s="56"/>
      <c r="Z72" s="56"/>
      <c r="AD72" s="56"/>
      <c r="AE72" s="56"/>
      <c r="AI72" s="56"/>
      <c r="AJ72" s="56"/>
      <c r="AN72" s="56"/>
      <c r="AO72" s="56"/>
      <c r="AS72" s="56"/>
      <c r="AT72" s="56"/>
      <c r="AX72" s="56"/>
      <c r="AY72" s="56"/>
    </row>
    <row r="73" spans="3:51" x14ac:dyDescent="0.25">
      <c r="C73" s="56"/>
      <c r="E73" s="55"/>
      <c r="F73" s="55"/>
      <c r="J73" s="55"/>
      <c r="K73" s="55"/>
      <c r="O73" s="55"/>
      <c r="P73" s="55"/>
      <c r="T73" s="55"/>
      <c r="U73" s="55"/>
      <c r="Y73" s="56"/>
      <c r="Z73" s="56"/>
      <c r="AD73" s="56"/>
      <c r="AE73" s="56"/>
      <c r="AI73" s="56"/>
      <c r="AJ73" s="56"/>
      <c r="AN73" s="56"/>
      <c r="AO73" s="56"/>
      <c r="AS73" s="56"/>
      <c r="AT73" s="56"/>
      <c r="AX73" s="56"/>
      <c r="AY73" s="56"/>
    </row>
    <row r="74" spans="3:51" x14ac:dyDescent="0.25">
      <c r="C74" s="56"/>
      <c r="E74" s="55"/>
      <c r="F74" s="55"/>
      <c r="J74" s="55"/>
      <c r="K74" s="55"/>
      <c r="O74" s="55"/>
      <c r="P74" s="55"/>
      <c r="T74" s="55"/>
      <c r="U74" s="55"/>
      <c r="Y74" s="56"/>
      <c r="Z74" s="56"/>
      <c r="AD74" s="56"/>
      <c r="AE74" s="56"/>
      <c r="AI74" s="56"/>
      <c r="AJ74" s="56"/>
      <c r="AN74" s="56"/>
      <c r="AO74" s="56"/>
      <c r="AS74" s="56"/>
      <c r="AT74" s="56"/>
      <c r="AX74" s="56"/>
      <c r="AY74" s="56"/>
    </row>
    <row r="75" spans="3:51" x14ac:dyDescent="0.25">
      <c r="E75" s="55"/>
      <c r="F75" s="55"/>
      <c r="Y75" s="56"/>
      <c r="Z75" s="56"/>
      <c r="AI75" s="56"/>
      <c r="AJ75" s="56"/>
      <c r="AN75" s="56"/>
      <c r="AO75" s="56"/>
      <c r="AS75" s="56"/>
      <c r="AT75" s="56"/>
      <c r="AX75" s="56"/>
      <c r="AY75" s="56"/>
    </row>
    <row r="76" spans="3:51" x14ac:dyDescent="0.25">
      <c r="AN76" s="56"/>
      <c r="AO76" s="56"/>
      <c r="AS76" s="56"/>
      <c r="AT76" s="56"/>
      <c r="AX76" s="56"/>
      <c r="AY76" s="56"/>
    </row>
    <row r="77" spans="3:51" x14ac:dyDescent="0.25">
      <c r="AS77" s="56"/>
      <c r="AT77" s="56"/>
      <c r="AX77" s="56"/>
      <c r="AY77" s="56"/>
    </row>
    <row r="78" spans="3:51" x14ac:dyDescent="0.25">
      <c r="AS78" s="56"/>
      <c r="AT78" s="56"/>
      <c r="AX78" s="56"/>
      <c r="AY78" s="56"/>
    </row>
    <row r="79" spans="3:51" x14ac:dyDescent="0.25">
      <c r="AX79" s="56"/>
      <c r="AY7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workbookViewId="0">
      <selection activeCell="E3" sqref="E3"/>
    </sheetView>
  </sheetViews>
  <sheetFormatPr defaultRowHeight="15" x14ac:dyDescent="0.25"/>
  <cols>
    <col min="1" max="1" width="15.42578125" bestFit="1" customWidth="1"/>
    <col min="2" max="2" width="18.5703125" customWidth="1"/>
    <col min="3" max="3" width="12.85546875" bestFit="1" customWidth="1"/>
    <col min="4" max="4" width="15" bestFit="1" customWidth="1"/>
    <col min="5" max="5" width="13.42578125" bestFit="1" customWidth="1"/>
    <col min="6" max="6" width="8" bestFit="1" customWidth="1"/>
    <col min="7" max="7" width="9.42578125" bestFit="1" customWidth="1"/>
    <col min="8" max="8" width="10.85546875" customWidth="1"/>
    <col min="9" max="9" width="10.5703125" customWidth="1"/>
    <col min="10" max="10" width="12" bestFit="1" customWidth="1"/>
  </cols>
  <sheetData>
    <row r="3" spans="1:10" s="1" customFormat="1" ht="62.25" customHeight="1" x14ac:dyDescent="0.25">
      <c r="A3" s="72" t="s">
        <v>114</v>
      </c>
      <c r="B3" s="73" t="s">
        <v>138</v>
      </c>
      <c r="C3" s="73" t="s">
        <v>152</v>
      </c>
      <c r="D3" s="73" t="s">
        <v>153</v>
      </c>
      <c r="E3" s="73" t="s">
        <v>154</v>
      </c>
      <c r="F3" s="73" t="s">
        <v>156</v>
      </c>
      <c r="G3" s="73" t="s">
        <v>157</v>
      </c>
      <c r="H3" s="73" t="s">
        <v>158</v>
      </c>
      <c r="I3" s="73" t="s">
        <v>151</v>
      </c>
      <c r="J3" s="73" t="s">
        <v>161</v>
      </c>
    </row>
    <row r="4" spans="1:10" x14ac:dyDescent="0.25">
      <c r="A4" s="69" t="s">
        <v>181</v>
      </c>
      <c r="B4" s="70">
        <v>93.25</v>
      </c>
      <c r="C4" s="70">
        <v>114</v>
      </c>
      <c r="D4" s="70">
        <v>1421</v>
      </c>
      <c r="E4" s="70">
        <v>22</v>
      </c>
      <c r="F4" s="70">
        <v>13</v>
      </c>
      <c r="G4" s="70">
        <v>91</v>
      </c>
      <c r="H4" s="70">
        <v>13</v>
      </c>
      <c r="I4" s="70">
        <v>126.58333333333333</v>
      </c>
      <c r="J4" s="70">
        <v>52</v>
      </c>
    </row>
    <row r="5" spans="1:10" x14ac:dyDescent="0.25">
      <c r="A5" s="69" t="s">
        <v>1</v>
      </c>
      <c r="B5" s="70">
        <v>93.25</v>
      </c>
      <c r="C5" s="70">
        <v>114</v>
      </c>
      <c r="D5" s="70">
        <v>1421</v>
      </c>
      <c r="E5" s="70">
        <v>22</v>
      </c>
      <c r="F5" s="70">
        <v>13</v>
      </c>
      <c r="G5" s="70">
        <v>91</v>
      </c>
      <c r="H5" s="70">
        <v>13</v>
      </c>
      <c r="I5" s="70">
        <v>126.58333333333333</v>
      </c>
      <c r="J5" s="70">
        <v>52</v>
      </c>
    </row>
    <row r="6" spans="1:10" x14ac:dyDescent="0.25">
      <c r="A6" s="69" t="s">
        <v>182</v>
      </c>
      <c r="B6" s="70">
        <v>90.733333333333334</v>
      </c>
      <c r="C6" s="70">
        <v>136</v>
      </c>
      <c r="D6" s="70">
        <v>1680</v>
      </c>
      <c r="E6" s="70">
        <v>23</v>
      </c>
      <c r="F6" s="70">
        <v>8</v>
      </c>
      <c r="G6" s="70">
        <v>66</v>
      </c>
      <c r="H6" s="70">
        <v>13</v>
      </c>
      <c r="I6" s="70">
        <v>88.933333333333337</v>
      </c>
      <c r="J6" s="70">
        <v>32.75</v>
      </c>
    </row>
    <row r="7" spans="1:10" x14ac:dyDescent="0.25">
      <c r="A7" s="69" t="s">
        <v>1</v>
      </c>
      <c r="B7" s="70">
        <v>92.222222222222229</v>
      </c>
      <c r="C7" s="70">
        <v>83</v>
      </c>
      <c r="D7" s="70">
        <v>1009</v>
      </c>
      <c r="E7" s="70">
        <v>13</v>
      </c>
      <c r="F7" s="70">
        <v>8</v>
      </c>
      <c r="G7" s="70">
        <v>66</v>
      </c>
      <c r="H7" s="70">
        <v>13</v>
      </c>
      <c r="I7" s="70">
        <v>88</v>
      </c>
      <c r="J7" s="70">
        <v>20.25</v>
      </c>
    </row>
    <row r="8" spans="1:10" x14ac:dyDescent="0.25">
      <c r="A8" s="69" t="s">
        <v>2</v>
      </c>
      <c r="B8" s="70">
        <v>88.5</v>
      </c>
      <c r="C8" s="70">
        <v>53</v>
      </c>
      <c r="D8" s="70">
        <v>671</v>
      </c>
      <c r="E8" s="70">
        <v>10</v>
      </c>
      <c r="F8" s="70">
        <v>7</v>
      </c>
      <c r="G8" s="70">
        <v>50</v>
      </c>
      <c r="H8" s="70">
        <v>12</v>
      </c>
      <c r="I8" s="70">
        <v>90.333333333333329</v>
      </c>
      <c r="J8" s="70">
        <v>12.5</v>
      </c>
    </row>
    <row r="9" spans="1:10" x14ac:dyDescent="0.25">
      <c r="A9" s="69" t="s">
        <v>115</v>
      </c>
      <c r="B9" s="70">
        <v>91.851851851851848</v>
      </c>
      <c r="C9" s="70">
        <v>250</v>
      </c>
      <c r="D9" s="70">
        <v>3101</v>
      </c>
      <c r="E9" s="70">
        <v>45</v>
      </c>
      <c r="F9" s="70">
        <v>13</v>
      </c>
      <c r="G9" s="70">
        <v>91</v>
      </c>
      <c r="H9" s="70">
        <v>13</v>
      </c>
      <c r="I9" s="70">
        <v>105.66666666666667</v>
      </c>
      <c r="J9" s="70">
        <v>84.75</v>
      </c>
    </row>
    <row r="15" spans="1:10" x14ac:dyDescent="0.25">
      <c r="D15" t="s">
        <v>47</v>
      </c>
      <c r="E15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showGridLines="0" zoomScale="80" zoomScaleNormal="80" workbookViewId="0">
      <pane ySplit="1" topLeftCell="A20" activePane="bottomLeft" state="frozen"/>
      <selection activeCell="C4" sqref="C4"/>
      <selection pane="bottomLeft"/>
    </sheetView>
  </sheetViews>
  <sheetFormatPr defaultRowHeight="15" x14ac:dyDescent="0.25"/>
  <cols>
    <col min="1" max="1" width="13.7109375" bestFit="1" customWidth="1"/>
    <col min="2" max="2" width="21.7109375" bestFit="1" customWidth="1"/>
    <col min="3" max="3" width="13.5703125" bestFit="1" customWidth="1"/>
    <col min="4" max="4" width="11.5703125" style="74" bestFit="1" customWidth="1"/>
    <col min="5" max="5" width="8.28515625" bestFit="1" customWidth="1"/>
    <col min="6" max="6" width="11.5703125" style="74" bestFit="1" customWidth="1"/>
    <col min="7" max="7" width="9" bestFit="1" customWidth="1"/>
    <col min="8" max="8" width="11.5703125" style="74" bestFit="1" customWidth="1"/>
    <col min="9" max="9" width="8.42578125" bestFit="1" customWidth="1"/>
    <col min="10" max="10" width="12" style="74" bestFit="1" customWidth="1"/>
    <col min="11" max="11" width="9" bestFit="1" customWidth="1"/>
    <col min="12" max="12" width="12" style="74" bestFit="1" customWidth="1"/>
    <col min="13" max="13" width="8" bestFit="1" customWidth="1"/>
    <col min="14" max="14" width="11.5703125" style="74" bestFit="1" customWidth="1"/>
    <col min="15" max="15" width="8.7109375" bestFit="1" customWidth="1"/>
    <col min="16" max="16" width="11.5703125" style="74" bestFit="1" customWidth="1"/>
    <col min="17" max="17" width="8.7109375" bestFit="1" customWidth="1"/>
    <col min="18" max="18" width="8.28515625" bestFit="1" customWidth="1"/>
    <col min="19" max="19" width="9" bestFit="1" customWidth="1"/>
  </cols>
  <sheetData>
    <row r="1" spans="1:19" ht="75" x14ac:dyDescent="0.25">
      <c r="A1" s="73" t="s">
        <v>0</v>
      </c>
      <c r="B1" s="73" t="s">
        <v>32</v>
      </c>
      <c r="C1" s="73" t="s">
        <v>150</v>
      </c>
      <c r="D1" s="81" t="s">
        <v>68</v>
      </c>
      <c r="E1" s="82" t="s">
        <v>67</v>
      </c>
      <c r="F1" s="81" t="s">
        <v>69</v>
      </c>
      <c r="G1" s="83" t="s">
        <v>4</v>
      </c>
      <c r="H1" s="81" t="s">
        <v>70</v>
      </c>
      <c r="I1" s="83" t="s">
        <v>5</v>
      </c>
      <c r="J1" s="84" t="s">
        <v>71</v>
      </c>
      <c r="K1" s="83" t="s">
        <v>7</v>
      </c>
      <c r="L1" s="81" t="s">
        <v>72</v>
      </c>
      <c r="M1" s="82" t="s">
        <v>8</v>
      </c>
      <c r="N1" s="81" t="s">
        <v>73</v>
      </c>
      <c r="O1" s="82" t="s">
        <v>9</v>
      </c>
      <c r="P1" s="81" t="s">
        <v>74</v>
      </c>
      <c r="Q1" s="82" t="s">
        <v>10</v>
      </c>
      <c r="R1" s="71" t="s">
        <v>160</v>
      </c>
      <c r="S1" s="71" t="s">
        <v>155</v>
      </c>
    </row>
    <row r="2" spans="1:19" x14ac:dyDescent="0.25">
      <c r="A2" s="75" t="s">
        <v>181</v>
      </c>
      <c r="B2" s="75" t="s">
        <v>1</v>
      </c>
      <c r="C2" s="76" t="s">
        <v>185</v>
      </c>
      <c r="D2" s="106">
        <v>42996</v>
      </c>
      <c r="E2" s="75">
        <v>92</v>
      </c>
      <c r="F2" s="106">
        <v>42996</v>
      </c>
      <c r="G2" s="75">
        <v>13</v>
      </c>
      <c r="H2" s="106">
        <v>42996</v>
      </c>
      <c r="I2" s="75">
        <v>102</v>
      </c>
      <c r="J2" s="106">
        <v>42996</v>
      </c>
      <c r="K2" s="75">
        <v>2</v>
      </c>
      <c r="L2" s="106">
        <v>42996</v>
      </c>
      <c r="M2" s="75">
        <v>13</v>
      </c>
      <c r="N2" s="106">
        <v>42996</v>
      </c>
      <c r="O2" s="75">
        <v>56</v>
      </c>
      <c r="P2" s="106">
        <v>42996</v>
      </c>
      <c r="Q2" s="75">
        <v>8</v>
      </c>
      <c r="R2" s="75">
        <v>109</v>
      </c>
      <c r="S2" s="75">
        <v>5.75</v>
      </c>
    </row>
    <row r="3" spans="1:19" x14ac:dyDescent="0.25">
      <c r="A3" s="75" t="s">
        <v>181</v>
      </c>
      <c r="B3" s="75" t="s">
        <v>1</v>
      </c>
      <c r="C3" s="76" t="s">
        <v>185</v>
      </c>
      <c r="D3" s="106">
        <v>42998</v>
      </c>
      <c r="E3" s="75">
        <v>85</v>
      </c>
      <c r="F3" s="106">
        <v>42998</v>
      </c>
      <c r="G3" s="75">
        <v>12</v>
      </c>
      <c r="H3" s="106">
        <v>42998</v>
      </c>
      <c r="I3" s="75">
        <v>87</v>
      </c>
      <c r="J3" s="106">
        <v>42998</v>
      </c>
      <c r="K3" s="75">
        <v>2</v>
      </c>
      <c r="L3" s="106">
        <v>42998</v>
      </c>
      <c r="M3" s="75">
        <v>9</v>
      </c>
      <c r="N3" s="106">
        <v>42998</v>
      </c>
      <c r="O3" s="75">
        <v>36</v>
      </c>
      <c r="P3" s="106">
        <v>42998</v>
      </c>
      <c r="Q3" s="75">
        <v>12</v>
      </c>
      <c r="R3" s="75">
        <v>115</v>
      </c>
      <c r="S3" s="75">
        <v>6.25</v>
      </c>
    </row>
    <row r="4" spans="1:19" x14ac:dyDescent="0.25">
      <c r="A4" s="75" t="s">
        <v>181</v>
      </c>
      <c r="B4" s="75" t="s">
        <v>1</v>
      </c>
      <c r="C4" s="76" t="s">
        <v>185</v>
      </c>
      <c r="D4" s="106">
        <v>43001</v>
      </c>
      <c r="E4" s="75">
        <v>84</v>
      </c>
      <c r="F4" s="106">
        <v>43001</v>
      </c>
      <c r="G4" s="75">
        <v>12</v>
      </c>
      <c r="H4" s="106">
        <v>43001</v>
      </c>
      <c r="I4" s="75">
        <v>111</v>
      </c>
      <c r="J4" s="106">
        <v>43001</v>
      </c>
      <c r="K4" s="75">
        <v>3</v>
      </c>
      <c r="L4" s="106">
        <v>43001</v>
      </c>
      <c r="M4" s="75">
        <v>12</v>
      </c>
      <c r="N4" s="106">
        <v>43001</v>
      </c>
      <c r="O4" s="75">
        <v>47</v>
      </c>
      <c r="P4" s="106">
        <v>43001</v>
      </c>
      <c r="Q4" s="75">
        <v>9</v>
      </c>
      <c r="R4" s="75">
        <v>106</v>
      </c>
      <c r="S4" s="75">
        <v>5.25</v>
      </c>
    </row>
    <row r="5" spans="1:19" x14ac:dyDescent="0.25">
      <c r="A5" s="75" t="s">
        <v>181</v>
      </c>
      <c r="B5" s="75" t="s">
        <v>1</v>
      </c>
      <c r="C5" s="76" t="s">
        <v>185</v>
      </c>
      <c r="D5" s="106">
        <v>43011</v>
      </c>
      <c r="E5" s="75">
        <v>90</v>
      </c>
      <c r="F5" s="106">
        <v>43011</v>
      </c>
      <c r="G5" s="75">
        <v>11</v>
      </c>
      <c r="H5" s="106">
        <v>43011</v>
      </c>
      <c r="I5" s="75">
        <v>130</v>
      </c>
      <c r="J5" s="106">
        <v>43011</v>
      </c>
      <c r="K5" s="75">
        <v>3</v>
      </c>
      <c r="L5" s="106">
        <v>43011</v>
      </c>
      <c r="M5" s="75">
        <v>13</v>
      </c>
      <c r="N5" s="106">
        <v>43011</v>
      </c>
      <c r="O5" s="75">
        <v>54</v>
      </c>
      <c r="P5" s="106">
        <v>43011</v>
      </c>
      <c r="Q5" s="75">
        <v>13</v>
      </c>
      <c r="R5" s="75">
        <v>105</v>
      </c>
      <c r="S5" s="75">
        <v>5.25</v>
      </c>
    </row>
    <row r="6" spans="1:19" x14ac:dyDescent="0.25">
      <c r="A6" s="75" t="s">
        <v>181</v>
      </c>
      <c r="B6" s="75" t="s">
        <v>1</v>
      </c>
      <c r="C6" s="76" t="s">
        <v>185</v>
      </c>
      <c r="D6" s="106">
        <v>43014</v>
      </c>
      <c r="E6" s="75">
        <v>92</v>
      </c>
      <c r="F6" s="106">
        <v>43014</v>
      </c>
      <c r="G6" s="75">
        <v>13</v>
      </c>
      <c r="H6" s="106">
        <v>43014</v>
      </c>
      <c r="I6" s="75">
        <v>102</v>
      </c>
      <c r="J6" s="106">
        <v>43014</v>
      </c>
      <c r="K6" s="75">
        <v>3</v>
      </c>
      <c r="L6" s="106">
        <v>43014</v>
      </c>
      <c r="M6" s="75">
        <v>11</v>
      </c>
      <c r="N6" s="106">
        <v>43014</v>
      </c>
      <c r="O6" s="75">
        <v>42</v>
      </c>
      <c r="P6" s="106">
        <v>43014</v>
      </c>
      <c r="Q6" s="75">
        <v>12</v>
      </c>
      <c r="R6" s="75">
        <v>96</v>
      </c>
      <c r="S6" s="75">
        <v>4.5</v>
      </c>
    </row>
    <row r="7" spans="1:19" x14ac:dyDescent="0.25">
      <c r="A7" s="75" t="s">
        <v>181</v>
      </c>
      <c r="B7" s="75" t="s">
        <v>1</v>
      </c>
      <c r="C7" s="76" t="s">
        <v>185</v>
      </c>
      <c r="D7" s="106">
        <v>43016</v>
      </c>
      <c r="E7" s="75">
        <v>89</v>
      </c>
      <c r="F7" s="106">
        <v>43016</v>
      </c>
      <c r="G7" s="75">
        <v>11</v>
      </c>
      <c r="H7" s="106">
        <v>43016</v>
      </c>
      <c r="I7" s="75">
        <v>91</v>
      </c>
      <c r="J7" s="106">
        <v>43016</v>
      </c>
      <c r="K7" s="75">
        <v>2</v>
      </c>
      <c r="L7" s="106">
        <v>43016</v>
      </c>
      <c r="M7" s="75">
        <v>10</v>
      </c>
      <c r="N7" s="106">
        <v>43016</v>
      </c>
      <c r="O7" s="75">
        <v>38</v>
      </c>
      <c r="P7" s="106">
        <v>43016</v>
      </c>
      <c r="Q7" s="75">
        <v>13</v>
      </c>
      <c r="R7" s="75">
        <v>94</v>
      </c>
      <c r="S7" s="75">
        <v>5</v>
      </c>
    </row>
    <row r="8" spans="1:19" x14ac:dyDescent="0.25">
      <c r="A8" s="75" t="s">
        <v>181</v>
      </c>
      <c r="B8" s="75" t="s">
        <v>1</v>
      </c>
      <c r="C8" s="76" t="s">
        <v>185</v>
      </c>
      <c r="D8" s="106">
        <v>43027</v>
      </c>
      <c r="E8" s="75">
        <v>90</v>
      </c>
      <c r="F8" s="106">
        <v>43027</v>
      </c>
      <c r="G8" s="75">
        <v>11</v>
      </c>
      <c r="H8" s="106">
        <v>43027</v>
      </c>
      <c r="I8" s="75">
        <v>109</v>
      </c>
      <c r="J8" s="106">
        <v>43027</v>
      </c>
      <c r="K8" s="75">
        <v>3</v>
      </c>
      <c r="L8" s="106">
        <v>43027</v>
      </c>
      <c r="M8" s="75">
        <v>9</v>
      </c>
      <c r="N8" s="106">
        <v>43027</v>
      </c>
      <c r="O8" s="75">
        <v>43</v>
      </c>
      <c r="P8" s="106">
        <v>43027</v>
      </c>
      <c r="Q8" s="75">
        <v>10</v>
      </c>
      <c r="R8" s="75">
        <v>94</v>
      </c>
      <c r="S8" s="75">
        <v>3.75</v>
      </c>
    </row>
    <row r="9" spans="1:19" x14ac:dyDescent="0.25">
      <c r="A9" s="75" t="s">
        <v>181</v>
      </c>
      <c r="B9" s="75" t="s">
        <v>1</v>
      </c>
      <c r="C9" s="76" t="s">
        <v>185</v>
      </c>
      <c r="D9" s="106">
        <v>43028</v>
      </c>
      <c r="E9" s="75">
        <v>92</v>
      </c>
      <c r="F9" s="106">
        <v>43028</v>
      </c>
      <c r="G9" s="75">
        <v>12</v>
      </c>
      <c r="H9" s="106">
        <v>43028</v>
      </c>
      <c r="I9" s="75">
        <v>104</v>
      </c>
      <c r="J9" s="106">
        <v>43028</v>
      </c>
      <c r="K9" s="75">
        <v>3</v>
      </c>
      <c r="L9" s="106">
        <v>43028</v>
      </c>
      <c r="M9" s="75">
        <v>9</v>
      </c>
      <c r="N9" s="106">
        <v>43028</v>
      </c>
      <c r="O9" s="75">
        <v>41</v>
      </c>
      <c r="P9" s="106">
        <v>43028</v>
      </c>
      <c r="Q9" s="75">
        <v>5</v>
      </c>
      <c r="R9" s="75">
        <v>103</v>
      </c>
      <c r="S9" s="75">
        <v>3.75</v>
      </c>
    </row>
    <row r="10" spans="1:19" x14ac:dyDescent="0.25">
      <c r="A10" s="75" t="s">
        <v>181</v>
      </c>
      <c r="B10" s="75" t="s">
        <v>1</v>
      </c>
      <c r="C10" s="76" t="s">
        <v>185</v>
      </c>
      <c r="D10" s="106">
        <v>43031</v>
      </c>
      <c r="E10" s="75">
        <v>98</v>
      </c>
      <c r="F10" s="106">
        <v>43031</v>
      </c>
      <c r="G10" s="75">
        <v>14</v>
      </c>
      <c r="H10" s="106">
        <v>43031</v>
      </c>
      <c r="I10" s="75">
        <v>111</v>
      </c>
      <c r="J10" s="106">
        <v>43031</v>
      </c>
      <c r="K10" s="75">
        <v>2</v>
      </c>
      <c r="L10" s="106">
        <v>43031</v>
      </c>
      <c r="M10" s="75">
        <v>11</v>
      </c>
      <c r="N10" s="106">
        <v>43031</v>
      </c>
      <c r="O10" s="75">
        <v>47</v>
      </c>
      <c r="P10" s="106">
        <v>43031</v>
      </c>
      <c r="Q10" s="75">
        <v>6</v>
      </c>
      <c r="R10" s="75">
        <v>94</v>
      </c>
      <c r="S10" s="75">
        <v>3.5</v>
      </c>
    </row>
    <row r="11" spans="1:19" x14ac:dyDescent="0.25">
      <c r="A11" s="75" t="s">
        <v>181</v>
      </c>
      <c r="B11" s="75" t="s">
        <v>1</v>
      </c>
      <c r="C11" s="76" t="s">
        <v>185</v>
      </c>
      <c r="D11" s="106">
        <v>43043</v>
      </c>
      <c r="E11" s="75">
        <v>86</v>
      </c>
      <c r="F11" s="106">
        <v>43043</v>
      </c>
      <c r="G11" s="75">
        <v>12</v>
      </c>
      <c r="H11" s="106">
        <v>43043</v>
      </c>
      <c r="I11" s="75">
        <v>107</v>
      </c>
      <c r="J11" s="106">
        <v>43043</v>
      </c>
      <c r="K11" s="75">
        <v>2</v>
      </c>
      <c r="L11" s="106">
        <v>43043</v>
      </c>
      <c r="M11" s="75">
        <v>9</v>
      </c>
      <c r="N11" s="106">
        <v>43043</v>
      </c>
      <c r="O11" s="75">
        <v>53</v>
      </c>
      <c r="P11" s="106">
        <v>43043</v>
      </c>
      <c r="Q11" s="75">
        <v>10</v>
      </c>
      <c r="R11" s="75">
        <v>113</v>
      </c>
      <c r="S11" s="75">
        <v>3.25</v>
      </c>
    </row>
    <row r="12" spans="1:19" x14ac:dyDescent="0.25">
      <c r="A12" s="75" t="s">
        <v>181</v>
      </c>
      <c r="B12" s="75" t="s">
        <v>1</v>
      </c>
      <c r="C12" s="76" t="s">
        <v>185</v>
      </c>
      <c r="D12" s="106">
        <v>43045</v>
      </c>
      <c r="E12" s="75">
        <v>98</v>
      </c>
      <c r="F12" s="106">
        <v>43045</v>
      </c>
      <c r="G12" s="75">
        <v>12</v>
      </c>
      <c r="H12" s="106">
        <v>43045</v>
      </c>
      <c r="I12" s="75">
        <v>99</v>
      </c>
      <c r="J12" s="106">
        <v>43045</v>
      </c>
      <c r="K12" s="75">
        <v>3</v>
      </c>
      <c r="L12" s="106">
        <v>43045</v>
      </c>
      <c r="M12" s="75">
        <v>11</v>
      </c>
      <c r="N12" s="106">
        <v>43045</v>
      </c>
      <c r="O12" s="75">
        <v>41</v>
      </c>
      <c r="P12" s="106">
        <v>43045</v>
      </c>
      <c r="Q12" s="75">
        <v>10</v>
      </c>
      <c r="R12" s="75">
        <v>112</v>
      </c>
      <c r="S12" s="75">
        <v>3.75</v>
      </c>
    </row>
    <row r="13" spans="1:19" x14ac:dyDescent="0.25">
      <c r="A13" s="75" t="s">
        <v>181</v>
      </c>
      <c r="B13" s="75" t="s">
        <v>1</v>
      </c>
      <c r="C13" s="76" t="s">
        <v>185</v>
      </c>
      <c r="D13" s="106">
        <v>43048</v>
      </c>
      <c r="E13" s="75">
        <v>95</v>
      </c>
      <c r="F13" s="106">
        <v>43048</v>
      </c>
      <c r="G13" s="75">
        <v>12</v>
      </c>
      <c r="H13" s="106">
        <v>43048</v>
      </c>
      <c r="I13" s="75">
        <v>134</v>
      </c>
      <c r="J13" s="106">
        <v>43048</v>
      </c>
      <c r="K13" s="75">
        <v>3</v>
      </c>
      <c r="L13" s="106">
        <v>43048</v>
      </c>
      <c r="M13" s="75">
        <v>14</v>
      </c>
      <c r="N13" s="106">
        <v>43048</v>
      </c>
      <c r="O13" s="75">
        <v>64</v>
      </c>
      <c r="P13" s="106">
        <v>43048</v>
      </c>
      <c r="Q13" s="75">
        <v>12</v>
      </c>
      <c r="R13" s="75">
        <v>114</v>
      </c>
      <c r="S13" s="75">
        <v>2</v>
      </c>
    </row>
    <row r="14" spans="1:19" x14ac:dyDescent="0.25">
      <c r="A14" s="77" t="s">
        <v>182</v>
      </c>
      <c r="B14" s="77" t="s">
        <v>1</v>
      </c>
      <c r="C14" s="78" t="s">
        <v>185</v>
      </c>
      <c r="D14" s="107">
        <v>42981</v>
      </c>
      <c r="E14" s="77">
        <v>90</v>
      </c>
      <c r="F14" s="107">
        <v>42981</v>
      </c>
      <c r="G14" s="77">
        <v>11</v>
      </c>
      <c r="H14" s="107">
        <v>42981</v>
      </c>
      <c r="I14" s="77">
        <v>125</v>
      </c>
      <c r="J14" s="107">
        <v>42981</v>
      </c>
      <c r="K14" s="77">
        <v>3</v>
      </c>
      <c r="L14" s="107">
        <v>42981</v>
      </c>
      <c r="M14" s="77">
        <v>13</v>
      </c>
      <c r="N14" s="107">
        <v>42981</v>
      </c>
      <c r="O14" s="77">
        <v>73</v>
      </c>
      <c r="P14" s="107">
        <v>42981</v>
      </c>
      <c r="Q14" s="77">
        <v>12</v>
      </c>
      <c r="R14" s="77">
        <v>82</v>
      </c>
      <c r="S14" s="77">
        <v>2.75</v>
      </c>
    </row>
    <row r="15" spans="1:19" x14ac:dyDescent="0.25">
      <c r="A15" s="77" t="s">
        <v>182</v>
      </c>
      <c r="B15" s="77" t="s">
        <v>1</v>
      </c>
      <c r="C15" s="78" t="s">
        <v>185</v>
      </c>
      <c r="D15" s="107">
        <v>42983</v>
      </c>
      <c r="E15" s="77">
        <v>92</v>
      </c>
      <c r="F15" s="107">
        <v>42983</v>
      </c>
      <c r="G15" s="77">
        <v>13</v>
      </c>
      <c r="H15" s="107">
        <v>42983</v>
      </c>
      <c r="I15" s="77">
        <v>117</v>
      </c>
      <c r="J15" s="107">
        <v>42983</v>
      </c>
      <c r="K15" s="77">
        <v>2</v>
      </c>
      <c r="L15" s="107">
        <v>42983</v>
      </c>
      <c r="M15" s="77">
        <v>11</v>
      </c>
      <c r="N15" s="107">
        <v>42983</v>
      </c>
      <c r="O15" s="77">
        <v>73</v>
      </c>
      <c r="P15" s="107">
        <v>42983</v>
      </c>
      <c r="Q15" s="77">
        <v>11</v>
      </c>
      <c r="R15" s="77">
        <v>77</v>
      </c>
      <c r="S15" s="77">
        <v>1.75</v>
      </c>
    </row>
    <row r="16" spans="1:19" x14ac:dyDescent="0.25">
      <c r="A16" s="77" t="s">
        <v>182</v>
      </c>
      <c r="B16" s="77" t="s">
        <v>1</v>
      </c>
      <c r="C16" s="78" t="s">
        <v>185</v>
      </c>
      <c r="D16" s="107">
        <v>42986</v>
      </c>
      <c r="E16" s="77">
        <v>85</v>
      </c>
      <c r="F16" s="107">
        <v>42986</v>
      </c>
      <c r="G16" s="77">
        <v>12</v>
      </c>
      <c r="H16" s="107">
        <v>42986</v>
      </c>
      <c r="I16" s="77">
        <v>116</v>
      </c>
      <c r="J16" s="107">
        <v>42986</v>
      </c>
      <c r="K16" s="77">
        <v>3</v>
      </c>
      <c r="L16" s="107">
        <v>42986</v>
      </c>
      <c r="M16" s="77">
        <v>13</v>
      </c>
      <c r="N16" s="107">
        <v>42986</v>
      </c>
      <c r="O16" s="77">
        <v>74</v>
      </c>
      <c r="P16" s="107">
        <v>42986</v>
      </c>
      <c r="Q16" s="77">
        <v>9</v>
      </c>
      <c r="R16" s="77">
        <v>84</v>
      </c>
      <c r="S16" s="77">
        <v>2.25</v>
      </c>
    </row>
    <row r="17" spans="1:19" x14ac:dyDescent="0.25">
      <c r="A17" s="77" t="s">
        <v>182</v>
      </c>
      <c r="B17" s="77" t="s">
        <v>2</v>
      </c>
      <c r="C17" s="78" t="s">
        <v>185</v>
      </c>
      <c r="D17" s="107">
        <v>42996</v>
      </c>
      <c r="E17" s="77">
        <v>84</v>
      </c>
      <c r="F17" s="107">
        <v>42996</v>
      </c>
      <c r="G17" s="77">
        <v>12</v>
      </c>
      <c r="H17" s="107">
        <v>42996</v>
      </c>
      <c r="I17" s="77">
        <v>84</v>
      </c>
      <c r="J17" s="107">
        <v>42996</v>
      </c>
      <c r="K17" s="77">
        <v>3</v>
      </c>
      <c r="L17" s="107">
        <v>42996</v>
      </c>
      <c r="M17" s="77">
        <v>9</v>
      </c>
      <c r="N17" s="107">
        <v>42996</v>
      </c>
      <c r="O17" s="77">
        <v>51</v>
      </c>
      <c r="P17" s="107">
        <v>42996</v>
      </c>
      <c r="Q17" s="77">
        <v>12</v>
      </c>
      <c r="R17" s="77">
        <v>81</v>
      </c>
      <c r="S17" s="77">
        <v>2.25</v>
      </c>
    </row>
    <row r="18" spans="1:19" x14ac:dyDescent="0.25">
      <c r="A18" s="77" t="s">
        <v>182</v>
      </c>
      <c r="B18" s="77" t="s">
        <v>2</v>
      </c>
      <c r="C18" s="78" t="s">
        <v>185</v>
      </c>
      <c r="D18" s="107">
        <v>42998</v>
      </c>
      <c r="E18" s="77">
        <v>90</v>
      </c>
      <c r="F18" s="107">
        <v>42998</v>
      </c>
      <c r="G18" s="77">
        <v>12</v>
      </c>
      <c r="H18" s="107">
        <v>42998</v>
      </c>
      <c r="I18" s="77">
        <v>95</v>
      </c>
      <c r="J18" s="107">
        <v>42998</v>
      </c>
      <c r="K18" s="77">
        <v>3</v>
      </c>
      <c r="L18" s="107">
        <v>42998</v>
      </c>
      <c r="M18" s="77">
        <v>8</v>
      </c>
      <c r="N18" s="107">
        <v>42998</v>
      </c>
      <c r="O18" s="77">
        <v>54</v>
      </c>
      <c r="P18" s="107">
        <v>42998</v>
      </c>
      <c r="Q18" s="77">
        <v>6</v>
      </c>
      <c r="R18" s="77">
        <v>85</v>
      </c>
      <c r="S18" s="77">
        <v>2.75</v>
      </c>
    </row>
    <row r="19" spans="1:19" x14ac:dyDescent="0.25">
      <c r="A19" s="77" t="s">
        <v>182</v>
      </c>
      <c r="B19" s="77" t="s">
        <v>2</v>
      </c>
      <c r="C19" s="78" t="s">
        <v>185</v>
      </c>
      <c r="D19" s="107">
        <v>43001</v>
      </c>
      <c r="E19" s="77">
        <v>92</v>
      </c>
      <c r="F19" s="107">
        <v>43001</v>
      </c>
      <c r="G19" s="77">
        <v>12</v>
      </c>
      <c r="H19" s="107">
        <v>43001</v>
      </c>
      <c r="I19" s="77">
        <v>136</v>
      </c>
      <c r="J19" s="107">
        <v>43001</v>
      </c>
      <c r="K19" s="77">
        <v>2</v>
      </c>
      <c r="L19" s="107">
        <v>43001</v>
      </c>
      <c r="M19" s="77">
        <v>14</v>
      </c>
      <c r="N19" s="107">
        <v>43001</v>
      </c>
      <c r="O19" s="77">
        <v>99</v>
      </c>
      <c r="P19" s="107">
        <v>43001</v>
      </c>
      <c r="Q19" s="77">
        <v>12</v>
      </c>
      <c r="R19" s="77">
        <v>83</v>
      </c>
      <c r="S19" s="77">
        <v>1.5</v>
      </c>
    </row>
    <row r="20" spans="1:19" x14ac:dyDescent="0.25">
      <c r="A20" s="77" t="s">
        <v>182</v>
      </c>
      <c r="B20" s="77" t="s">
        <v>1</v>
      </c>
      <c r="C20" s="78" t="s">
        <v>185</v>
      </c>
      <c r="D20" s="107">
        <v>43011</v>
      </c>
      <c r="E20" s="77">
        <v>89</v>
      </c>
      <c r="F20" s="107">
        <v>43011</v>
      </c>
      <c r="G20" s="77">
        <v>11</v>
      </c>
      <c r="H20" s="107">
        <v>43011</v>
      </c>
      <c r="I20" s="77">
        <v>91</v>
      </c>
      <c r="J20" s="107">
        <v>43011</v>
      </c>
      <c r="K20" s="77">
        <v>3</v>
      </c>
      <c r="L20" s="107">
        <v>43011</v>
      </c>
      <c r="M20" s="77">
        <v>9</v>
      </c>
      <c r="N20" s="107">
        <v>43011</v>
      </c>
      <c r="O20" s="77">
        <v>50</v>
      </c>
      <c r="P20" s="107">
        <v>43011</v>
      </c>
      <c r="Q20" s="77">
        <v>11</v>
      </c>
      <c r="R20" s="77">
        <v>84</v>
      </c>
      <c r="S20" s="77">
        <v>2.25</v>
      </c>
    </row>
    <row r="21" spans="1:19" x14ac:dyDescent="0.25">
      <c r="A21" s="77" t="s">
        <v>182</v>
      </c>
      <c r="B21" s="77" t="s">
        <v>1</v>
      </c>
      <c r="C21" s="78" t="s">
        <v>185</v>
      </c>
      <c r="D21" s="107">
        <v>43014</v>
      </c>
      <c r="E21" s="77">
        <v>90</v>
      </c>
      <c r="F21" s="107">
        <v>43014</v>
      </c>
      <c r="G21" s="77">
        <v>12</v>
      </c>
      <c r="H21" s="107">
        <v>43014</v>
      </c>
      <c r="I21" s="77">
        <v>96</v>
      </c>
      <c r="J21" s="107">
        <v>43014</v>
      </c>
      <c r="K21" s="77">
        <v>3</v>
      </c>
      <c r="L21" s="107">
        <v>43014</v>
      </c>
      <c r="M21" s="77">
        <v>9</v>
      </c>
      <c r="N21" s="107">
        <v>43014</v>
      </c>
      <c r="O21" s="77">
        <v>62</v>
      </c>
      <c r="P21" s="107">
        <v>43014</v>
      </c>
      <c r="Q21" s="77">
        <v>5</v>
      </c>
      <c r="R21" s="77">
        <v>85</v>
      </c>
      <c r="S21" s="77">
        <v>2.5</v>
      </c>
    </row>
    <row r="22" spans="1:19" x14ac:dyDescent="0.25">
      <c r="A22" s="77" t="s">
        <v>182</v>
      </c>
      <c r="B22" s="77" t="s">
        <v>1</v>
      </c>
      <c r="C22" s="78" t="s">
        <v>185</v>
      </c>
      <c r="D22" s="107">
        <v>43016</v>
      </c>
      <c r="E22" s="77">
        <v>95</v>
      </c>
      <c r="F22" s="107">
        <v>43016</v>
      </c>
      <c r="G22" s="77">
        <v>13</v>
      </c>
      <c r="H22" s="107">
        <v>43016</v>
      </c>
      <c r="I22" s="77">
        <v>132</v>
      </c>
      <c r="J22" s="107">
        <v>43016</v>
      </c>
      <c r="K22" s="77">
        <v>3</v>
      </c>
      <c r="L22" s="107">
        <v>43016</v>
      </c>
      <c r="M22" s="77">
        <v>14</v>
      </c>
      <c r="N22" s="107">
        <v>43016</v>
      </c>
      <c r="O22" s="77">
        <v>76</v>
      </c>
      <c r="P22" s="107">
        <v>43016</v>
      </c>
      <c r="Q22" s="77">
        <v>7</v>
      </c>
      <c r="R22" s="77">
        <v>84</v>
      </c>
      <c r="S22" s="77">
        <v>1.5</v>
      </c>
    </row>
    <row r="23" spans="1:19" x14ac:dyDescent="0.25">
      <c r="A23" s="77" t="s">
        <v>182</v>
      </c>
      <c r="B23" s="77" t="s">
        <v>1</v>
      </c>
      <c r="C23" s="78" t="s">
        <v>185</v>
      </c>
      <c r="D23" s="107">
        <v>43027</v>
      </c>
      <c r="E23" s="77">
        <v>99</v>
      </c>
      <c r="F23" s="107">
        <v>43027</v>
      </c>
      <c r="G23" s="77">
        <v>13</v>
      </c>
      <c r="H23" s="107">
        <v>43027</v>
      </c>
      <c r="I23" s="77">
        <v>127</v>
      </c>
      <c r="J23" s="107">
        <v>43027</v>
      </c>
      <c r="K23" s="77">
        <v>3</v>
      </c>
      <c r="L23" s="107">
        <v>43027</v>
      </c>
      <c r="M23" s="77">
        <v>13</v>
      </c>
      <c r="N23" s="107">
        <v>43027</v>
      </c>
      <c r="O23" s="77">
        <v>89</v>
      </c>
      <c r="P23" s="107">
        <v>43027</v>
      </c>
      <c r="Q23" s="77">
        <v>12</v>
      </c>
      <c r="R23" s="77">
        <v>80</v>
      </c>
      <c r="S23" s="77">
        <v>2.25</v>
      </c>
    </row>
    <row r="24" spans="1:19" x14ac:dyDescent="0.25">
      <c r="A24" s="77" t="s">
        <v>182</v>
      </c>
      <c r="B24" s="77" t="s">
        <v>1</v>
      </c>
      <c r="C24" s="78" t="s">
        <v>185</v>
      </c>
      <c r="D24" s="107">
        <v>43028</v>
      </c>
      <c r="E24" s="77">
        <v>100</v>
      </c>
      <c r="F24" s="107">
        <v>43028</v>
      </c>
      <c r="G24" s="77">
        <v>13</v>
      </c>
      <c r="H24" s="107">
        <v>43028</v>
      </c>
      <c r="I24" s="77">
        <v>126</v>
      </c>
      <c r="J24" s="107">
        <v>43028</v>
      </c>
      <c r="K24" s="77">
        <v>3</v>
      </c>
      <c r="L24" s="107">
        <v>43028</v>
      </c>
      <c r="M24" s="77">
        <v>16</v>
      </c>
      <c r="N24" s="107">
        <v>43028</v>
      </c>
      <c r="O24" s="77">
        <v>83</v>
      </c>
      <c r="P24" s="107">
        <v>43028</v>
      </c>
      <c r="Q24" s="77">
        <v>15</v>
      </c>
      <c r="R24" s="77">
        <v>85</v>
      </c>
      <c r="S24" s="77">
        <v>2.75</v>
      </c>
    </row>
    <row r="25" spans="1:19" x14ac:dyDescent="0.25">
      <c r="A25" s="77" t="s">
        <v>182</v>
      </c>
      <c r="B25" s="77" t="s">
        <v>1</v>
      </c>
      <c r="C25" s="78" t="s">
        <v>185</v>
      </c>
      <c r="D25" s="107">
        <v>43031</v>
      </c>
      <c r="E25" s="77">
        <v>90</v>
      </c>
      <c r="F25" s="107">
        <v>43031</v>
      </c>
      <c r="G25" s="77">
        <v>11</v>
      </c>
      <c r="H25" s="107">
        <v>43031</v>
      </c>
      <c r="I25" s="77">
        <v>108</v>
      </c>
      <c r="J25" s="107">
        <v>43031</v>
      </c>
      <c r="K25" s="77">
        <v>2</v>
      </c>
      <c r="L25" s="107">
        <v>43031</v>
      </c>
      <c r="M25" s="77">
        <v>10</v>
      </c>
      <c r="N25" s="107">
        <v>43031</v>
      </c>
      <c r="O25" s="77">
        <v>76</v>
      </c>
      <c r="P25" s="107">
        <v>43031</v>
      </c>
      <c r="Q25" s="77">
        <v>13</v>
      </c>
      <c r="R25" s="77">
        <v>82</v>
      </c>
      <c r="S25" s="77">
        <v>2.25</v>
      </c>
    </row>
    <row r="26" spans="1:19" x14ac:dyDescent="0.25">
      <c r="A26" s="77" t="s">
        <v>182</v>
      </c>
      <c r="B26" s="77" t="s">
        <v>2</v>
      </c>
      <c r="C26" s="77" t="s">
        <v>185</v>
      </c>
      <c r="D26" s="107">
        <v>43043</v>
      </c>
      <c r="E26" s="77">
        <v>92</v>
      </c>
      <c r="F26" s="107">
        <v>43043</v>
      </c>
      <c r="G26" s="77">
        <v>12</v>
      </c>
      <c r="H26" s="107">
        <v>43043</v>
      </c>
      <c r="I26" s="77">
        <v>123</v>
      </c>
      <c r="J26" s="107">
        <v>43043</v>
      </c>
      <c r="K26" s="77">
        <v>2</v>
      </c>
      <c r="L26" s="107">
        <v>43043</v>
      </c>
      <c r="M26" s="77">
        <v>12</v>
      </c>
      <c r="N26" s="107">
        <v>43043</v>
      </c>
      <c r="O26" s="77">
        <v>36</v>
      </c>
      <c r="P26" s="107">
        <v>43043</v>
      </c>
      <c r="Q26" s="77">
        <v>6</v>
      </c>
      <c r="R26" s="77">
        <v>98</v>
      </c>
      <c r="S26" s="77">
        <v>3</v>
      </c>
    </row>
    <row r="27" spans="1:19" x14ac:dyDescent="0.25">
      <c r="A27" s="77" t="s">
        <v>182</v>
      </c>
      <c r="B27" s="77" t="s">
        <v>2</v>
      </c>
      <c r="C27" s="77" t="s">
        <v>185</v>
      </c>
      <c r="D27" s="107">
        <v>43045</v>
      </c>
      <c r="E27" s="77">
        <v>89</v>
      </c>
      <c r="F27" s="107">
        <v>43045</v>
      </c>
      <c r="G27" s="77">
        <v>12</v>
      </c>
      <c r="H27" s="107">
        <v>43045</v>
      </c>
      <c r="I27" s="77">
        <v>103</v>
      </c>
      <c r="J27" s="107">
        <v>43045</v>
      </c>
      <c r="K27" s="77">
        <v>2</v>
      </c>
      <c r="L27" s="107">
        <v>43045</v>
      </c>
      <c r="M27" s="77">
        <v>12</v>
      </c>
      <c r="N27" s="107">
        <v>43045</v>
      </c>
      <c r="O27" s="77">
        <v>55</v>
      </c>
      <c r="P27" s="107">
        <v>43045</v>
      </c>
      <c r="Q27" s="77">
        <v>5</v>
      </c>
      <c r="R27" s="77">
        <v>99</v>
      </c>
      <c r="S27" s="77">
        <v>3</v>
      </c>
    </row>
    <row r="28" spans="1:19" x14ac:dyDescent="0.25">
      <c r="A28" s="77" t="s">
        <v>182</v>
      </c>
      <c r="B28" s="77" t="s">
        <v>2</v>
      </c>
      <c r="C28" s="77" t="s">
        <v>185</v>
      </c>
      <c r="D28" s="107">
        <v>43048</v>
      </c>
      <c r="E28" s="77">
        <v>84</v>
      </c>
      <c r="F28" s="107">
        <v>43048</v>
      </c>
      <c r="G28" s="77">
        <v>11</v>
      </c>
      <c r="H28" s="107">
        <v>43048</v>
      </c>
      <c r="I28" s="77">
        <v>104</v>
      </c>
      <c r="J28" s="107">
        <v>43048</v>
      </c>
      <c r="K28" s="77">
        <v>3</v>
      </c>
      <c r="L28" s="107">
        <v>43048</v>
      </c>
      <c r="M28" s="77">
        <v>10</v>
      </c>
      <c r="N28" s="107">
        <v>43048</v>
      </c>
      <c r="O28" s="77">
        <v>45</v>
      </c>
      <c r="P28" s="107">
        <v>43048</v>
      </c>
      <c r="Q28" s="77">
        <v>5</v>
      </c>
      <c r="R28" s="77">
        <v>100</v>
      </c>
      <c r="S28" s="77">
        <v>2</v>
      </c>
    </row>
    <row r="29" spans="1:19" x14ac:dyDescent="0.25">
      <c r="A29" s="79" t="s">
        <v>183</v>
      </c>
      <c r="B29" s="108" t="s">
        <v>184</v>
      </c>
      <c r="C29" s="108" t="s">
        <v>185</v>
      </c>
      <c r="D29" s="109">
        <v>42981</v>
      </c>
      <c r="E29" s="79">
        <v>90</v>
      </c>
      <c r="F29" s="109">
        <v>42981</v>
      </c>
      <c r="G29" s="79">
        <v>13</v>
      </c>
      <c r="H29" s="109">
        <v>42981</v>
      </c>
      <c r="I29" s="79">
        <v>123</v>
      </c>
      <c r="J29" s="109">
        <v>42981</v>
      </c>
      <c r="K29" s="79">
        <v>2</v>
      </c>
      <c r="L29" s="109">
        <v>42981</v>
      </c>
      <c r="M29" s="79">
        <v>12</v>
      </c>
      <c r="N29" s="109">
        <v>42981</v>
      </c>
      <c r="O29" s="79">
        <v>88</v>
      </c>
      <c r="P29" s="109">
        <v>42981</v>
      </c>
      <c r="Q29" s="79">
        <v>5</v>
      </c>
      <c r="R29" s="79">
        <v>93</v>
      </c>
      <c r="S29" s="79">
        <v>4.25</v>
      </c>
    </row>
    <row r="30" spans="1:19" x14ac:dyDescent="0.25">
      <c r="A30" s="79" t="s">
        <v>183</v>
      </c>
      <c r="B30" s="108" t="s">
        <v>184</v>
      </c>
      <c r="C30" s="108" t="s">
        <v>185</v>
      </c>
      <c r="D30" s="109">
        <v>42983</v>
      </c>
      <c r="E30" s="79">
        <v>92</v>
      </c>
      <c r="F30" s="109">
        <v>42983</v>
      </c>
      <c r="G30" s="79">
        <v>13</v>
      </c>
      <c r="H30" s="109">
        <v>42983</v>
      </c>
      <c r="I30" s="79">
        <v>113</v>
      </c>
      <c r="J30" s="109">
        <v>42983</v>
      </c>
      <c r="K30" s="79">
        <v>3</v>
      </c>
      <c r="L30" s="109">
        <v>42983</v>
      </c>
      <c r="M30" s="79">
        <v>14</v>
      </c>
      <c r="N30" s="109">
        <v>42983</v>
      </c>
      <c r="O30" s="79">
        <v>75</v>
      </c>
      <c r="P30" s="109">
        <v>42983</v>
      </c>
      <c r="Q30" s="79">
        <v>6</v>
      </c>
      <c r="R30" s="79">
        <v>85</v>
      </c>
      <c r="S30" s="79">
        <v>2.75</v>
      </c>
    </row>
    <row r="31" spans="1:19" x14ac:dyDescent="0.25">
      <c r="A31" s="79" t="s">
        <v>183</v>
      </c>
      <c r="B31" s="108" t="s">
        <v>184</v>
      </c>
      <c r="C31" s="108" t="s">
        <v>185</v>
      </c>
      <c r="D31" s="109">
        <v>42986</v>
      </c>
      <c r="E31" s="79">
        <v>85</v>
      </c>
      <c r="F31" s="109">
        <v>42986</v>
      </c>
      <c r="G31" s="79">
        <v>11</v>
      </c>
      <c r="H31" s="109">
        <v>42986</v>
      </c>
      <c r="I31" s="79">
        <v>119</v>
      </c>
      <c r="J31" s="109">
        <v>42986</v>
      </c>
      <c r="K31" s="79">
        <v>3</v>
      </c>
      <c r="L31" s="109">
        <v>42986</v>
      </c>
      <c r="M31" s="79">
        <v>10</v>
      </c>
      <c r="N31" s="109">
        <v>42986</v>
      </c>
      <c r="O31" s="79">
        <v>67</v>
      </c>
      <c r="P31" s="109">
        <v>42986</v>
      </c>
      <c r="Q31" s="79">
        <v>5</v>
      </c>
      <c r="R31" s="79">
        <v>85</v>
      </c>
      <c r="S31" s="79">
        <v>2.25</v>
      </c>
    </row>
    <row r="32" spans="1:19" x14ac:dyDescent="0.25">
      <c r="A32" s="79" t="s">
        <v>183</v>
      </c>
      <c r="B32" s="108" t="s">
        <v>184</v>
      </c>
      <c r="C32" s="108" t="s">
        <v>185</v>
      </c>
      <c r="D32" s="109">
        <v>42996</v>
      </c>
      <c r="E32" s="79">
        <v>84</v>
      </c>
      <c r="F32" s="109">
        <v>42996</v>
      </c>
      <c r="G32" s="79">
        <v>12</v>
      </c>
      <c r="H32" s="109">
        <v>42996</v>
      </c>
      <c r="I32" s="79">
        <v>103</v>
      </c>
      <c r="J32" s="109">
        <v>42996</v>
      </c>
      <c r="K32" s="79">
        <v>2</v>
      </c>
      <c r="L32" s="109">
        <v>42996</v>
      </c>
      <c r="M32" s="79">
        <v>11</v>
      </c>
      <c r="N32" s="109">
        <v>42996</v>
      </c>
      <c r="O32" s="79">
        <v>57</v>
      </c>
      <c r="P32" s="109">
        <v>42996</v>
      </c>
      <c r="Q32" s="79">
        <v>5</v>
      </c>
      <c r="R32" s="79">
        <v>75</v>
      </c>
      <c r="S32" s="79">
        <v>2.5</v>
      </c>
    </row>
    <row r="33" spans="1:19" x14ac:dyDescent="0.25">
      <c r="A33" s="79" t="s">
        <v>183</v>
      </c>
      <c r="B33" s="108" t="s">
        <v>184</v>
      </c>
      <c r="C33" s="108" t="s">
        <v>185</v>
      </c>
      <c r="D33" s="109">
        <v>42998</v>
      </c>
      <c r="E33" s="79">
        <v>90</v>
      </c>
      <c r="F33" s="109">
        <v>42998</v>
      </c>
      <c r="G33" s="79">
        <v>13</v>
      </c>
      <c r="H33" s="109">
        <v>42998</v>
      </c>
      <c r="I33" s="79">
        <v>107</v>
      </c>
      <c r="J33" s="109">
        <v>42998</v>
      </c>
      <c r="K33" s="79">
        <v>3</v>
      </c>
      <c r="L33" s="109">
        <v>42998</v>
      </c>
      <c r="M33" s="79">
        <v>13</v>
      </c>
      <c r="N33" s="109">
        <v>42998</v>
      </c>
      <c r="O33" s="79">
        <v>69</v>
      </c>
      <c r="P33" s="109">
        <v>42998</v>
      </c>
      <c r="Q33" s="79">
        <v>10</v>
      </c>
      <c r="R33" s="79">
        <v>78</v>
      </c>
      <c r="S33" s="79">
        <v>2.75</v>
      </c>
    </row>
    <row r="34" spans="1:19" x14ac:dyDescent="0.25">
      <c r="A34" s="79" t="s">
        <v>183</v>
      </c>
      <c r="B34" s="108" t="s">
        <v>184</v>
      </c>
      <c r="C34" s="108" t="s">
        <v>185</v>
      </c>
      <c r="D34" s="109">
        <v>43001</v>
      </c>
      <c r="E34" s="79">
        <v>92</v>
      </c>
      <c r="F34" s="109">
        <v>43001</v>
      </c>
      <c r="G34" s="79">
        <v>13</v>
      </c>
      <c r="H34" s="109">
        <v>43001</v>
      </c>
      <c r="I34" s="79">
        <v>112</v>
      </c>
      <c r="J34" s="109">
        <v>43001</v>
      </c>
      <c r="K34" s="79">
        <v>2</v>
      </c>
      <c r="L34" s="109">
        <v>43001</v>
      </c>
      <c r="M34" s="79">
        <v>12</v>
      </c>
      <c r="N34" s="109">
        <v>43001</v>
      </c>
      <c r="O34" s="79">
        <v>67</v>
      </c>
      <c r="P34" s="109">
        <v>43001</v>
      </c>
      <c r="Q34" s="79">
        <v>11</v>
      </c>
      <c r="R34" s="79">
        <v>72</v>
      </c>
      <c r="S34" s="79">
        <v>3.5</v>
      </c>
    </row>
    <row r="35" spans="1:19" x14ac:dyDescent="0.25">
      <c r="A35" s="79" t="s">
        <v>183</v>
      </c>
      <c r="B35" s="108" t="s">
        <v>184</v>
      </c>
      <c r="C35" s="108" t="s">
        <v>185</v>
      </c>
      <c r="D35" s="109">
        <v>43011</v>
      </c>
      <c r="E35" s="79">
        <v>89</v>
      </c>
      <c r="F35" s="109">
        <v>43011</v>
      </c>
      <c r="G35" s="79">
        <v>11</v>
      </c>
      <c r="H35" s="109">
        <v>43011</v>
      </c>
      <c r="I35" s="79">
        <v>116</v>
      </c>
      <c r="J35" s="109">
        <v>43011</v>
      </c>
      <c r="K35" s="79">
        <v>3</v>
      </c>
      <c r="L35" s="109">
        <v>43011</v>
      </c>
      <c r="M35" s="79">
        <v>11</v>
      </c>
      <c r="N35" s="109">
        <v>43011</v>
      </c>
      <c r="O35" s="79">
        <v>74</v>
      </c>
      <c r="P35" s="109">
        <v>43011</v>
      </c>
      <c r="Q35" s="79">
        <v>6</v>
      </c>
      <c r="R35" s="79">
        <v>71</v>
      </c>
      <c r="S35" s="79">
        <v>2.5</v>
      </c>
    </row>
    <row r="36" spans="1:19" x14ac:dyDescent="0.25">
      <c r="A36" s="79" t="s">
        <v>183</v>
      </c>
      <c r="B36" s="108" t="s">
        <v>184</v>
      </c>
      <c r="C36" s="108" t="s">
        <v>185</v>
      </c>
      <c r="D36" s="109">
        <v>43014</v>
      </c>
      <c r="E36" s="79">
        <v>90</v>
      </c>
      <c r="F36" s="109">
        <v>43014</v>
      </c>
      <c r="G36" s="79">
        <v>13</v>
      </c>
      <c r="H36" s="109">
        <v>43014</v>
      </c>
      <c r="I36" s="79">
        <v>133</v>
      </c>
      <c r="J36" s="109">
        <v>43014</v>
      </c>
      <c r="K36" s="79">
        <v>3</v>
      </c>
      <c r="L36" s="109">
        <v>43014</v>
      </c>
      <c r="M36" s="79">
        <v>15</v>
      </c>
      <c r="N36" s="109">
        <v>43014</v>
      </c>
      <c r="O36" s="79">
        <v>72</v>
      </c>
      <c r="P36" s="109">
        <v>43014</v>
      </c>
      <c r="Q36" s="79">
        <v>9</v>
      </c>
      <c r="R36" s="79">
        <v>76</v>
      </c>
      <c r="S36" s="79">
        <v>3.25</v>
      </c>
    </row>
    <row r="37" spans="1:19" x14ac:dyDescent="0.25">
      <c r="A37" s="79" t="s">
        <v>183</v>
      </c>
      <c r="B37" s="108" t="s">
        <v>184</v>
      </c>
      <c r="C37" s="108" t="s">
        <v>185</v>
      </c>
      <c r="D37" s="109">
        <v>43016</v>
      </c>
      <c r="E37" s="79">
        <v>95</v>
      </c>
      <c r="F37" s="109">
        <v>43016</v>
      </c>
      <c r="G37" s="79">
        <v>14</v>
      </c>
      <c r="H37" s="109">
        <v>43016</v>
      </c>
      <c r="I37" s="79">
        <v>102</v>
      </c>
      <c r="J37" s="109">
        <v>43016</v>
      </c>
      <c r="K37" s="79">
        <v>4</v>
      </c>
      <c r="L37" s="109">
        <v>43016</v>
      </c>
      <c r="M37" s="79">
        <v>14</v>
      </c>
      <c r="N37" s="109">
        <v>43016</v>
      </c>
      <c r="O37" s="79">
        <v>59</v>
      </c>
      <c r="P37" s="109">
        <v>43016</v>
      </c>
      <c r="Q37" s="79">
        <v>11</v>
      </c>
      <c r="R37" s="79">
        <v>78</v>
      </c>
      <c r="S37" s="79">
        <v>3.75</v>
      </c>
    </row>
    <row r="38" spans="1:19" x14ac:dyDescent="0.25">
      <c r="A38" s="79" t="s">
        <v>183</v>
      </c>
      <c r="B38" s="108" t="s">
        <v>184</v>
      </c>
      <c r="C38" s="108" t="s">
        <v>185</v>
      </c>
      <c r="D38" s="109">
        <v>43027</v>
      </c>
      <c r="E38" s="79">
        <v>99</v>
      </c>
      <c r="F38" s="109">
        <v>43027</v>
      </c>
      <c r="G38" s="79">
        <v>12</v>
      </c>
      <c r="H38" s="109">
        <v>43027</v>
      </c>
      <c r="I38" s="79">
        <v>110</v>
      </c>
      <c r="J38" s="109">
        <v>43027</v>
      </c>
      <c r="K38" s="79">
        <v>2</v>
      </c>
      <c r="L38" s="109">
        <v>43027</v>
      </c>
      <c r="M38" s="79">
        <v>12</v>
      </c>
      <c r="N38" s="109">
        <v>43027</v>
      </c>
      <c r="O38" s="79">
        <v>87</v>
      </c>
      <c r="P38" s="109">
        <v>43027</v>
      </c>
      <c r="Q38" s="79">
        <v>10</v>
      </c>
      <c r="R38" s="79">
        <v>73</v>
      </c>
      <c r="S38" s="79">
        <v>2</v>
      </c>
    </row>
    <row r="39" spans="1:19" x14ac:dyDescent="0.25">
      <c r="A39" s="79" t="s">
        <v>183</v>
      </c>
      <c r="B39" s="108" t="s">
        <v>184</v>
      </c>
      <c r="C39" s="108" t="s">
        <v>185</v>
      </c>
      <c r="D39" s="109">
        <v>43028</v>
      </c>
      <c r="E39" s="79">
        <v>100</v>
      </c>
      <c r="F39" s="109">
        <v>43028</v>
      </c>
      <c r="G39" s="79">
        <v>12</v>
      </c>
      <c r="H39" s="109">
        <v>43028</v>
      </c>
      <c r="I39" s="79">
        <v>145</v>
      </c>
      <c r="J39" s="109">
        <v>43028</v>
      </c>
      <c r="K39" s="79">
        <v>3</v>
      </c>
      <c r="L39" s="109">
        <v>43028</v>
      </c>
      <c r="M39" s="79">
        <v>13</v>
      </c>
      <c r="N39" s="109">
        <v>43028</v>
      </c>
      <c r="O39" s="79">
        <v>112</v>
      </c>
      <c r="P39" s="109">
        <v>43028</v>
      </c>
      <c r="Q39" s="79">
        <v>5</v>
      </c>
      <c r="R39" s="79">
        <v>64</v>
      </c>
      <c r="S39" s="79">
        <v>3.5</v>
      </c>
    </row>
    <row r="40" spans="1:19" x14ac:dyDescent="0.25">
      <c r="A40" s="79" t="s">
        <v>183</v>
      </c>
      <c r="B40" s="108" t="s">
        <v>184</v>
      </c>
      <c r="C40" s="108" t="s">
        <v>185</v>
      </c>
      <c r="D40" s="109">
        <v>43031</v>
      </c>
      <c r="E40" s="79">
        <v>100</v>
      </c>
      <c r="F40" s="109">
        <v>43031</v>
      </c>
      <c r="G40" s="79">
        <v>15</v>
      </c>
      <c r="H40" s="109">
        <v>43031</v>
      </c>
      <c r="I40" s="79">
        <v>109</v>
      </c>
      <c r="J40" s="109">
        <v>43031</v>
      </c>
      <c r="K40" s="79">
        <v>4</v>
      </c>
      <c r="L40" s="109">
        <v>43031</v>
      </c>
      <c r="M40" s="79">
        <v>12</v>
      </c>
      <c r="N40" s="109">
        <v>43031</v>
      </c>
      <c r="O40" s="79">
        <v>78</v>
      </c>
      <c r="P40" s="109">
        <v>43031</v>
      </c>
      <c r="Q40" s="79">
        <v>5</v>
      </c>
      <c r="R40" s="79">
        <v>66</v>
      </c>
      <c r="S40" s="79">
        <v>2.75</v>
      </c>
    </row>
    <row r="41" spans="1:19" x14ac:dyDescent="0.25">
      <c r="A41" s="79" t="s">
        <v>183</v>
      </c>
      <c r="B41" s="108" t="s">
        <v>184</v>
      </c>
      <c r="C41" s="108" t="s">
        <v>185</v>
      </c>
      <c r="D41" s="109">
        <v>43043</v>
      </c>
      <c r="E41" s="79">
        <v>120</v>
      </c>
      <c r="F41" s="109">
        <v>43043</v>
      </c>
      <c r="G41" s="79">
        <v>18</v>
      </c>
      <c r="H41" s="109">
        <v>43043</v>
      </c>
      <c r="I41" s="79">
        <v>136</v>
      </c>
      <c r="J41" s="109">
        <v>43043</v>
      </c>
      <c r="K41" s="79">
        <v>2</v>
      </c>
      <c r="L41" s="109">
        <v>43043</v>
      </c>
      <c r="M41" s="79">
        <v>11</v>
      </c>
      <c r="N41" s="109">
        <v>43043</v>
      </c>
      <c r="O41" s="79">
        <v>113</v>
      </c>
      <c r="P41" s="109">
        <v>43043</v>
      </c>
      <c r="Q41" s="79">
        <v>10</v>
      </c>
      <c r="R41" s="79">
        <v>67</v>
      </c>
      <c r="S41" s="79">
        <v>3.25</v>
      </c>
    </row>
    <row r="42" spans="1:19" x14ac:dyDescent="0.25">
      <c r="A42" s="79" t="s">
        <v>183</v>
      </c>
      <c r="B42" s="108" t="s">
        <v>184</v>
      </c>
      <c r="C42" s="108" t="s">
        <v>185</v>
      </c>
      <c r="D42" s="109">
        <v>43045</v>
      </c>
      <c r="E42" s="79">
        <v>130</v>
      </c>
      <c r="F42" s="109">
        <v>43045</v>
      </c>
      <c r="G42" s="79">
        <v>19</v>
      </c>
      <c r="H42" s="109">
        <v>43045</v>
      </c>
      <c r="I42" s="79">
        <v>133</v>
      </c>
      <c r="J42" s="109">
        <v>43045</v>
      </c>
      <c r="K42" s="79">
        <v>2</v>
      </c>
      <c r="L42" s="109">
        <v>43045</v>
      </c>
      <c r="M42" s="79">
        <v>15</v>
      </c>
      <c r="N42" s="109">
        <v>43045</v>
      </c>
      <c r="O42" s="79">
        <v>138</v>
      </c>
      <c r="P42" s="109">
        <v>43045</v>
      </c>
      <c r="Q42" s="79">
        <v>12</v>
      </c>
      <c r="R42" s="79">
        <v>65</v>
      </c>
      <c r="S42" s="79">
        <v>3</v>
      </c>
    </row>
    <row r="43" spans="1:19" x14ac:dyDescent="0.25">
      <c r="A43" s="79" t="s">
        <v>183</v>
      </c>
      <c r="B43" s="108" t="s">
        <v>184</v>
      </c>
      <c r="C43" s="108" t="s">
        <v>185</v>
      </c>
      <c r="D43" s="109">
        <v>43048</v>
      </c>
      <c r="E43" s="79">
        <v>128</v>
      </c>
      <c r="F43" s="109">
        <v>43048</v>
      </c>
      <c r="G43" s="79">
        <v>16</v>
      </c>
      <c r="H43" s="109">
        <v>43048</v>
      </c>
      <c r="I43" s="79">
        <v>136</v>
      </c>
      <c r="J43" s="109">
        <v>43048</v>
      </c>
      <c r="K43" s="79">
        <v>4</v>
      </c>
      <c r="L43" s="109">
        <v>43048</v>
      </c>
      <c r="M43" s="79">
        <v>12</v>
      </c>
      <c r="N43" s="109">
        <v>43048</v>
      </c>
      <c r="O43" s="79">
        <v>130</v>
      </c>
      <c r="P43" s="109">
        <v>43048</v>
      </c>
      <c r="Q43" s="79">
        <v>10</v>
      </c>
      <c r="R43" s="79">
        <v>61</v>
      </c>
      <c r="S43" s="79">
        <v>2.75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2" sqref="B12"/>
    </sheetView>
  </sheetViews>
  <sheetFormatPr defaultRowHeight="15" x14ac:dyDescent="0.25"/>
  <cols>
    <col min="1" max="1" width="9.7109375" bestFit="1" customWidth="1"/>
    <col min="2" max="2" width="10.7109375" customWidth="1"/>
    <col min="3" max="3" width="10" bestFit="1" customWidth="1"/>
  </cols>
  <sheetData>
    <row r="1" spans="1:3" x14ac:dyDescent="0.25">
      <c r="A1" s="2" t="s">
        <v>56</v>
      </c>
      <c r="B1" s="2">
        <f ca="1">TODAY()</f>
        <v>43048</v>
      </c>
    </row>
    <row r="2" spans="1:3" x14ac:dyDescent="0.25">
      <c r="A2" t="s">
        <v>171</v>
      </c>
      <c r="B2" s="2">
        <f ca="1">B1 - (8*7)</f>
        <v>42992</v>
      </c>
    </row>
    <row r="3" spans="1:3" x14ac:dyDescent="0.25">
      <c r="B3" s="2"/>
    </row>
    <row r="4" spans="1:3" x14ac:dyDescent="0.25">
      <c r="A4" t="s">
        <v>180</v>
      </c>
      <c r="B4" s="2">
        <f ca="1">TODAY()-1</f>
        <v>43047</v>
      </c>
    </row>
    <row r="5" spans="1:3" x14ac:dyDescent="0.25">
      <c r="A5" t="s">
        <v>172</v>
      </c>
      <c r="B5" s="2">
        <f ca="1">B1 - 7</f>
        <v>43041</v>
      </c>
    </row>
    <row r="6" spans="1:3" x14ac:dyDescent="0.25">
      <c r="A6" t="s">
        <v>173</v>
      </c>
      <c r="B6" s="2">
        <f t="shared" ref="B6:B14" ca="1" si="0">B5-7</f>
        <v>43034</v>
      </c>
    </row>
    <row r="7" spans="1:3" x14ac:dyDescent="0.25">
      <c r="A7" t="s">
        <v>174</v>
      </c>
      <c r="B7" s="2">
        <f t="shared" ca="1" si="0"/>
        <v>43027</v>
      </c>
    </row>
    <row r="8" spans="1:3" x14ac:dyDescent="0.25">
      <c r="A8" t="s">
        <v>175</v>
      </c>
      <c r="B8" s="2">
        <f t="shared" ca="1" si="0"/>
        <v>43020</v>
      </c>
    </row>
    <row r="9" spans="1:3" x14ac:dyDescent="0.25">
      <c r="A9" t="s">
        <v>176</v>
      </c>
      <c r="B9" s="2">
        <f t="shared" ca="1" si="0"/>
        <v>43013</v>
      </c>
    </row>
    <row r="10" spans="1:3" x14ac:dyDescent="0.25">
      <c r="A10" t="s">
        <v>177</v>
      </c>
      <c r="B10" s="2">
        <f t="shared" ca="1" si="0"/>
        <v>43006</v>
      </c>
    </row>
    <row r="11" spans="1:3" x14ac:dyDescent="0.25">
      <c r="A11" t="s">
        <v>178</v>
      </c>
      <c r="B11" s="2">
        <f t="shared" ca="1" si="0"/>
        <v>42999</v>
      </c>
    </row>
    <row r="12" spans="1:3" x14ac:dyDescent="0.25">
      <c r="A12" t="s">
        <v>179</v>
      </c>
      <c r="B12" s="2">
        <f t="shared" ca="1" si="0"/>
        <v>42992</v>
      </c>
    </row>
    <row r="13" spans="1:3" x14ac:dyDescent="0.25">
      <c r="A13" t="s">
        <v>187</v>
      </c>
      <c r="B13" s="2">
        <f t="shared" ca="1" si="0"/>
        <v>42985</v>
      </c>
    </row>
    <row r="14" spans="1:3" x14ac:dyDescent="0.25">
      <c r="A14" t="s">
        <v>186</v>
      </c>
      <c r="B14" s="2">
        <f t="shared" ca="1" si="0"/>
        <v>42978</v>
      </c>
    </row>
    <row r="16" spans="1:3" x14ac:dyDescent="0.25">
      <c r="C16" s="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Level 3</vt:lpstr>
      <vt:lpstr>Level3_Data</vt:lpstr>
      <vt:lpstr>Level 2</vt:lpstr>
      <vt:lpstr>Level2_Data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Jadhav</dc:creator>
  <cp:lastModifiedBy>Shailesh Keni01</cp:lastModifiedBy>
  <dcterms:created xsi:type="dcterms:W3CDTF">2017-05-30T13:55:18Z</dcterms:created>
  <dcterms:modified xsi:type="dcterms:W3CDTF">2017-11-09T12:08:00Z</dcterms:modified>
</cp:coreProperties>
</file>