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hidePivotFieldList="1"/>
  <mc:AlternateContent xmlns:mc="http://schemas.openxmlformats.org/markup-compatibility/2006">
    <mc:Choice Requires="x15">
      <x15ac:absPath xmlns:x15ac="http://schemas.microsoft.com/office/spreadsheetml/2010/11/ac" url="D:\Excel\"/>
    </mc:Choice>
  </mc:AlternateContent>
  <xr:revisionPtr revIDLastSave="0" documentId="13_ncr:1_{614D9C39-C221-4FD4-83D4-902051D92D6E}" xr6:coauthVersionLast="47" xr6:coauthVersionMax="47" xr10:uidLastSave="{00000000-0000-0000-0000-000000000000}"/>
  <bookViews>
    <workbookView xWindow="-108" yWindow="-108" windowWidth="23256" windowHeight="12456" activeTab="2" xr2:uid="{26D4546B-D2A1-4444-8EAF-A6228F96F0C1}"/>
  </bookViews>
  <sheets>
    <sheet name="Pivots" sheetId="6" r:id="rId1"/>
    <sheet name="Data" sheetId="2" r:id="rId2"/>
    <sheet name="Customer Centre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162" r:id="rId9"/>
    <pivotCache cacheId="165" r:id="rId10"/>
    <pivotCache cacheId="168" r:id="rId11"/>
    <pivotCache cacheId="171" r:id="rId12"/>
    <pivotCache cacheId="17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5" i="6" l="1"/>
  <c r="M29" i="5" s="1"/>
  <c r="H47" i="6"/>
  <c r="H49" i="6" s="1"/>
  <c r="K47" i="6" s="1"/>
  <c r="N35" i="5" s="1"/>
  <c r="H46" i="6"/>
  <c r="H48" i="6" s="1"/>
  <c r="K46" i="6" s="1"/>
  <c r="N34" i="5" s="1"/>
  <c r="H45" i="6"/>
  <c r="K45" i="6" s="1"/>
  <c r="N33" i="5" s="1"/>
  <c r="R18" i="5" a="1"/>
  <c r="R18" i="5" s="1"/>
  <c r="Q19" i="5" a="1"/>
  <c r="Q19" i="5" s="1"/>
  <c r="J33" i="6"/>
  <c r="I38" i="6" s="1"/>
  <c r="F37" i="6" a="1"/>
  <c r="F37"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7" i="6" l="1"/>
  <c r="J41" i="6"/>
  <c r="J40" i="6"/>
  <c r="J39" i="6"/>
  <c r="J38" i="6"/>
  <c r="I41" i="6"/>
  <c r="I40" i="6"/>
  <c r="I39" i="6"/>
  <c r="I3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BF98DB-04E4-42DE-882E-88FFB35AD06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83F9BE7-AAA0-4C87-A52D-CAA8080A4358}"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55E91DEC-2EE4-4D87-9372-80116771ABE9}"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<sst xmlns="http://schemas.openxmlformats.org/spreadsheetml/2006/main" count="3172" uniqueCount="1086">
  <si>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</si>
  <si>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</si>
  <si>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</si>
  <si>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</si>
  <si>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</si>
  <si>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</si>
  <si>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</si>
  <si>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</si>
  <si>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</si>
  <si>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</si>
  <si>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</si>
  <si>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</si>
  <si>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</si>
  <si>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</si>
  <si>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</si>
  <si>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</si>
  <si>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</si>
  <si>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</si>
  <si>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</si>
  <si>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</si>
  <si>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</si>
  <si>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</si>
  <si>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</si>
  <si>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</si>
  <si>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</si>
  <si>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</si>
  <si>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</si>
  <si>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</si>
  <si>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</si>
  <si>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</si>
  <si>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</si>
  <si>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</si>
  <si>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</si>
  <si>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</si>
  <si>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</si>
  <si>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</si>
  <si>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</si>
  <si>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</si>
  <si>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</si>
  <si>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</si>
  <si>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</si>
  <si>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</si>
  <si>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</si>
  <si>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</si>
  <si>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</si>
  <si>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</si>
  <si>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</si>
  <si>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</si>
  <si>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</si>
  <si>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</si>
  <si>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</si>
  <si>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</si>
  <si>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</si>
  <si>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</si>
  <si>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</si>
  <si>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</si>
  <si>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</si>
  <si>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</si>
  <si>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</si>
  <si>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</si>
  <si>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</si>
  <si>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</si>
  <si>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</si>
  <si>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</si>
  <si>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</si>
  <si>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</si>
  <si>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</si>
  <si>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</si>
  <si>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</si>
  <si>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</si>
  <si>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</si>
  <si>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</si>
  <si>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</si>
  <si>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</si>
  <si>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</si>
  <si>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</si>
  <si>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</si>
  <si>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</si>
  <si>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</si>
  <si>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</si>
  <si>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</si>
  <si>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</si>
  <si>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</si>
  <si>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</si>
  <si>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</si>
  <si>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</si>
  <si>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</si>
  <si>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</si>
  <si>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</si>
  <si>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</si>
  <si>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</si>
  <si>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</si>
  <si>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</si>
  <si>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</si>
  <si>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</si>
  <si>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</si>
  <si>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</si>
  <si>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</si>
  <si>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</si>
  <si>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</si>
  <si>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</si>
  <si>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</si>
  <si>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</si>
  <si>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</si>
  <si>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</si>
  <si>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</si>
  <si>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</si>
  <si>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</si>
  <si>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</si>
  <si>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</si>
  <si>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</si>
  <si>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</si>
  <si>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</si>
  <si>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</si>
  <si>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</si>
  <si>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</si>
  <si>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</si>
  <si>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</si>
  <si>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</si>
  <si>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</si>
  <si>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</si>
  <si>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</si>
  <si>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</si>
  <si>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</si>
  <si>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</si>
  <si>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</si>
  <si>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</si>
  <si>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</si>
  <si>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</si>
  <si>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</si>
  <si>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</si>
  <si>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</si>
  <si>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</si>
  <si>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</si>
  <si>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</si>
  <si>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</si>
  <si>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</si>
  <si>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</si>
  <si>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</si>
  <si>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</si>
  <si>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</si>
  <si>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</si>
  <si>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</si>
  <si>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</si>
  <si>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</si>
  <si>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</si>
  <si>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</si>
  <si>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</si>
  <si>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</si>
  <si>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</si>
  <si>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</si>
  <si>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</si>
  <si>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</si>
  <si>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</si>
  <si>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</si>
  <si>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</si>
  <si>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</si>
  <si>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</si>
  <si>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</si>
  <si>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</si>
  <si>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</si>
  <si>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</si>
  <si>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</si>
  <si>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</si>
  <si>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</si>
  <si>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</si>
  <si>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</si>
  <si>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</si>
  <si>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</si>
  <si>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</si>
  <si>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</si>
  <si>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</si>
  <si>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</si>
  <si>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</si>
  <si>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</si>
  <si>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</si>
  <si>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</si>
  <si>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</si>
  <si>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</si>
  <si>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</si>
  <si>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</si>
  <si>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</si>
  <si>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</si>
  <si>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</si>
  <si>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</si>
  <si>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</si>
  <si>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</si>
  <si>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</si>
  <si>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</si>
  <si>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</si>
  <si>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</si>
  <si>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</si>
  <si>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</si>
  <si>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</si>
  <si>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</si>
  <si>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</si>
  <si>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</si>
  <si>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</si>
  <si>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</si>
  <si>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</si>
  <si>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</si>
  <si>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</si>
  <si>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</si>
  <si>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</si>
  <si>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</si>
  <si>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</si>
  <si>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</si>
  <si>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</si>
  <si>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</si>
  <si>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</si>
  <si>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</si>
  <si>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</si>
  <si>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</si>
  <si>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</si>
  <si>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</si>
  <si>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</si>
  <si>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</si>
  <si>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</si>
  <si>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</si>
  <si>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</si>
  <si>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</si>
  <si>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</si>
  <si>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</si>
  <si>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</si>
  <si>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</si>
  <si>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</si>
  <si>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</si>
  <si>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</si>
  <si>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</si>
  <si>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</si>
  <si>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</si>
  <si>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</si>
  <si>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</si>
  <si>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</si>
  <si>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</si>
  <si>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</si>
  <si>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</si>
  <si>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</si>
  <si>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</si>
  <si>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</si>
  <si>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</si>
  <si>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</si>
  <si>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</si>
  <si>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</si>
  <si>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</si>
  <si>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</si>
  <si>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</si>
  <si>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</si>
  <si>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</si>
  <si>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</si>
  <si>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</si>
  <si>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</si>
  <si>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</si>
  <si>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</si>
  <si>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</si>
  <si>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</si>
  <si>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</si>
  <si>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</si>
  <si>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</si>
  <si>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</si>
  <si>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</si>
  <si>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</si>
  <si>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</si>
  <si>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</si>
  <si>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</si>
  <si>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</si>
  <si>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</si>
  <si>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</si>
  <si>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</si>
  <si>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</si>
  <si>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</si>
  <si>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</si>
  <si>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</si>
  <si>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</si>
  <si>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</si>
  <si>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</si>
  <si>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</si>
  <si>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</si>
  <si>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</si>
  <si>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</si>
  <si>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</si>
  <si>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</si>
  <si>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</si>
  <si>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</si>
  <si>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</si>
  <si>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</si>
  <si>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</si>
  <si>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</si>
  <si>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</si>
  <si>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</si>
  <si>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</si>
  <si>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</si>
  <si>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</si>
  <si>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</si>
  <si>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</si>
  <si>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</si>
  <si>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</si>
  <si>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</si>
  <si>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</si>
  <si>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</si>
  <si>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</si>
  <si>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</si>
  <si>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</si>
  <si>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</si>
  <si>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</si>
  <si>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</si>
  <si>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</si>
  <si>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</si>
  <si>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</si>
  <si>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</si>
  <si>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</si>
  <si>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</si>
  <si>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</si>
  <si>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</si>
  <si>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</si>
  <si>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</si>
  <si>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</si>
  <si>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</si>
  <si>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</si>
  <si>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</si>
  <si>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</si>
  <si>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</si>
  <si>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</si>
  <si>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</si>
  <si>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</si>
  <si>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</si>
  <si>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</si>
  <si>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</si>
  <si>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</si>
  <si>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</si>
  <si>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</si>
  <si>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</si>
  <si>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</si>
  <si>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</si>
  <si>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</si>
  <si>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</si>
  <si>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</si>
  <si>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</si>
  <si>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</si>
  <si>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</si>
  <si>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</si>
  <si>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</si>
  <si>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</si>
  <si>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</si>
  <si>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</si>
  <si>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</si>
  <si>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</si>
  <si>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</si>
  <si>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</si>
  <si>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</si>
  <si>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</si>
  <si>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</si>
  <si>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</si>
  <si>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</si>
  <si>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</si>
  <si>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</si>
  <si>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</si>
  <si>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</si>
  <si>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</si>
  <si>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</si>
  <si>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</si>
  <si>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</si>
  <si>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</si>
  <si>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</si>
  <si>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</si>
  <si>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</si>
  <si>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</si>
  <si>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</si>
  <si>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</si>
  <si>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</si>
  <si>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</si>
  <si>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</si>
  <si>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</si>
  <si>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</si>
  <si>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</si>
  <si>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</si>
  <si>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</si>
  <si>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</si>
  <si>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</si>
  <si>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</si>
  <si>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</si>
  <si>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</si>
  <si>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</si>
  <si>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</si>
  <si>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</si>
  <si>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</si>
  <si>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</si>
  <si>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</si>
  <si>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</si>
  <si>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</si>
  <si>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</si>
  <si>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</si>
  <si>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</si>
  <si>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</si>
  <si>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</si>
  <si>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</si>
  <si>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</si>
  <si>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</si>
  <si>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</si>
  <si>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</si>
  <si>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</si>
  <si>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</si>
  <si>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</si>
  <si>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</si>
  <si>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</si>
  <si>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</si>
  <si>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</si>
  <si>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</si>
  <si>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</si>
  <si>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</si>
  <si>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</si>
  <si>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</si>
  <si>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</si>
  <si>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</si>
  <si>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</si>
  <si>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</si>
  <si>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</si>
  <si>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</si>
  <si>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</si>
  <si>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</si>
  <si>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</si>
  <si>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</si>
  <si>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</si>
  <si>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</si>
  <si>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</si>
  <si>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</si>
  <si>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</si>
  <si>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</si>
  <si>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</si>
  <si>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</si>
  <si>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</si>
  <si>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</si>
  <si>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</si>
  <si>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</si>
  <si>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</si>
  <si>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</si>
  <si>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</si>
  <si>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</si>
  <si>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</si>
  <si>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</si>
  <si>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</si>
  <si>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</si>
  <si>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</si>
  <si>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</si>
  <si>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</si>
  <si>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</si>
  <si>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</si>
  <si>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</si>
  <si>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</si>
  <si>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</si>
  <si>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</si>
  <si>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</si>
  <si>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</si>
  <si>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</si>
  <si>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</si>
  <si>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</si>
  <si>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</si>
  <si>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</si>
  <si>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</si>
  <si>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</si>
  <si>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</si>
  <si>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</si>
  <si>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</si>
  <si>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</si>
  <si>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</si>
  <si>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</si>
  <si>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</si>
  <si>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</si>
  <si>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</si>
  <si>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</si>
  <si>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</si>
  <si>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</si>
  <si>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</si>
  <si>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</si>
  <si>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</si>
  <si>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</si>
  <si>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</si>
  <si>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</si>
  <si>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</si>
  <si>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</si>
  <si>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</si>
  <si>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</si>
  <si>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</si>
  <si>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</si>
  <si>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</si>
  <si>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</si>
  <si>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</si>
  <si>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</si>
  <si>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</si>
  <si>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</si>
  <si>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</si>
  <si>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</si>
  <si>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</si>
  <si>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</si>
  <si>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</si>
  <si>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</si>
  <si>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</si>
  <si>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</si>
  <si>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</si>
  <si>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</si>
  <si>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</si>
  <si>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</si>
  <si>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</si>
  <si>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</si>
  <si>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</si>
  <si>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</si>
  <si>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</si>
  <si>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</si>
  <si>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</si>
  <si>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</si>
  <si>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</si>
  <si>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</si>
  <si>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</si>
  <si>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</si>
  <si>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</si>
  <si>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</si>
  <si>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</si>
  <si>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</si>
  <si>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</si>
  <si>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</si>
  <si>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</si>
  <si>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</si>
  <si>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</si>
  <si>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</si>
  <si>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</si>
  <si>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</si>
  <si>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</si>
  <si>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</si>
  <si>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</si>
  <si>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</si>
  <si>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</si>
  <si>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</si>
  <si>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</si>
  <si>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</si>
  <si>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</si>
  <si>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</si>
  <si>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</si>
  <si>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</si>
  <si>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</si>
  <si>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</si>
  <si>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</si>
  <si>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</si>
  <si>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</si>
  <si>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</si>
  <si>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</si>
  <si>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</si>
  <si>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</si>
  <si>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</si>
  <si>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</si>
  <si>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</si>
  <si>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</si>
  <si>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</si>
  <si>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</si>
  <si>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</si>
  <si>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</si>
  <si>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</si>
  <si>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</si>
  <si>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</si>
  <si>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</si>
  <si>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</si>
  <si>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</si>
  <si>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</si>
  <si>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</si>
  <si>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</si>
  <si>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</si>
  <si>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</si>
  <si>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</si>
  <si>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</si>
  <si>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</si>
  <si>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</si>
  <si>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</si>
  <si>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</si>
  <si>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</si>
  <si>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</si>
  <si>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</si>
  <si>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</si>
  <si>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</si>
  <si>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</si>
  <si>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</si>
  <si>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</si>
  <si>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</si>
  <si>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</si>
  <si>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</si>
  <si>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</si>
  <si>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</si>
  <si>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</si>
  <si>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</si>
  <si>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</si>
  <si>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</si>
  <si>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</si>
  <si>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</si>
  <si>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</si>
  <si>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</si>
  <si>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</si>
  <si>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</si>
  <si>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</si>
  <si>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</si>
  <si>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</si>
  <si>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</si>
  <si>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</si>
  <si>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</si>
  <si>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</si>
  <si>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</si>
  <si>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</si>
  <si>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</si>
  <si>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</si>
  <si>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</si>
  <si>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</si>
  <si>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</si>
  <si>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</si>
  <si>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</si>
  <si>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</si>
  <si>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</si>
  <si>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</si>
  <si>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</si>
  <si>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</si>
  <si>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</si>
  <si>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</si>
  <si>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</si>
  <si>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</si>
  <si>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</si>
  <si>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</si>
  <si>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</si>
  <si>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</si>
  <si>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</si>
  <si>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</si>
  <si>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</si>
  <si>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</si>
  <si>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</si>
  <si>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</si>
  <si>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</si>
  <si>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</si>
  <si>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</si>
  <si>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</si>
  <si>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</si>
  <si>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</si>
  <si>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</si>
  <si>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</si>
  <si>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</si>
  <si>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</si>
  <si>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</si>
  <si>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</si>
  <si>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</si>
  <si>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</si>
  <si>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</si>
  <si>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</si>
  <si>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</si>
  <si>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</si>
  <si>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</si>
  <si>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</si>
  <si>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</si>
  <si>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</si>
  <si>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</si>
  <si>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</si>
  <si>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</si>
  <si>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</si>
  <si>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</si>
  <si>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</si>
  <si>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</si>
  <si>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</si>
  <si>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</si>
  <si>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</si>
  <si>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</si>
  <si>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</si>
  <si>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</si>
  <si>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</si>
  <si>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</si>
  <si>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</si>
  <si>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</si>
  <si>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</si>
  <si>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</si>
  <si>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</si>
  <si>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</si>
  <si>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</si>
  <si>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</si>
  <si>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</si>
  <si>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</si>
  <si>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</si>
  <si>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</si>
  <si>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</si>
  <si>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</si>
  <si>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</si>
  <si>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</si>
  <si>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</si>
  <si>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</si>
  <si>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</si>
  <si>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</si>
  <si>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</si>
  <si>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</si>
  <si>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</si>
  <si>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</si>
  <si>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</si>
  <si>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</si>
  <si>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</si>
  <si>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</si>
  <si>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</si>
  <si>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</si>
  <si>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</si>
  <si>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</si>
  <si>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</si>
  <si>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</si>
  <si>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</si>
  <si>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</si>
  <si>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</si>
  <si>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</si>
  <si>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</si>
  <si>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</si>
  <si>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</si>
  <si>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</si>
  <si>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</si>
  <si>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</si>
  <si>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</si>
  <si>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</si>
  <si>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</si>
  <si>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</si>
  <si>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</si>
  <si>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</si>
  <si>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</si>
  <si>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</si>
  <si>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</si>
  <si>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</si>
  <si>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</si>
  <si>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</si>
  <si>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</si>
  <si>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</si>
  <si>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</si>
  <si>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</si>
  <si>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</si>
  <si>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</si>
  <si>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</si>
  <si>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</si>
  <si>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</si>
  <si>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</si>
  <si>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</si>
  <si>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</si>
  <si>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</si>
  <si>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</si>
  <si>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</si>
  <si>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</si>
  <si>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</si>
  <si>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</si>
  <si>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</si>
  <si>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</si>
  <si>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</si>
  <si>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</si>
  <si>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</si>
  <si>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</si>
  <si>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</si>
  <si>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</si>
  <si>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</si>
  <si>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</si>
  <si>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</si>
  <si>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</si>
  <si>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</si>
  <si>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</si>
  <si>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</si>
  <si>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</si>
  <si>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</si>
  <si>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</si>
  <si>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</si>
  <si>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</si>
  <si>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</si>
  <si>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</si>
  <si>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</si>
  <si>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</si>
  <si>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</si>
  <si>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</si>
  <si>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</si>
  <si>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</si>
  <si>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</si>
  <si>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</si>
  <si>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</si>
  <si>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</si>
  <si>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</si>
  <si>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</si>
  <si>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</si>
  <si>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</si>
  <si>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</si>
  <si>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</si>
  <si>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</si>
  <si>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</si>
  <si>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</si>
  <si>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</si>
  <si>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</si>
  <si>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</si>
  <si>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</si>
  <si>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</si>
  <si>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</si>
  <si>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</si>
  <si>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</si>
  <si>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</si>
  <si>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</si>
  <si>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</si>
  <si>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</si>
  <si>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</si>
  <si>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</si>
  <si>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</si>
  <si>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</si>
  <si>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</si>
  <si>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</si>
  <si>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</si>
  <si>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</si>
  <si>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</si>
  <si>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</si>
  <si>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</si>
  <si>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</si>
  <si>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</si>
  <si>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</si>
  <si>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</si>
  <si>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</si>
  <si>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</si>
  <si>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</si>
  <si>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</si>
  <si>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</si>
  <si>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</si>
  <si>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</si>
  <si>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</si>
  <si>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</si>
  <si>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</si>
  <si>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</si>
  <si>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</si>
  <si>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</si>
  <si>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</si>
  <si>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</si>
  <si>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</si>
  <si>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</si>
  <si>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</si>
  <si>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</si>
  <si>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</si>
  <si>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</si>
  <si>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</si>
  <si>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</si>
  <si>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</si>
  <si>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</si>
  <si>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</si>
  <si>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</si>
  <si>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</si>
  <si>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</si>
  <si>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</si>
  <si>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</si>
  <si>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</si>
  <si>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</si>
  <si>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</si>
  <si>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</si>
  <si>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</si>
  <si>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</si>
  <si>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</si>
  <si>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</si>
  <si>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</si>
  <si>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</si>
  <si>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</si>
  <si>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</si>
  <si>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</si>
  <si>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</si>
  <si>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</si>
  <si>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</si>
  <si>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</si>
  <si>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</si>
  <si>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</si>
  <si>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</si>
  <si>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</si>
  <si>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</si>
  <si>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</si>
  <si>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</si>
  <si>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</si>
  <si>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</si>
  <si>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</si>
  <si>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</si>
  <si>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</si>
  <si>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</si>
  <si>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</si>
  <si>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</si>
  <si>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</si>
  <si>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</si>
  <si>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</si>
  <si>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</si>
  <si>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</si>
  <si>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</si>
  <si>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</si>
  <si>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</si>
  <si>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</si>
  <si>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</si>
  <si>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</si>
  <si>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</si>
  <si>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</si>
  <si>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</si>
  <si>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</si>
  <si>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</si>
  <si>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</si>
  <si>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</si>
  <si>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</si>
  <si>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</si>
  <si>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</si>
  <si>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</si>
  <si>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</si>
  <si>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</si>
  <si>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</si>
  <si>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</si>
  <si>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</si>
  <si>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</si>
  <si>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</si>
  <si>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</si>
  <si>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</si>
  <si>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</si>
  <si>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</si>
  <si>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</si>
  <si>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</si>
  <si>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</si>
  <si>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</si>
  <si>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</si>
  <si>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</si>
  <si>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</si>
  <si>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</si>
  <si>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</si>
  <si>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</si>
  <si>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</si>
  <si>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</si>
  <si>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</si>
  <si>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</si>
  <si>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</si>
  <si>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</si>
  <si>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</si>
  <si>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</si>
  <si>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</si>
  <si>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</si>
  <si>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</si>
  <si>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</si>
  <si>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</si>
  <si>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</si>
  <si>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</si>
  <si>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</si>
  <si>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</si>
  <si>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</si>
  <si>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</si>
  <si>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</si>
  <si>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</si>
  <si>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</si>
  <si>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</si>
  <si>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</si>
  <si>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</si>
  <si>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</si>
  <si>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</si>
  <si>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</si>
  <si>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</si>
  <si>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</si>
  <si>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</si>
  <si>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</si>
  <si>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</si>
  <si>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</si>
  <si>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</si>
  <si>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</si>
  <si>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</si>
  <si>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</si>
  <si>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</si>
  <si>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</si>
  <si>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</si>
  <si>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</si>
  <si>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</si>
  <si>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</si>
  <si>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</si>
  <si>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</si>
  <si>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</si>
  <si>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</si>
  <si>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</si>
  <si>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</si>
  <si>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</si>
  <si>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</si>
  <si>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</si>
  <si>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</si>
  <si>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</si>
  <si>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</si>
  <si>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</si>
  <si>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</si>
  <si>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</si>
  <si>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</si>
  <si>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</si>
  <si>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</si>
  <si>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</si>
  <si>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</si>
  <si>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</si>
  <si>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</si>
  <si>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</si>
  <si>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</si>
  <si>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</si>
  <si>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</si>
  <si>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</si>
  <si>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</si>
  <si>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</si>
  <si>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</si>
  <si>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</si>
  <si>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</si>
  <si>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</si>
  <si>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</si>
  <si>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</si>
  <si>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</si>
  <si>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</si>
  <si>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</si>
  <si>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</si>
  <si>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</si>
  <si>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</si>
  <si>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</si>
  <si>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</si>
  <si>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</si>
  <si>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</si>
  <si>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</si>
  <si>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</si>
  <si>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</si>
  <si>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</si>
  <si>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</si>
  <si>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</si>
  <si>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</si>
  <si>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</si>
  <si>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</si>
  <si>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</si>
  <si>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</si>
  <si>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</si>
  <si>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</si>
  <si>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</si>
  <si>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</si>
  <si>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</si>
  <si>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</si>
  <si>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</si>
  <si>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</si>
  <si>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</si>
  <si>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</si>
  <si>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</si>
  <si>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</si>
  <si>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</si>
  <si>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</si>
  <si>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</si>
  <si>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</si>
  <si>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</si>
  <si>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</si>
  <si>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</si>
  <si>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</si>
  <si>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</si>
  <si>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</si>
  <si>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</si>
  <si>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</si>
  <si>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</si>
  <si>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</si>
  <si>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</si>
  <si>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</si>
  <si>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</si>
  <si>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</si>
  <si>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Avg.Rating</t>
  </si>
  <si>
    <t>5*Calls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</si>
  <si>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</si>
  <si>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</si>
  <si>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</si>
  <si>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</si>
  <si>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</si>
  <si>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</si>
  <si>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</si>
  <si>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</si>
  <si>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</si>
  <si>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</si>
  <si>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</si>
  <si>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</si>
  <si>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</si>
  <si>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</si>
  <si>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</si>
  <si>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</si>
  <si>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</si>
  <si>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</si>
  <si>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</si>
  <si>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</si>
  <si>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</si>
  <si>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</si>
  <si>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Graphs</t>
  </si>
  <si>
    <t>Calls</t>
  </si>
  <si>
    <t>Amouont</t>
  </si>
  <si>
    <t>Rep</t>
  </si>
  <si>
    <t>Sel.Calls</t>
  </si>
  <si>
    <t>Sel.Amount</t>
  </si>
  <si>
    <t>Selected Reps</t>
  </si>
  <si>
    <t>Column Labels</t>
  </si>
  <si>
    <t>Total</t>
  </si>
  <si>
    <t>Rep Summary</t>
  </si>
  <si>
    <t>% of Calls</t>
  </si>
  <si>
    <t>Call Rank</t>
  </si>
  <si>
    <t>Amount Rank</t>
  </si>
  <si>
    <t>Amount</t>
  </si>
  <si>
    <t>Labels:</t>
  </si>
  <si>
    <t>Image:</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</si>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</sst>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09]#,##0"/>
  </numFmts>
  <fonts count="10"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sz val="11"/>
      <color theme="0" tint="-0.249977111117893"/>
      <name val="Aptos"/>
      <family val="2"/>
      <scheme val="minor"/>
    </font>
    <font>
      <b/>
      <sz val="10"/>
      <color theme="1"/>
      <name val="Aptos"/>
      <family val="2"/>
      <scheme val="minor"/>
    </font>
    <font>
      <sz val="10"/>
      <color theme="0" tint="-0.499984740745262"/>
      <name val="Aptos"/>
      <family val="2"/>
      <scheme val="minor"/>
    </font>
    <font>
      <sz val="24"/>
      <color theme="0" tint="-0.499984740745262"/>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5" fillId="5" borderId="0" xfId="0" applyFont="1" applyFill="1"/>
    <xf numFmtId="0" fontId="5" fillId="5" borderId="14" xfId="0" applyFont="1" applyFill="1" applyBorder="1"/>
    <xf numFmtId="0" fontId="5" fillId="5" borderId="13" xfId="0" applyFont="1" applyFill="1" applyBorder="1" applyAlignment="1">
      <alignment horizontal="center"/>
    </xf>
    <xf numFmtId="168" fontId="5" fillId="5" borderId="0" xfId="0" applyNumberFormat="1" applyFont="1" applyFill="1"/>
    <xf numFmtId="168" fontId="5" fillId="5" borderId="14" xfId="0" applyNumberFormat="1" applyFont="1" applyFill="1" applyBorder="1"/>
    <xf numFmtId="0" fontId="5" fillId="5" borderId="15" xfId="0" applyFont="1" applyFill="1" applyBorder="1" applyAlignment="1">
      <alignment horizontal="center"/>
    </xf>
    <xf numFmtId="168" fontId="5" fillId="5" borderId="16" xfId="0" applyNumberFormat="1" applyFont="1" applyFill="1" applyBorder="1"/>
    <xf numFmtId="168" fontId="5" fillId="5" borderId="17" xfId="0" applyNumberFormat="1" applyFont="1" applyFill="1" applyBorder="1"/>
    <xf numFmtId="0" fontId="6" fillId="3" borderId="0" xfId="0" applyFont="1" applyFill="1"/>
    <xf numFmtId="0" fontId="1" fillId="5" borderId="11" xfId="0" applyFont="1" applyFill="1" applyBorder="1" applyAlignment="1">
      <alignment horizontal="right"/>
    </xf>
    <xf numFmtId="0" fontId="1" fillId="5" borderId="12" xfId="0" applyFont="1" applyFill="1" applyBorder="1" applyAlignment="1">
      <alignment horizontal="right"/>
    </xf>
    <xf numFmtId="0" fontId="7" fillId="5" borderId="13" xfId="0" applyFont="1" applyFill="1" applyBorder="1"/>
    <xf numFmtId="9" fontId="0" fillId="0" borderId="0" xfId="1" applyFont="1"/>
    <xf numFmtId="0" fontId="8" fillId="3" borderId="0" xfId="0" applyFont="1" applyFill="1"/>
    <xf numFmtId="0" fontId="9" fillId="3" borderId="0" xfId="0" applyFont="1" applyFill="1"/>
    <xf numFmtId="0" fontId="9" fillId="0" borderId="0" xfId="0" applyFont="1"/>
    <xf numFmtId="0" fontId="0" fillId="3" borderId="0" xfId="0" applyFill="1" applyAlignment="1">
      <alignment horizontal="center"/>
    </xf>
  </cellXfs>
  <cellStyles count="2">
    <cellStyle name="Normal" xfId="0" builtinId="0"/>
    <cellStyle name="Percent" xfId="1" builtinId="5"/>
  </cellStyles>
  <dxfs count="29">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39994506668294322"/>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ill>
        <patternFill patternType="none">
          <fgColor indexed="64"/>
          <bgColor auto="1"/>
        </patternFill>
      </fill>
      <border>
        <left style="thin">
          <color auto="1"/>
        </left>
        <right style="thin">
          <color auto="1"/>
        </right>
        <top style="thin">
          <color auto="1"/>
        </top>
        <bottom style="thin">
          <color auto="1"/>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28"/>
    </tableStyle>
    <tableStyle name="Slicer Style 2" pivot="0" table="0" count="1" xr9:uid="{A0F05C53-87F3-4AA9-A967-CC208D05CBC0}"/>
    <tableStyle name="Slicer Style 3" pivot="0" table="0" count="3" xr9:uid="{3A47C0D6-5317-4E9F-939C-5237A96845A4}">
      <tableStyleElement type="wholeTable" dxfId="27"/>
    </tableStyle>
  </tableStyles>
  <extLst>
    <ext xmlns:x14="http://schemas.microsoft.com/office/spreadsheetml/2009/9/main" uri="{46F421CA-312F-682f-3DD2-61675219B42D}">
      <x14:dxfs count="3">
        <dxf>
          <font>
            <b/>
            <i val="0"/>
          </font>
          <fill>
            <patternFill>
              <fgColor theme="8" tint="-0.24994659260841701"/>
              <bgColor theme="8" tint="-0.24994659260841701"/>
            </patternFill>
          </fill>
        </dxf>
        <dxf>
          <fill>
            <patternFill>
              <bgColor theme="0" tint="-0.14996795556505021"/>
            </patternFill>
          </fill>
        </dxf>
        <dxf>
          <font>
            <b/>
            <i val="0"/>
          </font>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2"/>
          </x14:slicerStyleElements>
        </x14:slicerStyle>
        <x14:slicerStyle name="Slicer Style 3">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[portfolio-project.xlsx]Pivots!weekly trend</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Pivots!$H$16</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Pivots!$G$17:$G$24</c:f>
              <c:strCache>
                <c:ptCount val="7"/>
                <c:pt idx="0">
                  <c:v>Sunday</c:v>
                </c:pt>
                <c:pt idx="1">
                  <c:v>Monday</c:v>
                </c:pt>
                <c:pt idx="2">
                  <c:v>Tuesday</c:v>
                </c:pt>
                <c:pt idx="3">
                  <c:v>Wednesday</c:v>
                </c:pt>
                <c:pt idx="4">
                  <c:v>Thursday</c:v>
                </c:pt>
                <c:pt idx="5">
                  <c:v>Friday</c:v>
                </c:pt>
                <c:pt idx="6">
                  <c:v>Saturday</c:v>
                </c:pt>
              </c:strCache>
            </c:strRef>
          </c:cat>
          <c:val>
            <c:numRef>
              <c:f>Pivots!$H$17:$H$24</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5297-49DF-A3EA-A41B013C70BB}"/>
            </c:ext>
          </c:extLst>
        </c:ser>
        <c:dLbls>
          <c:dLblPos val="outEnd"/>
          <c:showLegendKey val="0"/>
          <c:showVal val="1"/>
          <c:showCatName val="0"/>
          <c:showSerName val="0"/>
          <c:showPercent val="0"/>
          <c:showBubbleSize val="0"/>
        </c:dLbls>
        <c:gapWidth val="25"/>
        <c:axId val="799320064"/>
        <c:axId val="799308544"/>
      </c:barChart>
      <c:catAx>
        <c:axId val="7993200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308544"/>
        <c:crosses val="autoZero"/>
        <c:auto val="1"/>
        <c:lblAlgn val="ctr"/>
        <c:lblOffset val="100"/>
        <c:noMultiLvlLbl val="0"/>
      </c:catAx>
      <c:valAx>
        <c:axId val="799308544"/>
        <c:scaling>
          <c:orientation val="minMax"/>
        </c:scaling>
        <c:delete val="1"/>
        <c:axPos val="b"/>
        <c:numFmt formatCode="#,##0" sourceLinked="1"/>
        <c:majorTickMark val="out"/>
        <c:minorTickMark val="none"/>
        <c:tickLblPos val="nextTo"/>
        <c:crossAx val="79932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[portfolio-project.xlsx]Pivots!monthly trend</c:name>
    <c:fmtId val="7"/>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a:solidFill>
                  <a:schemeClr val="accent5"/>
                </a:solidFill>
                <a:latin typeface="+mj-lt"/>
              </a:rPr>
              <a:t>Call</a:t>
            </a:r>
            <a:r>
              <a:rPr lang="en-IN" sz="1600" baseline="0">
                <a:solidFill>
                  <a:schemeClr val="accent5"/>
                </a:solidFill>
                <a:latin typeface="+mj-lt"/>
              </a:rPr>
              <a:t> Trend</a:t>
            </a:r>
            <a:endParaRPr lang="en-IN" sz="1600">
              <a:solidFill>
                <a:schemeClr val="accent5"/>
              </a:solidFill>
              <a:latin typeface="+mj-lt"/>
            </a:endParaRPr>
          </a:p>
        </c:rich>
      </c:tx>
      <c:layout>
        <c:manualLayout>
          <c:xMode val="edge"/>
          <c:yMode val="edge"/>
          <c:x val="3.2537067545304756E-2"/>
          <c:y val="2.747252747252747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85000">
                <a:schemeClr val="accent6">
                  <a:alpha val="93000"/>
                  <a:lumMod val="44000"/>
                  <a:lumOff val="56000"/>
                </a:schemeClr>
              </a:gs>
              <a:gs pos="0">
                <a:schemeClr val="accent1">
                  <a:lumMod val="5000"/>
                  <a:lumOff val="95000"/>
                </a:schemeClr>
              </a:gs>
              <a:gs pos="100000">
                <a:schemeClr val="accent1">
                  <a:lumMod val="45000"/>
                  <a:lumOff val="55000"/>
                </a:schemeClr>
              </a:gs>
              <a:gs pos="0">
                <a:schemeClr val="accent6">
                  <a:lumMod val="75000"/>
                </a:schemeClr>
              </a:gs>
              <a:gs pos="100000">
                <a:schemeClr val="accent6">
                  <a:lumMod val="60000"/>
                  <a:lumOff val="40000"/>
                </a:schemeClr>
              </a:gs>
            </a:gsLst>
            <a:lin ang="5400000" scaled="1"/>
          </a:gradFill>
          <a:ln w="25400">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accent6"/>
            </a:solidFill>
            <a:round/>
          </a:ln>
          <a:effectLst/>
        </c:spPr>
        <c:marker>
          <c:symbol val="circle"/>
          <c:size val="5"/>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Pivots!$C$16</c:f>
              <c:strCache>
                <c:ptCount val="1"/>
                <c:pt idx="0">
                  <c:v>Call Count2</c:v>
                </c:pt>
              </c:strCache>
            </c:strRef>
          </c:tx>
          <c:spPr>
            <a:gradFill>
              <a:gsLst>
                <a:gs pos="85000">
                  <a:schemeClr val="accent6">
                    <a:alpha val="93000"/>
                    <a:lumMod val="44000"/>
                    <a:lumOff val="56000"/>
                  </a:schemeClr>
                </a:gs>
                <a:gs pos="0">
                  <a:schemeClr val="accent1">
                    <a:lumMod val="5000"/>
                    <a:lumOff val="95000"/>
                  </a:schemeClr>
                </a:gs>
                <a:gs pos="100000">
                  <a:schemeClr val="accent1">
                    <a:lumMod val="45000"/>
                    <a:lumOff val="55000"/>
                  </a:schemeClr>
                </a:gs>
                <a:gs pos="0">
                  <a:schemeClr val="accent6">
                    <a:lumMod val="75000"/>
                  </a:schemeClr>
                </a:gs>
                <a:gs pos="100000">
                  <a:schemeClr val="accent6">
                    <a:lumMod val="60000"/>
                    <a:lumOff val="40000"/>
                  </a:schemeClr>
                </a:gs>
              </a:gsLst>
              <a:lin ang="5400000" scaled="1"/>
            </a:gradFill>
            <a:ln w="25400">
              <a:solidFill>
                <a:schemeClr val="accent6"/>
              </a:solid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EB59-4F44-B529-D9B2C4034891}"/>
            </c:ext>
          </c:extLst>
        </c:ser>
        <c:dLbls>
          <c:showLegendKey val="0"/>
          <c:showVal val="0"/>
          <c:showCatName val="0"/>
          <c:showSerName val="0"/>
          <c:showPercent val="0"/>
          <c:showBubbleSize val="0"/>
        </c:dLbls>
        <c:axId val="753770384"/>
        <c:axId val="660889312"/>
      </c:areaChart>
      <c:lineChart>
        <c:grouping val="standard"/>
        <c:varyColors val="0"/>
        <c:ser>
          <c:idx val="0"/>
          <c:order val="0"/>
          <c:tx>
            <c:strRef>
              <c:f>Pivots!$B$16</c:f>
              <c:strCache>
                <c:ptCount val="1"/>
                <c:pt idx="0">
                  <c:v>Call Count</c:v>
                </c:pt>
              </c:strCache>
            </c:strRef>
          </c:tx>
          <c:spPr>
            <a:ln w="25400" cap="rnd">
              <a:solidFill>
                <a:schemeClr val="accent6"/>
              </a:solidFill>
              <a:round/>
            </a:ln>
            <a:effectLst/>
          </c:spPr>
          <c:marker>
            <c:symbol val="circle"/>
            <c:size val="5"/>
            <c:spPr>
              <a:solidFill>
                <a:schemeClr val="bg1"/>
              </a:solidFill>
              <a:ln w="15875">
                <a:solidFill>
                  <a:schemeClr val="tx1"/>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EB59-4F44-B529-D9B2C4034891}"/>
            </c:ext>
          </c:extLst>
        </c:ser>
        <c:dLbls>
          <c:showLegendKey val="0"/>
          <c:showVal val="0"/>
          <c:showCatName val="0"/>
          <c:showSerName val="0"/>
          <c:showPercent val="0"/>
          <c:showBubbleSize val="0"/>
        </c:dLbls>
        <c:marker val="1"/>
        <c:smooth val="0"/>
        <c:axId val="753770384"/>
        <c:axId val="660889312"/>
      </c:lineChart>
      <c:catAx>
        <c:axId val="75377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889312"/>
        <c:crosses val="autoZero"/>
        <c:auto val="1"/>
        <c:lblAlgn val="ctr"/>
        <c:lblOffset val="100"/>
        <c:noMultiLvlLbl val="0"/>
      </c:catAx>
      <c:valAx>
        <c:axId val="660889312"/>
        <c:scaling>
          <c:orientation val="minMax"/>
        </c:scaling>
        <c:delete val="0"/>
        <c:axPos val="l"/>
        <c:majorGridlines>
          <c:spPr>
            <a:ln w="9525" cap="flat" cmpd="sng" algn="ctr">
              <a:solidFill>
                <a:schemeClr val="tx1">
                  <a:lumMod val="15000"/>
                  <a:lumOff val="85000"/>
                </a:schemeClr>
              </a:solidFill>
              <a:miter lim="800000"/>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770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sz="1600">
                <a:solidFill>
                  <a:schemeClr val="accent5"/>
                </a:solidFill>
                <a:latin typeface="+mj-lt"/>
              </a:rPr>
              <a:t>Calls</a:t>
            </a:r>
          </a:p>
        </c:rich>
      </c:tx>
      <c:layout>
        <c:manualLayout>
          <c:xMode val="edge"/>
          <c:yMode val="edge"/>
          <c:x val="0.11853208362359528"/>
          <c:y val="1.2106537530266344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715360311864502"/>
          <c:y val="9.5242543834563057E-2"/>
          <c:w val="0.84583645087350512"/>
          <c:h val="0.89700374531835203"/>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Pivots!$G$37:$G$41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B43-46DB-BADC-9EA1A4678C0A}"/>
            </c:ext>
          </c:extLst>
        </c:ser>
        <c:ser>
          <c:idx val="1"/>
          <c:order val="1"/>
          <c:tx>
            <c:strRef>
              <c:f>Pivots!$I$36</c:f>
              <c:strCache>
                <c:ptCount val="1"/>
                <c:pt idx="0">
                  <c:v>Sel.Calls</c:v>
                </c:pt>
              </c:strCache>
            </c:strRef>
          </c:tx>
          <c:spPr>
            <a:solidFill>
              <a:schemeClr val="accent2"/>
            </a:solidFill>
            <a:ln>
              <a:noFill/>
            </a:ln>
            <a:effectLst/>
          </c:spPr>
          <c:invertIfNegative val="0"/>
          <c:dPt>
            <c:idx val="1"/>
            <c:invertIfNegative val="0"/>
            <c:bubble3D val="0"/>
            <c:spPr>
              <a:gradFill flip="none" rotWithShape="1">
                <a:gsLst>
                  <a:gs pos="0">
                    <a:schemeClr val="accent5">
                      <a:lumMod val="67000"/>
                    </a:schemeClr>
                  </a:gs>
                  <a:gs pos="0">
                    <a:schemeClr val="accent5"/>
                  </a:gs>
                  <a:gs pos="99000">
                    <a:schemeClr val="accent5">
                      <a:lumMod val="60000"/>
                      <a:lumOff val="40000"/>
                    </a:schemeClr>
                  </a:gs>
                </a:gsLst>
                <a:lin ang="10800000" scaled="1"/>
                <a:tileRect/>
              </a:gradFill>
              <a:ln>
                <a:gradFill>
                  <a:gsLst>
                    <a:gs pos="0">
                      <a:schemeClr val="accent5">
                        <a:lumMod val="60000"/>
                        <a:lumOff val="40000"/>
                      </a:schemeClr>
                    </a:gs>
                    <a:gs pos="100000">
                      <a:schemeClr val="accent1">
                        <a:lumMod val="45000"/>
                        <a:lumOff val="55000"/>
                      </a:schemeClr>
                    </a:gs>
                    <a:gs pos="100000">
                      <a:schemeClr val="accent5"/>
                    </a:gs>
                    <a:gs pos="100000">
                      <a:schemeClr val="accent1">
                        <a:lumMod val="30000"/>
                        <a:lumOff val="70000"/>
                      </a:schemeClr>
                    </a:gs>
                  </a:gsLst>
                  <a:lin ang="5400000" scaled="1"/>
                </a:gradFill>
              </a:ln>
              <a:effectLst/>
            </c:spPr>
            <c:extLst>
              <c:ext xmlns:c16="http://schemas.microsoft.com/office/drawing/2014/chart" uri="{C3380CC4-5D6E-409C-BE32-E72D297353CC}">
                <c16:uniqueId val="{00000002-1B43-46DB-BADC-9EA1A4678C0A}"/>
              </c:ext>
            </c:extLst>
          </c:dPt>
          <c:val>
            <c:numRef>
              <c:f>Pivots!$I$37:$I$41</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1B43-46DB-BADC-9EA1A4678C0A}"/>
            </c:ext>
          </c:extLst>
        </c:ser>
        <c:dLbls>
          <c:showLegendKey val="0"/>
          <c:showVal val="0"/>
          <c:showCatName val="0"/>
          <c:showSerName val="0"/>
          <c:showPercent val="0"/>
          <c:showBubbleSize val="0"/>
        </c:dLbls>
        <c:gapWidth val="25"/>
        <c:overlap val="100"/>
        <c:axId val="895186095"/>
        <c:axId val="1740766287"/>
      </c:barChart>
      <c:catAx>
        <c:axId val="89518609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766287"/>
        <c:crosses val="autoZero"/>
        <c:auto val="1"/>
        <c:lblAlgn val="ctr"/>
        <c:lblOffset val="100"/>
        <c:noMultiLvlLbl val="0"/>
      </c:catAx>
      <c:valAx>
        <c:axId val="1740766287"/>
        <c:scaling>
          <c:orientation val="minMax"/>
          <c:min val="0"/>
        </c:scaling>
        <c:delete val="1"/>
        <c:axPos val="t"/>
        <c:numFmt formatCode="General" sourceLinked="1"/>
        <c:majorTickMark val="none"/>
        <c:minorTickMark val="none"/>
        <c:tickLblPos val="nextTo"/>
        <c:crossAx val="89518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6"/>
                </a:solidFill>
                <a:latin typeface="+mj-lt"/>
              </a:rPr>
              <a:t>Amount</a:t>
            </a:r>
          </a:p>
        </c:rich>
      </c:tx>
      <c:layout>
        <c:manualLayout>
          <c:xMode val="edge"/>
          <c:yMode val="edge"/>
          <c:x val="6.2136450233440443E-2"/>
          <c:y val="1.16414435389988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305295950155763E-2"/>
          <c:y val="9.7012029491656965E-2"/>
          <c:w val="0.87538940809968846"/>
          <c:h val="0.84090027163368242"/>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Pivots!$H$37:$H$41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4564-4517-B081-3676F16CA112}"/>
            </c:ext>
          </c:extLst>
        </c:ser>
        <c:ser>
          <c:idx val="1"/>
          <c:order val="1"/>
          <c:tx>
            <c:strRef>
              <c:f>Pivots!$J$36</c:f>
              <c:strCache>
                <c:ptCount val="1"/>
                <c:pt idx="0">
                  <c:v>Sel.Amount</c:v>
                </c:pt>
              </c:strCache>
            </c:strRef>
          </c:tx>
          <c:spPr>
            <a:gradFill flip="none" rotWithShape="1">
              <a:gsLst>
                <a:gs pos="100000">
                  <a:schemeClr val="accent6">
                    <a:lumMod val="67000"/>
                  </a:schemeClr>
                </a:gs>
                <a:gs pos="0">
                  <a:schemeClr val="accent6">
                    <a:lumMod val="60000"/>
                    <a:lumOff val="40000"/>
                  </a:schemeClr>
                </a:gs>
                <a:gs pos="100000">
                  <a:schemeClr val="accent6">
                    <a:lumMod val="75000"/>
                  </a:schemeClr>
                </a:gs>
              </a:gsLst>
              <a:lin ang="0" scaled="1"/>
              <a:tileRect/>
            </a:gradFill>
            <a:ln>
              <a:noFill/>
            </a:ln>
            <a:effectLst/>
          </c:spPr>
          <c:invertIfNegative val="0"/>
          <c:val>
            <c:numRef>
              <c:f>Pivots!$J$37:$J$41</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4564-4517-B081-3676F16CA112}"/>
            </c:ext>
          </c:extLst>
        </c:ser>
        <c:dLbls>
          <c:showLegendKey val="0"/>
          <c:showVal val="0"/>
          <c:showCatName val="0"/>
          <c:showSerName val="0"/>
          <c:showPercent val="0"/>
          <c:showBubbleSize val="0"/>
        </c:dLbls>
        <c:gapWidth val="25"/>
        <c:overlap val="100"/>
        <c:axId val="895186095"/>
        <c:axId val="1740766287"/>
      </c:barChart>
      <c:catAx>
        <c:axId val="895186095"/>
        <c:scaling>
          <c:orientation val="maxMin"/>
        </c:scaling>
        <c:delete val="1"/>
        <c:axPos val="l"/>
        <c:numFmt formatCode="General" sourceLinked="1"/>
        <c:majorTickMark val="out"/>
        <c:minorTickMark val="none"/>
        <c:tickLblPos val="nextTo"/>
        <c:crossAx val="1740766287"/>
        <c:crosses val="autoZero"/>
        <c:auto val="1"/>
        <c:lblAlgn val="ctr"/>
        <c:lblOffset val="100"/>
        <c:noMultiLvlLbl val="0"/>
      </c:catAx>
      <c:valAx>
        <c:axId val="1740766287"/>
        <c:scaling>
          <c:orientation val="minMax"/>
          <c:min val="0"/>
        </c:scaling>
        <c:delete val="1"/>
        <c:axPos val="t"/>
        <c:numFmt formatCode="\$#,###.0,&quot;k&quot;" sourceLinked="1"/>
        <c:majorTickMark val="out"/>
        <c:minorTickMark val="none"/>
        <c:tickLblPos val="nextTo"/>
        <c:crossAx val="89518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[portfolio-project.xlsx]Pivots!PivotTable1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5"/>
                </a:solidFill>
                <a:latin typeface="+mj-lt"/>
              </a:rPr>
              <a:t>Female</a:t>
            </a:r>
            <a:r>
              <a:rPr lang="en-IN"/>
              <a:t> </a:t>
            </a:r>
            <a:r>
              <a:rPr lang="en-IN" sz="1600" b="0">
                <a:latin typeface="+mj-lt"/>
              </a:rPr>
              <a:t>vs</a:t>
            </a:r>
            <a:r>
              <a:rPr lang="en-IN" baseline="0"/>
              <a:t> </a:t>
            </a:r>
            <a:r>
              <a:rPr lang="en-IN" sz="1600" baseline="0">
                <a:solidFill>
                  <a:schemeClr val="accent4"/>
                </a:solidFill>
                <a:latin typeface="+mj-lt"/>
              </a:rPr>
              <a:t>Male</a:t>
            </a:r>
            <a:r>
              <a:rPr lang="en-IN" baseline="0"/>
              <a:t> </a:t>
            </a:r>
            <a:r>
              <a:rPr lang="en-IN" sz="1600" baseline="0">
                <a:latin typeface="+mj-lt"/>
              </a:rPr>
              <a:t>Callers</a:t>
            </a:r>
            <a:endParaRPr lang="en-IN" sz="1600">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lumMod val="40000"/>
                <a:lumOff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accent4">
                <a:lumMod val="40000"/>
                <a:lumOff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8.7299708165849893E-2"/>
          <c:y val="0.18910880458124552"/>
          <c:w val="0.82269607033386549"/>
          <c:h val="0.64548954108009227"/>
        </c:manualLayout>
      </c:layout>
      <c:barChart>
        <c:barDir val="col"/>
        <c:grouping val="percentStacked"/>
        <c:varyColors val="0"/>
        <c:ser>
          <c:idx val="0"/>
          <c:order val="0"/>
          <c:tx>
            <c:strRef>
              <c:f>Pivots!$B$52:$B$53</c:f>
              <c:strCache>
                <c:ptCount val="1"/>
                <c:pt idx="0">
                  <c:v>Female</c:v>
                </c:pt>
              </c:strCache>
            </c:strRef>
          </c:tx>
          <c:spPr>
            <a:solidFill>
              <a:schemeClr val="accent5"/>
            </a:solidFill>
            <a:ln>
              <a:noFill/>
            </a:ln>
            <a:effectLst/>
          </c:spPr>
          <c:invertIfNegative val="0"/>
          <c:dLbls>
            <c:spPr>
              <a:solidFill>
                <a:schemeClr val="accent5">
                  <a:lumMod val="40000"/>
                  <a:lumOff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Pivots!$A$54:$A$57</c:f>
              <c:strCache>
                <c:ptCount val="3"/>
                <c:pt idx="0">
                  <c:v>Cincinnati</c:v>
                </c:pt>
                <c:pt idx="1">
                  <c:v>Cleveland</c:v>
                </c:pt>
                <c:pt idx="2">
                  <c:v>Columbus</c:v>
                </c:pt>
              </c:strCache>
            </c:strRef>
          </c:cat>
          <c:val>
            <c:numRef>
              <c:f>Pivots!$B$54:$B$57</c:f>
              <c:numCache>
                <c:formatCode>#,##0</c:formatCode>
                <c:ptCount val="3"/>
                <c:pt idx="0">
                  <c:v>144</c:v>
                </c:pt>
                <c:pt idx="1">
                  <c:v>326</c:v>
                </c:pt>
                <c:pt idx="2">
                  <c:v>129</c:v>
                </c:pt>
              </c:numCache>
            </c:numRef>
          </c:val>
          <c:extLst>
            <c:ext xmlns:c16="http://schemas.microsoft.com/office/drawing/2014/chart" uri="{C3380CC4-5D6E-409C-BE32-E72D297353CC}">
              <c16:uniqueId val="{00000000-636B-4B04-9DC6-DBF9522A3449}"/>
            </c:ext>
          </c:extLst>
        </c:ser>
        <c:ser>
          <c:idx val="1"/>
          <c:order val="1"/>
          <c:tx>
            <c:strRef>
              <c:f>Pivots!$C$52:$C$53</c:f>
              <c:strCache>
                <c:ptCount val="1"/>
                <c:pt idx="0">
                  <c:v>Male</c:v>
                </c:pt>
              </c:strCache>
            </c:strRef>
          </c:tx>
          <c:spPr>
            <a:solidFill>
              <a:schemeClr val="accent4"/>
            </a:solidFill>
            <a:ln>
              <a:noFill/>
            </a:ln>
            <a:effectLst/>
          </c:spPr>
          <c:invertIfNegative val="0"/>
          <c:dLbls>
            <c:spPr>
              <a:solidFill>
                <a:schemeClr val="accent4">
                  <a:lumMod val="40000"/>
                  <a:lumOff val="6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Pivots!$A$54:$A$57</c:f>
              <c:strCache>
                <c:ptCount val="3"/>
                <c:pt idx="0">
                  <c:v>Cincinnati</c:v>
                </c:pt>
                <c:pt idx="1">
                  <c:v>Cleveland</c:v>
                </c:pt>
                <c:pt idx="2">
                  <c:v>Columbus</c:v>
                </c:pt>
              </c:strCache>
            </c:strRef>
          </c:cat>
          <c:val>
            <c:numRef>
              <c:f>Pivots!$C$54:$C$57</c:f>
              <c:numCache>
                <c:formatCode>#,##0</c:formatCode>
                <c:ptCount val="3"/>
                <c:pt idx="0">
                  <c:v>132</c:v>
                </c:pt>
                <c:pt idx="1">
                  <c:v>63</c:v>
                </c:pt>
                <c:pt idx="2">
                  <c:v>206</c:v>
                </c:pt>
              </c:numCache>
            </c:numRef>
          </c:val>
          <c:extLst>
            <c:ext xmlns:c16="http://schemas.microsoft.com/office/drawing/2014/chart" uri="{C3380CC4-5D6E-409C-BE32-E72D297353CC}">
              <c16:uniqueId val="{00000001-636B-4B04-9DC6-DBF9522A3449}"/>
            </c:ext>
          </c:extLst>
        </c:ser>
        <c:dLbls>
          <c:dLblPos val="ctr"/>
          <c:showLegendKey val="0"/>
          <c:showVal val="1"/>
          <c:showCatName val="0"/>
          <c:showSerName val="0"/>
          <c:showPercent val="0"/>
          <c:showBubbleSize val="0"/>
        </c:dLbls>
        <c:gapWidth val="25"/>
        <c:overlap val="100"/>
        <c:axId val="809480447"/>
        <c:axId val="809483807"/>
      </c:barChart>
      <c:catAx>
        <c:axId val="8094804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483807"/>
        <c:crosses val="autoZero"/>
        <c:auto val="1"/>
        <c:lblAlgn val="ctr"/>
        <c:lblOffset val="100"/>
        <c:noMultiLvlLbl val="0"/>
      </c:catAx>
      <c:valAx>
        <c:axId val="809483807"/>
        <c:scaling>
          <c:orientation val="minMax"/>
        </c:scaling>
        <c:delete val="1"/>
        <c:axPos val="l"/>
        <c:numFmt formatCode="0%" sourceLinked="1"/>
        <c:majorTickMark val="none"/>
        <c:minorTickMark val="none"/>
        <c:tickLblPos val="nextTo"/>
        <c:crossAx val="80948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[portfolio-project.xlsx]Pivots!rep satisfaction</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bg2">
                    <a:lumMod val="75000"/>
                  </a:schemeClr>
                </a:solidFill>
                <a:latin typeface="+mj-lt"/>
              </a:rPr>
              <a:t>Rounded</a:t>
            </a:r>
            <a:r>
              <a:rPr lang="en-US" sz="1600" baseline="0">
                <a:solidFill>
                  <a:schemeClr val="bg2">
                    <a:lumMod val="75000"/>
                  </a:schemeClr>
                </a:solidFill>
                <a:latin typeface="+mj-lt"/>
              </a:rPr>
              <a:t> Rating</a:t>
            </a:r>
            <a:endParaRPr lang="en-US" sz="1600">
              <a:solidFill>
                <a:schemeClr val="bg2">
                  <a:lumMod val="75000"/>
                </a:schemeClr>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Pivots!$B$63</c:f>
              <c:strCache>
                <c:ptCount val="1"/>
                <c:pt idx="0">
                  <c:v>Total</c:v>
                </c:pt>
              </c:strCache>
            </c:strRef>
          </c:tx>
          <c:spPr>
            <a:solidFill>
              <a:schemeClr val="bg2">
                <a:lumMod val="75000"/>
              </a:schemeClr>
            </a:solidFill>
            <a:ln>
              <a:noFill/>
            </a:ln>
            <a:effectLst/>
          </c:spPr>
          <c:invertIfNegative val="0"/>
          <c:cat>
            <c:strRef>
              <c:f>Pivots!$A$64:$A$69</c:f>
              <c:strCache>
                <c:ptCount val="5"/>
                <c:pt idx="0">
                  <c:v>1</c:v>
                </c:pt>
                <c:pt idx="1">
                  <c:v>2</c:v>
                </c:pt>
                <c:pt idx="2">
                  <c:v>3</c:v>
                </c:pt>
                <c:pt idx="3">
                  <c:v>4</c:v>
                </c:pt>
                <c:pt idx="4">
                  <c:v>5</c:v>
                </c:pt>
              </c:strCache>
            </c:strRef>
          </c:cat>
          <c:val>
            <c:numRef>
              <c:f>Pivots!$B$64:$B$69</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C565-4A32-9FC3-98E418F110D0}"/>
            </c:ext>
          </c:extLst>
        </c:ser>
        <c:dLbls>
          <c:showLegendKey val="0"/>
          <c:showVal val="0"/>
          <c:showCatName val="0"/>
          <c:showSerName val="0"/>
          <c:showPercent val="0"/>
          <c:showBubbleSize val="0"/>
        </c:dLbls>
        <c:gapWidth val="10"/>
        <c:overlap val="-27"/>
        <c:axId val="906264207"/>
        <c:axId val="906278607"/>
      </c:barChart>
      <c:catAx>
        <c:axId val="90626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278607"/>
        <c:crosses val="autoZero"/>
        <c:auto val="1"/>
        <c:lblAlgn val="ctr"/>
        <c:lblOffset val="100"/>
        <c:noMultiLvlLbl val="0"/>
      </c:catAx>
      <c:valAx>
        <c:axId val="9062786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26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12</xdr:col>
      <xdr:colOff>396240</xdr:colOff>
      <xdr:row>18</xdr:row>
      <xdr:rowOff>137161</xdr:rowOff>
    </xdr:from>
    <xdr:to>
      <xdr:col>14</xdr:col>
      <xdr:colOff>190500</xdr:colOff>
      <xdr:row>28</xdr:row>
      <xdr:rowOff>0</xdr:rowOff>
    </xdr:to>
    <mc:AlternateContent xmlns:mc="http://schemas.openxmlformats.org/markup-compatibility/2006" xmlns:a14="http://schemas.microsoft.com/office/drawing/2010/main">
      <mc:Choice Requires="a14">
        <xdr:graphicFrame macro="">
          <xdr:nvGraphicFramePr>
            <xdr:cNvPr id="3" name="Representative">
              <a:extLst>
                <a:ext uri="{FF2B5EF4-FFF2-40B4-BE49-F238E27FC236}">
                  <a16:creationId xmlns:a16="http://schemas.microsoft.com/office/drawing/2014/main" id="{B00FCF84-8570-4F10-AEEF-2DEE87C317C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429500" y="3619501"/>
              <a:ext cx="1135380" cy="1691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472440</xdr:colOff>
      <xdr:row>17</xdr:row>
      <xdr:rowOff>0</xdr:rowOff>
    </xdr:from>
    <xdr:to>
      <xdr:col>12</xdr:col>
      <xdr:colOff>441960</xdr:colOff>
      <xdr:row>35</xdr:row>
      <xdr:rowOff>129540</xdr:rowOff>
    </xdr:to>
    <xdr:sp macro="" textlink="">
      <xdr:nvSpPr>
        <xdr:cNvPr id="12" name="TextBox 11">
          <a:extLst>
            <a:ext uri="{FF2B5EF4-FFF2-40B4-BE49-F238E27FC236}">
              <a16:creationId xmlns:a16="http://schemas.microsoft.com/office/drawing/2014/main" id="{ADACC4B3-A115-5C78-F3C5-9DEF2D92D467}"/>
            </a:ext>
          </a:extLst>
        </xdr:cNvPr>
        <xdr:cNvSpPr txBox="1"/>
      </xdr:nvSpPr>
      <xdr:spPr>
        <a:xfrm>
          <a:off x="2141220" y="3108960"/>
          <a:ext cx="5334000" cy="3421380"/>
        </a:xfrm>
        <a:prstGeom prst="rect">
          <a:avLst/>
        </a:prstGeom>
        <a:solidFill>
          <a:schemeClr val="bg1"/>
        </a:solidFill>
        <a:ln w="9525" cmpd="sng">
          <a:solidFill>
            <a:schemeClr val="bg1">
              <a:lumMod val="8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11</xdr:col>
      <xdr:colOff>266700</xdr:colOff>
      <xdr:row>3</xdr:row>
      <xdr:rowOff>106680</xdr:rowOff>
    </xdr:from>
    <xdr:to>
      <xdr:col>15</xdr:col>
      <xdr:colOff>304800</xdr:colOff>
      <xdr:row>15</xdr:row>
      <xdr:rowOff>99060</xdr:rowOff>
    </xdr:to>
    <xdr:graphicFrame macro="">
      <xdr:nvGraphicFramePr>
        <xdr:cNvPr id="6" name="Chart 5">
          <a:extLst>
            <a:ext uri="{FF2B5EF4-FFF2-40B4-BE49-F238E27FC236}">
              <a16:creationId xmlns:a16="http://schemas.microsoft.com/office/drawing/2014/main" id="{26060F65-F8BE-4F5B-8402-3EF648C5C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251460</xdr:colOff>
      <xdr:row>2</xdr:row>
      <xdr:rowOff>152400</xdr:rowOff>
    </xdr:from>
    <xdr:to>
      <xdr:col>4</xdr:col>
      <xdr:colOff>205740</xdr:colOff>
      <xdr:row>8</xdr:row>
      <xdr:rowOff>38100</xdr:rowOff>
    </xdr:to>
    <xdr:sp macro="" textlink="Pivots!A4">
      <xdr:nvSpPr>
        <xdr:cNvPr id="2" name="Rectangle 1">
          <a:extLst>
            <a:ext uri="{FF2B5EF4-FFF2-40B4-BE49-F238E27FC236}">
              <a16:creationId xmlns:a16="http://schemas.microsoft.com/office/drawing/2014/main" id="{EA01CAD3-1EB7-000C-C33E-C2B1FCE58BD1}"/>
            </a:ext>
          </a:extLst>
        </xdr:cNvPr>
        <xdr:cNvSpPr/>
      </xdr:nvSpPr>
      <xdr:spPr>
        <a:xfrm>
          <a:off x="579120" y="518160"/>
          <a:ext cx="1295400" cy="982980"/>
        </a:xfrm>
        <a:prstGeom prst="rect">
          <a:avLst/>
        </a:prstGeom>
        <a:solidFill>
          <a:schemeClr val="accent6"/>
        </a:solidFill>
        <a:ln>
          <a:noFill/>
        </a:ln>
        <a:effectLst>
          <a:outerShdw blurRad="342900" dist="254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890D6A3-6B2F-4930-8578-EE8E10E44DE1}" type="TxLink">
            <a:rPr lang="en-US" sz="2400" b="1" i="0" u="none" strike="noStrike" kern="1200">
              <a:solidFill>
                <a:schemeClr val="bg1"/>
              </a:solidFill>
              <a:latin typeface="Aptos"/>
            </a:rPr>
            <a:pPr algn="ctr"/>
            <a:t>1,000</a:t>
          </a:fld>
          <a:endParaRPr lang="en-IN" sz="2400" b="1" kern="1200">
            <a:solidFill>
              <a:schemeClr val="bg1"/>
            </a:solidFill>
          </a:endParaRPr>
        </a:p>
      </xdr:txBody>
    </xdr:sp>
    <xdr:clientData/>
  </xdr:twoCellAnchor>
  <xdr:oneCellAnchor>
    <xdr:from>
      <xdr:col>2</xdr:col>
      <xdr:colOff>556260</xdr:colOff>
      <xdr:row>3</xdr:row>
      <xdr:rowOff>0</xdr:rowOff>
    </xdr:from>
    <xdr:ext cx="701040" cy="296110"/>
    <xdr:sp macro="" textlink="">
      <xdr:nvSpPr>
        <xdr:cNvPr id="5" name="TextBox 4">
          <a:extLst>
            <a:ext uri="{FF2B5EF4-FFF2-40B4-BE49-F238E27FC236}">
              <a16:creationId xmlns:a16="http://schemas.microsoft.com/office/drawing/2014/main" id="{B79356B8-CD0B-38BB-D324-B961F6BA0FCE}"/>
            </a:ext>
          </a:extLst>
        </xdr:cNvPr>
        <xdr:cNvSpPr txBox="1"/>
      </xdr:nvSpPr>
      <xdr:spPr>
        <a:xfrm>
          <a:off x="883920" y="548640"/>
          <a:ext cx="701040" cy="296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kern="1200">
              <a:solidFill>
                <a:schemeClr val="bg1"/>
              </a:solidFill>
              <a:latin typeface="+mj-lt"/>
            </a:rPr>
            <a:t>Calls</a:t>
          </a:r>
        </a:p>
      </xdr:txBody>
    </xdr:sp>
    <xdr:clientData/>
  </xdr:oneCellAnchor>
  <xdr:twoCellAnchor editAs="oneCell">
    <xdr:from>
      <xdr:col>2</xdr:col>
      <xdr:colOff>361066</xdr:colOff>
      <xdr:row>3</xdr:row>
      <xdr:rowOff>57267</xdr:rowOff>
    </xdr:from>
    <xdr:to>
      <xdr:col>2</xdr:col>
      <xdr:colOff>589227</xdr:colOff>
      <xdr:row>4</xdr:row>
      <xdr:rowOff>97013</xdr:rowOff>
    </xdr:to>
    <xdr:pic>
      <xdr:nvPicPr>
        <xdr:cNvPr id="7" name="Graphic 6" descr="Receiver with solid fill">
          <a:extLst>
            <a:ext uri="{FF2B5EF4-FFF2-40B4-BE49-F238E27FC236}">
              <a16:creationId xmlns:a16="http://schemas.microsoft.com/office/drawing/2014/main" id="{F1A1E908-859F-483E-ADCA-0ABA58E9015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366970">
          <a:off x="688726" y="605907"/>
          <a:ext cx="228161" cy="222626"/>
        </a:xfrm>
        <a:prstGeom prst="rect">
          <a:avLst/>
        </a:prstGeom>
      </xdr:spPr>
    </xdr:pic>
    <xdr:clientData/>
  </xdr:twoCellAnchor>
  <xdr:twoCellAnchor>
    <xdr:from>
      <xdr:col>2</xdr:col>
      <xdr:colOff>525780</xdr:colOff>
      <xdr:row>6</xdr:row>
      <xdr:rowOff>83820</xdr:rowOff>
    </xdr:from>
    <xdr:to>
      <xdr:col>3</xdr:col>
      <xdr:colOff>647700</xdr:colOff>
      <xdr:row>7</xdr:row>
      <xdr:rowOff>137160</xdr:rowOff>
    </xdr:to>
    <xdr:sp macro="" textlink="Pivots!A10">
      <xdr:nvSpPr>
        <xdr:cNvPr id="10" name="TextBox 9">
          <a:extLst>
            <a:ext uri="{FF2B5EF4-FFF2-40B4-BE49-F238E27FC236}">
              <a16:creationId xmlns:a16="http://schemas.microsoft.com/office/drawing/2014/main" id="{1DDF6573-3337-ED5B-1543-9B1135C02A5F}"/>
            </a:ext>
          </a:extLst>
        </xdr:cNvPr>
        <xdr:cNvSpPr txBox="1"/>
      </xdr:nvSpPr>
      <xdr:spPr>
        <a:xfrm>
          <a:off x="853440" y="1181100"/>
          <a:ext cx="7924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757BF14-AAB4-465E-A1BA-BC32DDCBEC2A}" type="TxLink">
            <a:rPr lang="en-US" sz="1200" b="0" i="0" u="none" strike="noStrike" kern="1200">
              <a:ln>
                <a:noFill/>
              </a:ln>
              <a:solidFill>
                <a:schemeClr val="accent6">
                  <a:lumMod val="20000"/>
                  <a:lumOff val="80000"/>
                </a:schemeClr>
              </a:solidFill>
              <a:latin typeface="+mj-lt"/>
            </a:rPr>
            <a:pPr algn="ctr"/>
            <a:t>218</a:t>
          </a:fld>
          <a:endParaRPr lang="en-IN" sz="1200" kern="1200">
            <a:ln>
              <a:noFill/>
            </a:ln>
            <a:solidFill>
              <a:schemeClr val="accent6">
                <a:lumMod val="20000"/>
                <a:lumOff val="80000"/>
              </a:schemeClr>
            </a:solidFill>
            <a:latin typeface="+mj-lt"/>
          </a:endParaRPr>
        </a:p>
      </xdr:txBody>
    </xdr:sp>
    <xdr:clientData/>
  </xdr:twoCellAnchor>
  <xdr:twoCellAnchor>
    <xdr:from>
      <xdr:col>2</xdr:col>
      <xdr:colOff>236220</xdr:colOff>
      <xdr:row>9</xdr:row>
      <xdr:rowOff>137160</xdr:rowOff>
    </xdr:from>
    <xdr:to>
      <xdr:col>4</xdr:col>
      <xdr:colOff>190500</xdr:colOff>
      <xdr:row>15</xdr:row>
      <xdr:rowOff>22860</xdr:rowOff>
    </xdr:to>
    <xdr:sp macro="" textlink="Pivots!B4">
      <xdr:nvSpPr>
        <xdr:cNvPr id="15" name="Rectangle 14">
          <a:extLst>
            <a:ext uri="{FF2B5EF4-FFF2-40B4-BE49-F238E27FC236}">
              <a16:creationId xmlns:a16="http://schemas.microsoft.com/office/drawing/2014/main" id="{F8BA894B-0DB6-4AFA-B155-5425C4372494}"/>
            </a:ext>
          </a:extLst>
        </xdr:cNvPr>
        <xdr:cNvSpPr/>
      </xdr:nvSpPr>
      <xdr:spPr>
        <a:xfrm>
          <a:off x="563880" y="1783080"/>
          <a:ext cx="1295400" cy="982980"/>
        </a:xfrm>
        <a:prstGeom prst="rect">
          <a:avLst/>
        </a:prstGeom>
        <a:solidFill>
          <a:schemeClr val="accent6"/>
        </a:solidFill>
        <a:ln>
          <a:noFill/>
        </a:ln>
        <a:effectLst>
          <a:outerShdw blurRad="342900" dist="254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FD201B6-728C-45F0-A336-3847752DE13A}" type="TxLink">
            <a:rPr lang="en-US" sz="2400" b="1" i="0" u="none" strike="noStrike" kern="1200">
              <a:solidFill>
                <a:schemeClr val="bg1"/>
              </a:solidFill>
              <a:latin typeface="Aptos"/>
              <a:ea typeface="+mn-ea"/>
              <a:cs typeface="+mn-cs"/>
            </a:rPr>
            <a:pPr marL="0" indent="0" algn="ctr"/>
            <a:t>$96,623</a:t>
          </a:fld>
          <a:endParaRPr lang="en-IN" sz="2400" b="1" i="0" u="none" strike="noStrike" kern="1200">
            <a:solidFill>
              <a:schemeClr val="bg1"/>
            </a:solidFill>
            <a:latin typeface="Aptos"/>
            <a:ea typeface="+mn-ea"/>
            <a:cs typeface="+mn-cs"/>
          </a:endParaRPr>
        </a:p>
      </xdr:txBody>
    </xdr:sp>
    <xdr:clientData/>
  </xdr:twoCellAnchor>
  <xdr:oneCellAnchor>
    <xdr:from>
      <xdr:col>2</xdr:col>
      <xdr:colOff>510540</xdr:colOff>
      <xdr:row>10</xdr:row>
      <xdr:rowOff>0</xdr:rowOff>
    </xdr:from>
    <xdr:ext cx="784860" cy="296110"/>
    <xdr:sp macro="" textlink="">
      <xdr:nvSpPr>
        <xdr:cNvPr id="16" name="TextBox 15">
          <a:extLst>
            <a:ext uri="{FF2B5EF4-FFF2-40B4-BE49-F238E27FC236}">
              <a16:creationId xmlns:a16="http://schemas.microsoft.com/office/drawing/2014/main" id="{B32F0930-1A87-4189-90F2-1FB8A693A991}"/>
            </a:ext>
          </a:extLst>
        </xdr:cNvPr>
        <xdr:cNvSpPr txBox="1"/>
      </xdr:nvSpPr>
      <xdr:spPr>
        <a:xfrm>
          <a:off x="838200" y="1828800"/>
          <a:ext cx="784860" cy="296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kern="1200">
              <a:solidFill>
                <a:schemeClr val="bg1"/>
              </a:solidFill>
              <a:latin typeface="+mj-lt"/>
            </a:rPr>
            <a:t>Amount</a:t>
          </a:r>
        </a:p>
      </xdr:txBody>
    </xdr:sp>
    <xdr:clientData/>
  </xdr:oneCellAnchor>
  <xdr:twoCellAnchor>
    <xdr:from>
      <xdr:col>2</xdr:col>
      <xdr:colOff>510540</xdr:colOff>
      <xdr:row>13</xdr:row>
      <xdr:rowOff>68580</xdr:rowOff>
    </xdr:from>
    <xdr:to>
      <xdr:col>3</xdr:col>
      <xdr:colOff>632460</xdr:colOff>
      <xdr:row>14</xdr:row>
      <xdr:rowOff>121920</xdr:rowOff>
    </xdr:to>
    <xdr:sp macro="" textlink="Pivots!B10">
      <xdr:nvSpPr>
        <xdr:cNvPr id="18" name="TextBox 17">
          <a:extLst>
            <a:ext uri="{FF2B5EF4-FFF2-40B4-BE49-F238E27FC236}">
              <a16:creationId xmlns:a16="http://schemas.microsoft.com/office/drawing/2014/main" id="{F5EDE242-54E4-4354-BD51-D09108769ABE}"/>
            </a:ext>
          </a:extLst>
        </xdr:cNvPr>
        <xdr:cNvSpPr txBox="1"/>
      </xdr:nvSpPr>
      <xdr:spPr>
        <a:xfrm>
          <a:off x="838200" y="2446020"/>
          <a:ext cx="7924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69E2B55-46A3-4635-B2ED-9E693869913F}" type="TxLink">
            <a:rPr lang="en-US" sz="1200" b="0" i="0" u="none" strike="noStrike" kern="1200">
              <a:ln>
                <a:noFill/>
              </a:ln>
              <a:solidFill>
                <a:schemeClr val="accent6">
                  <a:lumMod val="20000"/>
                  <a:lumOff val="80000"/>
                </a:schemeClr>
              </a:solidFill>
              <a:latin typeface="+mj-lt"/>
              <a:ea typeface="+mn-ea"/>
              <a:cs typeface="+mn-cs"/>
            </a:rPr>
            <a:pPr marL="0" indent="0" algn="ctr"/>
            <a:t>$20,581</a:t>
          </a:fld>
          <a:endParaRPr lang="en-IN" sz="1200" b="0" i="0" u="none" strike="noStrike" kern="1200">
            <a:ln>
              <a:noFill/>
            </a:ln>
            <a:solidFill>
              <a:schemeClr val="accent6">
                <a:lumMod val="20000"/>
                <a:lumOff val="80000"/>
              </a:schemeClr>
            </a:solidFill>
            <a:latin typeface="+mj-lt"/>
            <a:ea typeface="+mn-ea"/>
            <a:cs typeface="+mn-cs"/>
          </a:endParaRPr>
        </a:p>
      </xdr:txBody>
    </xdr:sp>
    <xdr:clientData/>
  </xdr:twoCellAnchor>
  <xdr:twoCellAnchor>
    <xdr:from>
      <xdr:col>2</xdr:col>
      <xdr:colOff>259080</xdr:colOff>
      <xdr:row>16</xdr:row>
      <xdr:rowOff>83820</xdr:rowOff>
    </xdr:from>
    <xdr:to>
      <xdr:col>4</xdr:col>
      <xdr:colOff>213360</xdr:colOff>
      <xdr:row>21</xdr:row>
      <xdr:rowOff>152400</xdr:rowOff>
    </xdr:to>
    <xdr:sp macro="" textlink="Pivots!C4">
      <xdr:nvSpPr>
        <xdr:cNvPr id="19" name="Rectangle 18">
          <a:extLst>
            <a:ext uri="{FF2B5EF4-FFF2-40B4-BE49-F238E27FC236}">
              <a16:creationId xmlns:a16="http://schemas.microsoft.com/office/drawing/2014/main" id="{E474E3F7-3652-4FB4-A926-A0C8FD40FFA0}"/>
            </a:ext>
          </a:extLst>
        </xdr:cNvPr>
        <xdr:cNvSpPr/>
      </xdr:nvSpPr>
      <xdr:spPr>
        <a:xfrm>
          <a:off x="586740" y="3009900"/>
          <a:ext cx="1295400" cy="982980"/>
        </a:xfrm>
        <a:prstGeom prst="rect">
          <a:avLst/>
        </a:prstGeom>
        <a:solidFill>
          <a:schemeClr val="accent6"/>
        </a:solidFill>
        <a:ln>
          <a:noFill/>
        </a:ln>
        <a:effectLst>
          <a:outerShdw blurRad="342900" dist="254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A98DF8E-407B-4CCF-8301-BC9400F538D9}" type="TxLink">
            <a:rPr lang="en-US" sz="2400" b="1" i="0" u="none" strike="noStrike" kern="1200">
              <a:solidFill>
                <a:schemeClr val="bg1"/>
              </a:solidFill>
              <a:latin typeface="Aptos"/>
              <a:ea typeface="+mn-ea"/>
              <a:cs typeface="+mn-cs"/>
            </a:rPr>
            <a:pPr marL="0" indent="0" algn="ctr"/>
            <a:t>89,850</a:t>
          </a:fld>
          <a:endParaRPr lang="en-US" sz="2400" b="1" i="0" u="none" strike="noStrike" kern="1200">
            <a:solidFill>
              <a:schemeClr val="bg1"/>
            </a:solidFill>
            <a:latin typeface="Aptos"/>
            <a:ea typeface="+mn-ea"/>
            <a:cs typeface="+mn-cs"/>
          </a:endParaRPr>
        </a:p>
      </xdr:txBody>
    </xdr:sp>
    <xdr:clientData/>
  </xdr:twoCellAnchor>
  <xdr:oneCellAnchor>
    <xdr:from>
      <xdr:col>2</xdr:col>
      <xdr:colOff>495300</xdr:colOff>
      <xdr:row>16</xdr:row>
      <xdr:rowOff>114300</xdr:rowOff>
    </xdr:from>
    <xdr:ext cx="883920" cy="304800"/>
    <xdr:sp macro="" textlink="">
      <xdr:nvSpPr>
        <xdr:cNvPr id="20" name="TextBox 19">
          <a:extLst>
            <a:ext uri="{FF2B5EF4-FFF2-40B4-BE49-F238E27FC236}">
              <a16:creationId xmlns:a16="http://schemas.microsoft.com/office/drawing/2014/main" id="{249EE4B2-6AE5-44E3-9C17-A5FD51EF8AFA}"/>
            </a:ext>
          </a:extLst>
        </xdr:cNvPr>
        <xdr:cNvSpPr txBox="1"/>
      </xdr:nvSpPr>
      <xdr:spPr>
        <a:xfrm>
          <a:off x="822960" y="3040380"/>
          <a:ext cx="88392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kern="1200">
              <a:solidFill>
                <a:schemeClr val="bg1"/>
              </a:solidFill>
              <a:latin typeface="+mj-lt"/>
            </a:rPr>
            <a:t>Duration</a:t>
          </a:r>
        </a:p>
      </xdr:txBody>
    </xdr:sp>
    <xdr:clientData/>
  </xdr:oneCellAnchor>
  <xdr:twoCellAnchor>
    <xdr:from>
      <xdr:col>2</xdr:col>
      <xdr:colOff>533400</xdr:colOff>
      <xdr:row>20</xdr:row>
      <xdr:rowOff>15240</xdr:rowOff>
    </xdr:from>
    <xdr:to>
      <xdr:col>3</xdr:col>
      <xdr:colOff>655320</xdr:colOff>
      <xdr:row>21</xdr:row>
      <xdr:rowOff>68580</xdr:rowOff>
    </xdr:to>
    <xdr:sp macro="" textlink="Pivots!C10">
      <xdr:nvSpPr>
        <xdr:cNvPr id="22" name="TextBox 21">
          <a:extLst>
            <a:ext uri="{FF2B5EF4-FFF2-40B4-BE49-F238E27FC236}">
              <a16:creationId xmlns:a16="http://schemas.microsoft.com/office/drawing/2014/main" id="{7CA668FC-3650-44C0-A792-59FB5D18C518}"/>
            </a:ext>
          </a:extLst>
        </xdr:cNvPr>
        <xdr:cNvSpPr txBox="1"/>
      </xdr:nvSpPr>
      <xdr:spPr>
        <a:xfrm>
          <a:off x="861060" y="3672840"/>
          <a:ext cx="7924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BE60F04-341E-4FF1-BF8D-7F420110CA79}" type="TxLink">
            <a:rPr lang="en-US" sz="1200" b="0" i="0" u="none" strike="noStrike" kern="1200">
              <a:ln>
                <a:noFill/>
              </a:ln>
              <a:solidFill>
                <a:schemeClr val="accent6">
                  <a:lumMod val="20000"/>
                  <a:lumOff val="80000"/>
                </a:schemeClr>
              </a:solidFill>
              <a:latin typeface="+mj-lt"/>
              <a:ea typeface="+mn-ea"/>
              <a:cs typeface="+mn-cs"/>
            </a:rPr>
            <a:pPr marL="0" indent="0" algn="ctr"/>
            <a:t>19,300</a:t>
          </a:fld>
          <a:endParaRPr lang="en-IN" sz="1200" b="0" i="0" u="none" strike="noStrike" kern="1200">
            <a:ln>
              <a:noFill/>
            </a:ln>
            <a:solidFill>
              <a:schemeClr val="accent6">
                <a:lumMod val="20000"/>
                <a:lumOff val="80000"/>
              </a:schemeClr>
            </a:solidFill>
            <a:latin typeface="+mj-lt"/>
            <a:ea typeface="+mn-ea"/>
            <a:cs typeface="+mn-cs"/>
          </a:endParaRPr>
        </a:p>
      </xdr:txBody>
    </xdr:sp>
    <xdr:clientData/>
  </xdr:twoCellAnchor>
  <xdr:twoCellAnchor>
    <xdr:from>
      <xdr:col>2</xdr:col>
      <xdr:colOff>251460</xdr:colOff>
      <xdr:row>23</xdr:row>
      <xdr:rowOff>38100</xdr:rowOff>
    </xdr:from>
    <xdr:to>
      <xdr:col>4</xdr:col>
      <xdr:colOff>205740</xdr:colOff>
      <xdr:row>28</xdr:row>
      <xdr:rowOff>106680</xdr:rowOff>
    </xdr:to>
    <xdr:sp macro="" textlink="Pivots!D4">
      <xdr:nvSpPr>
        <xdr:cNvPr id="23" name="Rectangle 22">
          <a:extLst>
            <a:ext uri="{FF2B5EF4-FFF2-40B4-BE49-F238E27FC236}">
              <a16:creationId xmlns:a16="http://schemas.microsoft.com/office/drawing/2014/main" id="{D7007D29-20D8-4838-BC92-5B88367F7DCD}"/>
            </a:ext>
          </a:extLst>
        </xdr:cNvPr>
        <xdr:cNvSpPr/>
      </xdr:nvSpPr>
      <xdr:spPr>
        <a:xfrm>
          <a:off x="579120" y="4244340"/>
          <a:ext cx="1295400" cy="982980"/>
        </a:xfrm>
        <a:prstGeom prst="rect">
          <a:avLst/>
        </a:prstGeom>
        <a:solidFill>
          <a:schemeClr val="accent6"/>
        </a:solidFill>
        <a:ln>
          <a:noFill/>
        </a:ln>
        <a:effectLst>
          <a:outerShdw blurRad="342900" dist="254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CCFD1B8-C530-4BD4-926D-30BB44FB4A10}" type="TxLink">
            <a:rPr lang="en-US" sz="2400" b="1" i="0" u="none" strike="noStrike" kern="1200">
              <a:solidFill>
                <a:schemeClr val="bg1"/>
              </a:solidFill>
              <a:latin typeface="Aptos"/>
              <a:ea typeface="+mn-ea"/>
              <a:cs typeface="+mn-cs"/>
            </a:rPr>
            <a:pPr marL="0" indent="0" algn="ctr"/>
            <a:t>3.9</a:t>
          </a:fld>
          <a:endParaRPr lang="en-IN" sz="2400" b="1" i="0" u="none" strike="noStrike" kern="1200">
            <a:solidFill>
              <a:schemeClr val="bg1"/>
            </a:solidFill>
            <a:latin typeface="Aptos"/>
            <a:ea typeface="+mn-ea"/>
            <a:cs typeface="+mn-cs"/>
          </a:endParaRPr>
        </a:p>
      </xdr:txBody>
    </xdr:sp>
    <xdr:clientData/>
  </xdr:twoCellAnchor>
  <xdr:oneCellAnchor>
    <xdr:from>
      <xdr:col>2</xdr:col>
      <xdr:colOff>396240</xdr:colOff>
      <xdr:row>23</xdr:row>
      <xdr:rowOff>129540</xdr:rowOff>
    </xdr:from>
    <xdr:ext cx="1043940" cy="334210"/>
    <xdr:sp macro="" textlink="">
      <xdr:nvSpPr>
        <xdr:cNvPr id="24" name="TextBox 23">
          <a:extLst>
            <a:ext uri="{FF2B5EF4-FFF2-40B4-BE49-F238E27FC236}">
              <a16:creationId xmlns:a16="http://schemas.microsoft.com/office/drawing/2014/main" id="{F64621C1-66C8-483C-83B3-430D80B15C61}"/>
            </a:ext>
          </a:extLst>
        </xdr:cNvPr>
        <xdr:cNvSpPr txBox="1"/>
      </xdr:nvSpPr>
      <xdr:spPr>
        <a:xfrm>
          <a:off x="723900" y="4335780"/>
          <a:ext cx="1043940" cy="3342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kern="1200">
              <a:solidFill>
                <a:schemeClr val="bg1"/>
              </a:solidFill>
              <a:latin typeface="+mj-lt"/>
            </a:rPr>
            <a:t>Avg.</a:t>
          </a:r>
          <a:r>
            <a:rPr lang="en-IN" sz="1100" kern="1200" baseline="0">
              <a:solidFill>
                <a:schemeClr val="bg1"/>
              </a:solidFill>
              <a:latin typeface="+mj-lt"/>
            </a:rPr>
            <a:t> Rating</a:t>
          </a:r>
          <a:endParaRPr lang="en-IN" sz="1100" kern="1200">
            <a:solidFill>
              <a:schemeClr val="bg1"/>
            </a:solidFill>
            <a:latin typeface="+mj-lt"/>
          </a:endParaRPr>
        </a:p>
      </xdr:txBody>
    </xdr:sp>
    <xdr:clientData/>
  </xdr:oneCellAnchor>
  <xdr:twoCellAnchor>
    <xdr:from>
      <xdr:col>2</xdr:col>
      <xdr:colOff>548640</xdr:colOff>
      <xdr:row>26</xdr:row>
      <xdr:rowOff>152400</xdr:rowOff>
    </xdr:from>
    <xdr:to>
      <xdr:col>4</xdr:col>
      <xdr:colOff>0</xdr:colOff>
      <xdr:row>28</xdr:row>
      <xdr:rowOff>22860</xdr:rowOff>
    </xdr:to>
    <xdr:sp macro="" textlink="Pivots!D10">
      <xdr:nvSpPr>
        <xdr:cNvPr id="26" name="TextBox 25">
          <a:extLst>
            <a:ext uri="{FF2B5EF4-FFF2-40B4-BE49-F238E27FC236}">
              <a16:creationId xmlns:a16="http://schemas.microsoft.com/office/drawing/2014/main" id="{FD2A32D4-C11F-460A-A956-F678033545A4}"/>
            </a:ext>
          </a:extLst>
        </xdr:cNvPr>
        <xdr:cNvSpPr txBox="1"/>
      </xdr:nvSpPr>
      <xdr:spPr>
        <a:xfrm>
          <a:off x="876300" y="4907280"/>
          <a:ext cx="7924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28C5AE-4CD6-4FAF-BE5F-311327B25EBF}" type="TxLink">
            <a:rPr lang="en-US" sz="1200" b="0" i="0" u="none" strike="noStrike" kern="1200">
              <a:ln>
                <a:noFill/>
              </a:ln>
              <a:solidFill>
                <a:schemeClr val="accent6">
                  <a:lumMod val="20000"/>
                  <a:lumOff val="80000"/>
                </a:schemeClr>
              </a:solidFill>
              <a:latin typeface="+mj-lt"/>
              <a:ea typeface="+mn-ea"/>
              <a:cs typeface="+mn-cs"/>
            </a:rPr>
            <a:pPr marL="0" indent="0" algn="ctr"/>
            <a:t>3.9</a:t>
          </a:fld>
          <a:endParaRPr lang="en-IN" sz="1200" b="0" i="0" u="none" strike="noStrike" kern="1200">
            <a:ln>
              <a:noFill/>
            </a:ln>
            <a:solidFill>
              <a:schemeClr val="accent6">
                <a:lumMod val="20000"/>
                <a:lumOff val="80000"/>
              </a:schemeClr>
            </a:solidFill>
            <a:latin typeface="+mj-lt"/>
            <a:ea typeface="+mn-ea"/>
            <a:cs typeface="+mn-cs"/>
          </a:endParaRPr>
        </a:p>
      </xdr:txBody>
    </xdr:sp>
    <xdr:clientData/>
  </xdr:twoCellAnchor>
  <xdr:twoCellAnchor>
    <xdr:from>
      <xdr:col>2</xdr:col>
      <xdr:colOff>243840</xdr:colOff>
      <xdr:row>30</xdr:row>
      <xdr:rowOff>15240</xdr:rowOff>
    </xdr:from>
    <xdr:to>
      <xdr:col>4</xdr:col>
      <xdr:colOff>198120</xdr:colOff>
      <xdr:row>35</xdr:row>
      <xdr:rowOff>83820</xdr:rowOff>
    </xdr:to>
    <xdr:sp macro="" textlink="Pivots!E4">
      <xdr:nvSpPr>
        <xdr:cNvPr id="27" name="Rectangle 26">
          <a:extLst>
            <a:ext uri="{FF2B5EF4-FFF2-40B4-BE49-F238E27FC236}">
              <a16:creationId xmlns:a16="http://schemas.microsoft.com/office/drawing/2014/main" id="{FEE2B9D0-F1E0-45B2-B8E6-D154BD2A8CD1}"/>
            </a:ext>
          </a:extLst>
        </xdr:cNvPr>
        <xdr:cNvSpPr/>
      </xdr:nvSpPr>
      <xdr:spPr>
        <a:xfrm>
          <a:off x="571500" y="5501640"/>
          <a:ext cx="1295400" cy="982980"/>
        </a:xfrm>
        <a:prstGeom prst="rect">
          <a:avLst/>
        </a:prstGeom>
        <a:solidFill>
          <a:schemeClr val="accent6"/>
        </a:solidFill>
        <a:ln>
          <a:noFill/>
        </a:ln>
        <a:effectLst>
          <a:outerShdw blurRad="342900" dist="25400" dir="2700000" algn="tl" rotWithShape="0">
            <a:prstClr val="black">
              <a:alpha val="4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E19291F-77AF-41BC-A82A-51CA89C12577}" type="TxLink">
            <a:rPr lang="en-US" sz="2400" b="1" i="0" u="none" strike="noStrike" kern="1200">
              <a:solidFill>
                <a:schemeClr val="bg1"/>
              </a:solidFill>
              <a:latin typeface="Aptos"/>
              <a:ea typeface="+mn-ea"/>
              <a:cs typeface="+mn-cs"/>
            </a:rPr>
            <a:pPr marL="0" indent="0" algn="ctr"/>
            <a:t>307</a:t>
          </a:fld>
          <a:endParaRPr lang="en-IN" sz="2400" b="1" i="0" u="none" strike="noStrike" kern="1200">
            <a:solidFill>
              <a:schemeClr val="bg1"/>
            </a:solidFill>
            <a:latin typeface="Aptos"/>
            <a:ea typeface="+mn-ea"/>
            <a:cs typeface="+mn-cs"/>
          </a:endParaRPr>
        </a:p>
      </xdr:txBody>
    </xdr:sp>
    <xdr:clientData/>
  </xdr:twoCellAnchor>
  <xdr:oneCellAnchor>
    <xdr:from>
      <xdr:col>2</xdr:col>
      <xdr:colOff>441960</xdr:colOff>
      <xdr:row>30</xdr:row>
      <xdr:rowOff>53340</xdr:rowOff>
    </xdr:from>
    <xdr:ext cx="1051560" cy="296110"/>
    <xdr:sp macro="" textlink="">
      <xdr:nvSpPr>
        <xdr:cNvPr id="28" name="TextBox 27">
          <a:extLst>
            <a:ext uri="{FF2B5EF4-FFF2-40B4-BE49-F238E27FC236}">
              <a16:creationId xmlns:a16="http://schemas.microsoft.com/office/drawing/2014/main" id="{95EFB37D-CD3C-47BF-A54B-6DF61F1B7C0B}"/>
            </a:ext>
          </a:extLst>
        </xdr:cNvPr>
        <xdr:cNvSpPr txBox="1"/>
      </xdr:nvSpPr>
      <xdr:spPr>
        <a:xfrm>
          <a:off x="769620" y="5539740"/>
          <a:ext cx="1051560" cy="296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000" kern="1200">
              <a:solidFill>
                <a:schemeClr val="bg1"/>
              </a:solidFill>
              <a:latin typeface="+mj-lt"/>
            </a:rPr>
            <a:t>Happy</a:t>
          </a:r>
          <a:r>
            <a:rPr lang="en-IN" sz="1000" kern="1200" baseline="0">
              <a:solidFill>
                <a:schemeClr val="bg1"/>
              </a:solidFill>
              <a:latin typeface="+mj-lt"/>
            </a:rPr>
            <a:t> Callers</a:t>
          </a:r>
          <a:endParaRPr lang="en-IN" sz="1000" kern="1200">
            <a:solidFill>
              <a:schemeClr val="bg1"/>
            </a:solidFill>
            <a:latin typeface="+mj-lt"/>
          </a:endParaRPr>
        </a:p>
      </xdr:txBody>
    </xdr:sp>
    <xdr:clientData/>
  </xdr:oneCellAnchor>
  <xdr:twoCellAnchor>
    <xdr:from>
      <xdr:col>2</xdr:col>
      <xdr:colOff>518160</xdr:colOff>
      <xdr:row>33</xdr:row>
      <xdr:rowOff>129540</xdr:rowOff>
    </xdr:from>
    <xdr:to>
      <xdr:col>3</xdr:col>
      <xdr:colOff>640080</xdr:colOff>
      <xdr:row>35</xdr:row>
      <xdr:rowOff>0</xdr:rowOff>
    </xdr:to>
    <xdr:sp macro="" textlink="Pivots!E10">
      <xdr:nvSpPr>
        <xdr:cNvPr id="30" name="TextBox 29">
          <a:extLst>
            <a:ext uri="{FF2B5EF4-FFF2-40B4-BE49-F238E27FC236}">
              <a16:creationId xmlns:a16="http://schemas.microsoft.com/office/drawing/2014/main" id="{78CC0F8D-9462-40B2-8C9E-2589930E547B}"/>
            </a:ext>
          </a:extLst>
        </xdr:cNvPr>
        <xdr:cNvSpPr txBox="1"/>
      </xdr:nvSpPr>
      <xdr:spPr>
        <a:xfrm>
          <a:off x="845820" y="6164580"/>
          <a:ext cx="7924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9356CA3-AB62-47D1-8182-36ABE11FCB57}" type="TxLink">
            <a:rPr lang="en-US" sz="1200" b="0" i="0" u="none" strike="noStrike" kern="1200">
              <a:ln>
                <a:noFill/>
              </a:ln>
              <a:solidFill>
                <a:schemeClr val="accent6">
                  <a:lumMod val="20000"/>
                  <a:lumOff val="80000"/>
                </a:schemeClr>
              </a:solidFill>
              <a:latin typeface="+mj-lt"/>
              <a:ea typeface="+mn-ea"/>
              <a:cs typeface="+mn-cs"/>
            </a:rPr>
            <a:pPr marL="0" indent="0" algn="ctr"/>
            <a:t>74</a:t>
          </a:fld>
          <a:endParaRPr lang="en-IN" sz="1200" b="0" i="0" u="none" strike="noStrike" kern="1200">
            <a:ln>
              <a:noFill/>
            </a:ln>
            <a:solidFill>
              <a:schemeClr val="accent6">
                <a:lumMod val="20000"/>
                <a:lumOff val="80000"/>
              </a:schemeClr>
            </a:solidFill>
            <a:latin typeface="+mj-lt"/>
            <a:ea typeface="+mn-ea"/>
            <a:cs typeface="+mn-cs"/>
          </a:endParaRPr>
        </a:p>
      </xdr:txBody>
    </xdr:sp>
    <xdr:clientData/>
  </xdr:twoCellAnchor>
  <xdr:twoCellAnchor editAs="oneCell">
    <xdr:from>
      <xdr:col>2</xdr:col>
      <xdr:colOff>297180</xdr:colOff>
      <xdr:row>16</xdr:row>
      <xdr:rowOff>175260</xdr:rowOff>
    </xdr:from>
    <xdr:to>
      <xdr:col>2</xdr:col>
      <xdr:colOff>624840</xdr:colOff>
      <xdr:row>18</xdr:row>
      <xdr:rowOff>121919</xdr:rowOff>
    </xdr:to>
    <xdr:pic>
      <xdr:nvPicPr>
        <xdr:cNvPr id="34" name="Graphic 33" descr="Hourglass Finished with solid fill">
          <a:extLst>
            <a:ext uri="{FF2B5EF4-FFF2-40B4-BE49-F238E27FC236}">
              <a16:creationId xmlns:a16="http://schemas.microsoft.com/office/drawing/2014/main" id="{18572ED8-0CCC-4834-AA25-3B29EA0DD42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24840" y="3101340"/>
          <a:ext cx="327660" cy="312419"/>
        </a:xfrm>
        <a:prstGeom prst="rect">
          <a:avLst/>
        </a:prstGeom>
      </xdr:spPr>
    </xdr:pic>
    <xdr:clientData/>
  </xdr:twoCellAnchor>
  <xdr:twoCellAnchor editAs="oneCell">
    <xdr:from>
      <xdr:col>2</xdr:col>
      <xdr:colOff>243840</xdr:colOff>
      <xdr:row>30</xdr:row>
      <xdr:rowOff>53340</xdr:rowOff>
    </xdr:from>
    <xdr:to>
      <xdr:col>2</xdr:col>
      <xdr:colOff>559776</xdr:colOff>
      <xdr:row>31</xdr:row>
      <xdr:rowOff>178731</xdr:rowOff>
    </xdr:to>
    <xdr:pic>
      <xdr:nvPicPr>
        <xdr:cNvPr id="35" name="Graphic 34" descr="Star-struck face outline with solid fill">
          <a:extLst>
            <a:ext uri="{FF2B5EF4-FFF2-40B4-BE49-F238E27FC236}">
              <a16:creationId xmlns:a16="http://schemas.microsoft.com/office/drawing/2014/main" id="{3F2C6795-C3FA-46A4-BF3D-8628664254D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71500" y="5539740"/>
          <a:ext cx="315936" cy="308271"/>
        </a:xfrm>
        <a:prstGeom prst="rect">
          <a:avLst/>
        </a:prstGeom>
      </xdr:spPr>
    </xdr:pic>
    <xdr:clientData/>
  </xdr:twoCellAnchor>
  <xdr:twoCellAnchor editAs="oneCell">
    <xdr:from>
      <xdr:col>2</xdr:col>
      <xdr:colOff>304799</xdr:colOff>
      <xdr:row>22</xdr:row>
      <xdr:rowOff>167640</xdr:rowOff>
    </xdr:from>
    <xdr:to>
      <xdr:col>3</xdr:col>
      <xdr:colOff>16860</xdr:colOff>
      <xdr:row>24</xdr:row>
      <xdr:rowOff>175259</xdr:rowOff>
    </xdr:to>
    <xdr:pic>
      <xdr:nvPicPr>
        <xdr:cNvPr id="37" name="Graphic 36" descr="Rating Star with solid fill">
          <a:extLst>
            <a:ext uri="{FF2B5EF4-FFF2-40B4-BE49-F238E27FC236}">
              <a16:creationId xmlns:a16="http://schemas.microsoft.com/office/drawing/2014/main" id="{9EC30B14-38E4-458F-9E7D-C66B78526F7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632459" y="4191000"/>
          <a:ext cx="382621" cy="373379"/>
        </a:xfrm>
        <a:prstGeom prst="rect">
          <a:avLst/>
        </a:prstGeom>
      </xdr:spPr>
    </xdr:pic>
    <xdr:clientData/>
  </xdr:twoCellAnchor>
  <xdr:twoCellAnchor editAs="oneCell">
    <xdr:from>
      <xdr:col>2</xdr:col>
      <xdr:colOff>266700</xdr:colOff>
      <xdr:row>9</xdr:row>
      <xdr:rowOff>160020</xdr:rowOff>
    </xdr:from>
    <xdr:to>
      <xdr:col>2</xdr:col>
      <xdr:colOff>609600</xdr:colOff>
      <xdr:row>11</xdr:row>
      <xdr:rowOff>172204</xdr:rowOff>
    </xdr:to>
    <xdr:pic>
      <xdr:nvPicPr>
        <xdr:cNvPr id="38" name="Graphic 37" descr="Shopping cart with solid fill">
          <a:extLst>
            <a:ext uri="{FF2B5EF4-FFF2-40B4-BE49-F238E27FC236}">
              <a16:creationId xmlns:a16="http://schemas.microsoft.com/office/drawing/2014/main" id="{03E50581-B3B1-4E83-9A4D-6AD524CBD7F7}"/>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94360" y="1805940"/>
          <a:ext cx="342900" cy="377944"/>
        </a:xfrm>
        <a:prstGeom prst="rect">
          <a:avLst/>
        </a:prstGeom>
      </xdr:spPr>
    </xdr:pic>
    <xdr:clientData/>
  </xdr:twoCellAnchor>
  <xdr:twoCellAnchor>
    <xdr:from>
      <xdr:col>4</xdr:col>
      <xdr:colOff>502920</xdr:colOff>
      <xdr:row>2</xdr:row>
      <xdr:rowOff>106680</xdr:rowOff>
    </xdr:from>
    <xdr:to>
      <xdr:col>11</xdr:col>
      <xdr:colOff>320040</xdr:colOff>
      <xdr:row>16</xdr:row>
      <xdr:rowOff>22860</xdr:rowOff>
    </xdr:to>
    <xdr:graphicFrame macro="">
      <xdr:nvGraphicFramePr>
        <xdr:cNvPr id="4" name="Chart 3">
          <a:extLst>
            <a:ext uri="{FF2B5EF4-FFF2-40B4-BE49-F238E27FC236}">
              <a16:creationId xmlns:a16="http://schemas.microsoft.com/office/drawing/2014/main" id="{B18B3239-B060-4134-8779-52DF10AF52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586740</xdr:colOff>
      <xdr:row>17</xdr:row>
      <xdr:rowOff>76200</xdr:rowOff>
    </xdr:from>
    <xdr:to>
      <xdr:col>9</xdr:col>
      <xdr:colOff>76200</xdr:colOff>
      <xdr:row>34</xdr:row>
      <xdr:rowOff>114300</xdr:rowOff>
    </xdr:to>
    <xdr:graphicFrame macro="">
      <xdr:nvGraphicFramePr>
        <xdr:cNvPr id="9" name="Chart 8">
          <a:extLst>
            <a:ext uri="{FF2B5EF4-FFF2-40B4-BE49-F238E27FC236}">
              <a16:creationId xmlns:a16="http://schemas.microsoft.com/office/drawing/2014/main" id="{1605B76E-2692-4545-A2D5-F1C97E054A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647700</xdr:colOff>
      <xdr:row>17</xdr:row>
      <xdr:rowOff>72390</xdr:rowOff>
    </xdr:from>
    <xdr:to>
      <xdr:col>12</xdr:col>
      <xdr:colOff>411480</xdr:colOff>
      <xdr:row>35</xdr:row>
      <xdr:rowOff>53340</xdr:rowOff>
    </xdr:to>
    <xdr:graphicFrame macro="">
      <xdr:nvGraphicFramePr>
        <xdr:cNvPr id="8" name="Chart 7">
          <a:extLst>
            <a:ext uri="{FF2B5EF4-FFF2-40B4-BE49-F238E27FC236}">
              <a16:creationId xmlns:a16="http://schemas.microsoft.com/office/drawing/2014/main" id="{1D443894-BF18-47D4-BF1E-430A321C59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381000</xdr:colOff>
      <xdr:row>2</xdr:row>
      <xdr:rowOff>99060</xdr:rowOff>
    </xdr:from>
    <xdr:to>
      <xdr:col>19</xdr:col>
      <xdr:colOff>502920</xdr:colOff>
      <xdr:row>15</xdr:row>
      <xdr:rowOff>106680</xdr:rowOff>
    </xdr:to>
    <xdr:graphicFrame macro="">
      <xdr:nvGraphicFramePr>
        <xdr:cNvPr id="11" name="Chart 10">
          <a:extLst>
            <a:ext uri="{FF2B5EF4-FFF2-40B4-BE49-F238E27FC236}">
              <a16:creationId xmlns:a16="http://schemas.microsoft.com/office/drawing/2014/main" id="{FDB3A38A-F463-4FDD-ABF6-FC2359DEB3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556260</xdr:colOff>
      <xdr:row>2</xdr:row>
      <xdr:rowOff>83820</xdr:rowOff>
    </xdr:from>
    <xdr:to>
      <xdr:col>23</xdr:col>
      <xdr:colOff>320040</xdr:colOff>
      <xdr:row>15</xdr:row>
      <xdr:rowOff>106680</xdr:rowOff>
    </xdr:to>
    <xdr:graphicFrame macro="">
      <xdr:nvGraphicFramePr>
        <xdr:cNvPr id="13" name="Chart 12">
          <a:extLst>
            <a:ext uri="{FF2B5EF4-FFF2-40B4-BE49-F238E27FC236}">
              <a16:creationId xmlns:a16="http://schemas.microsoft.com/office/drawing/2014/main" id="{7954CBAF-E436-462F-AFD7-E104E5CFF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181728</xdr:rowOff>
    </xdr:from>
    <xdr:to>
      <xdr:col>1</xdr:col>
      <xdr:colOff>409650</xdr:colOff>
      <xdr:row>16</xdr:row>
      <xdr:rowOff>19878</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69235" y="3256232"/>
          <a:ext cx="409650" cy="394742"/>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15.598087500002" backgroundQuery="1" createdVersion="8" refreshedVersion="8" minRefreshableVersion="3" recordCount="0" supportSubquery="1" supportAdvancedDrill="1" xr:uid="{E5A9C0FA-0048-4518-9E1A-1A2902322EAC}">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15.476269328705" backgroundQuery="1" createdVersion="8" refreshedVersion="8" minRefreshableVersion="3" recordCount="0" supportSubquery="1" supportAdvancedDrill="1" xr:uid="{E4A544CC-4F5E-44D6-860A-26880B6E51BB}">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14.931138194443" backgroundQuery="1" createdVersion="8" refreshedVersion="8" minRefreshableVersion="3" recordCount="0" supportSubquery="1" supportAdvancedDrill="1" xr:uid="{26D223A1-2FF1-4FAB-80F4-1CACBBAEF62F}">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Calls]" caption="5*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15.617579861108" backgroundQuery="1" createdVersion="8" refreshedVersion="8" minRefreshableVersion="3" recordCount="0" supportSubquery="1" supportAdvancedDrill="1" xr:uid="{E936E2BC-5128-42D8-83FD-765817A1BF0D}">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20.900694212964" backgroundQuery="1" createdVersion="8" refreshedVersion="8" minRefreshableVersion="3" recordCount="0" supportSubquery="1" supportAdvancedDrill="1" xr:uid="{9CA6AAB4-32C7-4989-81A9-430B35457571}">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20.900694675925" backgroundQuery="1" createdVersion="8" refreshedVersion="8" minRefreshableVersion="3" recordCount="0" supportSubquery="1" supportAdvancedDrill="1" xr:uid="{FE1B68FE-35CE-43C3-9862-957A16EB5E91}">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20.90069490741" backgroundQuery="1" createdVersion="8" refreshedVersion="8" minRefreshableVersion="3" recordCount="0" supportSubquery="1" supportAdvancedDrill="1" xr:uid="{8A6E0E98-1B23-4492-B8D8-EA996B8AA18E}">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20.900695254626" backgroundQuery="1" createdVersion="8" refreshedVersion="8" minRefreshableVersion="3" recordCount="0" supportSubquery="1" supportAdvancedDrill="1" xr:uid="{3EA5EFD0-7DC4-4AA8-AFC0-4F8AAB433109}">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20.900695717595" backgroundQuery="1" createdVersion="8" refreshedVersion="8" minRefreshableVersion="3" recordCount="0" supportSubquery="1" supportAdvancedDrill="1" xr:uid="{44F70B41-09BC-42B1-A9CD-66FA003E5A75}">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rgavi Badiger" refreshedDate="45614.931132523147" backgroundQuery="1" createdVersion="3" refreshedVersion="8" minRefreshableVersion="3" recordCount="0" supportSubquery="1" supportAdvancedDrill="1" xr:uid="{A1DA0BFF-6359-4214-A544-D99EF81C8F08}">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276933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5B7CF1-B1FE-4058-AD97-601CE94A065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52:D57"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2" format="4" series="1">
      <pivotArea type="data" outline="0" fieldPosition="0">
        <references count="2">
          <reference field="4294967294" count="1" selected="0">
            <x v="0"/>
          </reference>
          <reference field="1" count="1" selected="0">
            <x v="0"/>
          </reference>
        </references>
      </pivotArea>
    </chartFormat>
    <chartFormat chart="12"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E591FC-49F7-4DE4-B91E-A97D2825C961}" name="rep satisfaction" cacheId="17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1">
  <location ref="A63:B69"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30"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46B1E6-F8BC-427B-A63C-FE37C4E9762E}" name="weekly trend" cacheId="16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G16:H24"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4">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125A13-56F2-424F-9E36-DB2D94A16F4D}" name="monthly trend" cacheId="16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6:C2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65F020-8F8F-42CE-A8D0-349531EB3D9D}" name="summary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604AE2-5647-4C92-8F76-1EA3E9A2EBEE}" name="selected rep" cacheId="17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6:A4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6">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E4F7FF-7AB7-4DFD-9D4F-0BAEC84F0CD0}"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C4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58DE51-AE12-47E8-AE3B-D84934306B79}" name="reps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1">
  <location ref="A74:G93"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CB6669A-5AE7-42A9-AF56-FC5545889696}" name="rep pivot" cacheId="16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11</v>
    <v>1</v>
  </rv>
  <rv s="1">
    <v>0</v>
    <v>5</v>
    <v>A person in a skirt and a cardigan
Description automatically generated</v>
  </rv>
  <rv s="1">
    <v>1</v>
    <v>5</v>
    <v>A person in a suit and tie
Description automatically generated</v>
  </rv>
  <rv s="1">
    <v>2</v>
    <v>5</v>
    <v>Business woman raising hand</v>
  </rv>
  <rv s="1">
    <v>3</v>
    <v>5</v>
    <v>Young businessman writing on notebook</v>
  </rv>
  <rv s="1">
    <v>4</v>
    <v>5</v>
    <v>Business woman shrugging</v>
  </rv>
</rvData>
</file>

<file path=xl/richData/rdrichvaluestructure.xml><?xml version="1.0" encoding="utf-8"?>
<rvStructures xmlns="http://schemas.microsoft.com/office/spreadsheetml/2017/richdata" count="2">
  <s t="_error">
    <k n="errorType" t="i"/>
    <k n="propagated" t="b"/>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DB5100C-AFE8-41BD-BB9F-1173F3D04378}" sourceName="[calls].[Representative]">
  <pivotTables>
    <pivotTable tabId="6" name="rep pivot"/>
    <pivotTable tabId="6" name="monthly trend"/>
    <pivotTable tabId="6" name="weekly trend"/>
    <pivotTable tabId="6" name="selected rep"/>
    <pivotTable tabId="6" name="rep satisfaction"/>
  </pivotTables>
  <data>
    <olap pivotCacheId="62769333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E015619-4011-4ECD-9AA8-EDA4FE4A9C82}" cache="Slicer_Representative" caption="Representative" showCaption="0" level="1" style="SlicerStyleDark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5"/>
    <tableColumn id="5" xr3:uid="{5A35565E-8707-4DED-AD15-A0669D67B382}" name="Date of Call" dataDxfId="24"/>
    <tableColumn id="6" xr3:uid="{F2E4F158-B41F-47BC-8DF8-DFCADFEE4E40}" name="Purchase Amount"/>
    <tableColumn id="7" xr3:uid="{04B291B5-47BD-4F78-8FD8-D1551CCA6BD9}" name="Satisfaction Rating"/>
    <tableColumn id="8" xr3:uid="{6E4123C0-0B17-43B8-A142-A1E540CE974C}" name="FY" dataDxfId="23">
      <calculatedColumnFormula>IF(MONTH(calls[[#This Row],[Date of Call]])&lt;=6, YEAR(calls[[#This Row],[Date of Call]]), YEAR(calls[[#This Row],[Date of Call]])+1)</calculatedColumnFormula>
    </tableColumn>
    <tableColumn id="9" xr3:uid="{199FA271-5E9B-46CE-9BC6-2801F92CD17E}" name="Day of week" dataDxfId="22">
      <calculatedColumnFormula>TEXT(calls[[#This Row],[Date of Call]],"DDDD")</calculatedColumnFormula>
    </tableColumn>
    <tableColumn id="10" xr3:uid="{328CDB09-95B8-4D5E-9ED9-EF0D363735A1}" name="Duration Bucket" dataDxfId="2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9" headerRowBorderDxfId="18" tableBorderDxfId="17" totalsRowBorderDxfId="16">
  <autoFilter ref="Q3:T18" xr:uid="{27158F51-A707-4171-8A04-81FB0AABCBA5}"/>
  <tableColumns count="4">
    <tableColumn id="1" xr3:uid="{02688061-6A8C-4E23-B7FF-D00CD8B58CAC}" name="Customer ID" dataDxfId="15"/>
    <tableColumn id="2" xr3:uid="{771678B6-DB44-426B-9874-B4E421A440D5}" name="Gedner" dataDxfId="14"/>
    <tableColumn id="3" xr3:uid="{B0D41C62-587E-494D-B49A-603F2C05F8D3}" name="Age" dataDxfId="13"/>
    <tableColumn id="4" xr3:uid="{663F92D6-FE31-4D81-9E01-8D066DDC8A88}" name="City" dataDxfId="1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5DB02-294F-422A-9A62-A1282F6E9D36}">
  <dimension ref="A3:N93"/>
  <sheetViews>
    <sheetView workbookViewId="0">
      <selection activeCell="H53" sqref="H53"/>
    </sheetView>
  </sheetViews>
  <sheetFormatPr defaultRowHeight="14.4" x14ac:dyDescent="0.3"/>
  <cols>
    <col min="1" max="1" width="12.19921875" bestFit="1" customWidth="1"/>
    <col min="2" max="2" width="9.5" bestFit="1" customWidth="1"/>
    <col min="3" max="3" width="10.5" bestFit="1" customWidth="1"/>
    <col min="4" max="4" width="9.3984375" bestFit="1" customWidth="1"/>
    <col min="5" max="5" width="6.8984375" bestFit="1" customWidth="1"/>
    <col min="6" max="6" width="6.3984375" bestFit="1" customWidth="1"/>
    <col min="7" max="7" width="12.19921875" bestFit="1" customWidth="1"/>
    <col min="8" max="8" width="9.5" bestFit="1" customWidth="1"/>
    <col min="9" max="9" width="12.19921875" customWidth="1"/>
    <col min="10" max="10" width="9.69921875" customWidth="1"/>
    <col min="14" max="14" width="14.09765625" customWidth="1"/>
  </cols>
  <sheetData>
    <row r="3" spans="1:8" x14ac:dyDescent="0.3">
      <c r="A3" t="s">
        <v>1042</v>
      </c>
      <c r="B3" t="s">
        <v>1043</v>
      </c>
      <c r="C3" t="s">
        <v>1044</v>
      </c>
      <c r="D3" t="s">
        <v>1045</v>
      </c>
      <c r="E3" t="s">
        <v>1046</v>
      </c>
    </row>
    <row r="4" spans="1:8" x14ac:dyDescent="0.3">
      <c r="A4" s="21">
        <v>1000</v>
      </c>
      <c r="B4" s="22">
        <v>96623</v>
      </c>
      <c r="C4" s="21">
        <v>89850</v>
      </c>
      <c r="D4" s="23">
        <v>3.8854000000000033</v>
      </c>
      <c r="E4" s="21">
        <v>307</v>
      </c>
    </row>
    <row r="9" spans="1:8" x14ac:dyDescent="0.3">
      <c r="A9" t="s">
        <v>1042</v>
      </c>
      <c r="B9" t="s">
        <v>1043</v>
      </c>
      <c r="C9" t="s">
        <v>1044</v>
      </c>
      <c r="D9" t="s">
        <v>1045</v>
      </c>
      <c r="E9" t="s">
        <v>1046</v>
      </c>
    </row>
    <row r="10" spans="1:8" x14ac:dyDescent="0.3">
      <c r="A10" s="21">
        <v>218</v>
      </c>
      <c r="B10" s="22">
        <v>20581</v>
      </c>
      <c r="C10" s="21">
        <v>19300</v>
      </c>
      <c r="D10" s="23">
        <v>3.8706422018348627</v>
      </c>
      <c r="E10" s="21">
        <v>74</v>
      </c>
    </row>
    <row r="16" spans="1:8" x14ac:dyDescent="0.3">
      <c r="A16" s="24" t="s">
        <v>1047</v>
      </c>
      <c r="B16" t="s">
        <v>1042</v>
      </c>
      <c r="C16" t="s">
        <v>1061</v>
      </c>
      <c r="G16" s="24" t="s">
        <v>1047</v>
      </c>
      <c r="H16" t="s">
        <v>1042</v>
      </c>
    </row>
    <row r="17" spans="1:8" x14ac:dyDescent="0.3">
      <c r="A17" s="25" t="s">
        <v>1049</v>
      </c>
      <c r="B17" s="21">
        <v>19</v>
      </c>
      <c r="C17" s="21">
        <v>19</v>
      </c>
      <c r="G17" s="25" t="s">
        <v>1065</v>
      </c>
      <c r="H17" s="21">
        <v>28</v>
      </c>
    </row>
    <row r="18" spans="1:8" x14ac:dyDescent="0.3">
      <c r="A18" s="25" t="s">
        <v>1050</v>
      </c>
      <c r="B18" s="21">
        <v>10</v>
      </c>
      <c r="C18" s="21">
        <v>10</v>
      </c>
      <c r="G18" s="25" t="s">
        <v>1063</v>
      </c>
      <c r="H18" s="21">
        <v>24</v>
      </c>
    </row>
    <row r="19" spans="1:8" x14ac:dyDescent="0.3">
      <c r="A19" s="25" t="s">
        <v>1051</v>
      </c>
      <c r="B19" s="21">
        <v>40</v>
      </c>
      <c r="C19" s="21">
        <v>40</v>
      </c>
      <c r="G19" s="25" t="s">
        <v>1067</v>
      </c>
      <c r="H19" s="21">
        <v>44</v>
      </c>
    </row>
    <row r="20" spans="1:8" x14ac:dyDescent="0.3">
      <c r="A20" s="25" t="s">
        <v>1052</v>
      </c>
      <c r="B20" s="21">
        <v>40</v>
      </c>
      <c r="C20" s="21">
        <v>40</v>
      </c>
      <c r="G20" s="25" t="s">
        <v>1068</v>
      </c>
      <c r="H20" s="21">
        <v>36</v>
      </c>
    </row>
    <row r="21" spans="1:8" x14ac:dyDescent="0.3">
      <c r="A21" s="25" t="s">
        <v>1053</v>
      </c>
      <c r="B21" s="21">
        <v>13</v>
      </c>
      <c r="C21" s="21">
        <v>13</v>
      </c>
      <c r="G21" s="25" t="s">
        <v>1066</v>
      </c>
      <c r="H21" s="21">
        <v>33</v>
      </c>
    </row>
    <row r="22" spans="1:8" x14ac:dyDescent="0.3">
      <c r="A22" s="25" t="s">
        <v>1054</v>
      </c>
      <c r="B22" s="21">
        <v>12</v>
      </c>
      <c r="C22" s="21">
        <v>12</v>
      </c>
      <c r="G22" s="25" t="s">
        <v>1062</v>
      </c>
      <c r="H22" s="21">
        <v>29</v>
      </c>
    </row>
    <row r="23" spans="1:8" x14ac:dyDescent="0.3">
      <c r="A23" s="25" t="s">
        <v>1055</v>
      </c>
      <c r="B23" s="21">
        <v>9</v>
      </c>
      <c r="C23" s="21">
        <v>9</v>
      </c>
      <c r="G23" s="25" t="s">
        <v>1064</v>
      </c>
      <c r="H23" s="21">
        <v>24</v>
      </c>
    </row>
    <row r="24" spans="1:8" x14ac:dyDescent="0.3">
      <c r="A24" s="25" t="s">
        <v>1056</v>
      </c>
      <c r="B24" s="21">
        <v>13</v>
      </c>
      <c r="C24" s="21">
        <v>13</v>
      </c>
      <c r="G24" s="25" t="s">
        <v>1048</v>
      </c>
      <c r="H24" s="21">
        <v>218</v>
      </c>
    </row>
    <row r="25" spans="1:8" x14ac:dyDescent="0.3">
      <c r="A25" s="25" t="s">
        <v>1057</v>
      </c>
      <c r="B25" s="21">
        <v>18</v>
      </c>
      <c r="C25" s="21">
        <v>18</v>
      </c>
    </row>
    <row r="26" spans="1:8" x14ac:dyDescent="0.3">
      <c r="A26" s="25" t="s">
        <v>1058</v>
      </c>
      <c r="B26" s="21">
        <v>21</v>
      </c>
      <c r="C26" s="21">
        <v>21</v>
      </c>
    </row>
    <row r="27" spans="1:8" x14ac:dyDescent="0.3">
      <c r="A27" s="25" t="s">
        <v>1059</v>
      </c>
      <c r="B27" s="21">
        <v>14</v>
      </c>
      <c r="C27" s="21">
        <v>14</v>
      </c>
    </row>
    <row r="28" spans="1:8" x14ac:dyDescent="0.3">
      <c r="A28" s="25" t="s">
        <v>1060</v>
      </c>
      <c r="B28" s="21">
        <v>9</v>
      </c>
      <c r="C28" s="21">
        <v>9</v>
      </c>
    </row>
    <row r="29" spans="1:8" x14ac:dyDescent="0.3">
      <c r="A29" s="25" t="s">
        <v>1048</v>
      </c>
      <c r="B29" s="21">
        <v>218</v>
      </c>
      <c r="C29" s="21">
        <v>218</v>
      </c>
    </row>
    <row r="33" spans="1:14" x14ac:dyDescent="0.3">
      <c r="F33" t="s">
        <v>1069</v>
      </c>
      <c r="I33" t="s">
        <v>1075</v>
      </c>
      <c r="J33" t="str">
        <f>A47</f>
        <v>R02</v>
      </c>
    </row>
    <row r="36" spans="1:14" x14ac:dyDescent="0.3">
      <c r="A36" s="24" t="s">
        <v>1047</v>
      </c>
      <c r="B36" t="s">
        <v>1042</v>
      </c>
      <c r="C36" t="s">
        <v>1043</v>
      </c>
      <c r="F36" t="s">
        <v>1072</v>
      </c>
      <c r="G36" t="s">
        <v>1070</v>
      </c>
      <c r="H36" t="s">
        <v>1071</v>
      </c>
      <c r="I36" t="s">
        <v>1073</v>
      </c>
      <c r="J36" t="s">
        <v>1074</v>
      </c>
    </row>
    <row r="37" spans="1:14" x14ac:dyDescent="0.3">
      <c r="A37" s="25" t="s">
        <v>11</v>
      </c>
      <c r="B37" s="21">
        <v>189</v>
      </c>
      <c r="C37" s="22">
        <v>18415</v>
      </c>
      <c r="F37" t="str" cm="1">
        <f t="array" ref="F37:H41">A37:C41</f>
        <v>R01</v>
      </c>
      <c r="G37">
        <v>189</v>
      </c>
      <c r="H37" s="26">
        <v>18415</v>
      </c>
      <c r="I37" t="e">
        <f>IF((F37=$J$33),G37,NA())</f>
        <v>#N/A</v>
      </c>
      <c r="J37" t="e">
        <f>IF(F37=$J$33,H37,NA())</f>
        <v>#N/A</v>
      </c>
    </row>
    <row r="38" spans="1:14" x14ac:dyDescent="0.3">
      <c r="A38" s="25" t="s">
        <v>9</v>
      </c>
      <c r="B38" s="21">
        <v>218</v>
      </c>
      <c r="C38" s="22">
        <v>20581</v>
      </c>
      <c r="F38" t="str">
        <v>R02</v>
      </c>
      <c r="G38">
        <v>218</v>
      </c>
      <c r="H38" s="26">
        <v>20581</v>
      </c>
      <c r="I38">
        <f t="shared" ref="I38:I41" si="0">IF((F38=$J$33),G38,NA())</f>
        <v>218</v>
      </c>
      <c r="J38">
        <f t="shared" ref="J38:J41" si="1">IF(F38=$J$33,H38,NA())</f>
        <v>20581</v>
      </c>
    </row>
    <row r="39" spans="1:14" x14ac:dyDescent="0.3">
      <c r="A39" s="25" t="s">
        <v>6</v>
      </c>
      <c r="B39" s="21">
        <v>207</v>
      </c>
      <c r="C39" s="22">
        <v>20872</v>
      </c>
      <c r="F39" t="str">
        <v>R03</v>
      </c>
      <c r="G39">
        <v>207</v>
      </c>
      <c r="H39" s="26">
        <v>20872</v>
      </c>
      <c r="I39" t="e">
        <f t="shared" si="0"/>
        <v>#N/A</v>
      </c>
      <c r="J39" t="e">
        <f t="shared" si="1"/>
        <v>#N/A</v>
      </c>
    </row>
    <row r="40" spans="1:14" x14ac:dyDescent="0.3">
      <c r="A40" s="25" t="s">
        <v>13</v>
      </c>
      <c r="B40" s="21">
        <v>186</v>
      </c>
      <c r="C40" s="22">
        <v>16651</v>
      </c>
      <c r="F40" t="str">
        <v>R04</v>
      </c>
      <c r="G40">
        <v>186</v>
      </c>
      <c r="H40" s="26">
        <v>16651</v>
      </c>
      <c r="I40" t="e">
        <f t="shared" si="0"/>
        <v>#N/A</v>
      </c>
      <c r="J40" t="e">
        <f t="shared" si="1"/>
        <v>#N/A</v>
      </c>
    </row>
    <row r="41" spans="1:14" x14ac:dyDescent="0.3">
      <c r="A41" s="25" t="s">
        <v>10</v>
      </c>
      <c r="B41" s="21">
        <v>200</v>
      </c>
      <c r="C41" s="22">
        <v>20104</v>
      </c>
      <c r="F41" t="str">
        <v>R05</v>
      </c>
      <c r="G41">
        <v>200</v>
      </c>
      <c r="H41" s="26">
        <v>20104</v>
      </c>
      <c r="I41" t="e">
        <f t="shared" si="0"/>
        <v>#N/A</v>
      </c>
      <c r="J41" t="e">
        <f t="shared" si="1"/>
        <v>#N/A</v>
      </c>
    </row>
    <row r="42" spans="1:14" x14ac:dyDescent="0.3">
      <c r="A42" s="25" t="s">
        <v>1048</v>
      </c>
      <c r="B42" s="21">
        <v>1000</v>
      </c>
      <c r="C42" s="22">
        <v>96623</v>
      </c>
    </row>
    <row r="44" spans="1:14" x14ac:dyDescent="0.3">
      <c r="G44" t="s">
        <v>1078</v>
      </c>
      <c r="J44" t="s">
        <v>1083</v>
      </c>
      <c r="M44" t="s">
        <v>1084</v>
      </c>
    </row>
    <row r="45" spans="1:14" x14ac:dyDescent="0.3">
      <c r="G45" t="s">
        <v>1079</v>
      </c>
      <c r="H45" s="42">
        <f>A10/A4</f>
        <v>0.218</v>
      </c>
      <c r="K45" t="str">
        <f>"% of calls:"&amp;TEXT(H45,"0%")</f>
        <v>% of calls:22%</v>
      </c>
      <c r="N45" t="e" vm="1">
        <f>IF(COUNTA(A47:A51)&gt;1,"",_xlfn.XLOOKUP(A47,Assets!E3:E7,Assets!F3:F7))</f>
        <v>#VALUE!</v>
      </c>
    </row>
    <row r="46" spans="1:14" x14ac:dyDescent="0.3">
      <c r="A46" s="24" t="s">
        <v>1047</v>
      </c>
      <c r="G46" t="s">
        <v>1070</v>
      </c>
      <c r="H46">
        <f>_xlfn.XLOOKUP(A47,F37:F41,G37:G41)</f>
        <v>218</v>
      </c>
      <c r="K46" t="str">
        <f>IF(COUNTA(A47:A51)&gt;1,"","Call Rank:"&amp;H48)</f>
        <v>Call Rank:1</v>
      </c>
    </row>
    <row r="47" spans="1:14" x14ac:dyDescent="0.3">
      <c r="A47" s="27" t="s">
        <v>9</v>
      </c>
      <c r="G47" t="s">
        <v>1082</v>
      </c>
      <c r="H47">
        <f>_xlfn.XLOOKUP(A47,F37:F41,H37:H41)</f>
        <v>20581</v>
      </c>
      <c r="K47" t="str">
        <f>IF(COUNTA(A48:A52)&gt;1,"","Amount Rank:"&amp;H49)</f>
        <v>Amount Rank:2</v>
      </c>
    </row>
    <row r="48" spans="1:14" x14ac:dyDescent="0.3">
      <c r="G48" t="s">
        <v>1080</v>
      </c>
      <c r="H48">
        <f>_xlfn.RANK.AVG(H46,G37:G41)</f>
        <v>1</v>
      </c>
    </row>
    <row r="49" spans="1:8" x14ac:dyDescent="0.3">
      <c r="G49" t="s">
        <v>1081</v>
      </c>
      <c r="H49">
        <f>_xlfn.RANK.AVG(H47,H37:H41)</f>
        <v>2</v>
      </c>
    </row>
    <row r="52" spans="1:8" x14ac:dyDescent="0.3">
      <c r="A52" s="24" t="s">
        <v>1042</v>
      </c>
      <c r="B52" s="24" t="s">
        <v>1076</v>
      </c>
    </row>
    <row r="53" spans="1:8" x14ac:dyDescent="0.3">
      <c r="A53" s="24" t="s">
        <v>1047</v>
      </c>
      <c r="B53" t="s">
        <v>999</v>
      </c>
      <c r="C53" t="s">
        <v>998</v>
      </c>
      <c r="D53" t="s">
        <v>1048</v>
      </c>
    </row>
    <row r="54" spans="1:8" x14ac:dyDescent="0.3">
      <c r="A54" s="25" t="s">
        <v>1002</v>
      </c>
      <c r="B54" s="21">
        <v>144</v>
      </c>
      <c r="C54" s="21">
        <v>132</v>
      </c>
      <c r="D54" s="21">
        <v>276</v>
      </c>
    </row>
    <row r="55" spans="1:8" x14ac:dyDescent="0.3">
      <c r="A55" s="25" t="s">
        <v>1001</v>
      </c>
      <c r="B55" s="21">
        <v>326</v>
      </c>
      <c r="C55" s="21">
        <v>63</v>
      </c>
      <c r="D55" s="21">
        <v>389</v>
      </c>
    </row>
    <row r="56" spans="1:8" x14ac:dyDescent="0.3">
      <c r="A56" s="25" t="s">
        <v>1000</v>
      </c>
      <c r="B56" s="21">
        <v>129</v>
      </c>
      <c r="C56" s="21">
        <v>206</v>
      </c>
      <c r="D56" s="21">
        <v>335</v>
      </c>
    </row>
    <row r="57" spans="1:8" x14ac:dyDescent="0.3">
      <c r="A57" s="25" t="s">
        <v>1048</v>
      </c>
      <c r="B57" s="21">
        <v>599</v>
      </c>
      <c r="C57" s="21">
        <v>401</v>
      </c>
      <c r="D57" s="21">
        <v>1000</v>
      </c>
    </row>
    <row r="63" spans="1:8" x14ac:dyDescent="0.3">
      <c r="A63" s="24" t="s">
        <v>1047</v>
      </c>
      <c r="B63" t="s">
        <v>1042</v>
      </c>
    </row>
    <row r="64" spans="1:8" x14ac:dyDescent="0.3">
      <c r="A64" s="25">
        <v>1</v>
      </c>
      <c r="B64" s="21">
        <v>3</v>
      </c>
    </row>
    <row r="65" spans="1:7" x14ac:dyDescent="0.3">
      <c r="A65" s="25">
        <v>2</v>
      </c>
      <c r="B65" s="21">
        <v>19</v>
      </c>
    </row>
    <row r="66" spans="1:7" x14ac:dyDescent="0.3">
      <c r="A66" s="25">
        <v>3</v>
      </c>
      <c r="B66" s="21">
        <v>35</v>
      </c>
    </row>
    <row r="67" spans="1:7" x14ac:dyDescent="0.3">
      <c r="A67" s="25">
        <v>4</v>
      </c>
      <c r="B67" s="21">
        <v>87</v>
      </c>
    </row>
    <row r="68" spans="1:7" x14ac:dyDescent="0.3">
      <c r="A68" s="25">
        <v>5</v>
      </c>
      <c r="B68" s="21">
        <v>74</v>
      </c>
    </row>
    <row r="69" spans="1:7" x14ac:dyDescent="0.3">
      <c r="A69" s="25" t="s">
        <v>1048</v>
      </c>
      <c r="B69" s="21">
        <v>218</v>
      </c>
    </row>
    <row r="74" spans="1:7" x14ac:dyDescent="0.3">
      <c r="A74" s="24" t="s">
        <v>1043</v>
      </c>
      <c r="B74" s="24" t="s">
        <v>1076</v>
      </c>
    </row>
    <row r="75" spans="1:7" x14ac:dyDescent="0.3">
      <c r="A75" s="24" t="s">
        <v>1047</v>
      </c>
      <c r="B75" t="s">
        <v>11</v>
      </c>
      <c r="C75" t="s">
        <v>9</v>
      </c>
      <c r="D75" t="s">
        <v>6</v>
      </c>
      <c r="E75" t="s">
        <v>13</v>
      </c>
      <c r="F75" t="s">
        <v>10</v>
      </c>
      <c r="G75" t="s">
        <v>1048</v>
      </c>
    </row>
    <row r="76" spans="1:7" x14ac:dyDescent="0.3">
      <c r="A76" s="25" t="s">
        <v>1002</v>
      </c>
    </row>
    <row r="77" spans="1:7" x14ac:dyDescent="0.3">
      <c r="A77" s="28" t="s">
        <v>20</v>
      </c>
      <c r="B77" s="22">
        <v>891</v>
      </c>
      <c r="C77" s="22">
        <v>1332</v>
      </c>
      <c r="D77" s="22">
        <v>1282</v>
      </c>
      <c r="E77" s="22">
        <v>739</v>
      </c>
      <c r="F77" s="22">
        <v>560</v>
      </c>
      <c r="G77" s="22">
        <v>4804</v>
      </c>
    </row>
    <row r="78" spans="1:7" x14ac:dyDescent="0.3">
      <c r="A78" s="28" t="s">
        <v>12</v>
      </c>
      <c r="B78" s="22">
        <v>1991</v>
      </c>
      <c r="C78" s="22">
        <v>1886</v>
      </c>
      <c r="D78" s="22">
        <v>1206</v>
      </c>
      <c r="E78" s="22">
        <v>884</v>
      </c>
      <c r="F78" s="22">
        <v>1722</v>
      </c>
      <c r="G78" s="22">
        <v>7689</v>
      </c>
    </row>
    <row r="79" spans="1:7" x14ac:dyDescent="0.3">
      <c r="A79" s="28" t="s">
        <v>8</v>
      </c>
      <c r="B79" s="22">
        <v>1163</v>
      </c>
      <c r="C79" s="22">
        <v>1180</v>
      </c>
      <c r="D79" s="22">
        <v>1616</v>
      </c>
      <c r="E79" s="22">
        <v>1043</v>
      </c>
      <c r="F79" s="22">
        <v>1747</v>
      </c>
      <c r="G79" s="22">
        <v>6749</v>
      </c>
    </row>
    <row r="80" spans="1:7" x14ac:dyDescent="0.3">
      <c r="A80" s="28" t="s">
        <v>16</v>
      </c>
      <c r="B80" s="22">
        <v>1438</v>
      </c>
      <c r="C80" s="22">
        <v>1616</v>
      </c>
      <c r="D80" s="22">
        <v>866</v>
      </c>
      <c r="E80" s="22">
        <v>829</v>
      </c>
      <c r="F80" s="22">
        <v>2070</v>
      </c>
      <c r="G80" s="22">
        <v>6819</v>
      </c>
    </row>
    <row r="81" spans="1:7" x14ac:dyDescent="0.3">
      <c r="A81" s="25" t="s">
        <v>1001</v>
      </c>
    </row>
    <row r="82" spans="1:7" x14ac:dyDescent="0.3">
      <c r="A82" s="28" t="s">
        <v>24</v>
      </c>
      <c r="B82" s="22">
        <v>1233</v>
      </c>
      <c r="C82" s="22">
        <v>223</v>
      </c>
      <c r="D82" s="22">
        <v>1680</v>
      </c>
      <c r="E82" s="22">
        <v>990</v>
      </c>
      <c r="F82" s="22">
        <v>1508</v>
      </c>
      <c r="G82" s="22">
        <v>5634</v>
      </c>
    </row>
    <row r="83" spans="1:7" x14ac:dyDescent="0.3">
      <c r="A83" s="28" t="s">
        <v>15</v>
      </c>
      <c r="B83" s="22">
        <v>1598</v>
      </c>
      <c r="C83" s="22">
        <v>1907</v>
      </c>
      <c r="D83" s="22">
        <v>869</v>
      </c>
      <c r="E83" s="22">
        <v>1426</v>
      </c>
      <c r="F83" s="22">
        <v>1416</v>
      </c>
      <c r="G83" s="22">
        <v>7216</v>
      </c>
    </row>
    <row r="84" spans="1:7" x14ac:dyDescent="0.3">
      <c r="A84" s="28" t="s">
        <v>5</v>
      </c>
      <c r="B84" s="22">
        <v>900</v>
      </c>
      <c r="C84" s="22">
        <v>1016</v>
      </c>
      <c r="D84" s="22">
        <v>960</v>
      </c>
      <c r="E84" s="22">
        <v>940</v>
      </c>
      <c r="F84" s="22">
        <v>1193</v>
      </c>
      <c r="G84" s="22">
        <v>5009</v>
      </c>
    </row>
    <row r="85" spans="1:7" x14ac:dyDescent="0.3">
      <c r="A85" s="28" t="s">
        <v>18</v>
      </c>
      <c r="B85" s="22">
        <v>900</v>
      </c>
      <c r="C85" s="22">
        <v>1470</v>
      </c>
      <c r="D85" s="22">
        <v>1617</v>
      </c>
      <c r="E85" s="22">
        <v>1314</v>
      </c>
      <c r="F85" s="22">
        <v>941</v>
      </c>
      <c r="G85" s="22">
        <v>6242</v>
      </c>
    </row>
    <row r="86" spans="1:7" x14ac:dyDescent="0.3">
      <c r="A86" s="28" t="s">
        <v>14</v>
      </c>
      <c r="B86" s="22">
        <v>1255</v>
      </c>
      <c r="C86" s="22">
        <v>516</v>
      </c>
      <c r="D86" s="22">
        <v>1874</v>
      </c>
      <c r="E86" s="22">
        <v>1863</v>
      </c>
      <c r="F86" s="22">
        <v>1722</v>
      </c>
      <c r="G86" s="22">
        <v>7230</v>
      </c>
    </row>
    <row r="87" spans="1:7" x14ac:dyDescent="0.3">
      <c r="A87" s="28" t="s">
        <v>19</v>
      </c>
      <c r="B87" s="22">
        <v>1138</v>
      </c>
      <c r="C87" s="22">
        <v>1898</v>
      </c>
      <c r="D87" s="22">
        <v>1482</v>
      </c>
      <c r="E87" s="22">
        <v>846</v>
      </c>
      <c r="F87" s="22">
        <v>1154</v>
      </c>
      <c r="G87" s="22">
        <v>6518</v>
      </c>
    </row>
    <row r="88" spans="1:7" x14ac:dyDescent="0.3">
      <c r="A88" s="25" t="s">
        <v>1000</v>
      </c>
    </row>
    <row r="89" spans="1:7" x14ac:dyDescent="0.3">
      <c r="A89" s="28" t="s">
        <v>17</v>
      </c>
      <c r="B89" s="22">
        <v>1655</v>
      </c>
      <c r="C89" s="22">
        <v>805</v>
      </c>
      <c r="D89" s="22">
        <v>2263</v>
      </c>
      <c r="E89" s="22">
        <v>987</v>
      </c>
      <c r="F89" s="22">
        <v>1075</v>
      </c>
      <c r="G89" s="22">
        <v>6785</v>
      </c>
    </row>
    <row r="90" spans="1:7" x14ac:dyDescent="0.3">
      <c r="A90" s="28" t="s">
        <v>23</v>
      </c>
      <c r="B90" s="22">
        <v>1104</v>
      </c>
      <c r="C90" s="22">
        <v>2280</v>
      </c>
      <c r="D90" s="22">
        <v>1445</v>
      </c>
      <c r="E90" s="22">
        <v>1722</v>
      </c>
      <c r="F90" s="22">
        <v>1196</v>
      </c>
      <c r="G90" s="22">
        <v>7747</v>
      </c>
    </row>
    <row r="91" spans="1:7" x14ac:dyDescent="0.3">
      <c r="A91" s="28" t="s">
        <v>7</v>
      </c>
      <c r="B91" s="22">
        <v>372</v>
      </c>
      <c r="C91" s="22">
        <v>1818</v>
      </c>
      <c r="D91" s="22">
        <v>1346</v>
      </c>
      <c r="E91" s="22">
        <v>1156</v>
      </c>
      <c r="F91" s="22">
        <v>1484</v>
      </c>
      <c r="G91" s="22">
        <v>6176</v>
      </c>
    </row>
    <row r="92" spans="1:7" x14ac:dyDescent="0.3">
      <c r="A92" s="28" t="s">
        <v>22</v>
      </c>
      <c r="B92" s="22">
        <v>1415</v>
      </c>
      <c r="C92" s="22">
        <v>1271</v>
      </c>
      <c r="D92" s="22">
        <v>1214</v>
      </c>
      <c r="E92" s="22">
        <v>1135</v>
      </c>
      <c r="F92" s="22">
        <v>1566</v>
      </c>
      <c r="G92" s="22">
        <v>6601</v>
      </c>
    </row>
    <row r="93" spans="1:7" x14ac:dyDescent="0.3">
      <c r="A93" s="28" t="s">
        <v>21</v>
      </c>
      <c r="B93" s="22">
        <v>1362</v>
      </c>
      <c r="C93" s="22">
        <v>1363</v>
      </c>
      <c r="D93" s="22">
        <v>1152</v>
      </c>
      <c r="E93" s="22">
        <v>777</v>
      </c>
      <c r="F93" s="22">
        <v>750</v>
      </c>
      <c r="G93" s="22">
        <v>5404</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Normal="100" workbookViewId="0">
      <selection activeCell="D10" sqref="D10"/>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41622-6C52-4E1E-81E1-27632C6BFD83}">
  <dimension ref="A1:AB60"/>
  <sheetViews>
    <sheetView tabSelected="1" topLeftCell="D1" zoomScaleNormal="100" workbookViewId="0">
      <selection activeCell="P28" sqref="P28"/>
    </sheetView>
  </sheetViews>
  <sheetFormatPr defaultRowHeight="14.4" x14ac:dyDescent="0.3"/>
  <cols>
    <col min="1" max="1" width="2.19921875" customWidth="1"/>
    <col min="2" max="2" width="2.09765625" customWidth="1"/>
    <col min="17" max="17" width="9.69921875" customWidth="1"/>
  </cols>
  <sheetData>
    <row r="1" spans="1:28" s="45" customFormat="1" ht="29.4" customHeight="1" x14ac:dyDescent="0.6">
      <c r="A1" s="44"/>
      <c r="B1" s="44"/>
      <c r="C1" s="44"/>
      <c r="D1" s="44" t="s">
        <v>1085</v>
      </c>
      <c r="E1" s="44"/>
      <c r="F1" s="44"/>
      <c r="G1" s="44"/>
      <c r="H1" s="44"/>
      <c r="I1" s="44"/>
      <c r="J1" s="44"/>
      <c r="K1" s="44"/>
      <c r="L1" s="44"/>
      <c r="M1" s="44"/>
      <c r="N1" s="44"/>
      <c r="O1" s="44"/>
      <c r="P1" s="44"/>
      <c r="Q1" s="44"/>
      <c r="R1" s="44"/>
      <c r="S1" s="44"/>
      <c r="T1" s="44"/>
      <c r="U1" s="44"/>
      <c r="V1" s="44"/>
      <c r="W1" s="44"/>
      <c r="X1" s="44"/>
      <c r="Y1" s="44"/>
      <c r="Z1" s="44"/>
      <c r="AA1" s="44"/>
      <c r="AB1" s="44"/>
    </row>
    <row r="2" spans="1:28"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row>
    <row r="3" spans="1:28"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row>
    <row r="4" spans="1:28"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row>
    <row r="5" spans="1:28"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row>
    <row r="8" spans="1:28"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spans="1:28"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row>
    <row r="10" spans="1:28"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1:28"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1:28"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1:28"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row>
    <row r="14" spans="1:28"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spans="1:28"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1:28"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row>
    <row r="17" spans="1:28"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spans="1:28" x14ac:dyDescent="0.3">
      <c r="A18" s="20"/>
      <c r="B18" s="20"/>
      <c r="C18" s="20"/>
      <c r="D18" s="20"/>
      <c r="E18" s="20"/>
      <c r="F18" s="20"/>
      <c r="G18" s="20"/>
      <c r="H18" s="20"/>
      <c r="I18" s="20"/>
      <c r="J18" s="20"/>
      <c r="K18" s="20"/>
      <c r="L18" s="20"/>
      <c r="M18" s="20"/>
      <c r="N18" s="20"/>
      <c r="O18" s="20"/>
      <c r="P18" s="20"/>
      <c r="Q18" s="29"/>
      <c r="R18" s="39" t="str" cm="1">
        <f t="array" ref="R18:V18">Pivots!B75:F75</f>
        <v>R01</v>
      </c>
      <c r="S18" s="39" t="str">
        <v>R02</v>
      </c>
      <c r="T18" s="39" t="str">
        <v>R03</v>
      </c>
      <c r="U18" s="39" t="str">
        <v>R04</v>
      </c>
      <c r="V18" s="39" t="str">
        <v>R05</v>
      </c>
      <c r="W18" s="40" t="s">
        <v>1077</v>
      </c>
      <c r="X18" s="20"/>
      <c r="Y18" s="20"/>
      <c r="Z18" s="20"/>
      <c r="AA18" s="20"/>
      <c r="AB18" s="20"/>
    </row>
    <row r="19" spans="1:28" x14ac:dyDescent="0.3">
      <c r="A19" s="20"/>
      <c r="B19" s="20"/>
      <c r="C19" s="20"/>
      <c r="D19" s="20"/>
      <c r="E19" s="20"/>
      <c r="F19" s="20"/>
      <c r="G19" s="20"/>
      <c r="H19" s="20"/>
      <c r="I19" s="20"/>
      <c r="J19" s="20"/>
      <c r="K19" s="20"/>
      <c r="L19" s="20"/>
      <c r="M19" s="20"/>
      <c r="N19" s="20"/>
      <c r="O19" s="20"/>
      <c r="P19" s="20"/>
      <c r="Q19" s="41" t="str" cm="1">
        <f t="array" ref="Q19:W36">IF(Pivots!A76:G93="","",Pivots!A76:G93)</f>
        <v>Cincinnati</v>
      </c>
      <c r="R19" s="30" t="str">
        <v/>
      </c>
      <c r="S19" s="30" t="str">
        <v/>
      </c>
      <c r="T19" s="30" t="str">
        <v/>
      </c>
      <c r="U19" s="30" t="str">
        <v/>
      </c>
      <c r="V19" s="30" t="str">
        <v/>
      </c>
      <c r="W19" s="31" t="str">
        <v/>
      </c>
      <c r="X19" s="20"/>
      <c r="Y19" s="20"/>
      <c r="Z19" s="20"/>
      <c r="AA19" s="20"/>
      <c r="AB19" s="20"/>
    </row>
    <row r="20" spans="1:28" x14ac:dyDescent="0.3">
      <c r="A20" s="20"/>
      <c r="B20" s="20"/>
      <c r="C20" s="20"/>
      <c r="D20" s="20"/>
      <c r="E20" s="20"/>
      <c r="F20" s="20"/>
      <c r="G20" s="20"/>
      <c r="H20" s="20"/>
      <c r="I20" s="20"/>
      <c r="J20" s="20"/>
      <c r="K20" s="20"/>
      <c r="L20" s="20"/>
      <c r="M20" s="20"/>
      <c r="N20" s="20"/>
      <c r="O20" s="20"/>
      <c r="P20" s="20"/>
      <c r="Q20" s="32" t="str">
        <v>C0003</v>
      </c>
      <c r="R20" s="33">
        <v>891</v>
      </c>
      <c r="S20" s="33">
        <v>1332</v>
      </c>
      <c r="T20" s="33">
        <v>1282</v>
      </c>
      <c r="U20" s="33">
        <v>739</v>
      </c>
      <c r="V20" s="33">
        <v>560</v>
      </c>
      <c r="W20" s="34">
        <v>4804</v>
      </c>
      <c r="X20" s="20"/>
      <c r="Y20" s="20"/>
      <c r="Z20" s="20"/>
      <c r="AA20" s="20"/>
      <c r="AB20" s="20"/>
    </row>
    <row r="21" spans="1:28" x14ac:dyDescent="0.3">
      <c r="A21" s="20"/>
      <c r="B21" s="20"/>
      <c r="C21" s="20"/>
      <c r="D21" s="20"/>
      <c r="E21" s="20"/>
      <c r="F21" s="20"/>
      <c r="G21" s="20"/>
      <c r="H21" s="20"/>
      <c r="I21" s="20"/>
      <c r="J21" s="20"/>
      <c r="K21" s="20"/>
      <c r="L21" s="20"/>
      <c r="M21" s="20"/>
      <c r="N21" s="20"/>
      <c r="O21" s="20"/>
      <c r="P21" s="20"/>
      <c r="Q21" s="32" t="str">
        <v>C0004</v>
      </c>
      <c r="R21" s="33">
        <v>1991</v>
      </c>
      <c r="S21" s="33">
        <v>1886</v>
      </c>
      <c r="T21" s="33">
        <v>1206</v>
      </c>
      <c r="U21" s="33">
        <v>884</v>
      </c>
      <c r="V21" s="33">
        <v>1722</v>
      </c>
      <c r="W21" s="34">
        <v>7689</v>
      </c>
      <c r="X21" s="20"/>
      <c r="Y21" s="20"/>
      <c r="Z21" s="20"/>
      <c r="AA21" s="20"/>
      <c r="AB21" s="20"/>
    </row>
    <row r="22" spans="1:28" x14ac:dyDescent="0.3">
      <c r="A22" s="20"/>
      <c r="B22" s="20"/>
      <c r="C22" s="20"/>
      <c r="D22" s="20"/>
      <c r="E22" s="20"/>
      <c r="F22" s="20"/>
      <c r="G22" s="20"/>
      <c r="H22" s="20"/>
      <c r="I22" s="20"/>
      <c r="J22" s="20"/>
      <c r="K22" s="20"/>
      <c r="L22" s="20"/>
      <c r="M22" s="20"/>
      <c r="N22" s="20"/>
      <c r="O22" s="20"/>
      <c r="P22" s="20"/>
      <c r="Q22" s="32" t="str">
        <v>C0011</v>
      </c>
      <c r="R22" s="33">
        <v>1163</v>
      </c>
      <c r="S22" s="33">
        <v>1180</v>
      </c>
      <c r="T22" s="33">
        <v>1616</v>
      </c>
      <c r="U22" s="33">
        <v>1043</v>
      </c>
      <c r="V22" s="33">
        <v>1747</v>
      </c>
      <c r="W22" s="34">
        <v>6749</v>
      </c>
      <c r="X22" s="20"/>
      <c r="Y22" s="20"/>
      <c r="Z22" s="20"/>
      <c r="AA22" s="20"/>
      <c r="AB22" s="20"/>
    </row>
    <row r="23" spans="1:28" x14ac:dyDescent="0.3">
      <c r="A23" s="20"/>
      <c r="B23" s="20"/>
      <c r="C23" s="20"/>
      <c r="D23" s="20"/>
      <c r="E23" s="20"/>
      <c r="F23" s="20"/>
      <c r="G23" s="20"/>
      <c r="H23" s="20"/>
      <c r="I23" s="20"/>
      <c r="J23" s="20"/>
      <c r="K23" s="20"/>
      <c r="L23" s="20"/>
      <c r="M23" s="20"/>
      <c r="N23" s="20"/>
      <c r="O23" s="20"/>
      <c r="P23" s="20"/>
      <c r="Q23" s="32" t="str">
        <v>C0012</v>
      </c>
      <c r="R23" s="33">
        <v>1438</v>
      </c>
      <c r="S23" s="33">
        <v>1616</v>
      </c>
      <c r="T23" s="33">
        <v>866</v>
      </c>
      <c r="U23" s="33">
        <v>829</v>
      </c>
      <c r="V23" s="33">
        <v>2070</v>
      </c>
      <c r="W23" s="34">
        <v>6819</v>
      </c>
      <c r="X23" s="20"/>
      <c r="Y23" s="20"/>
      <c r="Z23" s="20"/>
      <c r="AA23" s="20"/>
      <c r="AB23" s="20"/>
    </row>
    <row r="24" spans="1:28" x14ac:dyDescent="0.3">
      <c r="A24" s="20"/>
      <c r="B24" s="20"/>
      <c r="C24" s="20"/>
      <c r="D24" s="20"/>
      <c r="E24" s="20"/>
      <c r="F24" s="20"/>
      <c r="G24" s="20"/>
      <c r="H24" s="20"/>
      <c r="I24" s="20"/>
      <c r="J24" s="20"/>
      <c r="K24" s="20"/>
      <c r="L24" s="20"/>
      <c r="M24" s="20"/>
      <c r="N24" s="20"/>
      <c r="O24" s="20"/>
      <c r="P24" s="20"/>
      <c r="Q24" s="41" t="str">
        <v>Cleveland</v>
      </c>
      <c r="R24" s="33" t="str">
        <v/>
      </c>
      <c r="S24" s="33" t="str">
        <v/>
      </c>
      <c r="T24" s="33" t="str">
        <v/>
      </c>
      <c r="U24" s="33" t="str">
        <v/>
      </c>
      <c r="V24" s="33" t="str">
        <v/>
      </c>
      <c r="W24" s="34" t="str">
        <v/>
      </c>
      <c r="X24" s="20"/>
      <c r="Y24" s="20"/>
      <c r="Z24" s="20"/>
      <c r="AA24" s="20"/>
      <c r="AB24" s="20"/>
    </row>
    <row r="25" spans="1:28" x14ac:dyDescent="0.3">
      <c r="A25" s="20"/>
      <c r="B25" s="20"/>
      <c r="C25" s="20"/>
      <c r="D25" s="20"/>
      <c r="E25" s="20"/>
      <c r="F25" s="20"/>
      <c r="G25" s="20"/>
      <c r="H25" s="20"/>
      <c r="I25" s="20"/>
      <c r="J25" s="20"/>
      <c r="K25" s="20"/>
      <c r="L25" s="20"/>
      <c r="M25" s="20"/>
      <c r="N25" s="20"/>
      <c r="O25" s="20"/>
      <c r="P25" s="20"/>
      <c r="Q25" s="32" t="str">
        <v>C0002</v>
      </c>
      <c r="R25" s="33">
        <v>1233</v>
      </c>
      <c r="S25" s="33">
        <v>223</v>
      </c>
      <c r="T25" s="33">
        <v>1680</v>
      </c>
      <c r="U25" s="33">
        <v>990</v>
      </c>
      <c r="V25" s="33">
        <v>1508</v>
      </c>
      <c r="W25" s="34">
        <v>5634</v>
      </c>
      <c r="X25" s="20"/>
      <c r="Y25" s="20"/>
      <c r="Z25" s="20"/>
      <c r="AA25" s="20"/>
      <c r="AB25" s="20"/>
    </row>
    <row r="26" spans="1:28" x14ac:dyDescent="0.3">
      <c r="A26" s="20"/>
      <c r="B26" s="20"/>
      <c r="C26" s="20"/>
      <c r="D26" s="20"/>
      <c r="E26" s="20"/>
      <c r="F26" s="20"/>
      <c r="G26" s="20"/>
      <c r="H26" s="20"/>
      <c r="I26" s="20"/>
      <c r="J26" s="20"/>
      <c r="K26" s="20"/>
      <c r="L26" s="20"/>
      <c r="M26" s="20"/>
      <c r="N26" s="20"/>
      <c r="O26" s="20"/>
      <c r="P26" s="20"/>
      <c r="Q26" s="32" t="str">
        <v>C0007</v>
      </c>
      <c r="R26" s="33">
        <v>1598</v>
      </c>
      <c r="S26" s="33">
        <v>1907</v>
      </c>
      <c r="T26" s="33">
        <v>869</v>
      </c>
      <c r="U26" s="33">
        <v>1426</v>
      </c>
      <c r="V26" s="33">
        <v>1416</v>
      </c>
      <c r="W26" s="34">
        <v>7216</v>
      </c>
      <c r="X26" s="20"/>
      <c r="Y26" s="20"/>
      <c r="Z26" s="20"/>
      <c r="AA26" s="20"/>
      <c r="AB26" s="20"/>
    </row>
    <row r="27" spans="1:28" x14ac:dyDescent="0.3">
      <c r="A27" s="20"/>
      <c r="B27" s="20"/>
      <c r="C27" s="20"/>
      <c r="D27" s="20"/>
      <c r="E27" s="20"/>
      <c r="F27" s="20"/>
      <c r="G27" s="20"/>
      <c r="H27" s="20"/>
      <c r="I27" s="20"/>
      <c r="J27" s="20"/>
      <c r="K27" s="20"/>
      <c r="L27" s="20"/>
      <c r="M27" s="20"/>
      <c r="N27" s="20"/>
      <c r="O27" s="20"/>
      <c r="P27" s="20"/>
      <c r="Q27" s="32" t="str">
        <v>C0008</v>
      </c>
      <c r="R27" s="33">
        <v>900</v>
      </c>
      <c r="S27" s="33">
        <v>1016</v>
      </c>
      <c r="T27" s="33">
        <v>960</v>
      </c>
      <c r="U27" s="33">
        <v>940</v>
      </c>
      <c r="V27" s="33">
        <v>1193</v>
      </c>
      <c r="W27" s="34">
        <v>5009</v>
      </c>
      <c r="X27" s="20"/>
      <c r="Y27" s="20"/>
      <c r="Z27" s="20"/>
      <c r="AA27" s="20"/>
      <c r="AB27" s="20"/>
    </row>
    <row r="28" spans="1:28" x14ac:dyDescent="0.3">
      <c r="A28" s="20"/>
      <c r="B28" s="20"/>
      <c r="C28" s="20"/>
      <c r="D28" s="20"/>
      <c r="E28" s="20"/>
      <c r="F28" s="20"/>
      <c r="G28" s="20"/>
      <c r="H28" s="20"/>
      <c r="I28" s="20"/>
      <c r="J28" s="20"/>
      <c r="K28" s="20"/>
      <c r="L28" s="20"/>
      <c r="M28" s="20"/>
      <c r="N28" s="20"/>
      <c r="O28" s="20"/>
      <c r="P28" s="20"/>
      <c r="Q28" s="32" t="str">
        <v>C0010</v>
      </c>
      <c r="R28" s="33">
        <v>900</v>
      </c>
      <c r="S28" s="33">
        <v>1470</v>
      </c>
      <c r="T28" s="33">
        <v>1617</v>
      </c>
      <c r="U28" s="33">
        <v>1314</v>
      </c>
      <c r="V28" s="33">
        <v>941</v>
      </c>
      <c r="W28" s="34">
        <v>6242</v>
      </c>
      <c r="X28" s="20"/>
      <c r="Y28" s="20"/>
      <c r="Z28" s="20"/>
      <c r="AA28" s="20"/>
      <c r="AB28" s="20"/>
    </row>
    <row r="29" spans="1:28" x14ac:dyDescent="0.3">
      <c r="A29" s="20"/>
      <c r="B29" s="20"/>
      <c r="C29" s="20"/>
      <c r="D29" s="20"/>
      <c r="E29" s="20"/>
      <c r="F29" s="20"/>
      <c r="G29" s="20"/>
      <c r="H29" s="20"/>
      <c r="I29" s="20"/>
      <c r="J29" s="20"/>
      <c r="K29" s="20"/>
      <c r="L29" s="20"/>
      <c r="M29" s="46" t="e" vm="1">
        <f>Pivots!N45</f>
        <v>#VALUE!</v>
      </c>
      <c r="N29" s="46"/>
      <c r="O29" s="46"/>
      <c r="P29" s="20"/>
      <c r="Q29" s="32" t="str">
        <v>C0013</v>
      </c>
      <c r="R29" s="33">
        <v>1255</v>
      </c>
      <c r="S29" s="33">
        <v>516</v>
      </c>
      <c r="T29" s="33">
        <v>1874</v>
      </c>
      <c r="U29" s="33">
        <v>1863</v>
      </c>
      <c r="V29" s="33">
        <v>1722</v>
      </c>
      <c r="W29" s="34">
        <v>7230</v>
      </c>
      <c r="X29" s="20"/>
      <c r="Y29" s="20"/>
      <c r="Z29" s="20"/>
      <c r="AA29" s="20"/>
      <c r="AB29" s="20"/>
    </row>
    <row r="30" spans="1:28" x14ac:dyDescent="0.3">
      <c r="A30" s="20"/>
      <c r="B30" s="20"/>
      <c r="C30" s="20"/>
      <c r="D30" s="20"/>
      <c r="E30" s="20"/>
      <c r="F30" s="20"/>
      <c r="G30" s="20"/>
      <c r="H30" s="20"/>
      <c r="I30" s="20"/>
      <c r="J30" s="20"/>
      <c r="K30" s="20"/>
      <c r="L30" s="20"/>
      <c r="M30" s="46"/>
      <c r="N30" s="46"/>
      <c r="O30" s="46"/>
      <c r="P30" s="20"/>
      <c r="Q30" s="32" t="str">
        <v>C0015</v>
      </c>
      <c r="R30" s="33">
        <v>1138</v>
      </c>
      <c r="S30" s="33">
        <v>1898</v>
      </c>
      <c r="T30" s="33">
        <v>1482</v>
      </c>
      <c r="U30" s="33">
        <v>846</v>
      </c>
      <c r="V30" s="33">
        <v>1154</v>
      </c>
      <c r="W30" s="34">
        <v>6518</v>
      </c>
      <c r="X30" s="20"/>
      <c r="Y30" s="20"/>
      <c r="Z30" s="20"/>
      <c r="AA30" s="20"/>
      <c r="AB30" s="20"/>
    </row>
    <row r="31" spans="1:28" x14ac:dyDescent="0.3">
      <c r="A31" s="20"/>
      <c r="B31" s="20"/>
      <c r="C31" s="20"/>
      <c r="D31" s="20"/>
      <c r="E31" s="20"/>
      <c r="F31" s="20"/>
      <c r="G31" s="20"/>
      <c r="H31" s="20"/>
      <c r="I31" s="20"/>
      <c r="J31" s="20"/>
      <c r="K31" s="20"/>
      <c r="L31" s="20"/>
      <c r="M31" s="46"/>
      <c r="N31" s="46"/>
      <c r="O31" s="46"/>
      <c r="P31" s="20"/>
      <c r="Q31" s="41" t="str">
        <v>Columbus</v>
      </c>
      <c r="R31" s="33" t="str">
        <v/>
      </c>
      <c r="S31" s="33" t="str">
        <v/>
      </c>
      <c r="T31" s="33" t="str">
        <v/>
      </c>
      <c r="U31" s="33" t="str">
        <v/>
      </c>
      <c r="V31" s="33" t="str">
        <v/>
      </c>
      <c r="W31" s="34" t="str">
        <v/>
      </c>
      <c r="X31" s="20"/>
      <c r="Y31" s="20"/>
      <c r="Z31" s="20"/>
      <c r="AA31" s="20"/>
      <c r="AB31" s="20"/>
    </row>
    <row r="32" spans="1:28" x14ac:dyDescent="0.3">
      <c r="A32" s="20"/>
      <c r="B32" s="20"/>
      <c r="C32" s="20"/>
      <c r="D32" s="20"/>
      <c r="E32" s="20"/>
      <c r="F32" s="20"/>
      <c r="G32" s="20"/>
      <c r="H32" s="20"/>
      <c r="I32" s="20"/>
      <c r="J32" s="20"/>
      <c r="K32" s="20"/>
      <c r="L32" s="20"/>
      <c r="M32" s="46"/>
      <c r="N32" s="46"/>
      <c r="O32" s="46"/>
      <c r="P32" s="20"/>
      <c r="Q32" s="32" t="str">
        <v>C0001</v>
      </c>
      <c r="R32" s="33">
        <v>1655</v>
      </c>
      <c r="S32" s="33">
        <v>805</v>
      </c>
      <c r="T32" s="33">
        <v>2263</v>
      </c>
      <c r="U32" s="33">
        <v>987</v>
      </c>
      <c r="V32" s="33">
        <v>1075</v>
      </c>
      <c r="W32" s="34">
        <v>6785</v>
      </c>
      <c r="X32" s="20"/>
      <c r="Y32" s="20"/>
      <c r="Z32" s="20"/>
      <c r="AA32" s="20"/>
      <c r="AB32" s="20"/>
    </row>
    <row r="33" spans="1:28" x14ac:dyDescent="0.3">
      <c r="A33" s="20"/>
      <c r="B33" s="20"/>
      <c r="C33" s="20"/>
      <c r="D33" s="20"/>
      <c r="E33" s="20"/>
      <c r="F33" s="20"/>
      <c r="G33" s="20"/>
      <c r="H33" s="20"/>
      <c r="I33" s="20"/>
      <c r="J33" s="20"/>
      <c r="K33" s="20"/>
      <c r="L33" s="20"/>
      <c r="M33" s="43"/>
      <c r="N33" s="43" t="str">
        <f>Pivots!K45</f>
        <v>% of calls:22%</v>
      </c>
      <c r="O33" s="43"/>
      <c r="P33" s="20"/>
      <c r="Q33" s="32" t="str">
        <v>C0005</v>
      </c>
      <c r="R33" s="33">
        <v>1104</v>
      </c>
      <c r="S33" s="33">
        <v>2280</v>
      </c>
      <c r="T33" s="33">
        <v>1445</v>
      </c>
      <c r="U33" s="33">
        <v>1722</v>
      </c>
      <c r="V33" s="33">
        <v>1196</v>
      </c>
      <c r="W33" s="34">
        <v>7747</v>
      </c>
      <c r="X33" s="20"/>
      <c r="Y33" s="20"/>
      <c r="Z33" s="20"/>
      <c r="AA33" s="20"/>
      <c r="AB33" s="20"/>
    </row>
    <row r="34" spans="1:28" x14ac:dyDescent="0.3">
      <c r="A34" s="20"/>
      <c r="B34" s="20"/>
      <c r="C34" s="20"/>
      <c r="D34" s="20"/>
      <c r="E34" s="20"/>
      <c r="F34" s="20"/>
      <c r="G34" s="20"/>
      <c r="H34" s="20"/>
      <c r="I34" s="20"/>
      <c r="J34" s="20"/>
      <c r="K34" s="20"/>
      <c r="L34" s="20"/>
      <c r="M34" s="43"/>
      <c r="N34" s="43" t="str">
        <f>Pivots!K46</f>
        <v>Call Rank:1</v>
      </c>
      <c r="O34" s="43"/>
      <c r="P34" s="20"/>
      <c r="Q34" s="32" t="str">
        <v>C0006</v>
      </c>
      <c r="R34" s="33">
        <v>372</v>
      </c>
      <c r="S34" s="33">
        <v>1818</v>
      </c>
      <c r="T34" s="33">
        <v>1346</v>
      </c>
      <c r="U34" s="33">
        <v>1156</v>
      </c>
      <c r="V34" s="33">
        <v>1484</v>
      </c>
      <c r="W34" s="34">
        <v>6176</v>
      </c>
      <c r="X34" s="20"/>
      <c r="Y34" s="20"/>
      <c r="Z34" s="20"/>
      <c r="AA34" s="20"/>
      <c r="AB34" s="20"/>
    </row>
    <row r="35" spans="1:28" x14ac:dyDescent="0.3">
      <c r="A35" s="20"/>
      <c r="B35" s="20"/>
      <c r="C35" s="20"/>
      <c r="D35" s="20"/>
      <c r="E35" s="20"/>
      <c r="F35" s="20"/>
      <c r="G35" s="20"/>
      <c r="H35" s="20"/>
      <c r="I35" s="20"/>
      <c r="J35" s="20"/>
      <c r="K35" s="20"/>
      <c r="L35" s="20"/>
      <c r="M35" s="43"/>
      <c r="N35" s="43" t="str">
        <f>Pivots!K47</f>
        <v>Amount Rank:2</v>
      </c>
      <c r="O35" s="43"/>
      <c r="P35" s="20"/>
      <c r="Q35" s="32" t="str">
        <v>C0009</v>
      </c>
      <c r="R35" s="33">
        <v>1415</v>
      </c>
      <c r="S35" s="33">
        <v>1271</v>
      </c>
      <c r="T35" s="33">
        <v>1214</v>
      </c>
      <c r="U35" s="33">
        <v>1135</v>
      </c>
      <c r="V35" s="33">
        <v>1566</v>
      </c>
      <c r="W35" s="34">
        <v>6601</v>
      </c>
      <c r="X35" s="20"/>
      <c r="Y35" s="20"/>
      <c r="Z35" s="20"/>
      <c r="AA35" s="20"/>
      <c r="AB35" s="20"/>
    </row>
    <row r="36" spans="1:28" x14ac:dyDescent="0.3">
      <c r="A36" s="20"/>
      <c r="B36" s="20"/>
      <c r="C36" s="20"/>
      <c r="D36" s="20"/>
      <c r="E36" s="20"/>
      <c r="F36" s="20"/>
      <c r="G36" s="20"/>
      <c r="H36" s="20"/>
      <c r="I36" s="20"/>
      <c r="J36" s="20"/>
      <c r="K36" s="20"/>
      <c r="L36" s="20"/>
      <c r="M36" s="20"/>
      <c r="N36" s="20"/>
      <c r="O36" s="20"/>
      <c r="P36" s="20"/>
      <c r="Q36" s="35" t="str">
        <v>C0014</v>
      </c>
      <c r="R36" s="36">
        <v>1362</v>
      </c>
      <c r="S36" s="36">
        <v>1363</v>
      </c>
      <c r="T36" s="36">
        <v>1152</v>
      </c>
      <c r="U36" s="36">
        <v>777</v>
      </c>
      <c r="V36" s="36">
        <v>750</v>
      </c>
      <c r="W36" s="37">
        <v>5404</v>
      </c>
      <c r="X36" s="20"/>
      <c r="Y36" s="20"/>
      <c r="Z36" s="20"/>
      <c r="AA36" s="20"/>
      <c r="AB36" s="20"/>
    </row>
    <row r="37" spans="1:28" x14ac:dyDescent="0.3">
      <c r="A37" s="20"/>
      <c r="B37" s="20"/>
      <c r="C37" s="20"/>
      <c r="D37" s="20"/>
      <c r="E37" s="20"/>
      <c r="F37" s="20"/>
      <c r="G37" s="20"/>
      <c r="H37" s="20"/>
      <c r="I37" s="20"/>
      <c r="J37" s="20"/>
      <c r="K37" s="20"/>
      <c r="L37" s="20"/>
      <c r="M37" s="20"/>
      <c r="N37" s="20"/>
      <c r="O37" s="20"/>
      <c r="P37" s="20"/>
      <c r="Q37" s="38"/>
      <c r="R37" s="38"/>
      <c r="S37" s="38"/>
      <c r="T37" s="38"/>
      <c r="U37" s="38"/>
      <c r="V37" s="38"/>
      <c r="W37" s="38"/>
      <c r="X37" s="20"/>
      <c r="Y37" s="20"/>
      <c r="Z37" s="20"/>
      <c r="AA37" s="20"/>
      <c r="AB37" s="20"/>
    </row>
    <row r="38" spans="1:28" x14ac:dyDescent="0.3">
      <c r="A38" s="20"/>
      <c r="B38" s="20"/>
      <c r="C38" s="20"/>
      <c r="D38" s="20"/>
      <c r="E38" s="20"/>
      <c r="F38" s="20"/>
      <c r="G38" s="20"/>
      <c r="H38" s="20"/>
      <c r="I38" s="20"/>
      <c r="J38" s="20"/>
      <c r="K38" s="20"/>
      <c r="L38" s="20"/>
      <c r="M38" s="20"/>
      <c r="N38" s="20"/>
      <c r="O38" s="20"/>
      <c r="P38" s="20"/>
      <c r="Q38" s="38"/>
      <c r="R38" s="38"/>
      <c r="S38" s="38"/>
      <c r="T38" s="38"/>
      <c r="U38" s="38"/>
      <c r="V38" s="38"/>
      <c r="W38" s="38"/>
      <c r="X38" s="20"/>
      <c r="Y38" s="20"/>
      <c r="Z38" s="20"/>
      <c r="AA38" s="20"/>
      <c r="AB38" s="20"/>
    </row>
    <row r="39" spans="1:28"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1:28"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spans="1:28"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spans="1:28"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1:28"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spans="1:28"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1:28"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spans="1:28"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1:28"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spans="1:28"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spans="1:28"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row>
    <row r="57" spans="1:28"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row>
    <row r="58" spans="1:28"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row>
    <row r="59" spans="1:28"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row>
    <row r="60" spans="1:28"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sheetData>
  <mergeCells count="1">
    <mergeCell ref="M29:O32"/>
  </mergeCells>
  <conditionalFormatting sqref="R19:V36">
    <cfRule type="dataBar" priority="2">
      <dataBar>
        <cfvo type="num" val="0"/>
        <cfvo type="formula" val="MAX($R$19:$V$36)*2"/>
        <color theme="1"/>
      </dataBar>
      <extLst>
        <ext xmlns:x14="http://schemas.microsoft.com/office/spreadsheetml/2009/9/main" uri="{B025F937-C7B1-47D3-B67F-A62EFF666E3E}">
          <x14:id>{D25DA4C7-F636-4967-BFA3-72157434F100}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52FFA121-4937-41EA-9FB2-EAF69F044A36}">
            <xm:f>R$18=Pivots!$A$47</xm:f>
            <x14:dxf>
              <fill>
                <patternFill>
                  <bgColor theme="8" tint="0.39994506668294322"/>
                </patternFill>
              </fill>
              <border>
                <left style="thin">
                  <color auto="1"/>
                </left>
                <right style="thin">
                  <color auto="1"/>
                </right>
                <vertical/>
                <horizontal/>
              </border>
            </x14:dxf>
          </x14:cfRule>
          <xm:sqref>R18:V36</xm:sqref>
        </x14:conditionalFormatting>
        <x14:conditionalFormatting xmlns:xm="http://schemas.microsoft.com/office/excel/2006/main">
          <x14:cfRule type="dataBar" id="{D25DA4C7-F636-4967-BFA3-72157434F100}">
            <x14:dataBar minLength="0" maxLength="100" gradient="0">
              <x14:cfvo type="num">
                <xm:f>0</xm:f>
              </x14:cfvo>
              <x14:cfvo type="formula">
                <xm:f>MAX($R$19:$V$36)*2</xm:f>
              </x14:cfvo>
              <x14:negativeFillColor rgb="FFFF0000"/>
              <x14:axisColor rgb="FF000000"/>
            </x14:dataBar>
          </x14:cfRule>
          <xm:sqref>R19:V36</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L4" sqref="L4"/>
    </sheetView>
  </sheetViews>
  <sheetFormatPr defaultRowHeight="14.4" x14ac:dyDescent="0.3"/>
  <cols>
    <col min="5" max="5" width="10.8984375" customWidth="1"/>
    <col min="6" max="6" width="8.59765625" customWidth="1"/>
  </cols>
  <sheetData>
    <row r="2" spans="5:6" x14ac:dyDescent="0.3">
      <c r="E2" t="s">
        <v>1040</v>
      </c>
      <c r="F2" t="s">
        <v>1041</v>
      </c>
    </row>
    <row r="3" spans="5:6" ht="25.5" customHeight="1" x14ac:dyDescent="0.3">
      <c r="E3" t="s">
        <v>11</v>
      </c>
      <c r="F3" t="e" vm="2">
        <v>#VALUE!</v>
      </c>
    </row>
    <row r="4" spans="5:6" ht="25.5" customHeight="1" x14ac:dyDescent="0.3">
      <c r="E4" t="s">
        <v>9</v>
      </c>
      <c r="F4" t="e" vm="3">
        <v>#VALUE!</v>
      </c>
    </row>
    <row r="5" spans="5:6" ht="25.5" customHeight="1" x14ac:dyDescent="0.3">
      <c r="E5" t="s">
        <v>6</v>
      </c>
      <c r="F5" t="e" vm="4">
        <v>#VALUE!</v>
      </c>
    </row>
    <row r="6" spans="5:6" ht="25.5" customHeight="1" x14ac:dyDescent="0.3">
      <c r="E6" t="s">
        <v>13</v>
      </c>
      <c r="F6" t="e" vm="5">
        <v>#VALUE!</v>
      </c>
    </row>
    <row r="7" spans="5:6" ht="25.5" customHeight="1" x14ac:dyDescent="0.3">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Bhargavi Badiger</cp:lastModifiedBy>
  <dcterms:created xsi:type="dcterms:W3CDTF">2021-03-14T20:21:32Z</dcterms:created>
  <dcterms:modified xsi:type="dcterms:W3CDTF">2024-11-24T16:07:41Z</dcterms:modified>
</cp:coreProperties>
</file>