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b8219ff766c87c8/BAMO 2024 SEM 2/BAM-3023-project management analytics/Submitted_assignment/"/>
    </mc:Choice>
  </mc:AlternateContent>
  <xr:revisionPtr revIDLastSave="1624" documentId="14_{D463E688-0BBB-42DE-9572-F39C4D7EE3ED}" xr6:coauthVersionLast="47" xr6:coauthVersionMax="47" xr10:uidLastSave="{CD414579-A635-4AB9-BC00-EF9B023F55DA}"/>
  <bookViews>
    <workbookView xWindow="-108" yWindow="-108" windowWidth="23256" windowHeight="12456" tabRatio="916" activeTab="8" xr2:uid="{B5BAE96E-C576-4A72-BF0C-CA8B529174A6}"/>
  </bookViews>
  <sheets>
    <sheet name="Categories for Project_budget" sheetId="12" r:id="rId1"/>
    <sheet name="Project_budget_Sheet" sheetId="13" r:id="rId2"/>
    <sheet name="Dropdown_data (1)" sheetId="14" r:id="rId3"/>
    <sheet name="Sales_data" sheetId="1" r:id="rId4"/>
    <sheet name="Cleaned_Sales_data" sheetId="2" r:id="rId5"/>
    <sheet name="Table" sheetId="11" r:id="rId6"/>
    <sheet name="Pivot_table_sheet" sheetId="6" r:id="rId7"/>
    <sheet name="Dropdown_data" sheetId="3" r:id="rId8"/>
    <sheet name="Dashboard" sheetId="5" r:id="rId9"/>
  </sheets>
  <definedNames>
    <definedName name="_xlnm._FilterDatabase" localSheetId="4" hidden="1">Cleaned_Sales_data!$I$1:$I$130</definedName>
    <definedName name="_xlcn.WorksheetConnection_BAM3023_A2_C0931764.xlsxTable21" hidden="1">Table2</definedName>
    <definedName name="_xlcn.WorksheetConnection_BAM3023_A2_C0931764.xlsxTable41" hidden="1">Table4[]</definedName>
    <definedName name="Miscellaneous">'Categories for Project_budget'!$Q$9:$Q$14</definedName>
    <definedName name="Onetime">'Categories for Project_budget'!$E$9:$E$28</definedName>
    <definedName name="Slicer_Category">#N/A</definedName>
    <definedName name="Slicer_Month">#N/A</definedName>
    <definedName name="Slicer_State">#N/A</definedName>
    <definedName name="Transportation">'Categories for Project_budget'!$M$9:$M$12</definedName>
    <definedName name="Variable">'Categories for Project_budget'!$I$9:$I$23</definedName>
  </definedNames>
  <calcPr calcId="191029"/>
  <pivotCaches>
    <pivotCache cacheId="122" r:id="rId10"/>
    <pivotCache cacheId="125" r:id="rId11"/>
    <pivotCache cacheId="128" r:id="rId12"/>
    <pivotCache cacheId="131" r:id="rId13"/>
    <pivotCache cacheId="134" r:id="rId14"/>
    <pivotCache cacheId="137" r:id="rId15"/>
    <pivotCache cacheId="140" r:id="rId16"/>
  </pivotCaches>
  <extLst>
    <ext xmlns:x14="http://schemas.microsoft.com/office/spreadsheetml/2009/9/main" uri="{876F7934-8845-4945-9796-88D515C7AA90}">
      <x14:pivotCaches>
        <pivotCache cacheId="7" r:id="rId17"/>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BAM-3023_A2_C0931764.xlsx!Table4"/>
          <x15:modelTable id="Table2" name="Table2" connection="WorksheetConnection_BAM-3023_A2_C0931764.xlsx!Table2"/>
        </x15:modelTables>
        <x15:extLst>
          <ext xmlns:x16="http://schemas.microsoft.com/office/spreadsheetml/2014/11/main" uri="{9835A34E-60A6-4A7C-AAB8-D5F71C897F49}">
            <x16:modelTimeGroupings>
              <x16:modelTimeGrouping tableName="Table2"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3" l="1"/>
  <c r="G59" i="13"/>
  <c r="G58"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9" i="13"/>
  <c r="H43" i="13"/>
  <c r="H14" i="13"/>
  <c r="H13" i="13"/>
  <c r="H10" i="13"/>
  <c r="H11" i="13"/>
  <c r="H12"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4" i="13"/>
  <c r="H45" i="13"/>
  <c r="H46" i="13"/>
  <c r="H47" i="13"/>
  <c r="H48" i="13"/>
  <c r="H49" i="13"/>
  <c r="H50" i="13"/>
  <c r="H51" i="13"/>
  <c r="H52" i="13"/>
  <c r="H53" i="13"/>
  <c r="H9" i="13"/>
  <c r="B3" i="2"/>
  <c r="N24" i="13"/>
  <c r="N23" i="13"/>
  <c r="K17" i="13"/>
  <c r="K34" i="13"/>
  <c r="K35" i="13"/>
  <c r="K52" i="13"/>
  <c r="K53"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R35" i="13" s="1"/>
  <c r="Q36" i="13"/>
  <c r="Q37" i="13"/>
  <c r="Q38" i="13"/>
  <c r="Q39" i="13"/>
  <c r="Q40" i="13"/>
  <c r="Q41" i="13"/>
  <c r="Q42" i="13"/>
  <c r="Q43" i="13"/>
  <c r="Q44" i="13"/>
  <c r="Q45" i="13"/>
  <c r="Q46" i="13"/>
  <c r="Q47" i="13"/>
  <c r="Q48" i="13"/>
  <c r="Q49" i="13"/>
  <c r="Q50" i="13"/>
  <c r="Q51" i="13"/>
  <c r="Q52" i="13"/>
  <c r="Q53" i="13"/>
  <c r="N10" i="13"/>
  <c r="N11" i="13"/>
  <c r="N12" i="13"/>
  <c r="N13" i="13"/>
  <c r="N14" i="13"/>
  <c r="N15" i="13"/>
  <c r="N16" i="13"/>
  <c r="N17" i="13"/>
  <c r="N18" i="13"/>
  <c r="N19" i="13"/>
  <c r="N20" i="13"/>
  <c r="N21" i="13"/>
  <c r="N22"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J10" i="13"/>
  <c r="K10" i="13" s="1"/>
  <c r="J11" i="13"/>
  <c r="K11" i="13" s="1"/>
  <c r="J12" i="13"/>
  <c r="K12" i="13" s="1"/>
  <c r="J13" i="13"/>
  <c r="K13" i="13" s="1"/>
  <c r="J14" i="13"/>
  <c r="K14" i="13" s="1"/>
  <c r="J15" i="13"/>
  <c r="K15" i="13" s="1"/>
  <c r="J16" i="13"/>
  <c r="K16" i="13" s="1"/>
  <c r="J18" i="13"/>
  <c r="K18" i="13" s="1"/>
  <c r="J19" i="13"/>
  <c r="K19" i="13" s="1"/>
  <c r="J20" i="13"/>
  <c r="K20" i="13" s="1"/>
  <c r="J21" i="13"/>
  <c r="K21" i="13" s="1"/>
  <c r="R21" i="13" s="1"/>
  <c r="J22" i="13"/>
  <c r="K22" i="13" s="1"/>
  <c r="R22" i="13" s="1"/>
  <c r="J23" i="13"/>
  <c r="K23" i="13" s="1"/>
  <c r="J24" i="13"/>
  <c r="K24" i="13" s="1"/>
  <c r="J25" i="13"/>
  <c r="K25" i="13" s="1"/>
  <c r="J26" i="13"/>
  <c r="K26" i="13" s="1"/>
  <c r="J27" i="13"/>
  <c r="K27" i="13" s="1"/>
  <c r="J28" i="13"/>
  <c r="K28" i="13" s="1"/>
  <c r="J29" i="13"/>
  <c r="K29" i="13" s="1"/>
  <c r="J30" i="13"/>
  <c r="K30" i="13" s="1"/>
  <c r="J31" i="13"/>
  <c r="K31" i="13" s="1"/>
  <c r="J32" i="13"/>
  <c r="K32" i="13" s="1"/>
  <c r="J33" i="13"/>
  <c r="K33" i="13" s="1"/>
  <c r="J36" i="13"/>
  <c r="K36" i="13" s="1"/>
  <c r="J37" i="13"/>
  <c r="K37" i="13" s="1"/>
  <c r="J38" i="13"/>
  <c r="K38" i="13" s="1"/>
  <c r="J39" i="13"/>
  <c r="K39" i="13" s="1"/>
  <c r="J40" i="13"/>
  <c r="K40" i="13" s="1"/>
  <c r="J41" i="13"/>
  <c r="K41" i="13" s="1"/>
  <c r="J42" i="13"/>
  <c r="K42" i="13" s="1"/>
  <c r="J43" i="13"/>
  <c r="K43" i="13" s="1"/>
  <c r="J44" i="13"/>
  <c r="K44" i="13" s="1"/>
  <c r="J45" i="13"/>
  <c r="K45" i="13" s="1"/>
  <c r="J46" i="13"/>
  <c r="K46" i="13" s="1"/>
  <c r="J47" i="13"/>
  <c r="K47" i="13" s="1"/>
  <c r="J48" i="13"/>
  <c r="K48" i="13" s="1"/>
  <c r="J49" i="13"/>
  <c r="K49" i="13" s="1"/>
  <c r="J50" i="13"/>
  <c r="K50" i="13" s="1"/>
  <c r="J51" i="13"/>
  <c r="K51" i="13" s="1"/>
  <c r="J9" i="13"/>
  <c r="K9" i="13" s="1"/>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9" i="13"/>
  <c r="Q9" i="13"/>
  <c r="N9" i="13"/>
  <c r="I19" i="6"/>
  <c r="H11" i="5" s="1"/>
  <c r="F19" i="6"/>
  <c r="M11" i="5" s="1"/>
  <c r="C10" i="6"/>
  <c r="R11" i="5" s="1"/>
  <c r="C18" i="6"/>
  <c r="C11" i="5" s="1"/>
  <c r="L130" i="11"/>
  <c r="M130" i="11" s="1"/>
  <c r="N130" i="11" s="1"/>
  <c r="K130" i="11"/>
  <c r="B130" i="11"/>
  <c r="L129" i="11"/>
  <c r="M129" i="11" s="1"/>
  <c r="N129" i="11" s="1"/>
  <c r="K129" i="11"/>
  <c r="B129" i="11"/>
  <c r="M128" i="11"/>
  <c r="N128" i="11" s="1"/>
  <c r="L128" i="11"/>
  <c r="K128" i="11"/>
  <c r="B128" i="11"/>
  <c r="L127" i="11"/>
  <c r="K127" i="11"/>
  <c r="B127" i="11"/>
  <c r="L126" i="11"/>
  <c r="M126" i="11" s="1"/>
  <c r="N126" i="11" s="1"/>
  <c r="K126" i="11"/>
  <c r="B126" i="11"/>
  <c r="L125" i="11"/>
  <c r="M125" i="11" s="1"/>
  <c r="N125" i="11" s="1"/>
  <c r="K125" i="11"/>
  <c r="B125" i="11"/>
  <c r="L124" i="11"/>
  <c r="M124" i="11" s="1"/>
  <c r="N124" i="11" s="1"/>
  <c r="K124" i="11"/>
  <c r="B124" i="11"/>
  <c r="L123" i="11"/>
  <c r="K123" i="11"/>
  <c r="M123" i="11" s="1"/>
  <c r="N123" i="11" s="1"/>
  <c r="B123" i="11"/>
  <c r="L122" i="11"/>
  <c r="K122" i="11"/>
  <c r="B122" i="11"/>
  <c r="L121" i="11"/>
  <c r="M121" i="11" s="1"/>
  <c r="N121" i="11" s="1"/>
  <c r="K121" i="11"/>
  <c r="B121" i="11"/>
  <c r="L120" i="11"/>
  <c r="K120" i="11"/>
  <c r="B120" i="11"/>
  <c r="L119" i="11"/>
  <c r="M119" i="11" s="1"/>
  <c r="N119" i="11" s="1"/>
  <c r="K119" i="11"/>
  <c r="B119" i="11"/>
  <c r="L118" i="11"/>
  <c r="M118" i="11" s="1"/>
  <c r="N118" i="11" s="1"/>
  <c r="K118" i="11"/>
  <c r="B118" i="11"/>
  <c r="L117" i="11"/>
  <c r="M117" i="11" s="1"/>
  <c r="N117" i="11" s="1"/>
  <c r="K117" i="11"/>
  <c r="B117" i="11"/>
  <c r="M116" i="11"/>
  <c r="N116" i="11" s="1"/>
  <c r="L116" i="11"/>
  <c r="K116" i="11"/>
  <c r="B116" i="11"/>
  <c r="L115" i="11"/>
  <c r="K115" i="11"/>
  <c r="B115" i="11"/>
  <c r="L114" i="11"/>
  <c r="M114" i="11" s="1"/>
  <c r="N114" i="11" s="1"/>
  <c r="K114" i="11"/>
  <c r="B114" i="11"/>
  <c r="L113" i="11"/>
  <c r="M113" i="11" s="1"/>
  <c r="N113" i="11" s="1"/>
  <c r="K113" i="11"/>
  <c r="B113" i="11"/>
  <c r="L112" i="11"/>
  <c r="M112" i="11" s="1"/>
  <c r="N112" i="11" s="1"/>
  <c r="K112" i="11"/>
  <c r="B112" i="11"/>
  <c r="L111" i="11"/>
  <c r="M111" i="11" s="1"/>
  <c r="N111" i="11" s="1"/>
  <c r="K111" i="11"/>
  <c r="B111" i="11"/>
  <c r="M110" i="11"/>
  <c r="N110" i="11" s="1"/>
  <c r="L110" i="11"/>
  <c r="K110" i="11"/>
  <c r="B110" i="11"/>
  <c r="L109" i="11"/>
  <c r="M109" i="11" s="1"/>
  <c r="N109" i="11" s="1"/>
  <c r="K109" i="11"/>
  <c r="B109" i="11"/>
  <c r="L108" i="11"/>
  <c r="K108" i="11"/>
  <c r="B108" i="11"/>
  <c r="L107" i="11"/>
  <c r="M107" i="11" s="1"/>
  <c r="N107" i="11" s="1"/>
  <c r="K107" i="11"/>
  <c r="B107" i="11"/>
  <c r="L106" i="11"/>
  <c r="M106" i="11" s="1"/>
  <c r="N106" i="11" s="1"/>
  <c r="K106" i="11"/>
  <c r="B106" i="11"/>
  <c r="L105" i="11"/>
  <c r="M105" i="11" s="1"/>
  <c r="N105" i="11" s="1"/>
  <c r="K105" i="11"/>
  <c r="B105" i="11"/>
  <c r="M104" i="11"/>
  <c r="N104" i="11" s="1"/>
  <c r="L104" i="11"/>
  <c r="K104" i="11"/>
  <c r="B104" i="11"/>
  <c r="L103" i="11"/>
  <c r="M103" i="11" s="1"/>
  <c r="N103" i="11" s="1"/>
  <c r="K103" i="11"/>
  <c r="B103" i="11"/>
  <c r="L102" i="11"/>
  <c r="M102" i="11" s="1"/>
  <c r="N102" i="11" s="1"/>
  <c r="K102" i="11"/>
  <c r="B102" i="11"/>
  <c r="L101" i="11"/>
  <c r="K101" i="11"/>
  <c r="B101" i="11"/>
  <c r="L100" i="11"/>
  <c r="M100" i="11" s="1"/>
  <c r="N100" i="11" s="1"/>
  <c r="K100" i="11"/>
  <c r="B100" i="11"/>
  <c r="L99" i="11"/>
  <c r="M99" i="11" s="1"/>
  <c r="N99" i="11" s="1"/>
  <c r="K99" i="11"/>
  <c r="B99" i="11"/>
  <c r="L98" i="11"/>
  <c r="M98" i="11" s="1"/>
  <c r="N98" i="11" s="1"/>
  <c r="K98" i="11"/>
  <c r="B98" i="11"/>
  <c r="L97" i="11"/>
  <c r="M97" i="11" s="1"/>
  <c r="N97" i="11" s="1"/>
  <c r="K97" i="11"/>
  <c r="B97" i="11"/>
  <c r="L96" i="11"/>
  <c r="K96" i="11"/>
  <c r="B96" i="11"/>
  <c r="L95" i="11"/>
  <c r="M95" i="11" s="1"/>
  <c r="N95" i="11" s="1"/>
  <c r="K95" i="11"/>
  <c r="B95" i="11"/>
  <c r="L94" i="11"/>
  <c r="M94" i="11" s="1"/>
  <c r="N94" i="11" s="1"/>
  <c r="K94" i="11"/>
  <c r="B94" i="11"/>
  <c r="L93" i="11"/>
  <c r="M93" i="11" s="1"/>
  <c r="N93" i="11" s="1"/>
  <c r="K93" i="11"/>
  <c r="B93" i="11"/>
  <c r="M92" i="11"/>
  <c r="N92" i="11" s="1"/>
  <c r="L92" i="11"/>
  <c r="K92" i="11"/>
  <c r="B92" i="11"/>
  <c r="L91" i="11"/>
  <c r="K91" i="11"/>
  <c r="B91" i="11"/>
  <c r="L90" i="11"/>
  <c r="M90" i="11" s="1"/>
  <c r="N90" i="11" s="1"/>
  <c r="K90" i="11"/>
  <c r="B90" i="11"/>
  <c r="L89" i="11"/>
  <c r="K89" i="11"/>
  <c r="B89" i="11"/>
  <c r="L88" i="11"/>
  <c r="M88" i="11" s="1"/>
  <c r="N88" i="11" s="1"/>
  <c r="K88" i="11"/>
  <c r="B88" i="11"/>
  <c r="L87" i="11"/>
  <c r="M87" i="11" s="1"/>
  <c r="N87" i="11" s="1"/>
  <c r="K87" i="11"/>
  <c r="B87" i="11"/>
  <c r="L86" i="11"/>
  <c r="M86" i="11" s="1"/>
  <c r="N86" i="11" s="1"/>
  <c r="K86" i="11"/>
  <c r="B86" i="11"/>
  <c r="L85" i="11"/>
  <c r="M85" i="11" s="1"/>
  <c r="N85" i="11" s="1"/>
  <c r="K85" i="11"/>
  <c r="B85" i="11"/>
  <c r="L84" i="11"/>
  <c r="K84" i="11"/>
  <c r="B84" i="11"/>
  <c r="L83" i="11"/>
  <c r="M83" i="11" s="1"/>
  <c r="N83" i="11" s="1"/>
  <c r="K83" i="11"/>
  <c r="B83" i="11"/>
  <c r="L82" i="11"/>
  <c r="M82" i="11" s="1"/>
  <c r="N82" i="11" s="1"/>
  <c r="K82" i="11"/>
  <c r="B82" i="11"/>
  <c r="L81" i="11"/>
  <c r="M81" i="11" s="1"/>
  <c r="N81" i="11" s="1"/>
  <c r="K81" i="11"/>
  <c r="B81" i="11"/>
  <c r="M80" i="11"/>
  <c r="N80" i="11" s="1"/>
  <c r="L80" i="11"/>
  <c r="K80" i="11"/>
  <c r="B80" i="11"/>
  <c r="L79" i="11"/>
  <c r="M79" i="11" s="1"/>
  <c r="N79" i="11" s="1"/>
  <c r="K79" i="11"/>
  <c r="B79" i="11"/>
  <c r="L78" i="11"/>
  <c r="M78" i="11" s="1"/>
  <c r="N78" i="11" s="1"/>
  <c r="K78" i="11"/>
  <c r="B78" i="11"/>
  <c r="L77" i="11"/>
  <c r="K77" i="11"/>
  <c r="B77" i="11"/>
  <c r="L76" i="11"/>
  <c r="M76" i="11" s="1"/>
  <c r="N76" i="11" s="1"/>
  <c r="K76" i="11"/>
  <c r="B76" i="11"/>
  <c r="L75" i="11"/>
  <c r="M75" i="11" s="1"/>
  <c r="N75" i="11" s="1"/>
  <c r="K75" i="11"/>
  <c r="B75" i="11"/>
  <c r="M74" i="11"/>
  <c r="N74" i="11" s="1"/>
  <c r="L74" i="11"/>
  <c r="K74" i="11"/>
  <c r="B74" i="11"/>
  <c r="L73" i="11"/>
  <c r="M73" i="11" s="1"/>
  <c r="N73" i="11" s="1"/>
  <c r="K73" i="11"/>
  <c r="B73" i="11"/>
  <c r="L72" i="11"/>
  <c r="K72" i="11"/>
  <c r="B72" i="11"/>
  <c r="L71" i="11"/>
  <c r="K71" i="11"/>
  <c r="M71" i="11" s="1"/>
  <c r="N71" i="11" s="1"/>
  <c r="B71" i="11"/>
  <c r="L70" i="11"/>
  <c r="M70" i="11" s="1"/>
  <c r="N70" i="11" s="1"/>
  <c r="K70" i="11"/>
  <c r="B70" i="11"/>
  <c r="L69" i="11"/>
  <c r="M69" i="11" s="1"/>
  <c r="N69" i="11" s="1"/>
  <c r="K69" i="11"/>
  <c r="B69" i="11"/>
  <c r="N68" i="11"/>
  <c r="M68" i="11"/>
  <c r="L68" i="11"/>
  <c r="K68" i="11"/>
  <c r="B68" i="11"/>
  <c r="L67" i="11"/>
  <c r="M67" i="11" s="1"/>
  <c r="N67" i="11" s="1"/>
  <c r="K67" i="11"/>
  <c r="B67" i="11"/>
  <c r="L66" i="11"/>
  <c r="M66" i="11" s="1"/>
  <c r="N66" i="11" s="1"/>
  <c r="K66" i="11"/>
  <c r="B66" i="11"/>
  <c r="L65" i="11"/>
  <c r="K65" i="11"/>
  <c r="B65" i="11"/>
  <c r="L64" i="11"/>
  <c r="M64" i="11" s="1"/>
  <c r="N64" i="11" s="1"/>
  <c r="K64" i="11"/>
  <c r="B64" i="11"/>
  <c r="L63" i="11"/>
  <c r="M63" i="11" s="1"/>
  <c r="N63" i="11" s="1"/>
  <c r="K63" i="11"/>
  <c r="B63" i="11"/>
  <c r="L62" i="11"/>
  <c r="M62" i="11" s="1"/>
  <c r="N62" i="11" s="1"/>
  <c r="K62" i="11"/>
  <c r="B62" i="11"/>
  <c r="L61" i="11"/>
  <c r="M61" i="11" s="1"/>
  <c r="N61" i="11" s="1"/>
  <c r="K61" i="11"/>
  <c r="B61" i="11"/>
  <c r="L60" i="11"/>
  <c r="M60" i="11" s="1"/>
  <c r="N60" i="11" s="1"/>
  <c r="K60" i="11"/>
  <c r="B60" i="11"/>
  <c r="L59" i="11"/>
  <c r="M59" i="11" s="1"/>
  <c r="N59" i="11" s="1"/>
  <c r="K59" i="11"/>
  <c r="B59" i="11"/>
  <c r="L58" i="11"/>
  <c r="M58" i="11" s="1"/>
  <c r="N58" i="11" s="1"/>
  <c r="K58" i="11"/>
  <c r="B58" i="11"/>
  <c r="L57" i="11"/>
  <c r="K57" i="11"/>
  <c r="M57" i="11" s="1"/>
  <c r="N57" i="11" s="1"/>
  <c r="B57" i="11"/>
  <c r="M56" i="11"/>
  <c r="N56" i="11" s="1"/>
  <c r="L56" i="11"/>
  <c r="K56" i="11"/>
  <c r="B56" i="11"/>
  <c r="L55" i="11"/>
  <c r="K55" i="11"/>
  <c r="B55" i="11"/>
  <c r="L54" i="11"/>
  <c r="M54" i="11" s="1"/>
  <c r="N54" i="11" s="1"/>
  <c r="K54" i="11"/>
  <c r="B54" i="11"/>
  <c r="L53" i="11"/>
  <c r="K53" i="11"/>
  <c r="B53" i="11"/>
  <c r="L52" i="11"/>
  <c r="M52" i="11" s="1"/>
  <c r="N52" i="11" s="1"/>
  <c r="K52" i="11"/>
  <c r="B52" i="11"/>
  <c r="L51" i="11"/>
  <c r="M51" i="11" s="1"/>
  <c r="N51" i="11" s="1"/>
  <c r="K51" i="11"/>
  <c r="B51" i="11"/>
  <c r="L50" i="11"/>
  <c r="M50" i="11" s="1"/>
  <c r="N50" i="11" s="1"/>
  <c r="K50" i="11"/>
  <c r="B50" i="11"/>
  <c r="L49" i="11"/>
  <c r="M49" i="11" s="1"/>
  <c r="N49" i="11" s="1"/>
  <c r="K49" i="11"/>
  <c r="B49" i="11"/>
  <c r="L48" i="11"/>
  <c r="K48" i="11"/>
  <c r="B48" i="11"/>
  <c r="L47" i="11"/>
  <c r="M47" i="11" s="1"/>
  <c r="N47" i="11" s="1"/>
  <c r="K47" i="11"/>
  <c r="B47" i="11"/>
  <c r="L46" i="11"/>
  <c r="M46" i="11" s="1"/>
  <c r="N46" i="11" s="1"/>
  <c r="K46" i="11"/>
  <c r="B46" i="11"/>
  <c r="L45" i="11"/>
  <c r="M45" i="11" s="1"/>
  <c r="N45" i="11" s="1"/>
  <c r="K45" i="11"/>
  <c r="B45" i="11"/>
  <c r="M44" i="11"/>
  <c r="N44" i="11" s="1"/>
  <c r="L44" i="11"/>
  <c r="K44" i="11"/>
  <c r="B44" i="11"/>
  <c r="L43" i="11"/>
  <c r="M43" i="11" s="1"/>
  <c r="N43" i="11" s="1"/>
  <c r="K43" i="11"/>
  <c r="B43" i="11"/>
  <c r="L42" i="11"/>
  <c r="M42" i="11" s="1"/>
  <c r="N42" i="11" s="1"/>
  <c r="K42" i="11"/>
  <c r="B42" i="11"/>
  <c r="L41" i="11"/>
  <c r="K41" i="11"/>
  <c r="B41" i="11"/>
  <c r="L40" i="11"/>
  <c r="M40" i="11" s="1"/>
  <c r="N40" i="11" s="1"/>
  <c r="K40" i="11"/>
  <c r="B40" i="11"/>
  <c r="L39" i="11"/>
  <c r="M39" i="11" s="1"/>
  <c r="N39" i="11" s="1"/>
  <c r="K39" i="11"/>
  <c r="B39" i="11"/>
  <c r="M38" i="11"/>
  <c r="N38" i="11" s="1"/>
  <c r="L38" i="11"/>
  <c r="K38" i="11"/>
  <c r="B38" i="11"/>
  <c r="L37" i="11"/>
  <c r="M37" i="11" s="1"/>
  <c r="N37" i="11" s="1"/>
  <c r="K37" i="11"/>
  <c r="B37" i="11"/>
  <c r="L36" i="11"/>
  <c r="K36" i="11"/>
  <c r="B36" i="11"/>
  <c r="L35" i="11"/>
  <c r="K35" i="11"/>
  <c r="M35" i="11" s="1"/>
  <c r="N35" i="11" s="1"/>
  <c r="B35" i="11"/>
  <c r="L34" i="11"/>
  <c r="M34" i="11" s="1"/>
  <c r="N34" i="11" s="1"/>
  <c r="K34" i="11"/>
  <c r="B34" i="11"/>
  <c r="L33" i="11"/>
  <c r="M33" i="11" s="1"/>
  <c r="N33" i="11" s="1"/>
  <c r="K33" i="11"/>
  <c r="B33" i="11"/>
  <c r="N32" i="11"/>
  <c r="M32" i="11"/>
  <c r="L32" i="11"/>
  <c r="K32" i="11"/>
  <c r="B32" i="11"/>
  <c r="L31" i="11"/>
  <c r="M31" i="11" s="1"/>
  <c r="N31" i="11" s="1"/>
  <c r="K31" i="11"/>
  <c r="B31" i="11"/>
  <c r="L30" i="11"/>
  <c r="M30" i="11" s="1"/>
  <c r="N30" i="11" s="1"/>
  <c r="K30" i="11"/>
  <c r="B30" i="11"/>
  <c r="L29" i="11"/>
  <c r="K29" i="11"/>
  <c r="B29" i="11"/>
  <c r="L28" i="11"/>
  <c r="M28" i="11" s="1"/>
  <c r="N28" i="11" s="1"/>
  <c r="K28" i="11"/>
  <c r="B28" i="11"/>
  <c r="L27" i="11"/>
  <c r="M27" i="11" s="1"/>
  <c r="N27" i="11" s="1"/>
  <c r="K27" i="11"/>
  <c r="B27" i="11"/>
  <c r="L26" i="11"/>
  <c r="M26" i="11" s="1"/>
  <c r="N26" i="11" s="1"/>
  <c r="K26" i="11"/>
  <c r="B26" i="11"/>
  <c r="L25" i="11"/>
  <c r="M25" i="11" s="1"/>
  <c r="N25" i="11" s="1"/>
  <c r="K25" i="11"/>
  <c r="B25" i="11"/>
  <c r="L24" i="11"/>
  <c r="M24" i="11" s="1"/>
  <c r="N24" i="11" s="1"/>
  <c r="K24" i="11"/>
  <c r="B24" i="11"/>
  <c r="L23" i="11"/>
  <c r="M23" i="11" s="1"/>
  <c r="N23" i="11" s="1"/>
  <c r="K23" i="11"/>
  <c r="B23" i="11"/>
  <c r="L22" i="11"/>
  <c r="M22" i="11" s="1"/>
  <c r="N22" i="11" s="1"/>
  <c r="K22" i="11"/>
  <c r="B22" i="11"/>
  <c r="L21" i="11"/>
  <c r="K21" i="11"/>
  <c r="M21" i="11" s="1"/>
  <c r="N21" i="11" s="1"/>
  <c r="B21" i="11"/>
  <c r="M20" i="11"/>
  <c r="N20" i="11" s="1"/>
  <c r="L20" i="11"/>
  <c r="K20" i="11"/>
  <c r="B20" i="11"/>
  <c r="L19" i="11"/>
  <c r="K19" i="11"/>
  <c r="B19" i="11"/>
  <c r="L18" i="11"/>
  <c r="M18" i="11" s="1"/>
  <c r="N18" i="11" s="1"/>
  <c r="K18" i="11"/>
  <c r="B18" i="11"/>
  <c r="L17" i="11"/>
  <c r="K17" i="11"/>
  <c r="B17" i="11"/>
  <c r="L16" i="11"/>
  <c r="M16" i="11" s="1"/>
  <c r="N16" i="11" s="1"/>
  <c r="K16" i="11"/>
  <c r="B16" i="11"/>
  <c r="L15" i="11"/>
  <c r="M15" i="11" s="1"/>
  <c r="N15" i="11" s="1"/>
  <c r="K15" i="11"/>
  <c r="B15" i="11"/>
  <c r="L14" i="11"/>
  <c r="M14" i="11" s="1"/>
  <c r="N14" i="11" s="1"/>
  <c r="K14" i="11"/>
  <c r="B14" i="11"/>
  <c r="N13" i="11"/>
  <c r="M13" i="11"/>
  <c r="L13" i="11"/>
  <c r="K13" i="11"/>
  <c r="B13" i="11"/>
  <c r="L12" i="11"/>
  <c r="K12" i="11"/>
  <c r="B12" i="11"/>
  <c r="L11" i="11"/>
  <c r="K11" i="11"/>
  <c r="B11" i="11"/>
  <c r="L10" i="11"/>
  <c r="M10" i="11" s="1"/>
  <c r="N10" i="11" s="1"/>
  <c r="K10" i="11"/>
  <c r="B10" i="11"/>
  <c r="L9" i="11"/>
  <c r="M9" i="11" s="1"/>
  <c r="N9" i="11" s="1"/>
  <c r="K9" i="11"/>
  <c r="B9" i="11"/>
  <c r="M8" i="11"/>
  <c r="N8" i="11" s="1"/>
  <c r="L8" i="11"/>
  <c r="K8" i="11"/>
  <c r="B8" i="11"/>
  <c r="L7" i="11"/>
  <c r="M7" i="11" s="1"/>
  <c r="N7" i="11" s="1"/>
  <c r="K7" i="11"/>
  <c r="B7" i="11"/>
  <c r="L6" i="11"/>
  <c r="M6" i="11" s="1"/>
  <c r="N6" i="11" s="1"/>
  <c r="K6" i="11"/>
  <c r="B6" i="11"/>
  <c r="L5" i="11"/>
  <c r="K5" i="11"/>
  <c r="B5" i="11"/>
  <c r="L4" i="11"/>
  <c r="M4" i="11" s="1"/>
  <c r="N4" i="11" s="1"/>
  <c r="K4" i="11"/>
  <c r="B4" i="11"/>
  <c r="K3" i="11"/>
  <c r="G3" i="11"/>
  <c r="L3" i="11" s="1"/>
  <c r="M3" i="11" s="1"/>
  <c r="N3" i="11" s="1"/>
  <c r="B3" i="11"/>
  <c r="M2" i="11"/>
  <c r="N2" i="11" s="1"/>
  <c r="L2" i="11"/>
  <c r="K2" i="11"/>
  <c r="B2" i="1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2" i="2"/>
  <c r="G3" i="2"/>
  <c r="L3" i="2" s="1"/>
  <c r="L2" i="2"/>
  <c r="K122" i="2"/>
  <c r="L4" i="2"/>
  <c r="L5" i="2"/>
  <c r="L6" i="2"/>
  <c r="L7" i="2"/>
  <c r="M7" i="2" s="1"/>
  <c r="N7" i="2" s="1"/>
  <c r="L8" i="2"/>
  <c r="L9" i="2"/>
  <c r="L10" i="2"/>
  <c r="L11" i="2"/>
  <c r="L12" i="2"/>
  <c r="L13" i="2"/>
  <c r="L14" i="2"/>
  <c r="L15" i="2"/>
  <c r="L16" i="2"/>
  <c r="L17" i="2"/>
  <c r="L18" i="2"/>
  <c r="L19" i="2"/>
  <c r="M19" i="2" s="1"/>
  <c r="N19" i="2" s="1"/>
  <c r="L20" i="2"/>
  <c r="L21" i="2"/>
  <c r="L22" i="2"/>
  <c r="L23" i="2"/>
  <c r="L24" i="2"/>
  <c r="L25" i="2"/>
  <c r="L26" i="2"/>
  <c r="L27" i="2"/>
  <c r="L28" i="2"/>
  <c r="L29" i="2"/>
  <c r="L30" i="2"/>
  <c r="L31" i="2"/>
  <c r="M31" i="2" s="1"/>
  <c r="N31" i="2" s="1"/>
  <c r="L32" i="2"/>
  <c r="L33" i="2"/>
  <c r="L34" i="2"/>
  <c r="L35" i="2"/>
  <c r="L36" i="2"/>
  <c r="L37" i="2"/>
  <c r="L38" i="2"/>
  <c r="L39" i="2"/>
  <c r="L40" i="2"/>
  <c r="L41" i="2"/>
  <c r="L42" i="2"/>
  <c r="L43" i="2"/>
  <c r="M43" i="2" s="1"/>
  <c r="N43" i="2" s="1"/>
  <c r="L44" i="2"/>
  <c r="L45" i="2"/>
  <c r="L46" i="2"/>
  <c r="L47" i="2"/>
  <c r="L48" i="2"/>
  <c r="L49" i="2"/>
  <c r="L50" i="2"/>
  <c r="L51" i="2"/>
  <c r="L52" i="2"/>
  <c r="L53" i="2"/>
  <c r="L54" i="2"/>
  <c r="L55" i="2"/>
  <c r="M55" i="2" s="1"/>
  <c r="N55" i="2" s="1"/>
  <c r="L56" i="2"/>
  <c r="L57" i="2"/>
  <c r="L58" i="2"/>
  <c r="L59" i="2"/>
  <c r="L60" i="2"/>
  <c r="L61" i="2"/>
  <c r="L62" i="2"/>
  <c r="L63" i="2"/>
  <c r="L64" i="2"/>
  <c r="L65" i="2"/>
  <c r="L66" i="2"/>
  <c r="L67" i="2"/>
  <c r="M67" i="2" s="1"/>
  <c r="N67" i="2" s="1"/>
  <c r="L68" i="2"/>
  <c r="L69" i="2"/>
  <c r="L70" i="2"/>
  <c r="L71" i="2"/>
  <c r="L72" i="2"/>
  <c r="L73" i="2"/>
  <c r="L74" i="2"/>
  <c r="L75" i="2"/>
  <c r="L76" i="2"/>
  <c r="L77" i="2"/>
  <c r="L78" i="2"/>
  <c r="L79" i="2"/>
  <c r="M79" i="2" s="1"/>
  <c r="N79" i="2" s="1"/>
  <c r="L80" i="2"/>
  <c r="L81" i="2"/>
  <c r="L82" i="2"/>
  <c r="L83" i="2"/>
  <c r="L84" i="2"/>
  <c r="L85" i="2"/>
  <c r="L86" i="2"/>
  <c r="L87" i="2"/>
  <c r="L88" i="2"/>
  <c r="L89" i="2"/>
  <c r="L90" i="2"/>
  <c r="L91" i="2"/>
  <c r="M91" i="2" s="1"/>
  <c r="N91" i="2" s="1"/>
  <c r="L92" i="2"/>
  <c r="L93" i="2"/>
  <c r="L94" i="2"/>
  <c r="L95" i="2"/>
  <c r="L96" i="2"/>
  <c r="L97" i="2"/>
  <c r="L98" i="2"/>
  <c r="L99" i="2"/>
  <c r="L100" i="2"/>
  <c r="L101" i="2"/>
  <c r="L102" i="2"/>
  <c r="L103" i="2"/>
  <c r="M103" i="2" s="1"/>
  <c r="N103" i="2" s="1"/>
  <c r="L104" i="2"/>
  <c r="L105" i="2"/>
  <c r="L106" i="2"/>
  <c r="L107" i="2"/>
  <c r="L108" i="2"/>
  <c r="L109" i="2"/>
  <c r="L110" i="2"/>
  <c r="L111" i="2"/>
  <c r="L112" i="2"/>
  <c r="L113" i="2"/>
  <c r="L114" i="2"/>
  <c r="L115" i="2"/>
  <c r="M115" i="2" s="1"/>
  <c r="N115" i="2" s="1"/>
  <c r="L116" i="2"/>
  <c r="L117" i="2"/>
  <c r="L118" i="2"/>
  <c r="L119" i="2"/>
  <c r="L120" i="2"/>
  <c r="L121" i="2"/>
  <c r="L122" i="2"/>
  <c r="L123" i="2"/>
  <c r="L124" i="2"/>
  <c r="L125" i="2"/>
  <c r="L126" i="2"/>
  <c r="L127" i="2"/>
  <c r="L128" i="2"/>
  <c r="L129" i="2"/>
  <c r="L130"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3" i="2"/>
  <c r="K124" i="2"/>
  <c r="K125" i="2"/>
  <c r="K126" i="2"/>
  <c r="K127" i="2"/>
  <c r="K128" i="2"/>
  <c r="K129" i="2"/>
  <c r="K130" i="2"/>
  <c r="R11" i="13" l="1"/>
  <c r="R10" i="13"/>
  <c r="R34" i="13"/>
  <c r="R32" i="13"/>
  <c r="R20" i="13"/>
  <c r="R9" i="13"/>
  <c r="R19" i="13"/>
  <c r="R31" i="13"/>
  <c r="R30" i="13"/>
  <c r="R16" i="13"/>
  <c r="R43" i="13"/>
  <c r="R52" i="13"/>
  <c r="R53" i="13"/>
  <c r="R29" i="13"/>
  <c r="R42" i="13"/>
  <c r="R17" i="13"/>
  <c r="R25" i="13"/>
  <c r="R24" i="13"/>
  <c r="R23" i="13"/>
  <c r="R51" i="13"/>
  <c r="R50" i="13"/>
  <c r="R49" i="13"/>
  <c r="R48" i="13"/>
  <c r="R47" i="13"/>
  <c r="R46" i="13"/>
  <c r="R45" i="13"/>
  <c r="R44" i="13"/>
  <c r="R41" i="13"/>
  <c r="R40" i="13"/>
  <c r="R39" i="13"/>
  <c r="R38" i="13"/>
  <c r="R37" i="13"/>
  <c r="R36" i="13"/>
  <c r="N54" i="13"/>
  <c r="Q54" i="13"/>
  <c r="R33" i="13"/>
  <c r="K54" i="13"/>
  <c r="R28" i="13"/>
  <c r="R27" i="13"/>
  <c r="R26" i="13"/>
  <c r="R18" i="13"/>
  <c r="R14" i="13"/>
  <c r="R13" i="13"/>
  <c r="R12" i="13"/>
  <c r="R15" i="13"/>
  <c r="M5" i="11"/>
  <c r="N5" i="11" s="1"/>
  <c r="M11" i="11"/>
  <c r="N11" i="11" s="1"/>
  <c r="M19" i="11"/>
  <c r="N19" i="11" s="1"/>
  <c r="M91" i="11"/>
  <c r="N91" i="11" s="1"/>
  <c r="M122" i="11"/>
  <c r="N122" i="11" s="1"/>
  <c r="M55" i="11"/>
  <c r="N55" i="11" s="1"/>
  <c r="M41" i="11"/>
  <c r="N41" i="11" s="1"/>
  <c r="M36" i="11"/>
  <c r="N36" i="11" s="1"/>
  <c r="M72" i="11"/>
  <c r="N72" i="11" s="1"/>
  <c r="M108" i="11"/>
  <c r="N108" i="11" s="1"/>
  <c r="M17" i="11"/>
  <c r="N17" i="11" s="1"/>
  <c r="M89" i="11"/>
  <c r="N89" i="11" s="1"/>
  <c r="M115" i="11"/>
  <c r="N115" i="11" s="1"/>
  <c r="M65" i="11"/>
  <c r="N65" i="11" s="1"/>
  <c r="M127" i="11"/>
  <c r="N127" i="11" s="1"/>
  <c r="M77" i="11"/>
  <c r="N77" i="11" s="1"/>
  <c r="M53" i="11"/>
  <c r="N53" i="11" s="1"/>
  <c r="M120" i="11"/>
  <c r="N120" i="11" s="1"/>
  <c r="M12" i="11"/>
  <c r="N12" i="11" s="1"/>
  <c r="M48" i="11"/>
  <c r="N48" i="11" s="1"/>
  <c r="M84" i="11"/>
  <c r="N84" i="11" s="1"/>
  <c r="M29" i="11"/>
  <c r="N29" i="11" s="1"/>
  <c r="M101" i="11"/>
  <c r="N101" i="11" s="1"/>
  <c r="M96" i="11"/>
  <c r="N96" i="11" s="1"/>
  <c r="M126" i="2"/>
  <c r="N126" i="2" s="1"/>
  <c r="M114" i="2"/>
  <c r="N114" i="2" s="1"/>
  <c r="M102" i="2"/>
  <c r="N102" i="2" s="1"/>
  <c r="M90" i="2"/>
  <c r="N90" i="2" s="1"/>
  <c r="M78" i="2"/>
  <c r="N78" i="2" s="1"/>
  <c r="M66" i="2"/>
  <c r="N66" i="2" s="1"/>
  <c r="M54" i="2"/>
  <c r="N54" i="2" s="1"/>
  <c r="M42" i="2"/>
  <c r="N42" i="2" s="1"/>
  <c r="M127" i="2"/>
  <c r="N127" i="2" s="1"/>
  <c r="M6" i="2"/>
  <c r="N6" i="2" s="1"/>
  <c r="M30" i="2"/>
  <c r="N30" i="2" s="1"/>
  <c r="M18" i="2"/>
  <c r="N18" i="2" s="1"/>
  <c r="M11" i="2"/>
  <c r="N11" i="2" s="1"/>
  <c r="M105" i="2"/>
  <c r="N105" i="2" s="1"/>
  <c r="M69" i="2"/>
  <c r="N69" i="2" s="1"/>
  <c r="M122" i="2"/>
  <c r="N122" i="2" s="1"/>
  <c r="M128" i="2"/>
  <c r="N128" i="2" s="1"/>
  <c r="M104" i="2"/>
  <c r="N104" i="2" s="1"/>
  <c r="M12" i="2"/>
  <c r="N12" i="2" s="1"/>
  <c r="M71" i="2"/>
  <c r="N71" i="2" s="1"/>
  <c r="M35" i="2"/>
  <c r="N35" i="2" s="1"/>
  <c r="M70" i="2"/>
  <c r="N70" i="2" s="1"/>
  <c r="M34" i="2"/>
  <c r="N34" i="2" s="1"/>
  <c r="M123" i="2"/>
  <c r="N123" i="2" s="1"/>
  <c r="M111" i="2"/>
  <c r="N111" i="2" s="1"/>
  <c r="M99" i="2"/>
  <c r="N99" i="2" s="1"/>
  <c r="M87" i="2"/>
  <c r="N87" i="2" s="1"/>
  <c r="M75" i="2"/>
  <c r="N75" i="2" s="1"/>
  <c r="M63" i="2"/>
  <c r="N63" i="2" s="1"/>
  <c r="M51" i="2"/>
  <c r="N51" i="2" s="1"/>
  <c r="M39" i="2"/>
  <c r="N39" i="2" s="1"/>
  <c r="M27" i="2"/>
  <c r="N27" i="2" s="1"/>
  <c r="M15" i="2"/>
  <c r="N15" i="2" s="1"/>
  <c r="M3" i="2"/>
  <c r="N3" i="2" s="1"/>
  <c r="M110" i="2"/>
  <c r="N110" i="2" s="1"/>
  <c r="M98" i="2"/>
  <c r="N98" i="2" s="1"/>
  <c r="M86" i="2"/>
  <c r="N86" i="2" s="1"/>
  <c r="M74" i="2"/>
  <c r="N74" i="2" s="1"/>
  <c r="M62" i="2"/>
  <c r="N62" i="2" s="1"/>
  <c r="M50" i="2"/>
  <c r="N50" i="2" s="1"/>
  <c r="M38" i="2"/>
  <c r="N38" i="2" s="1"/>
  <c r="M26" i="2"/>
  <c r="N26" i="2" s="1"/>
  <c r="M14" i="2"/>
  <c r="N14" i="2" s="1"/>
  <c r="M2" i="2"/>
  <c r="N2" i="2" s="1"/>
  <c r="M37" i="2"/>
  <c r="N37" i="2" s="1"/>
  <c r="M129" i="2"/>
  <c r="N129" i="2" s="1"/>
  <c r="M93" i="2"/>
  <c r="N93" i="2" s="1"/>
  <c r="M33" i="2"/>
  <c r="N33" i="2" s="1"/>
  <c r="M92" i="2"/>
  <c r="N92" i="2" s="1"/>
  <c r="M68" i="2"/>
  <c r="N68" i="2" s="1"/>
  <c r="M32" i="2"/>
  <c r="N32" i="2" s="1"/>
  <c r="M36" i="2"/>
  <c r="N36" i="2" s="1"/>
  <c r="M119" i="2"/>
  <c r="N119" i="2" s="1"/>
  <c r="M107" i="2"/>
  <c r="N107" i="2" s="1"/>
  <c r="M95" i="2"/>
  <c r="N95" i="2" s="1"/>
  <c r="M83" i="2"/>
  <c r="N83" i="2" s="1"/>
  <c r="M59" i="2"/>
  <c r="N59" i="2" s="1"/>
  <c r="M47" i="2"/>
  <c r="N47" i="2" s="1"/>
  <c r="M23" i="2"/>
  <c r="N23" i="2" s="1"/>
  <c r="M109" i="2"/>
  <c r="N109" i="2" s="1"/>
  <c r="M97" i="2"/>
  <c r="N97" i="2" s="1"/>
  <c r="M73" i="2"/>
  <c r="N73" i="2" s="1"/>
  <c r="M49" i="2"/>
  <c r="N49" i="2" s="1"/>
  <c r="M25" i="2"/>
  <c r="N25" i="2" s="1"/>
  <c r="M13" i="2"/>
  <c r="N13" i="2" s="1"/>
  <c r="M118" i="2"/>
  <c r="N118" i="2" s="1"/>
  <c r="M106" i="2"/>
  <c r="N106" i="2" s="1"/>
  <c r="M82" i="2"/>
  <c r="N82" i="2" s="1"/>
  <c r="M58" i="2"/>
  <c r="N58" i="2" s="1"/>
  <c r="M46" i="2"/>
  <c r="N46" i="2" s="1"/>
  <c r="M22" i="2"/>
  <c r="N22" i="2" s="1"/>
  <c r="M10" i="2"/>
  <c r="N10" i="2" s="1"/>
  <c r="M120" i="2"/>
  <c r="N120" i="2" s="1"/>
  <c r="M84" i="2"/>
  <c r="N84" i="2" s="1"/>
  <c r="M60" i="2"/>
  <c r="N60" i="2" s="1"/>
  <c r="M24" i="2"/>
  <c r="N24" i="2" s="1"/>
  <c r="M117" i="2"/>
  <c r="N117" i="2" s="1"/>
  <c r="M81" i="2"/>
  <c r="N81" i="2" s="1"/>
  <c r="M45" i="2"/>
  <c r="N45" i="2" s="1"/>
  <c r="M21" i="2"/>
  <c r="N21" i="2" s="1"/>
  <c r="M9" i="2"/>
  <c r="N9" i="2" s="1"/>
  <c r="M121" i="2"/>
  <c r="N121" i="2" s="1"/>
  <c r="M85" i="2"/>
  <c r="N85" i="2" s="1"/>
  <c r="M61" i="2"/>
  <c r="N61" i="2" s="1"/>
  <c r="M130" i="2"/>
  <c r="N130" i="2" s="1"/>
  <c r="M94" i="2"/>
  <c r="N94" i="2" s="1"/>
  <c r="M108" i="2"/>
  <c r="N108" i="2" s="1"/>
  <c r="M96" i="2"/>
  <c r="N96" i="2" s="1"/>
  <c r="M72" i="2"/>
  <c r="N72" i="2" s="1"/>
  <c r="M48" i="2"/>
  <c r="N48" i="2" s="1"/>
  <c r="M57" i="2"/>
  <c r="N57" i="2" s="1"/>
  <c r="M116" i="2"/>
  <c r="N116" i="2" s="1"/>
  <c r="M80" i="2"/>
  <c r="N80" i="2" s="1"/>
  <c r="M56" i="2"/>
  <c r="N56" i="2" s="1"/>
  <c r="M44" i="2"/>
  <c r="N44" i="2" s="1"/>
  <c r="M20" i="2"/>
  <c r="N20" i="2" s="1"/>
  <c r="M8" i="2"/>
  <c r="N8" i="2" s="1"/>
  <c r="M125" i="2"/>
  <c r="N125" i="2" s="1"/>
  <c r="M113" i="2"/>
  <c r="N113" i="2" s="1"/>
  <c r="M101" i="2"/>
  <c r="N101" i="2" s="1"/>
  <c r="M89" i="2"/>
  <c r="N89" i="2" s="1"/>
  <c r="M77" i="2"/>
  <c r="N77" i="2" s="1"/>
  <c r="M65" i="2"/>
  <c r="N65" i="2" s="1"/>
  <c r="M53" i="2"/>
  <c r="N53" i="2" s="1"/>
  <c r="M41" i="2"/>
  <c r="N41" i="2" s="1"/>
  <c r="M29" i="2"/>
  <c r="N29" i="2" s="1"/>
  <c r="M17" i="2"/>
  <c r="N17" i="2" s="1"/>
  <c r="M5" i="2"/>
  <c r="N5" i="2" s="1"/>
  <c r="M124" i="2"/>
  <c r="N124" i="2" s="1"/>
  <c r="M112" i="2"/>
  <c r="N112" i="2" s="1"/>
  <c r="M100" i="2"/>
  <c r="N100" i="2" s="1"/>
  <c r="M88" i="2"/>
  <c r="N88" i="2" s="1"/>
  <c r="M76" i="2"/>
  <c r="N76" i="2" s="1"/>
  <c r="M64" i="2"/>
  <c r="N64" i="2" s="1"/>
  <c r="M52" i="2"/>
  <c r="N52" i="2" s="1"/>
  <c r="M40" i="2"/>
  <c r="N40" i="2" s="1"/>
  <c r="M28" i="2"/>
  <c r="N28" i="2" s="1"/>
  <c r="M16" i="2"/>
  <c r="N16" i="2" s="1"/>
  <c r="M4" i="2"/>
  <c r="N4" i="2" s="1"/>
  <c r="R54"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D3DB6-CBDB-4641-922B-D4897CCAA9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4941B67-2EDE-4DF8-83E6-1040875455F5}" name="WorksheetConnection_BAM-3023_A2_C0931764.xlsx!Table2" type="102" refreshedVersion="8" minRefreshableVersion="5">
    <extLst>
      <ext xmlns:x15="http://schemas.microsoft.com/office/spreadsheetml/2010/11/main" uri="{DE250136-89BD-433C-8126-D09CA5730AF9}">
        <x15:connection id="Table2" autoDelete="1">
          <x15:rangePr sourceName="_xlcn.WorksheetConnection_BAM3023_A2_C0931764.xlsxTable21"/>
        </x15:connection>
      </ext>
    </extLst>
  </connection>
  <connection id="3" xr16:uid="{7C0308F2-058D-4AC5-8A47-C039A6857E58}" name="WorksheetConnection_BAM-3023_A2_C0931764.xlsx!Table4" type="102" refreshedVersion="8" minRefreshableVersion="5">
    <extLst>
      <ext xmlns:x15="http://schemas.microsoft.com/office/spreadsheetml/2010/11/main" uri="{DE250136-89BD-433C-8126-D09CA5730AF9}">
        <x15:connection id="Table4">
          <x15:rangePr sourceName="_xlcn.WorksheetConnection_BAM3023_A2_C0931764.xlsxTable41"/>
        </x15:connection>
      </ext>
    </extLst>
  </connection>
</connections>
</file>

<file path=xl/sharedStrings.xml><?xml version="1.0" encoding="utf-8"?>
<sst xmlns="http://schemas.openxmlformats.org/spreadsheetml/2006/main" count="2419" uniqueCount="280">
  <si>
    <t>Date</t>
  </si>
  <si>
    <t>Product</t>
  </si>
  <si>
    <t>Category</t>
  </si>
  <si>
    <t>Quantity</t>
  </si>
  <si>
    <t>Cost per unit</t>
  </si>
  <si>
    <t>Price per unit</t>
  </si>
  <si>
    <t>Salesperson</t>
  </si>
  <si>
    <t>Customer name</t>
  </si>
  <si>
    <t>State</t>
  </si>
  <si>
    <t>Clothing</t>
  </si>
  <si>
    <t>FL</t>
  </si>
  <si>
    <t>TX</t>
  </si>
  <si>
    <t>Laptop</t>
  </si>
  <si>
    <t>Electronics</t>
  </si>
  <si>
    <t>...</t>
  </si>
  <si>
    <t>NY</t>
  </si>
  <si>
    <t>Running Shoes</t>
  </si>
  <si>
    <t>CA</t>
  </si>
  <si>
    <t>Widget A</t>
  </si>
  <si>
    <t>Gadgets</t>
  </si>
  <si>
    <t>John Doe</t>
  </si>
  <si>
    <t>California</t>
  </si>
  <si>
    <t>Gadget B</t>
  </si>
  <si>
    <t>Jane Roe</t>
  </si>
  <si>
    <t>Texas</t>
  </si>
  <si>
    <t>Thingamajig</t>
  </si>
  <si>
    <t>Widgets</t>
  </si>
  <si>
    <t>Jim Beam</t>
  </si>
  <si>
    <t>New York</t>
  </si>
  <si>
    <t>Gizmo C</t>
  </si>
  <si>
    <t>Gizmos</t>
  </si>
  <si>
    <t>Jack Daniels</t>
  </si>
  <si>
    <t>Florida</t>
  </si>
  <si>
    <t>Contraption</t>
  </si>
  <si>
    <t>Jill Smith</t>
  </si>
  <si>
    <t>Illinois</t>
  </si>
  <si>
    <t>Wendy Orange</t>
  </si>
  <si>
    <t>Xavier Gray</t>
  </si>
  <si>
    <t>Yvonne White</t>
  </si>
  <si>
    <t>Zack Brown</t>
  </si>
  <si>
    <t>Amy Green</t>
  </si>
  <si>
    <t>Brian Yellow</t>
  </si>
  <si>
    <t>Carol Black</t>
  </si>
  <si>
    <t>Dave Red</t>
  </si>
  <si>
    <t>Eve Purple</t>
  </si>
  <si>
    <t>John</t>
  </si>
  <si>
    <t>Smartphone</t>
  </si>
  <si>
    <t>Sarah</t>
  </si>
  <si>
    <t>XYZ Corp</t>
  </si>
  <si>
    <t>Headphones</t>
  </si>
  <si>
    <t>Michael</t>
  </si>
  <si>
    <t>QRS Company</t>
  </si>
  <si>
    <t>T-Shirt</t>
  </si>
  <si>
    <t>Emily</t>
  </si>
  <si>
    <t>Fashion Hub</t>
  </si>
  <si>
    <t>Watch</t>
  </si>
  <si>
    <t>Accessories</t>
  </si>
  <si>
    <t>David</t>
  </si>
  <si>
    <t>Timepiece Co.</t>
  </si>
  <si>
    <t>WA</t>
  </si>
  <si>
    <t>Tablet</t>
  </si>
  <si>
    <t>Tech Haven</t>
  </si>
  <si>
    <t>Jacket</t>
  </si>
  <si>
    <t>Apparel Inc</t>
  </si>
  <si>
    <t>Camera</t>
  </si>
  <si>
    <t>Shutterbug Co.</t>
  </si>
  <si>
    <t>Jeans</t>
  </si>
  <si>
    <t>Denim Works</t>
  </si>
  <si>
    <t>Earrings</t>
  </si>
  <si>
    <t>Jewel Emporium</t>
  </si>
  <si>
    <t>Backpack</t>
  </si>
  <si>
    <t>Adventure Co.</t>
  </si>
  <si>
    <t>Desktop PC</t>
  </si>
  <si>
    <t>Tech Solutions</t>
  </si>
  <si>
    <t>Sunglasses</t>
  </si>
  <si>
    <t>Shades Inc</t>
  </si>
  <si>
    <t>Dress</t>
  </si>
  <si>
    <t>Couture Boutique</t>
  </si>
  <si>
    <t>Bluetooth Speaker</t>
  </si>
  <si>
    <t>Sound Systems Inc.</t>
  </si>
  <si>
    <t>Footwear</t>
  </si>
  <si>
    <t>Sportswear Emporium</t>
  </si>
  <si>
    <t>Tablet Case</t>
  </si>
  <si>
    <t>Gadget Gear</t>
  </si>
  <si>
    <t>Printer</t>
  </si>
  <si>
    <t>Office Needs</t>
  </si>
  <si>
    <t>Scarf</t>
  </si>
  <si>
    <t>Accessories Galore</t>
  </si>
  <si>
    <t>Necklace</t>
  </si>
  <si>
    <t>Jewelry World</t>
  </si>
  <si>
    <t>Smartwatch</t>
  </si>
  <si>
    <t>Wearable Tech Inc.</t>
  </si>
  <si>
    <t>Outdoor Gear</t>
  </si>
  <si>
    <t>Gaming Console</t>
  </si>
  <si>
    <t>Game Universe</t>
  </si>
  <si>
    <t>Polo Shirt</t>
  </si>
  <si>
    <t>Style Haven</t>
  </si>
  <si>
    <t>Shades &amp; More</t>
  </si>
  <si>
    <t>Tech Giants</t>
  </si>
  <si>
    <t>Fitness Tracker</t>
  </si>
  <si>
    <t>Fitness World</t>
  </si>
  <si>
    <t>Wallet</t>
  </si>
  <si>
    <t>Leather Works</t>
  </si>
  <si>
    <t>Hoodie</t>
  </si>
  <si>
    <t>Urban Wear</t>
  </si>
  <si>
    <t>Bracelet</t>
  </si>
  <si>
    <t>Jewelry Junction</t>
  </si>
  <si>
    <t>Tech Savvy</t>
  </si>
  <si>
    <t>Sneakers</t>
  </si>
  <si>
    <t>Foot Locker</t>
  </si>
  <si>
    <t>Laptop Bag</t>
  </si>
  <si>
    <t>Bags &amp; More</t>
  </si>
  <si>
    <t>Denim Nation</t>
  </si>
  <si>
    <t>Jewelry Palace</t>
  </si>
  <si>
    <t>Fashionista</t>
  </si>
  <si>
    <t>Audio Emporium</t>
  </si>
  <si>
    <t>Trendy Wear</t>
  </si>
  <si>
    <t>Gems &amp; Co.</t>
  </si>
  <si>
    <t>Total revenue</t>
  </si>
  <si>
    <t>Total cost</t>
  </si>
  <si>
    <t>Profit margin</t>
  </si>
  <si>
    <t>Profit</t>
  </si>
  <si>
    <t>BC</t>
  </si>
  <si>
    <t>AB</t>
  </si>
  <si>
    <t>SK</t>
  </si>
  <si>
    <t>MB</t>
  </si>
  <si>
    <t>Sum of Total revenue</t>
  </si>
  <si>
    <t>Row Labels</t>
  </si>
  <si>
    <t>Sum of Quantity</t>
  </si>
  <si>
    <t>Month</t>
  </si>
  <si>
    <t>April</t>
  </si>
  <si>
    <t>February</t>
  </si>
  <si>
    <t>January</t>
  </si>
  <si>
    <t>Total Revenue</t>
  </si>
  <si>
    <t>Total quantity</t>
  </si>
  <si>
    <t>March</t>
  </si>
  <si>
    <t>Click the mailbox icon in case
 of assistance:</t>
  </si>
  <si>
    <t>To access pivot table, click on
 this icon:</t>
  </si>
  <si>
    <t>To access sales data, click on
 this icon:</t>
  </si>
  <si>
    <t>First Quarterly Sales Overview in 2024</t>
  </si>
  <si>
    <t>Total Quantity Sold</t>
  </si>
  <si>
    <t>Sum of Profit</t>
  </si>
  <si>
    <t>Total Cost</t>
  </si>
  <si>
    <t>Total Profit</t>
  </si>
  <si>
    <t>Sum of Total cost</t>
  </si>
  <si>
    <t>Total profit</t>
  </si>
  <si>
    <t>Column Labels</t>
  </si>
  <si>
    <t>Grand Total</t>
  </si>
  <si>
    <t>Data for drop_done in cleaned_sales_data</t>
  </si>
  <si>
    <t>Home gardening project budget</t>
  </si>
  <si>
    <t>Item</t>
  </si>
  <si>
    <t>Soil Testing Kit</t>
  </si>
  <si>
    <t>Variable Costs</t>
  </si>
  <si>
    <t>One Time Costs</t>
  </si>
  <si>
    <t>Transportation Cost</t>
  </si>
  <si>
    <t>Labour Cost</t>
  </si>
  <si>
    <t>Total hours</t>
  </si>
  <si>
    <t>Hourly rate</t>
  </si>
  <si>
    <t>Material Cost</t>
  </si>
  <si>
    <t>Dropdown data</t>
  </si>
  <si>
    <t xml:space="preserve">One time </t>
  </si>
  <si>
    <t>Variable</t>
  </si>
  <si>
    <t>Transportation</t>
  </si>
  <si>
    <t>Miscellaneous</t>
  </si>
  <si>
    <t>Description</t>
  </si>
  <si>
    <t>Task/Line Item</t>
  </si>
  <si>
    <t>Soil Purchase</t>
  </si>
  <si>
    <t>Purchase high-quality soil</t>
  </si>
  <si>
    <t>Pots and Containers</t>
  </si>
  <si>
    <t>Buy various pots and containers</t>
  </si>
  <si>
    <t>Gardening Tools</t>
  </si>
  <si>
    <t>Purchase essential gardening tools</t>
  </si>
  <si>
    <t>Watering System</t>
  </si>
  <si>
    <t>Install a drip irrigation system</t>
  </si>
  <si>
    <t>Garden Decorations</t>
  </si>
  <si>
    <t>Buy decorative items for the garden</t>
  </si>
  <si>
    <t>Garden Furniture</t>
  </si>
  <si>
    <t>Buy a small bench or chairs</t>
  </si>
  <si>
    <t>Pathway Stones</t>
  </si>
  <si>
    <t>Purchase stones for garden pathways</t>
  </si>
  <si>
    <t>Compost Bin</t>
  </si>
  <si>
    <t>Buy a compost bin for organic waste</t>
  </si>
  <si>
    <t>Garden Lighting</t>
  </si>
  <si>
    <t>Install solar garden lights</t>
  </si>
  <si>
    <t>Purchase a soil testing kit</t>
  </si>
  <si>
    <t>Plant Labels</t>
  </si>
  <si>
    <t>Buy labels to identify plants</t>
  </si>
  <si>
    <t>Garden Shed</t>
  </si>
  <si>
    <t>Buy a small shed for tool storage</t>
  </si>
  <si>
    <t>Rainwater Collection</t>
  </si>
  <si>
    <t>Install rainwater collection system</t>
  </si>
  <si>
    <t>Plant Supports</t>
  </si>
  <si>
    <t>Buy supports for climbing plants</t>
  </si>
  <si>
    <t>Pruning Tools</t>
  </si>
  <si>
    <t>Purchase tools for pruning</t>
  </si>
  <si>
    <t>Wooden Trellis</t>
  </si>
  <si>
    <t>Purchase a wooden trellis</t>
  </si>
  <si>
    <t>Raised Garden Beds</t>
  </si>
  <si>
    <t>Build or purchase raised garden beds</t>
  </si>
  <si>
    <t>Greenhouse</t>
  </si>
  <si>
    <t>Purchase a small greenhouse</t>
  </si>
  <si>
    <t>Fencing Material</t>
  </si>
  <si>
    <t>Purchase materials for garden fencing</t>
  </si>
  <si>
    <t>Pergola</t>
  </si>
  <si>
    <t>Build or purchase a pergola</t>
  </si>
  <si>
    <t>Seeds and Seedlings</t>
  </si>
  <si>
    <t>Purchase seeds and seedlings</t>
  </si>
  <si>
    <t>Fertilizers</t>
  </si>
  <si>
    <t>Buy organic fertilizers</t>
  </si>
  <si>
    <t>Mulching Material</t>
  </si>
  <si>
    <t>Buy mulch for soil health</t>
  </si>
  <si>
    <t>Pest Control</t>
  </si>
  <si>
    <t>Buy natural pest control solutions</t>
  </si>
  <si>
    <t>Plant Food</t>
  </si>
  <si>
    <t>Purchase plant food</t>
  </si>
  <si>
    <t>Seasonal Plants</t>
  </si>
  <si>
    <t>Buy seasonal plants</t>
  </si>
  <si>
    <t>Soil Amendments</t>
  </si>
  <si>
    <t>Purchase soil amendments</t>
  </si>
  <si>
    <t>Garden Maintenance</t>
  </si>
  <si>
    <t>Monthly garden maintenance costs</t>
  </si>
  <si>
    <t>Gardening App Subscription</t>
  </si>
  <si>
    <t>Subscription to a gardening app</t>
  </si>
  <si>
    <t>New Plant Varieties</t>
  </si>
  <si>
    <t>Purchase new plant varieties</t>
  </si>
  <si>
    <t>Organic Pesticides</t>
  </si>
  <si>
    <t>Buy organic pesticides</t>
  </si>
  <si>
    <t>Replacement Soil</t>
  </si>
  <si>
    <t>Purchase additional soil</t>
  </si>
  <si>
    <t>Replacement Plants</t>
  </si>
  <si>
    <t>Replace dead or damaged plants</t>
  </si>
  <si>
    <t>Hydroponic Nutrients</t>
  </si>
  <si>
    <t>Buy nutrients for hydroponic system</t>
  </si>
  <si>
    <t>Watering Can</t>
  </si>
  <si>
    <t>Purchase a watering can</t>
  </si>
  <si>
    <t>Transportation - Soil</t>
  </si>
  <si>
    <t>Transport soil to the house</t>
  </si>
  <si>
    <t>Transportation - Plants</t>
  </si>
  <si>
    <t>Transport plants to the house</t>
  </si>
  <si>
    <t>Transportation - Large Items</t>
  </si>
  <si>
    <t>Transport large items to the house</t>
  </si>
  <si>
    <t>Delivery of Garden Furniture</t>
  </si>
  <si>
    <t>Delivery fee for garden furniture</t>
  </si>
  <si>
    <t>Gardening Books</t>
  </si>
  <si>
    <t>Purchase books on gardening techniques</t>
  </si>
  <si>
    <t>Workshop Attendance</t>
  </si>
  <si>
    <t>Attend a local gardening workshop</t>
  </si>
  <si>
    <t>Refreshments for Volunteers</t>
  </si>
  <si>
    <t>Provide refreshments for volunteers</t>
  </si>
  <si>
    <t>Insurance</t>
  </si>
  <si>
    <t>Insurance for garden equipment</t>
  </si>
  <si>
    <t>Gardening Magazine Subscription</t>
  </si>
  <si>
    <t>Subscription to a gardening magazine</t>
  </si>
  <si>
    <t>Membership to Gardening Club</t>
  </si>
  <si>
    <t>Membership fee for a gardening club</t>
  </si>
  <si>
    <t>Unit Cost ($)</t>
  </si>
  <si>
    <t>Unit Cost($)</t>
  </si>
  <si>
    <t>Unit cost($)</t>
  </si>
  <si>
    <t>Total Cost($)</t>
  </si>
  <si>
    <t>Cost($)</t>
  </si>
  <si>
    <t>Total
Cost($)</t>
  </si>
  <si>
    <t>Categories</t>
  </si>
  <si>
    <t>Miscellaneous 
Expenses</t>
  </si>
  <si>
    <t>Transportation 
Costs</t>
  </si>
  <si>
    <t>Total Material Cost($)</t>
  </si>
  <si>
    <t>Total Trans. Cost($)</t>
  </si>
  <si>
    <t>Total labour cost($)</t>
  </si>
  <si>
    <t>Frequency</t>
  </si>
  <si>
    <t>Once</t>
  </si>
  <si>
    <t>Twice</t>
  </si>
  <si>
    <t>Thrice</t>
  </si>
  <si>
    <t>Frequency
(in numbers)</t>
  </si>
  <si>
    <t>Index</t>
  </si>
  <si>
    <t>Total
Budget</t>
  </si>
  <si>
    <t>HOME GARDENING PROJECT BUDGET</t>
  </si>
  <si>
    <t>Total  cost in Jan month</t>
  </si>
  <si>
    <t>Total  cost in Feb month</t>
  </si>
  <si>
    <t>Total  cost in March month</t>
  </si>
  <si>
    <t>DESCRIPTION: The Home Gardening Project aims to transform a designated area of a home into a sustainable and aesthetically pleasing garden. The project will involve planning, purchasing materials, 
and executing gardening tasks. The goal is to create a garden that includes a variety of plants, flowers, and possibly a small vegetable patch. The project will enhance the home's beauty, provide a relaxing
 environment, and offer fresh produce.</t>
  </si>
  <si>
    <t>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</si>
</sst>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x14ac:knownFonts="1">
    <font>
      <sz val="11"/>
      <color theme="1"/>
      <name val="Aptos Narrow"/>
      <family val="2"/>
      <scheme val="minor"/>
    </font>
    <font>
      <b/>
      <sz val="11"/>
      <color theme="1"/>
      <name val="Aptos Narrow"/>
      <family val="2"/>
      <scheme val="minor"/>
    </font>
    <font>
      <b/>
      <sz val="11"/>
      <color theme="1" tint="4.9989318521683403E-2"/>
      <name val="Aptos Narrow"/>
      <family val="2"/>
      <scheme val="minor"/>
    </font>
    <font>
      <sz val="22"/>
      <color theme="1"/>
      <name val="Aptos Narrow"/>
      <family val="2"/>
      <scheme val="minor"/>
    </font>
    <font>
      <sz val="48"/>
      <color theme="1"/>
      <name val="Aptos Narrow"/>
      <family val="2"/>
      <scheme val="minor"/>
    </font>
    <font>
      <sz val="36"/>
      <color theme="1"/>
      <name val="Aptos Narrow"/>
      <family val="2"/>
      <scheme val="minor"/>
    </font>
    <font>
      <sz val="26"/>
      <color theme="1"/>
      <name val="Aptos Narrow"/>
      <family val="2"/>
      <scheme val="minor"/>
    </font>
    <font>
      <sz val="24"/>
      <color theme="1"/>
      <name val="Aptos Narrow"/>
      <family val="2"/>
      <scheme val="minor"/>
    </font>
    <font>
      <sz val="14"/>
      <color theme="1"/>
      <name val="Aptos Narrow"/>
      <family val="2"/>
      <scheme val="minor"/>
    </font>
    <font>
      <sz val="16"/>
      <color theme="1"/>
      <name val="Aptos Narrow"/>
      <family val="2"/>
      <scheme val="minor"/>
    </font>
    <font>
      <b/>
      <sz val="12"/>
      <color theme="1"/>
      <name val="Aptos Narrow"/>
      <family val="2"/>
      <scheme val="minor"/>
    </font>
    <font>
      <sz val="26"/>
      <color theme="9" tint="-0.499984740745262"/>
      <name val="Aptos Narrow"/>
      <family val="2"/>
      <scheme val="minor"/>
    </font>
  </fonts>
  <fills count="12">
    <fill>
      <patternFill patternType="none"/>
    </fill>
    <fill>
      <patternFill patternType="gray125"/>
    </fill>
    <fill>
      <patternFill patternType="solid">
        <fgColor theme="3" tint="0.89999084444715716"/>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138">
    <xf numFmtId="0" fontId="0" fillId="0" borderId="0" xfId="0"/>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xf>
    <xf numFmtId="2" fontId="0" fillId="0" borderId="1" xfId="0" applyNumberFormat="1" applyBorder="1" applyAlignment="1">
      <alignment horizontal="center"/>
    </xf>
    <xf numFmtId="164" fontId="0" fillId="0" borderId="0" xfId="0" applyNumberFormat="1" applyAlignment="1">
      <alignment horizontal="center"/>
    </xf>
    <xf numFmtId="0" fontId="0" fillId="0" borderId="0" xfId="0" applyAlignment="1">
      <alignment horizontal="center"/>
    </xf>
    <xf numFmtId="164" fontId="0" fillId="0" borderId="1" xfId="0" applyNumberFormat="1" applyBorder="1" applyAlignment="1">
      <alignment horizontal="center" vertical="center" wrapText="1"/>
    </xf>
    <xf numFmtId="164" fontId="0" fillId="0" borderId="0" xfId="0" applyNumberFormat="1"/>
    <xf numFmtId="14" fontId="0" fillId="0" borderId="2"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8" xfId="0" applyBorder="1" applyAlignment="1">
      <alignment horizontal="center" vertical="center" wrapText="1"/>
    </xf>
    <xf numFmtId="164" fontId="0" fillId="0" borderId="8" xfId="0" applyNumberFormat="1" applyBorder="1" applyAlignment="1">
      <alignment horizontal="center" vertical="center" wrapText="1"/>
    </xf>
    <xf numFmtId="164" fontId="0" fillId="0" borderId="1" xfId="0" applyNumberFormat="1" applyBorder="1" applyAlignment="1">
      <alignment horizontal="center" vertical="center"/>
    </xf>
    <xf numFmtId="0" fontId="0" fillId="0" borderId="0" xfId="0" applyAlignment="1">
      <alignment horizontal="center" vertical="center"/>
    </xf>
    <xf numFmtId="2" fontId="0" fillId="0" borderId="3" xfId="0" applyNumberFormat="1" applyBorder="1" applyAlignment="1">
      <alignment horizontal="center" vertical="center"/>
    </xf>
    <xf numFmtId="164"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pivotButton="1"/>
    <xf numFmtId="0" fontId="0" fillId="0" borderId="0" xfId="0" applyAlignment="1">
      <alignment horizontal="left"/>
    </xf>
    <xf numFmtId="0" fontId="0" fillId="2" borderId="0" xfId="0" applyFill="1"/>
    <xf numFmtId="14" fontId="0" fillId="0" borderId="8" xfId="0" applyNumberFormat="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164" fontId="2" fillId="4" borderId="5" xfId="0" applyNumberFormat="1" applyFont="1" applyFill="1" applyBorder="1" applyAlignment="1">
      <alignment horizontal="center" vertical="center" wrapText="1"/>
    </xf>
    <xf numFmtId="164" fontId="2" fillId="4" borderId="6" xfId="0" applyNumberFormat="1" applyFont="1" applyFill="1" applyBorder="1" applyAlignment="1">
      <alignment horizontal="center" vertical="center" wrapText="1"/>
    </xf>
    <xf numFmtId="0" fontId="0" fillId="5" borderId="1" xfId="0" applyFill="1" applyBorder="1"/>
    <xf numFmtId="0" fontId="0" fillId="2" borderId="9" xfId="0" applyFill="1" applyBorder="1"/>
    <xf numFmtId="0" fontId="0" fillId="2" borderId="10" xfId="0" applyFill="1" applyBorder="1"/>
    <xf numFmtId="0" fontId="0" fillId="2" borderId="7" xfId="0" applyFill="1" applyBorder="1"/>
    <xf numFmtId="0" fontId="0" fillId="2" borderId="12" xfId="0" applyFill="1" applyBorder="1"/>
    <xf numFmtId="0" fontId="0" fillId="2" borderId="6" xfId="0" applyFill="1" applyBorder="1"/>
    <xf numFmtId="0" fontId="0" fillId="2" borderId="13" xfId="0" applyFill="1" applyBorder="1"/>
    <xf numFmtId="0" fontId="0" fillId="2" borderId="4" xfId="0" applyFill="1" applyBorder="1"/>
    <xf numFmtId="0" fontId="0" fillId="2" borderId="11" xfId="0" applyFill="1" applyBorder="1"/>
    <xf numFmtId="0" fontId="0" fillId="2" borderId="14" xfId="0" applyFill="1" applyBorder="1"/>
    <xf numFmtId="0" fontId="0" fillId="2" borderId="15" xfId="0" applyFill="1" applyBorder="1"/>
    <xf numFmtId="0" fontId="0" fillId="2" borderId="16" xfId="0" applyFill="1" applyBorder="1"/>
    <xf numFmtId="0" fontId="0" fillId="2" borderId="20" xfId="0" applyFill="1" applyBorder="1"/>
    <xf numFmtId="0" fontId="0" fillId="2" borderId="21" xfId="0" applyFill="1" applyBorder="1"/>
    <xf numFmtId="0" fontId="0" fillId="2" borderId="17" xfId="0" applyFill="1" applyBorder="1"/>
    <xf numFmtId="0" fontId="0" fillId="2" borderId="18" xfId="0" applyFill="1" applyBorder="1"/>
    <xf numFmtId="0" fontId="0" fillId="2" borderId="19" xfId="0" applyFill="1" applyBorder="1"/>
    <xf numFmtId="0" fontId="0" fillId="0" borderId="14" xfId="0" applyBorder="1"/>
    <xf numFmtId="0" fontId="0" fillId="0" borderId="15" xfId="0" applyBorder="1"/>
    <xf numFmtId="0" fontId="0" fillId="0" borderId="16" xfId="0" applyBorder="1"/>
    <xf numFmtId="0" fontId="0" fillId="0" borderId="21" xfId="0" applyBorder="1"/>
    <xf numFmtId="0" fontId="0" fillId="0" borderId="20" xfId="0" applyBorder="1"/>
    <xf numFmtId="0" fontId="0" fillId="0" borderId="17" xfId="0" applyBorder="1"/>
    <xf numFmtId="0" fontId="0" fillId="0" borderId="18" xfId="0" applyBorder="1"/>
    <xf numFmtId="0" fontId="0" fillId="0" borderId="19" xfId="0" applyBorder="1"/>
    <xf numFmtId="0" fontId="0" fillId="0" borderId="22" xfId="0" pivotButton="1"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164" fontId="0" fillId="0" borderId="23" xfId="0" applyNumberFormat="1" applyBorder="1"/>
    <xf numFmtId="164" fontId="0" fillId="0" borderId="24" xfId="0" applyNumberFormat="1" applyBorder="1"/>
    <xf numFmtId="164" fontId="0" fillId="0" borderId="25" xfId="0" applyNumberFormat="1" applyBorder="1"/>
    <xf numFmtId="164" fontId="4" fillId="2" borderId="0" xfId="0" applyNumberFormat="1" applyFont="1" applyFill="1"/>
    <xf numFmtId="0" fontId="0" fillId="0" borderId="1" xfId="0" applyBorder="1" applyAlignment="1">
      <alignment horizontal="center"/>
    </xf>
    <xf numFmtId="0" fontId="0" fillId="0" borderId="1" xfId="0" applyBorder="1"/>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1" fillId="7" borderId="1" xfId="0" applyFont="1" applyFill="1" applyBorder="1" applyAlignment="1">
      <alignment horizontal="center" vertical="center" wrapText="1"/>
    </xf>
    <xf numFmtId="0" fontId="0" fillId="7" borderId="1" xfId="0" applyFill="1" applyBorder="1"/>
    <xf numFmtId="0" fontId="3" fillId="0" borderId="0" xfId="0" applyFont="1"/>
    <xf numFmtId="0" fontId="0" fillId="0" borderId="1" xfId="0" applyBorder="1" applyAlignment="1">
      <alignment horizontal="center" vertic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8" fillId="0" borderId="30" xfId="0" applyFont="1" applyBorder="1" applyAlignment="1">
      <alignment horizontal="center" wrapText="1"/>
    </xf>
    <xf numFmtId="0" fontId="8" fillId="0" borderId="31" xfId="0" applyFont="1" applyBorder="1" applyAlignment="1">
      <alignment horizontal="center"/>
    </xf>
    <xf numFmtId="0" fontId="8" fillId="0" borderId="32" xfId="0" applyFont="1" applyBorder="1" applyAlignment="1">
      <alignment horizontal="center"/>
    </xf>
    <xf numFmtId="0" fontId="9" fillId="0" borderId="14" xfId="0" applyFont="1" applyBorder="1" applyAlignment="1">
      <alignment horizontal="center" wrapText="1"/>
    </xf>
    <xf numFmtId="0" fontId="9" fillId="0" borderId="15" xfId="0" applyFont="1" applyBorder="1" applyAlignment="1">
      <alignment horizontal="center"/>
    </xf>
    <xf numFmtId="0" fontId="9" fillId="0" borderId="33" xfId="0" applyFont="1" applyBorder="1" applyAlignment="1">
      <alignment horizontal="center"/>
    </xf>
    <xf numFmtId="0" fontId="9" fillId="0" borderId="20" xfId="0" applyFont="1" applyBorder="1" applyAlignment="1">
      <alignment horizontal="center"/>
    </xf>
    <xf numFmtId="0" fontId="9" fillId="0" borderId="0" xfId="0" applyFont="1" applyAlignment="1">
      <alignment horizontal="center"/>
    </xf>
    <xf numFmtId="0" fontId="9" fillId="0" borderId="12" xfId="0" applyFont="1" applyBorder="1" applyAlignment="1">
      <alignment horizontal="center"/>
    </xf>
    <xf numFmtId="0" fontId="9" fillId="0" borderId="34" xfId="0" applyFont="1" applyBorder="1" applyAlignment="1">
      <alignment horizontal="center"/>
    </xf>
    <xf numFmtId="0" fontId="9" fillId="0" borderId="13" xfId="0" applyFont="1" applyBorder="1" applyAlignment="1">
      <alignment horizontal="center"/>
    </xf>
    <xf numFmtId="0" fontId="9" fillId="0" borderId="4" xfId="0" applyFont="1" applyBorder="1" applyAlignment="1">
      <alignment horizontal="center"/>
    </xf>
    <xf numFmtId="0" fontId="7" fillId="7" borderId="1" xfId="0" applyFont="1" applyFill="1" applyBorder="1" applyAlignment="1">
      <alignment horizontal="center"/>
    </xf>
    <xf numFmtId="0" fontId="3" fillId="0" borderId="26"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7" borderId="1" xfId="0" applyFill="1" applyBorder="1" applyAlignment="1">
      <alignment horizontal="center"/>
    </xf>
    <xf numFmtId="0" fontId="0" fillId="3" borderId="1" xfId="0" applyFill="1" applyBorder="1" applyAlignment="1">
      <alignment horizontal="center"/>
    </xf>
    <xf numFmtId="0" fontId="3" fillId="6" borderId="9" xfId="0" applyFont="1" applyFill="1" applyBorder="1" applyAlignment="1">
      <alignment horizontal="center"/>
    </xf>
    <xf numFmtId="0" fontId="3" fillId="6" borderId="10" xfId="0" applyFont="1" applyFill="1" applyBorder="1" applyAlignment="1">
      <alignment horizontal="center"/>
    </xf>
    <xf numFmtId="0" fontId="3" fillId="6" borderId="7" xfId="0" applyFont="1" applyFill="1" applyBorder="1" applyAlignment="1">
      <alignment horizontal="center"/>
    </xf>
    <xf numFmtId="0" fontId="3" fillId="6" borderId="11" xfId="0" applyFont="1" applyFill="1" applyBorder="1" applyAlignment="1">
      <alignment horizontal="center"/>
    </xf>
    <xf numFmtId="0" fontId="3" fillId="6" borderId="0" xfId="0" applyFont="1" applyFill="1" applyAlignment="1">
      <alignment horizontal="center"/>
    </xf>
    <xf numFmtId="0" fontId="3" fillId="6" borderId="12" xfId="0" applyFont="1" applyFill="1" applyBorder="1" applyAlignment="1">
      <alignment horizontal="center"/>
    </xf>
    <xf numFmtId="0" fontId="5" fillId="4" borderId="11" xfId="0" applyFont="1" applyFill="1" applyBorder="1" applyAlignment="1">
      <alignment horizontal="center" vertical="center"/>
    </xf>
    <xf numFmtId="0" fontId="5" fillId="4" borderId="0" xfId="0" applyFont="1" applyFill="1" applyAlignment="1">
      <alignment horizontal="center" vertical="center"/>
    </xf>
    <xf numFmtId="0" fontId="5" fillId="4" borderId="12"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4" xfId="0" applyFont="1" applyFill="1" applyBorder="1" applyAlignment="1">
      <alignment horizontal="center" vertical="center"/>
    </xf>
    <xf numFmtId="0" fontId="6" fillId="4" borderId="14"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164" fontId="5" fillId="4" borderId="11" xfId="0" applyNumberFormat="1" applyFont="1" applyFill="1" applyBorder="1" applyAlignment="1">
      <alignment horizontal="center" vertical="center"/>
    </xf>
    <xf numFmtId="164" fontId="5" fillId="4" borderId="0" xfId="0" applyNumberFormat="1" applyFont="1" applyFill="1" applyAlignment="1">
      <alignment horizontal="center" vertical="center"/>
    </xf>
    <xf numFmtId="164" fontId="5" fillId="4" borderId="12" xfId="0" applyNumberFormat="1" applyFont="1" applyFill="1" applyBorder="1" applyAlignment="1">
      <alignment horizontal="center" vertical="center"/>
    </xf>
    <xf numFmtId="164" fontId="5" fillId="4" borderId="6" xfId="0" applyNumberFormat="1" applyFont="1" applyFill="1" applyBorder="1" applyAlignment="1">
      <alignment horizontal="center" vertical="center"/>
    </xf>
    <xf numFmtId="164" fontId="5" fillId="4" borderId="13" xfId="0" applyNumberFormat="1" applyFont="1" applyFill="1" applyBorder="1" applyAlignment="1">
      <alignment horizontal="center" vertical="center"/>
    </xf>
    <xf numFmtId="164" fontId="5" fillId="4" borderId="4" xfId="0" applyNumberFormat="1" applyFont="1" applyFill="1" applyBorder="1" applyAlignment="1">
      <alignment horizontal="center" vertical="center"/>
    </xf>
    <xf numFmtId="0" fontId="1" fillId="2" borderId="0" xfId="0" applyFont="1" applyFill="1" applyAlignment="1">
      <alignment horizontal="center" wrapText="1"/>
    </xf>
    <xf numFmtId="0" fontId="1" fillId="2" borderId="0" xfId="0" applyFont="1" applyFill="1" applyAlignment="1">
      <alignment horizontal="center"/>
    </xf>
    <xf numFmtId="0" fontId="0" fillId="0" borderId="0" xfId="0" applyNumberFormat="1"/>
    <xf numFmtId="0" fontId="0" fillId="0" borderId="0" xfId="0" applyAlignment="1">
      <alignment horizontal="center"/>
    </xf>
    <xf numFmtId="0" fontId="0" fillId="7" borderId="1" xfId="0" applyFill="1" applyBorder="1" applyAlignment="1">
      <alignment horizontal="center" wrapText="1"/>
    </xf>
    <xf numFmtId="0" fontId="0" fillId="8" borderId="0" xfId="0" applyFill="1" applyAlignment="1">
      <alignment horizontal="center"/>
    </xf>
    <xf numFmtId="0" fontId="1" fillId="9" borderId="8" xfId="0" applyFont="1" applyFill="1" applyBorder="1" applyAlignment="1">
      <alignment horizontal="center" vertical="center"/>
    </xf>
    <xf numFmtId="0" fontId="1" fillId="9" borderId="8" xfId="0" applyFont="1" applyFill="1" applyBorder="1" applyAlignment="1">
      <alignment horizontal="center" vertical="center" wrapText="1"/>
    </xf>
    <xf numFmtId="0" fontId="1" fillId="9" borderId="3" xfId="0" applyFont="1" applyFill="1" applyBorder="1" applyAlignment="1">
      <alignment horizontal="center"/>
    </xf>
    <xf numFmtId="0" fontId="1" fillId="9" borderId="35" xfId="0" applyFont="1" applyFill="1" applyBorder="1" applyAlignment="1">
      <alignment horizontal="center"/>
    </xf>
    <xf numFmtId="0" fontId="1" fillId="9" borderId="2" xfId="0" applyFont="1" applyFill="1" applyBorder="1" applyAlignment="1">
      <alignment horizontal="center"/>
    </xf>
    <xf numFmtId="0" fontId="1" fillId="9" borderId="5" xfId="0" applyFont="1" applyFill="1" applyBorder="1" applyAlignment="1">
      <alignment horizontal="center" vertical="center"/>
    </xf>
    <xf numFmtId="0" fontId="1" fillId="9" borderId="1" xfId="0" applyFont="1" applyFill="1" applyBorder="1" applyAlignment="1">
      <alignment horizontal="center"/>
    </xf>
    <xf numFmtId="0" fontId="1" fillId="9" borderId="10" xfId="0" applyFont="1" applyFill="1" applyBorder="1" applyAlignment="1">
      <alignment horizontal="center" vertical="center"/>
    </xf>
    <xf numFmtId="0" fontId="1" fillId="9" borderId="0"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21" xfId="0" applyFont="1" applyFill="1" applyBorder="1" applyAlignment="1">
      <alignment horizontal="center" vertical="center"/>
    </xf>
    <xf numFmtId="0" fontId="10" fillId="10" borderId="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4" fontId="0" fillId="0" borderId="1" xfId="0" applyNumberFormat="1" applyBorder="1" applyAlignment="1">
      <alignment horizontal="center" vertical="center"/>
    </xf>
    <xf numFmtId="0" fontId="1" fillId="11" borderId="1" xfId="0" applyFont="1" applyFill="1" applyBorder="1" applyAlignment="1">
      <alignment horizontal="center"/>
    </xf>
    <xf numFmtId="164" fontId="1" fillId="10" borderId="1" xfId="0" applyNumberFormat="1" applyFont="1" applyFill="1" applyBorder="1"/>
  </cellXfs>
  <cellStyles count="1">
    <cellStyle name="Normal" xfId="0" builtinId="0"/>
  </cellStyles>
  <dxfs count="30">
    <dxf>
      <numFmt numFmtId="164" formatCode="&quot;$&quot;#,##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numFmt numFmtId="164" formatCode="&quot;$&quot;#,##0"/>
    </dxf>
    <dxf>
      <numFmt numFmtId="164" formatCode="&quot;$&quot;#,##0"/>
    </dxf>
    <dxf>
      <numFmt numFmtId="2" formatCode="0.0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64" formatCode="&quot;$&quot;#,##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m/dd"/>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m/dd"/>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tint="4.9989318521683403E-2"/>
        <name val="Aptos Narrow"/>
        <family val="2"/>
        <scheme val="minor"/>
      </font>
      <numFmt numFmtId="164" formatCode="&quot;$&quot;#,##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[BAM-3023_A2_C0931764.xlsx]Pivot_table_sheet!PivotTable27</c:name>
    <c:fmtId val="18"/>
  </c:pivotSource>
  <c:chart>
    <c:title>
      <c:tx>
        <c:rich>
          <a:bodyPr rot="0" spcFirstLastPara="1" vertOverflow="ellipsis" vert="horz" wrap="square" anchor="ctr" anchorCtr="1"/>
          <a:lstStyle/>
          <a:p>
            <a:pPr>
              <a:defRPr sz="1920" b="0" i="0" u="none" strike="noStrike" kern="1200" spc="0" baseline="0">
                <a:solidFill>
                  <a:schemeClr val="dk1"/>
                </a:solidFill>
                <a:latin typeface="+mn-lt"/>
                <a:ea typeface="+mn-ea"/>
                <a:cs typeface="+mn-cs"/>
              </a:defRPr>
            </a:pPr>
            <a:r>
              <a:rPr lang="en-US" b="1">
                <a:solidFill>
                  <a:schemeClr val="tx2">
                    <a:lumMod val="90000"/>
                    <a:lumOff val="10000"/>
                  </a:schemeClr>
                </a:solidFill>
              </a:rPr>
              <a:t>Sum of sold quantities</a:t>
            </a:r>
          </a:p>
        </c:rich>
      </c:tx>
      <c:layout>
        <c:manualLayout>
          <c:xMode val="edge"/>
          <c:yMode val="edge"/>
          <c:x val="0.25618610305295908"/>
          <c:y val="4.6174432715576752E-2"/>
        </c:manualLayout>
      </c:layout>
      <c:overlay val="0"/>
      <c:spPr>
        <a:solidFill>
          <a:schemeClr val="bg1"/>
        </a:solidFill>
        <a:ln>
          <a:noFill/>
        </a:ln>
        <a:effectLst/>
      </c:spPr>
      <c:txPr>
        <a:bodyPr rot="0" spcFirstLastPara="1" vertOverflow="ellipsis" vert="horz" wrap="square" anchor="ctr" anchorCtr="1"/>
        <a:lstStyle/>
        <a:p>
          <a:pPr>
            <a:defRPr sz="192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tx2">
              <a:lumMod val="10000"/>
              <a:lumOff val="90000"/>
            </a:schemeClr>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10000"/>
              <a:lumOff val="90000"/>
            </a:schemeClr>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10000"/>
              <a:lumOff val="90000"/>
            </a:schemeClr>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10000"/>
              <a:lumOff val="90000"/>
            </a:schemeClr>
          </a:solidFill>
          <a:ln w="19050">
            <a:solidFill>
              <a:schemeClr val="tx1">
                <a:lumMod val="95000"/>
                <a:lumOff val="5000"/>
              </a:schemeClr>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10000"/>
              <a:lumOff val="90000"/>
            </a:schemeClr>
          </a:solidFill>
          <a:ln w="19050">
            <a:solidFill>
              <a:schemeClr val="tx1">
                <a:lumMod val="95000"/>
                <a:lumOff val="5000"/>
              </a:schemeClr>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10000"/>
              <a:lumOff val="90000"/>
            </a:schemeClr>
          </a:solidFill>
          <a:ln w="19050">
            <a:solidFill>
              <a:schemeClr val="tx1">
                <a:lumMod val="95000"/>
                <a:lumOff val="5000"/>
              </a:schemeClr>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10000"/>
              <a:lumOff val="90000"/>
            </a:schemeClr>
          </a:solidFill>
          <a:ln w="19050">
            <a:solidFill>
              <a:schemeClr val="tx1">
                <a:lumMod val="95000"/>
                <a:lumOff val="5000"/>
              </a:schemeClr>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Pivot_table_sheet!$C$3</c:f>
              <c:strCache>
                <c:ptCount val="1"/>
                <c:pt idx="0">
                  <c:v>Total</c:v>
                </c:pt>
              </c:strCache>
            </c:strRef>
          </c:tx>
          <c:spPr>
            <a:solidFill>
              <a:schemeClr val="tx2">
                <a:lumMod val="10000"/>
                <a:lumOff val="90000"/>
              </a:schemeClr>
            </a:solidFill>
            <a:ln w="19050">
              <a:solidFill>
                <a:schemeClr val="tx1">
                  <a:lumMod val="95000"/>
                  <a:lumOff val="5000"/>
                </a:schemeClr>
              </a:solidFill>
            </a:ln>
            <a:effectLst/>
          </c:spPr>
          <c:invertIfNegative val="0"/>
          <c:dPt>
            <c:idx val="0"/>
            <c:invertIfNegative val="0"/>
            <c:bubble3D val="0"/>
            <c:extLst>
              <c:ext xmlns:c16="http://schemas.microsoft.com/office/drawing/2014/chart" uri="{C3380CC4-5D6E-409C-BE32-E72D297353CC}">
                <c16:uniqueId val="{00000004-EDF7-42F4-9D03-98561B289962}"/>
              </c:ext>
            </c:extLst>
          </c:dPt>
          <c:dPt>
            <c:idx val="1"/>
            <c:invertIfNegative val="0"/>
            <c:bubble3D val="0"/>
            <c:extLst>
              <c:ext xmlns:c16="http://schemas.microsoft.com/office/drawing/2014/chart" uri="{C3380CC4-5D6E-409C-BE32-E72D297353CC}">
                <c16:uniqueId val="{00000003-EDF7-42F4-9D03-98561B289962}"/>
              </c:ext>
            </c:extLst>
          </c:dPt>
          <c:dPt>
            <c:idx val="2"/>
            <c:invertIfNegative val="0"/>
            <c:bubble3D val="0"/>
            <c:extLst>
              <c:ext xmlns:c16="http://schemas.microsoft.com/office/drawing/2014/chart" uri="{C3380CC4-5D6E-409C-BE32-E72D297353CC}">
                <c16:uniqueId val="{00000001-EDF7-42F4-9D03-98561B289962}"/>
              </c:ext>
            </c:extLst>
          </c:dPt>
          <c:dPt>
            <c:idx val="3"/>
            <c:invertIfNegative val="0"/>
            <c:bubble3D val="0"/>
            <c:extLst>
              <c:ext xmlns:c16="http://schemas.microsoft.com/office/drawing/2014/chart" uri="{C3380CC4-5D6E-409C-BE32-E72D297353CC}">
                <c16:uniqueId val="{00000002-EDF7-42F4-9D03-98561B289962}"/>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F7-42F4-9D03-98561B289962}"/>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F7-42F4-9D03-98561B289962}"/>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F7-42F4-9D03-98561B289962}"/>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F7-42F4-9D03-98561B289962}"/>
                </c:ext>
              </c:extLst>
            </c:dLbl>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Pivot_table_sheet!$B$4:$B$7</c:f>
              <c:strCache>
                <c:ptCount val="4"/>
                <c:pt idx="0">
                  <c:v>Accessories</c:v>
                </c:pt>
                <c:pt idx="1">
                  <c:v>Clothing</c:v>
                </c:pt>
                <c:pt idx="2">
                  <c:v>Electronics</c:v>
                </c:pt>
                <c:pt idx="3">
                  <c:v>Footwear</c:v>
                </c:pt>
              </c:strCache>
            </c:strRef>
          </c:cat>
          <c:val>
            <c:numRef>
              <c:f>Pivot_table_sheet!$C$4:$C$7</c:f>
              <c:numCache>
                <c:formatCode>General</c:formatCode>
                <c:ptCount val="4"/>
                <c:pt idx="0">
                  <c:v>1009</c:v>
                </c:pt>
                <c:pt idx="1">
                  <c:v>811</c:v>
                </c:pt>
                <c:pt idx="2">
                  <c:v>590</c:v>
                </c:pt>
                <c:pt idx="3">
                  <c:v>171</c:v>
                </c:pt>
              </c:numCache>
            </c:numRef>
          </c:val>
          <c:extLst>
            <c:ext xmlns:c16="http://schemas.microsoft.com/office/drawing/2014/chart" uri="{C3380CC4-5D6E-409C-BE32-E72D297353CC}">
              <c16:uniqueId val="{00000000-42DA-46DC-A901-90B7F48457F1}"/>
            </c:ext>
          </c:extLst>
        </c:ser>
        <c:dLbls>
          <c:showLegendKey val="0"/>
          <c:showVal val="0"/>
          <c:showCatName val="0"/>
          <c:showSerName val="0"/>
          <c:showPercent val="0"/>
          <c:showBubbleSize val="0"/>
        </c:dLbls>
        <c:gapWidth val="219"/>
        <c:overlap val="-27"/>
        <c:axId val="991264736"/>
        <c:axId val="991272416"/>
      </c:barChart>
      <c:catAx>
        <c:axId val="9912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crossAx val="991272416"/>
        <c:crosses val="autoZero"/>
        <c:auto val="1"/>
        <c:lblAlgn val="ctr"/>
        <c:lblOffset val="100"/>
        <c:noMultiLvlLbl val="0"/>
      </c:catAx>
      <c:valAx>
        <c:axId val="9912724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126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tx1">
          <a:lumMod val="95000"/>
          <a:lumOff val="5000"/>
        </a:schemeClr>
      </a:solidFill>
      <a:prstDash val="solid"/>
      <a:miter lim="800000"/>
    </a:ln>
    <a:effectLst/>
  </c:spPr>
  <c:txPr>
    <a:bodyPr/>
    <a:lstStyle/>
    <a:p>
      <a:pPr>
        <a:defRPr sz="160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[BAM-3023_A2_C0931764.xlsx]Pivot_table_sheet!PivotTable31</c:name>
    <c:fmtId val="28"/>
  </c:pivotSource>
  <c:chart>
    <c:title>
      <c:tx>
        <c:rich>
          <a:bodyPr rot="0" spcFirstLastPara="1" vertOverflow="ellipsis" vert="horz" wrap="square" anchor="ctr" anchorCtr="1"/>
          <a:lstStyle/>
          <a:p>
            <a:pPr algn="ctr" rtl="0">
              <a:defRPr lang="en-US" sz="1920" b="1" i="0" u="none" strike="noStrike" kern="1200" spc="0" baseline="0">
                <a:solidFill>
                  <a:schemeClr val="tx2">
                    <a:lumMod val="90000"/>
                    <a:lumOff val="10000"/>
                  </a:schemeClr>
                </a:solidFill>
                <a:latin typeface="+mn-lt"/>
                <a:ea typeface="+mn-ea"/>
                <a:cs typeface="+mn-cs"/>
              </a:defRPr>
            </a:pPr>
            <a:r>
              <a:rPr lang="en-US" sz="1920" b="1" i="0" u="none" strike="noStrike" kern="1200" spc="0" baseline="0">
                <a:solidFill>
                  <a:schemeClr val="tx2">
                    <a:lumMod val="90000"/>
                    <a:lumOff val="10000"/>
                  </a:schemeClr>
                </a:solidFill>
                <a:latin typeface="+mn-lt"/>
                <a:ea typeface="+mn-ea"/>
                <a:cs typeface="+mn-cs"/>
              </a:rPr>
              <a:t>Revenue by month</a:t>
            </a:r>
          </a:p>
        </c:rich>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w="19050">
            <a:noFill/>
          </a:ln>
          <a:effectLst/>
        </c:spPr>
      </c:pivotFmt>
      <c:pivotFmt>
        <c:idx val="2"/>
        <c:spPr>
          <a:solidFill>
            <a:schemeClr val="tx2">
              <a:lumMod val="50000"/>
              <a:lumOff val="50000"/>
            </a:schemeClr>
          </a:solidFill>
          <a:ln w="19050">
            <a:noFill/>
          </a:ln>
          <a:effectLst/>
        </c:spPr>
      </c:pivotFmt>
      <c:pivotFmt>
        <c:idx val="3"/>
        <c:spPr>
          <a:solidFill>
            <a:schemeClr val="tx2">
              <a:lumMod val="25000"/>
              <a:lumOff val="75000"/>
            </a:schemeClr>
          </a:solidFill>
          <a:ln w="19050">
            <a:noFill/>
          </a:ln>
          <a:effectLst/>
        </c:spPr>
      </c:pivotFmt>
      <c:pivotFmt>
        <c:idx val="4"/>
        <c:spPr>
          <a:solidFill>
            <a:schemeClr val="tx2">
              <a:lumMod val="10000"/>
              <a:lumOff val="90000"/>
            </a:schemeClr>
          </a:solidFill>
          <a:ln w="19050">
            <a:noFill/>
          </a:ln>
          <a:effectLst/>
        </c:spPr>
      </c:pivotFmt>
      <c:pivotFmt>
        <c:idx val="5"/>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w="19050">
            <a:noFill/>
          </a:ln>
          <a:effectLst/>
        </c:spPr>
      </c:pivotFmt>
      <c:pivotFmt>
        <c:idx val="7"/>
        <c:spPr>
          <a:solidFill>
            <a:schemeClr val="tx2">
              <a:lumMod val="50000"/>
              <a:lumOff val="50000"/>
            </a:schemeClr>
          </a:solidFill>
          <a:ln w="19050">
            <a:noFill/>
          </a:ln>
          <a:effectLst/>
        </c:spPr>
      </c:pivotFmt>
      <c:pivotFmt>
        <c:idx val="8"/>
        <c:spPr>
          <a:solidFill>
            <a:schemeClr val="tx2">
              <a:lumMod val="25000"/>
              <a:lumOff val="75000"/>
            </a:schemeClr>
          </a:solidFill>
          <a:ln w="19050">
            <a:noFill/>
          </a:ln>
          <a:effectLst/>
        </c:spPr>
      </c:pivotFmt>
      <c:pivotFmt>
        <c:idx val="9"/>
        <c:spPr>
          <a:solidFill>
            <a:schemeClr val="tx2">
              <a:lumMod val="10000"/>
              <a:lumOff val="90000"/>
            </a:schemeClr>
          </a:solidFill>
          <a:ln w="19050">
            <a:noFill/>
          </a:ln>
          <a:effectLst/>
        </c:spPr>
      </c:pivotFmt>
      <c:pivotFmt>
        <c:idx val="10"/>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tx2">
              <a:lumMod val="75000"/>
              <a:lumOff val="25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s>
    <c:plotArea>
      <c:layout>
        <c:manualLayout>
          <c:layoutTarget val="inner"/>
          <c:xMode val="edge"/>
          <c:yMode val="edge"/>
          <c:x val="0.11482889203252089"/>
          <c:y val="0.20135556302987534"/>
          <c:w val="0.4340039037629973"/>
          <c:h val="0.69622561153398221"/>
        </c:manualLayout>
      </c:layout>
      <c:doughnutChart>
        <c:varyColors val="1"/>
        <c:ser>
          <c:idx val="0"/>
          <c:order val="0"/>
          <c:tx>
            <c:strRef>
              <c:f>Pivot_table_sheet!$C$12</c:f>
              <c:strCache>
                <c:ptCount val="1"/>
                <c:pt idx="0">
                  <c:v>Total</c:v>
                </c:pt>
              </c:strCache>
            </c:strRef>
          </c:tx>
          <c:spPr>
            <a:solidFill>
              <a:schemeClr val="accent1">
                <a:lumMod val="60000"/>
                <a:lumOff val="40000"/>
              </a:schemeClr>
            </a:solidFill>
            <a:ln>
              <a:noFill/>
            </a:ln>
          </c:spPr>
          <c:dPt>
            <c:idx val="0"/>
            <c:bubble3D val="0"/>
            <c:spPr>
              <a:solidFill>
                <a:schemeClr val="tx2">
                  <a:lumMod val="75000"/>
                  <a:lumOff val="25000"/>
                </a:schemeClr>
              </a:solidFill>
              <a:ln w="19050">
                <a:noFill/>
              </a:ln>
              <a:effectLst/>
            </c:spPr>
            <c:extLst>
              <c:ext xmlns:c16="http://schemas.microsoft.com/office/drawing/2014/chart" uri="{C3380CC4-5D6E-409C-BE32-E72D297353CC}">
                <c16:uniqueId val="{00000001-02B6-48E2-BABD-453CA83BD4B0}"/>
              </c:ext>
            </c:extLst>
          </c:dPt>
          <c:dPt>
            <c:idx val="1"/>
            <c:bubble3D val="0"/>
            <c:spPr>
              <a:solidFill>
                <a:schemeClr val="tx2">
                  <a:lumMod val="50000"/>
                  <a:lumOff val="50000"/>
                </a:schemeClr>
              </a:solidFill>
              <a:ln w="19050">
                <a:noFill/>
              </a:ln>
              <a:effectLst/>
            </c:spPr>
            <c:extLst>
              <c:ext xmlns:c16="http://schemas.microsoft.com/office/drawing/2014/chart" uri="{C3380CC4-5D6E-409C-BE32-E72D297353CC}">
                <c16:uniqueId val="{00000003-02B6-48E2-BABD-453CA83BD4B0}"/>
              </c:ext>
            </c:extLst>
          </c:dPt>
          <c:dPt>
            <c:idx val="2"/>
            <c:bubble3D val="0"/>
            <c:spPr>
              <a:solidFill>
                <a:schemeClr val="tx2">
                  <a:lumMod val="25000"/>
                  <a:lumOff val="75000"/>
                </a:schemeClr>
              </a:solidFill>
              <a:ln w="19050">
                <a:noFill/>
              </a:ln>
              <a:effectLst/>
            </c:spPr>
            <c:extLst>
              <c:ext xmlns:c16="http://schemas.microsoft.com/office/drawing/2014/chart" uri="{C3380CC4-5D6E-409C-BE32-E72D297353CC}">
                <c16:uniqueId val="{00000005-02B6-48E2-BABD-453CA83BD4B0}"/>
              </c:ext>
            </c:extLst>
          </c:dPt>
          <c:dPt>
            <c:idx val="3"/>
            <c:bubble3D val="0"/>
            <c:spPr>
              <a:solidFill>
                <a:schemeClr val="tx2">
                  <a:lumMod val="10000"/>
                  <a:lumOff val="90000"/>
                </a:schemeClr>
              </a:solidFill>
              <a:ln w="19050">
                <a:noFill/>
              </a:ln>
              <a:effectLst/>
            </c:spPr>
            <c:extLst>
              <c:ext xmlns:c16="http://schemas.microsoft.com/office/drawing/2014/chart" uri="{C3380CC4-5D6E-409C-BE32-E72D297353CC}">
                <c16:uniqueId val="{00000007-02B6-48E2-BABD-453CA83BD4B0}"/>
              </c:ext>
            </c:extLst>
          </c:dPt>
          <c:dLbls>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Pivot_table_sheet!$B$13:$B$16</c:f>
              <c:strCache>
                <c:ptCount val="4"/>
                <c:pt idx="0">
                  <c:v>January</c:v>
                </c:pt>
                <c:pt idx="1">
                  <c:v>February</c:v>
                </c:pt>
                <c:pt idx="2">
                  <c:v>March</c:v>
                </c:pt>
                <c:pt idx="3">
                  <c:v>April</c:v>
                </c:pt>
              </c:strCache>
            </c:strRef>
          </c:cat>
          <c:val>
            <c:numRef>
              <c:f>Pivot_table_sheet!$C$13:$C$16</c:f>
              <c:numCache>
                <c:formatCode>"$"#,##0</c:formatCode>
                <c:ptCount val="4"/>
                <c:pt idx="0">
                  <c:v>120125</c:v>
                </c:pt>
                <c:pt idx="1">
                  <c:v>67404</c:v>
                </c:pt>
                <c:pt idx="2">
                  <c:v>54040</c:v>
                </c:pt>
                <c:pt idx="3">
                  <c:v>39889</c:v>
                </c:pt>
              </c:numCache>
            </c:numRef>
          </c:val>
          <c:extLst>
            <c:ext xmlns:c16="http://schemas.microsoft.com/office/drawing/2014/chart" uri="{C3380CC4-5D6E-409C-BE32-E72D297353CC}">
              <c16:uniqueId val="{00000008-02B6-48E2-BABD-453CA83BD4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103580542584683"/>
          <c:y val="0.25694697483561024"/>
          <c:w val="0.31238092912350229"/>
          <c:h val="0.66131351158653262"/>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3"/>
      </a:solidFill>
      <a:prstDash val="solid"/>
      <a:miter lim="800000"/>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[BAM-3023_A2_C0931764.xlsx]Pivot_table_sheet!PivotTable2</c:name>
    <c:fmtId val="30"/>
  </c:pivotSource>
  <c:chart>
    <c:title>
      <c:tx>
        <c:rich>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r>
              <a:rPr lang="en-CA" sz="1920" b="1" i="0" u="none" strike="noStrike" kern="1200" spc="0" baseline="0">
                <a:solidFill>
                  <a:schemeClr val="tx2">
                    <a:lumMod val="90000"/>
                    <a:lumOff val="10000"/>
                  </a:schemeClr>
                </a:solidFill>
                <a:latin typeface="+mn-lt"/>
                <a:ea typeface="+mn-ea"/>
                <a:cs typeface="+mn-cs"/>
              </a:rPr>
              <a:t>Total Profit per Month</a:t>
            </a:r>
          </a:p>
        </c:rich>
      </c:tx>
      <c:overlay val="0"/>
      <c:spPr>
        <a:noFill/>
        <a:ln>
          <a:noFill/>
        </a:ln>
        <a:effectLst/>
      </c:spPr>
      <c:txPr>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Pivot_table_sheet!$C$22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Pivot_table_sheet!$B$23:$B$26</c:f>
              <c:strCache>
                <c:ptCount val="4"/>
                <c:pt idx="0">
                  <c:v>January</c:v>
                </c:pt>
                <c:pt idx="1">
                  <c:v>February</c:v>
                </c:pt>
                <c:pt idx="2">
                  <c:v>March</c:v>
                </c:pt>
                <c:pt idx="3">
                  <c:v>April</c:v>
                </c:pt>
              </c:strCache>
            </c:strRef>
          </c:cat>
          <c:val>
            <c:numRef>
              <c:f>Pivot_table_sheet!$C$23:$C$26</c:f>
              <c:numCache>
                <c:formatCode>"$"#,##0</c:formatCode>
                <c:ptCount val="4"/>
                <c:pt idx="0">
                  <c:v>10451</c:v>
                </c:pt>
                <c:pt idx="1">
                  <c:v>7377</c:v>
                </c:pt>
                <c:pt idx="2">
                  <c:v>7012</c:v>
                </c:pt>
                <c:pt idx="3">
                  <c:v>4019</c:v>
                </c:pt>
              </c:numCache>
            </c:numRef>
          </c:val>
          <c:smooth val="0"/>
          <c:extLst>
            <c:ext xmlns:c16="http://schemas.microsoft.com/office/drawing/2014/chart" uri="{C3380CC4-5D6E-409C-BE32-E72D297353CC}">
              <c16:uniqueId val="{00000000-EBB4-4445-A29D-4F76F0FD5453}"/>
            </c:ext>
          </c:extLst>
        </c:ser>
        <c:dLbls>
          <c:dLblPos val="t"/>
          <c:showLegendKey val="0"/>
          <c:showVal val="1"/>
          <c:showCatName val="0"/>
          <c:showSerName val="0"/>
          <c:showPercent val="0"/>
          <c:showBubbleSize val="0"/>
        </c:dLbls>
        <c:smooth val="0"/>
        <c:axId val="601118687"/>
        <c:axId val="601126847"/>
      </c:lineChart>
      <c:catAx>
        <c:axId val="6011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601126847"/>
        <c:crosses val="autoZero"/>
        <c:auto val="1"/>
        <c:lblAlgn val="ctr"/>
        <c:lblOffset val="100"/>
        <c:noMultiLvlLbl val="0"/>
      </c:catAx>
      <c:valAx>
        <c:axId val="60112684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60111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95000"/>
          <a:lumOff val="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[BAM-3023_A2_C0931764.xlsx]Pivot_table_sheet!PivotTable3</c:name>
    <c:fmtId val="33"/>
  </c:pivotSource>
  <c:chart>
    <c:title>
      <c:tx>
        <c:rich>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r>
              <a:rPr lang="en-CA" sz="1920" b="1" i="0" u="none" strike="noStrike" kern="1200" spc="0" baseline="0">
                <a:solidFill>
                  <a:schemeClr val="tx2">
                    <a:lumMod val="90000"/>
                    <a:lumOff val="10000"/>
                  </a:schemeClr>
                </a:solidFill>
                <a:latin typeface="+mn-lt"/>
                <a:ea typeface="+mn-ea"/>
                <a:cs typeface="+mn-cs"/>
              </a:rPr>
              <a:t>Total Profit per Salesperson</a:t>
            </a:r>
          </a:p>
        </c:rich>
      </c:tx>
      <c:overlay val="0"/>
      <c:spPr>
        <a:noFill/>
        <a:ln>
          <a:noFill/>
        </a:ln>
        <a:effectLst/>
      </c:spPr>
      <c:txPr>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98765303647782"/>
          <c:y val="0.13938915510453226"/>
          <c:w val="0.73029336183358418"/>
          <c:h val="0.84094533204211952"/>
        </c:manualLayout>
      </c:layout>
      <c:barChart>
        <c:barDir val="bar"/>
        <c:grouping val="clustered"/>
        <c:varyColors val="0"/>
        <c:ser>
          <c:idx val="0"/>
          <c:order val="0"/>
          <c:tx>
            <c:strRef>
              <c:f>Pivot_table_sheet!$L$2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Pivot_table_sheet!$K$3:$K$12</c:f>
              <c:strCache>
                <c:ptCount val="10"/>
                <c:pt idx="0">
                  <c:v>David</c:v>
                </c:pt>
                <c:pt idx="1">
                  <c:v>Emily</c:v>
                </c:pt>
                <c:pt idx="2">
                  <c:v>Jack Daniels</c:v>
                </c:pt>
                <c:pt idx="3">
                  <c:v>Jane Roe</c:v>
                </c:pt>
                <c:pt idx="4">
                  <c:v>Jill Smith</c:v>
                </c:pt>
                <c:pt idx="5">
                  <c:v>Jim Beam</c:v>
                </c:pt>
                <c:pt idx="6">
                  <c:v>John</c:v>
                </c:pt>
                <c:pt idx="7">
                  <c:v>John Doe</c:v>
                </c:pt>
                <c:pt idx="8">
                  <c:v>Michael</c:v>
                </c:pt>
                <c:pt idx="9">
                  <c:v>Sarah</c:v>
                </c:pt>
              </c:strCache>
            </c:strRef>
          </c:cat>
          <c:val>
            <c:numRef>
              <c:f>Pivot_table_sheet!$L$3:$L$12</c:f>
              <c:numCache>
                <c:formatCode>"$"#,##0</c:formatCode>
                <c:ptCount val="10"/>
                <c:pt idx="0">
                  <c:v>8161</c:v>
                </c:pt>
                <c:pt idx="1">
                  <c:v>8699</c:v>
                </c:pt>
                <c:pt idx="2">
                  <c:v>495</c:v>
                </c:pt>
                <c:pt idx="3">
                  <c:v>1000</c:v>
                </c:pt>
                <c:pt idx="4">
                  <c:v>240</c:v>
                </c:pt>
                <c:pt idx="5">
                  <c:v>86</c:v>
                </c:pt>
                <c:pt idx="6">
                  <c:v>16155</c:v>
                </c:pt>
                <c:pt idx="7">
                  <c:v>220</c:v>
                </c:pt>
                <c:pt idx="8">
                  <c:v>8016</c:v>
                </c:pt>
                <c:pt idx="9">
                  <c:v>12609</c:v>
                </c:pt>
              </c:numCache>
            </c:numRef>
          </c:val>
          <c:extLst>
            <c:ext xmlns:c16="http://schemas.microsoft.com/office/drawing/2014/chart" uri="{C3380CC4-5D6E-409C-BE32-E72D297353CC}">
              <c16:uniqueId val="{00000000-A87E-4CA6-A144-CAB31C413027}"/>
            </c:ext>
          </c:extLst>
        </c:ser>
        <c:dLbls>
          <c:dLblPos val="outEnd"/>
          <c:showLegendKey val="0"/>
          <c:showVal val="1"/>
          <c:showCatName val="0"/>
          <c:showSerName val="0"/>
          <c:showPercent val="0"/>
          <c:showBubbleSize val="0"/>
        </c:dLbls>
        <c:gapWidth val="182"/>
        <c:axId val="904354367"/>
        <c:axId val="904354847"/>
      </c:barChart>
      <c:catAx>
        <c:axId val="90435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904354847"/>
        <c:crosses val="autoZero"/>
        <c:auto val="1"/>
        <c:lblAlgn val="ctr"/>
        <c:lblOffset val="100"/>
        <c:noMultiLvlLbl val="0"/>
      </c:catAx>
      <c:valAx>
        <c:axId val="904354847"/>
        <c:scaling>
          <c:orientation val="minMax"/>
        </c:scaling>
        <c:delete val="1"/>
        <c:axPos val="b"/>
        <c:numFmt formatCode="&quot;$&quot;#,##0" sourceLinked="1"/>
        <c:majorTickMark val="none"/>
        <c:minorTickMark val="none"/>
        <c:tickLblPos val="nextTo"/>
        <c:crossAx val="9043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95000"/>
          <a:lumOff val="5000"/>
        </a:schemeClr>
      </a:solidFill>
      <a:round/>
    </a:ln>
    <a:effectLst/>
  </c:spPr>
  <c:txPr>
    <a:bodyPr/>
    <a:lstStyle/>
    <a:p>
      <a:pPr algn="ct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[BAM-3023_A2_C0931764.xlsx]Pivot_table_sheet!PivotTable4</c:name>
    <c:fmtId val="21"/>
  </c:pivotSource>
  <c:chart>
    <c:title>
      <c:tx>
        <c:rich>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r>
              <a:rPr lang="en-CA" sz="1920" b="1" i="0" u="none" strike="noStrike" kern="1200" spc="0" baseline="0">
                <a:solidFill>
                  <a:schemeClr val="tx2">
                    <a:lumMod val="90000"/>
                    <a:lumOff val="10000"/>
                  </a:schemeClr>
                </a:solidFill>
                <a:latin typeface="+mn-lt"/>
                <a:ea typeface="+mn-ea"/>
                <a:cs typeface="+mn-cs"/>
              </a:rPr>
              <a:t>Total profit of different category </a:t>
            </a:r>
          </a:p>
        </c:rich>
      </c:tx>
      <c:overlay val="0"/>
      <c:spPr>
        <a:noFill/>
        <a:ln>
          <a:noFill/>
        </a:ln>
        <a:effectLst/>
      </c:spPr>
      <c:txPr>
        <a:bodyPr rot="0" spcFirstLastPara="1" vertOverflow="ellipsis" vert="horz" wrap="square" anchor="ctr" anchorCtr="1"/>
        <a:lstStyle/>
        <a:p>
          <a:pPr algn="ctr" rtl="0">
            <a:defRPr lang="en-CA" sz="192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10000"/>
              <a:lumOff val="9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50000"/>
              <a:lumOff val="5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75000"/>
              <a:lumOff val="2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lumMod val="50000"/>
              <a:lumOff val="50000"/>
            </a:schemeClr>
          </a:solidFill>
          <a:ln>
            <a:solidFill>
              <a:schemeClr val="tx1">
                <a:lumMod val="95000"/>
                <a:lumOff val="5000"/>
              </a:schemeClr>
            </a:solidFill>
          </a:ln>
          <a:effectLst/>
        </c:spPr>
      </c:pivotFmt>
    </c:pivotFmts>
    <c:plotArea>
      <c:layout/>
      <c:barChart>
        <c:barDir val="col"/>
        <c:grouping val="clustered"/>
        <c:varyColors val="0"/>
        <c:ser>
          <c:idx val="0"/>
          <c:order val="0"/>
          <c:tx>
            <c:strRef>
              <c:f>Pivot_table_sheet!$L$15:$L$16</c:f>
              <c:strCache>
                <c:ptCount val="1"/>
                <c:pt idx="0">
                  <c:v>Accessories</c:v>
                </c:pt>
              </c:strCache>
            </c:strRef>
          </c:tx>
          <c:spPr>
            <a:solidFill>
              <a:schemeClr val="tx2">
                <a:lumMod val="10000"/>
                <a:lumOff val="90000"/>
              </a:schemeClr>
            </a:solidFill>
            <a:ln>
              <a:solidFill>
                <a:schemeClr val="tx1">
                  <a:lumMod val="95000"/>
                  <a:lumOff val="5000"/>
                </a:schemeClr>
              </a:solidFill>
            </a:ln>
            <a:effectLst/>
          </c:spPr>
          <c:invertIfNegative val="0"/>
          <c:cat>
            <c:strRef>
              <c:f>Pivot_table_sheet!$K$17:$K$20</c:f>
              <c:strCache>
                <c:ptCount val="4"/>
                <c:pt idx="0">
                  <c:v>AB</c:v>
                </c:pt>
                <c:pt idx="1">
                  <c:v>BC</c:v>
                </c:pt>
                <c:pt idx="2">
                  <c:v>MB</c:v>
                </c:pt>
                <c:pt idx="3">
                  <c:v>SK</c:v>
                </c:pt>
              </c:strCache>
            </c:strRef>
          </c:cat>
          <c:val>
            <c:numRef>
              <c:f>Pivot_table_sheet!$L$17:$L$20</c:f>
              <c:numCache>
                <c:formatCode>"$"#,##0</c:formatCode>
                <c:ptCount val="4"/>
                <c:pt idx="0">
                  <c:v>3465</c:v>
                </c:pt>
                <c:pt idx="1">
                  <c:v>1835</c:v>
                </c:pt>
                <c:pt idx="2">
                  <c:v>4734</c:v>
                </c:pt>
                <c:pt idx="3">
                  <c:v>6853</c:v>
                </c:pt>
              </c:numCache>
            </c:numRef>
          </c:val>
          <c:extLst>
            <c:ext xmlns:c16="http://schemas.microsoft.com/office/drawing/2014/chart" uri="{C3380CC4-5D6E-409C-BE32-E72D297353CC}">
              <c16:uniqueId val="{00000000-D8B4-43FD-82CF-0943FC39D8FB}"/>
            </c:ext>
          </c:extLst>
        </c:ser>
        <c:ser>
          <c:idx val="1"/>
          <c:order val="1"/>
          <c:tx>
            <c:strRef>
              <c:f>Pivot_table_sheet!$M$15:$M$16</c:f>
              <c:strCache>
                <c:ptCount val="1"/>
                <c:pt idx="0">
                  <c:v>Clothing</c:v>
                </c:pt>
              </c:strCache>
            </c:strRef>
          </c:tx>
          <c:spPr>
            <a:solidFill>
              <a:schemeClr val="tx2">
                <a:lumMod val="25000"/>
                <a:lumOff val="75000"/>
              </a:schemeClr>
            </a:solidFill>
            <a:ln>
              <a:solidFill>
                <a:schemeClr val="tx1">
                  <a:lumMod val="95000"/>
                  <a:lumOff val="5000"/>
                </a:schemeClr>
              </a:solidFill>
            </a:ln>
            <a:effectLst/>
          </c:spPr>
          <c:invertIfNegative val="0"/>
          <c:cat>
            <c:strRef>
              <c:f>Pivot_table_sheet!$K$17:$K$20</c:f>
              <c:strCache>
                <c:ptCount val="4"/>
                <c:pt idx="0">
                  <c:v>AB</c:v>
                </c:pt>
                <c:pt idx="1">
                  <c:v>BC</c:v>
                </c:pt>
                <c:pt idx="2">
                  <c:v>MB</c:v>
                </c:pt>
                <c:pt idx="3">
                  <c:v>SK</c:v>
                </c:pt>
              </c:strCache>
            </c:strRef>
          </c:cat>
          <c:val>
            <c:numRef>
              <c:f>Pivot_table_sheet!$M$17:$M$20</c:f>
              <c:numCache>
                <c:formatCode>"$"#,##0</c:formatCode>
                <c:ptCount val="4"/>
                <c:pt idx="0">
                  <c:v>2389</c:v>
                </c:pt>
                <c:pt idx="1">
                  <c:v>1518</c:v>
                </c:pt>
                <c:pt idx="2">
                  <c:v>3320</c:v>
                </c:pt>
                <c:pt idx="3">
                  <c:v>4745</c:v>
                </c:pt>
              </c:numCache>
            </c:numRef>
          </c:val>
          <c:extLst>
            <c:ext xmlns:c16="http://schemas.microsoft.com/office/drawing/2014/chart" uri="{C3380CC4-5D6E-409C-BE32-E72D297353CC}">
              <c16:uniqueId val="{00000001-D8B4-43FD-82CF-0943FC39D8FB}"/>
            </c:ext>
          </c:extLst>
        </c:ser>
        <c:ser>
          <c:idx val="2"/>
          <c:order val="2"/>
          <c:tx>
            <c:strRef>
              <c:f>Pivot_table_sheet!$N$15:$N$16</c:f>
              <c:strCache>
                <c:ptCount val="1"/>
                <c:pt idx="0">
                  <c:v>Electronics</c:v>
                </c:pt>
              </c:strCache>
            </c:strRef>
          </c:tx>
          <c:spPr>
            <a:solidFill>
              <a:schemeClr val="tx2">
                <a:lumMod val="50000"/>
                <a:lumOff val="50000"/>
              </a:schemeClr>
            </a:solidFill>
            <a:ln>
              <a:solidFill>
                <a:schemeClr val="tx1">
                  <a:lumMod val="95000"/>
                  <a:lumOff val="5000"/>
                </a:schemeClr>
              </a:solidFill>
            </a:ln>
            <a:effectLst/>
          </c:spPr>
          <c:invertIfNegative val="0"/>
          <c:cat>
            <c:strRef>
              <c:f>Pivot_table_sheet!$K$17:$K$20</c:f>
              <c:strCache>
                <c:ptCount val="4"/>
                <c:pt idx="0">
                  <c:v>AB</c:v>
                </c:pt>
                <c:pt idx="1">
                  <c:v>BC</c:v>
                </c:pt>
                <c:pt idx="2">
                  <c:v>MB</c:v>
                </c:pt>
                <c:pt idx="3">
                  <c:v>SK</c:v>
                </c:pt>
              </c:strCache>
            </c:strRef>
          </c:cat>
          <c:val>
            <c:numRef>
              <c:f>Pivot_table_sheet!$N$17:$N$20</c:f>
              <c:numCache>
                <c:formatCode>"$"#,##0</c:formatCode>
                <c:ptCount val="4"/>
                <c:pt idx="0">
                  <c:v>2920</c:v>
                </c:pt>
                <c:pt idx="1">
                  <c:v>5444</c:v>
                </c:pt>
                <c:pt idx="2">
                  <c:v>6440</c:v>
                </c:pt>
                <c:pt idx="3">
                  <c:v>7971</c:v>
                </c:pt>
              </c:numCache>
            </c:numRef>
          </c:val>
          <c:extLst>
            <c:ext xmlns:c16="http://schemas.microsoft.com/office/drawing/2014/chart" uri="{C3380CC4-5D6E-409C-BE32-E72D297353CC}">
              <c16:uniqueId val="{00000002-D8B4-43FD-82CF-0943FC39D8FB}"/>
            </c:ext>
          </c:extLst>
        </c:ser>
        <c:ser>
          <c:idx val="3"/>
          <c:order val="3"/>
          <c:tx>
            <c:strRef>
              <c:f>Pivot_table_sheet!$O$15:$O$16</c:f>
              <c:strCache>
                <c:ptCount val="1"/>
                <c:pt idx="0">
                  <c:v>Footwear</c:v>
                </c:pt>
              </c:strCache>
            </c:strRef>
          </c:tx>
          <c:spPr>
            <a:solidFill>
              <a:schemeClr val="tx2">
                <a:lumMod val="75000"/>
                <a:lumOff val="25000"/>
              </a:schemeClr>
            </a:solidFill>
            <a:ln>
              <a:solidFill>
                <a:schemeClr val="tx1">
                  <a:lumMod val="95000"/>
                  <a:lumOff val="5000"/>
                </a:schemeClr>
              </a:solidFill>
            </a:ln>
            <a:effectLst/>
          </c:spPr>
          <c:invertIfNegative val="0"/>
          <c:cat>
            <c:strRef>
              <c:f>Pivot_table_sheet!$K$17:$K$20</c:f>
              <c:strCache>
                <c:ptCount val="4"/>
                <c:pt idx="0">
                  <c:v>AB</c:v>
                </c:pt>
                <c:pt idx="1">
                  <c:v>BC</c:v>
                </c:pt>
                <c:pt idx="2">
                  <c:v>MB</c:v>
                </c:pt>
                <c:pt idx="3">
                  <c:v>SK</c:v>
                </c:pt>
              </c:strCache>
            </c:strRef>
          </c:cat>
          <c:val>
            <c:numRef>
              <c:f>Pivot_table_sheet!$O$17:$O$20</c:f>
              <c:numCache>
                <c:formatCode>"$"#,##0</c:formatCode>
                <c:ptCount val="4"/>
                <c:pt idx="0">
                  <c:v>602</c:v>
                </c:pt>
                <c:pt idx="1">
                  <c:v>1712</c:v>
                </c:pt>
                <c:pt idx="2">
                  <c:v>120</c:v>
                </c:pt>
                <c:pt idx="3">
                  <c:v>1613</c:v>
                </c:pt>
              </c:numCache>
            </c:numRef>
          </c:val>
          <c:extLst>
            <c:ext xmlns:c16="http://schemas.microsoft.com/office/drawing/2014/chart" uri="{C3380CC4-5D6E-409C-BE32-E72D297353CC}">
              <c16:uniqueId val="{00000003-D8B4-43FD-82CF-0943FC39D8FB}"/>
            </c:ext>
          </c:extLst>
        </c:ser>
        <c:dLbls>
          <c:showLegendKey val="0"/>
          <c:showVal val="0"/>
          <c:showCatName val="0"/>
          <c:showSerName val="0"/>
          <c:showPercent val="0"/>
          <c:showBubbleSize val="0"/>
        </c:dLbls>
        <c:gapWidth val="219"/>
        <c:overlap val="-27"/>
        <c:axId val="548470575"/>
        <c:axId val="548471055"/>
      </c:barChart>
      <c:catAx>
        <c:axId val="54847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548471055"/>
        <c:crosses val="autoZero"/>
        <c:auto val="1"/>
        <c:lblAlgn val="ctr"/>
        <c:lblOffset val="100"/>
        <c:noMultiLvlLbl val="0"/>
      </c:catAx>
      <c:valAx>
        <c:axId val="5484710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54847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95000"/>
          <a:lumOff val="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svg"/><Relationship Id="rId3" Type="http://schemas.openxmlformats.org/officeDocument/2006/relationships/hyperlink" Target="mailto:c0931764@mylambton.ca" TargetMode="External"/><Relationship Id="rId7" Type="http://schemas.openxmlformats.org/officeDocument/2006/relationships/image" Target="../media/image3.png"/><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5.xml"/><Relationship Id="rId1" Type="http://schemas.openxmlformats.org/officeDocument/2006/relationships/chart" Target="../charts/chart1.xml"/><Relationship Id="rId6" Type="http://schemas.openxmlformats.org/officeDocument/2006/relationships/hyperlink" Target="#Cleaned_Sales_data!A1"/><Relationship Id="rId11" Type="http://schemas.openxmlformats.org/officeDocument/2006/relationships/image" Target="../media/image6.svg"/><Relationship Id="rId5" Type="http://schemas.openxmlformats.org/officeDocument/2006/relationships/image" Target="../media/image2.svg"/><Relationship Id="rId15" Type="http://schemas.openxmlformats.org/officeDocument/2006/relationships/chart" Target="../charts/chart4.xml"/><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Pivot_table_sheet!A1"/><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2</xdr:row>
      <xdr:rowOff>0</xdr:rowOff>
    </xdr:from>
    <xdr:to>
      <xdr:col>8</xdr:col>
      <xdr:colOff>609600</xdr:colOff>
      <xdr:row>10</xdr:row>
      <xdr:rowOff>76199</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514524B-CF55-0A6C-7E3D-937756E32E2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48400" y="350520"/>
              <a:ext cx="1051560" cy="14782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274320</xdr:colOff>
      <xdr:row>2</xdr:row>
      <xdr:rowOff>0</xdr:rowOff>
    </xdr:from>
    <xdr:to>
      <xdr:col>6</xdr:col>
      <xdr:colOff>312420</xdr:colOff>
      <xdr:row>10</xdr:row>
      <xdr:rowOff>106680</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2BD2BCA0-A579-2BB4-1C6E-0946B41374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779520" y="350520"/>
              <a:ext cx="1828800" cy="15087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205740</xdr:colOff>
      <xdr:row>21</xdr:row>
      <xdr:rowOff>15241</xdr:rowOff>
    </xdr:from>
    <xdr:to>
      <xdr:col>6</xdr:col>
      <xdr:colOff>388620</xdr:colOff>
      <xdr:row>29</xdr:row>
      <xdr:rowOff>15241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33CFB2A-004D-85D3-81F7-F4209772BB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253740" y="3870961"/>
              <a:ext cx="1828800" cy="14782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64140</xdr:colOff>
      <xdr:row>13</xdr:row>
      <xdr:rowOff>130039</xdr:rowOff>
    </xdr:from>
    <xdr:to>
      <xdr:col>10</xdr:col>
      <xdr:colOff>407831</xdr:colOff>
      <xdr:row>17</xdr:row>
      <xdr:rowOff>53664</xdr:rowOff>
    </xdr:to>
    <mc:AlternateContent xmlns:mc="http://schemas.openxmlformats.org/markup-compatibility/2006" xmlns:a14="http://schemas.microsoft.com/office/drawing/2010/main">
      <mc:Choice Requires="a14">
        <xdr:graphicFrame macro="">
          <xdr:nvGraphicFramePr>
            <xdr:cNvPr id="22" name="Month 2">
              <a:extLst>
                <a:ext uri="{FF2B5EF4-FFF2-40B4-BE49-F238E27FC236}">
                  <a16:creationId xmlns:a16="http://schemas.microsoft.com/office/drawing/2014/main" id="{27EDBEA0-B5F8-495D-92F1-CEEADD11918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77626" y="2446931"/>
              <a:ext cx="5183421" cy="65473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121652</xdr:colOff>
      <xdr:row>17</xdr:row>
      <xdr:rowOff>173567</xdr:rowOff>
    </xdr:from>
    <xdr:to>
      <xdr:col>20</xdr:col>
      <xdr:colOff>565905</xdr:colOff>
      <xdr:row>32</xdr:row>
      <xdr:rowOff>25400</xdr:rowOff>
    </xdr:to>
    <xdr:graphicFrame macro="">
      <xdr:nvGraphicFramePr>
        <xdr:cNvPr id="20" name="Chart 10">
          <a:extLst>
            <a:ext uri="{FF2B5EF4-FFF2-40B4-BE49-F238E27FC236}">
              <a16:creationId xmlns:a16="http://schemas.microsoft.com/office/drawing/2014/main" id="{A9CADD3E-C49B-423B-9F53-D773A04D5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28052</xdr:colOff>
      <xdr:row>13</xdr:row>
      <xdr:rowOff>139521</xdr:rowOff>
    </xdr:from>
    <xdr:to>
      <xdr:col>21</xdr:col>
      <xdr:colOff>10732</xdr:colOff>
      <xdr:row>17</xdr:row>
      <xdr:rowOff>65161</xdr:rowOff>
    </xdr:to>
    <mc:AlternateContent xmlns:mc="http://schemas.openxmlformats.org/markup-compatibility/2006" xmlns:a14="http://schemas.microsoft.com/office/drawing/2010/main">
      <mc:Choice Requires="a14">
        <xdr:graphicFrame macro="">
          <xdr:nvGraphicFramePr>
            <xdr:cNvPr id="18" name="State 1">
              <a:extLst>
                <a:ext uri="{FF2B5EF4-FFF2-40B4-BE49-F238E27FC236}">
                  <a16:creationId xmlns:a16="http://schemas.microsoft.com/office/drawing/2014/main" id="{E7C6C030-176F-4EA0-8F7E-E1E7F98D920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278511" y="2456413"/>
              <a:ext cx="5955113" cy="6567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52822</xdr:colOff>
      <xdr:row>18</xdr:row>
      <xdr:rowOff>28506</xdr:rowOff>
    </xdr:from>
    <xdr:to>
      <xdr:col>6</xdr:col>
      <xdr:colOff>466140</xdr:colOff>
      <xdr:row>32</xdr:row>
      <xdr:rowOff>25137</xdr:rowOff>
    </xdr:to>
    <xdr:graphicFrame macro="">
      <xdr:nvGraphicFramePr>
        <xdr:cNvPr id="21" name="Chart 13">
          <a:extLst>
            <a:ext uri="{FF2B5EF4-FFF2-40B4-BE49-F238E27FC236}">
              <a16:creationId xmlns:a16="http://schemas.microsoft.com/office/drawing/2014/main" id="{BC632BC4-D759-4FBA-9996-E921EF83B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134470</xdr:colOff>
      <xdr:row>4</xdr:row>
      <xdr:rowOff>53788</xdr:rowOff>
    </xdr:from>
    <xdr:to>
      <xdr:col>20</xdr:col>
      <xdr:colOff>295836</xdr:colOff>
      <xdr:row>7</xdr:row>
      <xdr:rowOff>71718</xdr:rowOff>
    </xdr:to>
    <xdr:pic>
      <xdr:nvPicPr>
        <xdr:cNvPr id="3" name="Graphic 2" descr="Open envelope outline">
          <a:hlinkClick xmlns:r="http://schemas.openxmlformats.org/officeDocument/2006/relationships" r:id="rId3"/>
          <a:extLst>
            <a:ext uri="{FF2B5EF4-FFF2-40B4-BE49-F238E27FC236}">
              <a16:creationId xmlns:a16="http://schemas.microsoft.com/office/drawing/2014/main" id="{67550AE5-C5A4-5D71-AF9B-8B72B1CECD5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999694" y="600635"/>
          <a:ext cx="762000" cy="555812"/>
        </a:xfrm>
        <a:prstGeom prst="rect">
          <a:avLst/>
        </a:prstGeom>
      </xdr:spPr>
    </xdr:pic>
    <xdr:clientData/>
  </xdr:twoCellAnchor>
  <xdr:twoCellAnchor editAs="oneCell">
    <xdr:from>
      <xdr:col>11</xdr:col>
      <xdr:colOff>331694</xdr:colOff>
      <xdr:row>4</xdr:row>
      <xdr:rowOff>98610</xdr:rowOff>
    </xdr:from>
    <xdr:to>
      <xdr:col>12</xdr:col>
      <xdr:colOff>367553</xdr:colOff>
      <xdr:row>7</xdr:row>
      <xdr:rowOff>62751</xdr:rowOff>
    </xdr:to>
    <xdr:pic>
      <xdr:nvPicPr>
        <xdr:cNvPr id="9" name="Graphic 8" descr="Table outline">
          <a:hlinkClick xmlns:r="http://schemas.openxmlformats.org/officeDocument/2006/relationships" r:id="rId6"/>
          <a:extLst>
            <a:ext uri="{FF2B5EF4-FFF2-40B4-BE49-F238E27FC236}">
              <a16:creationId xmlns:a16="http://schemas.microsoft.com/office/drawing/2014/main" id="{56801C2D-8834-B7C7-FC7E-506C4AB3BB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606988" y="833716"/>
          <a:ext cx="636494" cy="502023"/>
        </a:xfrm>
        <a:prstGeom prst="rect">
          <a:avLst/>
        </a:prstGeom>
      </xdr:spPr>
    </xdr:pic>
    <xdr:clientData/>
  </xdr:twoCellAnchor>
  <xdr:twoCellAnchor editAs="oneCell">
    <xdr:from>
      <xdr:col>5</xdr:col>
      <xdr:colOff>331695</xdr:colOff>
      <xdr:row>4</xdr:row>
      <xdr:rowOff>17930</xdr:rowOff>
    </xdr:from>
    <xdr:to>
      <xdr:col>6</xdr:col>
      <xdr:colOff>412375</xdr:colOff>
      <xdr:row>7</xdr:row>
      <xdr:rowOff>161366</xdr:rowOff>
    </xdr:to>
    <xdr:pic>
      <xdr:nvPicPr>
        <xdr:cNvPr id="11" name="Graphic 10" descr="Research with solid fill">
          <a:hlinkClick xmlns:r="http://schemas.openxmlformats.org/officeDocument/2006/relationships" r:id="rId9"/>
          <a:extLst>
            <a:ext uri="{FF2B5EF4-FFF2-40B4-BE49-F238E27FC236}">
              <a16:creationId xmlns:a16="http://schemas.microsoft.com/office/drawing/2014/main" id="{76B2D077-2833-C83B-C2CD-A62E2DFCC0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788024" y="564777"/>
          <a:ext cx="681317" cy="681318"/>
        </a:xfrm>
        <a:prstGeom prst="rect">
          <a:avLst/>
        </a:prstGeom>
      </xdr:spPr>
    </xdr:pic>
    <xdr:clientData/>
  </xdr:twoCellAnchor>
  <xdr:twoCellAnchor editAs="oneCell">
    <xdr:from>
      <xdr:col>6</xdr:col>
      <xdr:colOff>267687</xdr:colOff>
      <xdr:row>1</xdr:row>
      <xdr:rowOff>183621</xdr:rowOff>
    </xdr:from>
    <xdr:to>
      <xdr:col>7</xdr:col>
      <xdr:colOff>23548</xdr:colOff>
      <xdr:row>3</xdr:row>
      <xdr:rowOff>168968</xdr:rowOff>
    </xdr:to>
    <xdr:pic>
      <xdr:nvPicPr>
        <xdr:cNvPr id="15" name="Graphic 14" descr="Artificial Intelligence outline">
          <a:extLst>
            <a:ext uri="{FF2B5EF4-FFF2-40B4-BE49-F238E27FC236}">
              <a16:creationId xmlns:a16="http://schemas.microsoft.com/office/drawing/2014/main" id="{BE2310CF-EE40-8A9F-F8E5-11DD4EAA403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30341" y="183621"/>
          <a:ext cx="356669" cy="351693"/>
        </a:xfrm>
        <a:prstGeom prst="rect">
          <a:avLst/>
        </a:prstGeom>
      </xdr:spPr>
    </xdr:pic>
    <xdr:clientData/>
  </xdr:twoCellAnchor>
  <xdr:twoCellAnchor editAs="oneCell">
    <xdr:from>
      <xdr:col>10</xdr:col>
      <xdr:colOff>53662</xdr:colOff>
      <xdr:row>33</xdr:row>
      <xdr:rowOff>139523</xdr:rowOff>
    </xdr:from>
    <xdr:to>
      <xdr:col>11</xdr:col>
      <xdr:colOff>515155</xdr:colOff>
      <xdr:row>48</xdr:row>
      <xdr:rowOff>102762</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4A450931-4EAC-416F-8EEF-0BED61A520E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706878" y="6153145"/>
              <a:ext cx="1058736" cy="27435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169333</xdr:colOff>
      <xdr:row>33</xdr:row>
      <xdr:rowOff>98778</xdr:rowOff>
    </xdr:from>
    <xdr:to>
      <xdr:col>9</xdr:col>
      <xdr:colOff>451555</xdr:colOff>
      <xdr:row>48</xdr:row>
      <xdr:rowOff>90311</xdr:rowOff>
    </xdr:to>
    <xdr:graphicFrame macro="">
      <xdr:nvGraphicFramePr>
        <xdr:cNvPr id="23" name="Chart 22">
          <a:extLst>
            <a:ext uri="{FF2B5EF4-FFF2-40B4-BE49-F238E27FC236}">
              <a16:creationId xmlns:a16="http://schemas.microsoft.com/office/drawing/2014/main" id="{76755358-8281-4737-93D8-A40769661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305270</xdr:colOff>
      <xdr:row>32</xdr:row>
      <xdr:rowOff>158966</xdr:rowOff>
    </xdr:from>
    <xdr:to>
      <xdr:col>21</xdr:col>
      <xdr:colOff>11723</xdr:colOff>
      <xdr:row>49</xdr:row>
      <xdr:rowOff>114299</xdr:rowOff>
    </xdr:to>
    <xdr:graphicFrame macro="">
      <xdr:nvGraphicFramePr>
        <xdr:cNvPr id="25" name="Chart 24">
          <a:extLst>
            <a:ext uri="{FF2B5EF4-FFF2-40B4-BE49-F238E27FC236}">
              <a16:creationId xmlns:a16="http://schemas.microsoft.com/office/drawing/2014/main" id="{398015A0-2532-4554-937F-346517975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521369</xdr:colOff>
      <xdr:row>17</xdr:row>
      <xdr:rowOff>173791</xdr:rowOff>
    </xdr:from>
    <xdr:to>
      <xdr:col>13</xdr:col>
      <xdr:colOff>594360</xdr:colOff>
      <xdr:row>32</xdr:row>
      <xdr:rowOff>10583</xdr:rowOff>
    </xdr:to>
    <xdr:graphicFrame macro="">
      <xdr:nvGraphicFramePr>
        <xdr:cNvPr id="26" name="Chart 25">
          <a:extLst>
            <a:ext uri="{FF2B5EF4-FFF2-40B4-BE49-F238E27FC236}">
              <a16:creationId xmlns:a16="http://schemas.microsoft.com/office/drawing/2014/main" id="{EE17DFB7-DD11-4406-9722-034F408D8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5300924" backgroundQuery="1" createdVersion="8" refreshedVersion="8" minRefreshableVersion="3" recordCount="0" supportSubquery="1" supportAdvancedDrill="1" xr:uid="{E69530B4-A2D2-4F2F-9BF0-04A1F04DC147}">
  <cacheSource type="external" connectionId="1"/>
  <cacheFields count="4">
    <cacheField name="[Table4].[Month].[Month]" caption="Month" numFmtId="0" hierarchy="15" level="1">
      <sharedItems count="4">
        <s v="April"/>
        <s v="February"/>
        <s v="January"/>
        <s v="March"/>
      </sharedItems>
    </cacheField>
    <cacheField name="[Table4].[Category].[Category]" caption="Category" numFmtId="0" hierarchy="17" level="1">
      <sharedItems count="4">
        <s v="Accessories"/>
        <s v="Clothing"/>
        <s v="Electronics"/>
        <s v="Footwear"/>
      </sharedItems>
    </cacheField>
    <cacheField name="[Measures].[Sum of Quantity 2]" caption="Sum of Quantity 2" numFmtId="0" hierarchy="36" level="32767"/>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3"/>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6342594" backgroundQuery="1" createdVersion="8" refreshedVersion="8" minRefreshableVersion="3" recordCount="0" supportSubquery="1" supportAdvancedDrill="1" xr:uid="{EDC1D383-FFDE-4952-A663-8D798494546F}">
  <cacheSource type="external" connectionId="1"/>
  <cacheFields count="3">
    <cacheField name="[Table4].[Month].[Month]" caption="Month" numFmtId="0" hierarchy="15" level="1">
      <sharedItems count="4">
        <s v="April"/>
        <s v="February"/>
        <s v="January"/>
        <s v="March"/>
      </sharedItems>
    </cacheField>
    <cacheField name="[Measures].[Sum of Total revenue 2]" caption="Sum of Total revenue 2" numFmtId="0" hierarchy="35" level="32767"/>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2"/>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7037041" backgroundQuery="1" createdVersion="8" refreshedVersion="8" minRefreshableVersion="3" recordCount="0" supportSubquery="1" supportAdvancedDrill="1" xr:uid="{500F47E6-D707-46D8-A80D-466B715D17AA}">
  <cacheSource type="external" connectionId="1"/>
  <cacheFields count="3">
    <cacheField name="[Table4].[Month].[Month]" caption="Month" numFmtId="0" hierarchy="15" level="1">
      <sharedItems count="4">
        <s v="April"/>
        <s v="February"/>
        <s v="January"/>
        <s v="March"/>
      </sharedItems>
    </cacheField>
    <cacheField name="[Measures].[Sum of Profit]" caption="Sum of Profit" numFmtId="0" hierarchy="37" level="32767"/>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2"/>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7962964" backgroundQuery="1" createdVersion="8" refreshedVersion="8" minRefreshableVersion="3" recordCount="0" supportSubquery="1" supportAdvancedDrill="1" xr:uid="{2CB0C23E-EF31-4690-B2E6-FBF5DF3196B4}">
  <cacheSource type="external" connectionId="1"/>
  <cacheFields count="3">
    <cacheField name="[Table4].[Month].[Month]" caption="Month" numFmtId="0" hierarchy="15" level="1">
      <sharedItems count="4">
        <s v="April"/>
        <s v="February"/>
        <s v="January"/>
        <s v="March"/>
      </sharedItems>
    </cacheField>
    <cacheField name="[Measures].[Sum of Total cost]" caption="Sum of Total cost" numFmtId="0" hierarchy="38" level="32767"/>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2"/>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877315" backgroundQuery="1" createdVersion="8" refreshedVersion="8" minRefreshableVersion="3" recordCount="0" supportSubquery="1" supportAdvancedDrill="1" xr:uid="{E3F485EA-11F6-4F2A-BBD2-6B7053B10608}">
  <cacheSource type="external" connectionId="1"/>
  <cacheFields count="4">
    <cacheField name="[Table4].[Month].[Month]" caption="Month" numFmtId="0" hierarchy="15" level="1">
      <sharedItems count="4">
        <s v="April"/>
        <s v="February"/>
        <s v="January"/>
        <s v="March"/>
      </sharedItems>
    </cacheField>
    <cacheField name="[Measures].[Sum of Profit]" caption="Sum of Profit" numFmtId="0" hierarchy="37" level="32767"/>
    <cacheField name="[Table4].[Category].[Category]" caption="Category" numFmtId="0" hierarchy="17" level="1">
      <sharedItems containsSemiMixedTypes="0" containsNonDate="0" containsString="0"/>
    </cacheField>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3"/>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39699073" backgroundQuery="1" createdVersion="8" refreshedVersion="8" minRefreshableVersion="3" recordCount="0" supportSubquery="1" supportAdvancedDrill="1" xr:uid="{422D106D-5413-4CB8-8E4E-B5174C0D0F3D}">
  <cacheSource type="external" connectionId="1"/>
  <cacheFields count="4">
    <cacheField name="[Table4].[Month].[Month]" caption="Month" numFmtId="0" hierarchy="15" level="1">
      <sharedItems count="4">
        <s v="April"/>
        <s v="February"/>
        <s v="January"/>
        <s v="March"/>
      </sharedItems>
    </cacheField>
    <cacheField name="[Table4].[Salesperson].[Salesperson]" caption="Salesperson" numFmtId="0" hierarchy="21" level="1">
      <sharedItems count="10">
        <s v="David"/>
        <s v="Emily"/>
        <s v="Jack Daniels"/>
        <s v="Jane Roe"/>
        <s v="Jill Smith"/>
        <s v="Jim Beam"/>
        <s v="John"/>
        <s v="John Doe"/>
        <s v="Michael"/>
        <s v="Sarah"/>
      </sharedItems>
    </cacheField>
    <cacheField name="[Measures].[Sum of Profit]" caption="Sum of Profit" numFmtId="0" hierarchy="37" level="32767"/>
    <cacheField name="[Table4].[State].[State]" caption="State" numFmtId="0" hierarchy="23" level="1">
      <sharedItems containsSemiMixedTypes="0" containsNonDate="0" containsString="0"/>
    </cacheField>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2" memberValueDatatype="130" unbalanced="0">
      <fieldsUsage count="2">
        <fieldUsage x="-1"/>
        <fieldUsage x="1"/>
      </fieldsUsage>
    </cacheHierarchy>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3"/>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3.537740624997" backgroundQuery="1" createdVersion="8" refreshedVersion="8" minRefreshableVersion="3" recordCount="0" supportSubquery="1" supportAdvancedDrill="1" xr:uid="{895727F8-2DF7-46EF-A720-175FB6008A8A}">
  <cacheSource type="external" connectionId="1"/>
  <cacheFields count="4">
    <cacheField name="[Table4].[Month].[Month]" caption="Month" numFmtId="0" hierarchy="15" level="1">
      <sharedItems count="4">
        <s v="April"/>
        <s v="February"/>
        <s v="January"/>
        <s v="March"/>
      </sharedItems>
    </cacheField>
    <cacheField name="[Table4].[State].[State]" caption="State" numFmtId="0" hierarchy="23" level="1">
      <sharedItems count="4">
        <s v="AB"/>
        <s v="BC"/>
        <s v="MB"/>
        <s v="SK"/>
      </sharedItems>
    </cacheField>
    <cacheField name="[Table4].[Category].[Category]" caption="Category" numFmtId="0" hierarchy="17" level="1">
      <sharedItems count="4">
        <s v="Accessories"/>
        <s v="Clothing"/>
        <s v="Electronics"/>
        <s v="Footwear"/>
      </sharedItems>
    </cacheField>
    <cacheField name="[Measures].[Sum of Profit]" caption="Sum of Profit" numFmtId="0" hierarchy="37" level="32767"/>
  </cacheFields>
  <cacheHierarchies count="41">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1"/>
      </fieldsUsage>
    </cacheHierarchy>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Table4"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Total cost]" caption="Sum of Total cost" measure="1" displayFolder="" measureGroup="Table4" count="0" hidden="1">
      <extLst>
        <ext xmlns:x15="http://schemas.microsoft.com/office/spreadsheetml/2010/11/main" uri="{B97F6D7D-B522-45F9-BDA1-12C45D357490}">
          <x15:cacheHierarchy aggregatedColumn="24"/>
        </ext>
      </extLst>
    </cacheHierarchy>
    <cacheHierarchy uniqueName="[Measures].[Sum of Profit margin]" caption="Sum of Profit margin" measure="1" displayFolder="" measureGroup="Table4" count="0" hidden="1">
      <extLst>
        <ext xmlns:x15="http://schemas.microsoft.com/office/spreadsheetml/2010/11/main" uri="{B97F6D7D-B522-45F9-BDA1-12C45D357490}">
          <x15:cacheHierarchy aggregatedColumn="27"/>
        </ext>
      </extLst>
    </cacheHierarchy>
    <cacheHierarchy uniqueName="[Measures].[Count of Salesperson]" caption="Count of Salesperson" measure="1" displayFolder="" measureGroup="Table4"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1.787982754628" backgroundQuery="1" createdVersion="3" refreshedVersion="8" minRefreshableVersion="3" recordCount="0" supportSubquery="1" supportAdvancedDrill="1" xr:uid="{F73CC173-A76D-48C2-BAB5-B3F1D911879B}">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130" unbalanced="0"/>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6734579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 refreshedDate="45451.842197453705" backgroundQuery="1" createdVersion="3" refreshedVersion="8" minRefreshableVersion="3" recordCount="0" supportSubquery="1" supportAdvancedDrill="1" xr:uid="{C588EC16-3F39-47B0-A953-6A6C59B14D53}">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2].[Date]" caption="Date" attribute="1" time="1" defaultMemberUniqueName="[Table2].[Date].[All]" allUniqueName="[Table2].[Date].[All]" dimensionUniqueName="[Table2]" displayFolder="" count="0" memberValueDatatype="7" unbalanced="0"/>
    <cacheHierarchy uniqueName="[Table2].[Product]" caption="Product" attribute="1" defaultMemberUniqueName="[Table2].[Product].[All]" allUniqueName="[Table2].[Product].[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20" unbalanced="0"/>
    <cacheHierarchy uniqueName="[Table2].[Price per unit]" caption="Price per unit" attribute="1" defaultMemberUniqueName="[Table2].[Price per unit].[All]" allUniqueName="[Table2].[Price per unit].[All]" dimensionUniqueName="[Table2]" displayFolder="" count="0" memberValueDatatype="20" unbalanced="0"/>
    <cacheHierarchy uniqueName="[Table2].[Salesperson]" caption="Salesperson" attribute="1" defaultMemberUniqueName="[Table2].[Salesperson].[All]" allUniqueName="[Table2].[Salesperson].[All]" dimensionUniqueName="[Table2]" displayFolder="" count="0" memberValueDatatype="13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Total cost]" caption="Total cost" attribute="1" defaultMemberUniqueName="[Table2].[Total cost].[All]" allUniqueName="[Table2].[Total cost].[All]" dimensionUniqueName="[Table2]" displayFolder="" count="0" memberValueDatatype="20" unbalanced="0"/>
    <cacheHierarchy uniqueName="[Table2].[Total revenue]" caption="Total revenue" attribute="1" defaultMemberUniqueName="[Table2].[Total revenue].[All]" allUniqueName="[Table2].[Total revenue].[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Profit margin]" caption="Profit margin" attribute="1" defaultMemberUniqueName="[Table2].[Profit margin].[All]" allUniqueName="[Table2].[Profit margin].[All]" dimensionUniqueName="[Table2]" displayFolder="" count="0" memberValueDatatype="5" unbalanced="0"/>
    <cacheHierarchy uniqueName="[Table2].[Date (Month)]" caption="Date (Month)" attribute="1" defaultMemberUniqueName="[Table2].[Date (Month)].[All]" allUniqueName="[Table2].[Date (Month)].[All]" dimensionUniqueName="[Table2]"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Month]" caption="Month" attribute="1" defaultMemberUniqueName="[Table4].[Month].[All]" allUniqueName="[Table4].[Month].[All]" dimensionUniqueName="[Table4]" displayFolder="" count="0" memberValueDatatype="130" unbalanced="0"/>
    <cacheHierarchy uniqueName="[Table4].[Product]" caption="Product" attribute="1" defaultMemberUniqueName="[Table4].[Product].[All]" allUniqueName="[Table4].[Product].[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Quantity]" caption="Quantity" attribute="1" defaultMemberUniqueName="[Table4].[Quantity].[All]" allUniqueName="[Table4].[Quantity].[All]" dimensionUniqueName="[Table4]" displayFolder="" count="0" memberValueDatatype="20" unbalanced="0"/>
    <cacheHierarchy uniqueName="[Table4].[Cost per unit]" caption="Cost per unit" attribute="1" defaultMemberUniqueName="[Table4].[Cost per unit].[All]" allUniqueName="[Table4].[Cost per unit].[All]" dimensionUniqueName="[Table4]" displayFolder="" count="0" memberValueDatatype="20" unbalanced="0"/>
    <cacheHierarchy uniqueName="[Table4].[Price per unit]" caption="Price per unit" attribute="1" defaultMemberUniqueName="[Table4].[Price per unit].[All]" allUniqueName="[Table4].[Price per unit].[All]" dimensionUniqueName="[Table4]" displayFolder="" count="0" memberValueDatatype="20" unbalanced="0"/>
    <cacheHierarchy uniqueName="[Table4].[Salesperson]" caption="Salesperson" attribute="1" defaultMemberUniqueName="[Table4].[Salesperson].[All]" allUniqueName="[Table4].[Salesperson].[All]" dimensionUniqueName="[Table4]" displayFolder="" count="0" memberValueDatatype="130"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cacheHierarchy uniqueName="[Table4].[Total cost]" caption="Total cost" attribute="1" defaultMemberUniqueName="[Table4].[Total cost].[All]" allUniqueName="[Table4].[Total cost].[All]" dimensionUniqueName="[Table4]" displayFolder="" count="0" memberValueDatatype="20" unbalanced="0"/>
    <cacheHierarchy uniqueName="[Table4].[Total revenue]" caption="Total revenue" attribute="1" defaultMemberUniqueName="[Table4].[Total revenue].[All]" allUniqueName="[Table4].[Total revenue].[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Profit margin]" caption="Profit margin" attribute="1" defaultMemberUniqueName="[Table4].[Profit margin].[All]" allUniqueName="[Table4].[Profit margin].[All]" dimensionUniqueName="[Table4]"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3"/>
        </ext>
      </extLst>
    </cacheHierarchy>
    <cacheHierarchy uniqueName="[Measures].[Max of Quantity]" caption="Max of Quantity" measure="1" displayFolder="" measureGroup="Table2" count="0" hidden="1">
      <extLst>
        <ext xmlns:x15="http://schemas.microsoft.com/office/spreadsheetml/2010/11/main" uri="{B97F6D7D-B522-45F9-BDA1-12C45D357490}">
          <x15:cacheHierarchy aggregatedColumn="3"/>
        </ext>
      </extLst>
    </cacheHierarchy>
    <cacheHierarchy uniqueName="[Measures].[Sum of Total revenue]" caption="Sum of Total revenue" measure="1" displayFolder="" measureGroup="Table2" count="0" hidden="1">
      <extLst>
        <ext xmlns:x15="http://schemas.microsoft.com/office/spreadsheetml/2010/11/main" uri="{B97F6D7D-B522-45F9-BDA1-12C45D357490}">
          <x15:cacheHierarchy aggregatedColumn="10"/>
        </ext>
      </extLst>
    </cacheHierarchy>
    <cacheHierarchy uniqueName="[Measures].[Sum of Total revenue 2]" caption="Sum of Total revenue 2" measure="1" displayFolder="" measureGroup="Table4"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able4"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260140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44075-6892-4402-A302-F962F95C57A2}" name="PivotTable4" cacheId="14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K15:P20" firstHeaderRow="1" firstDataRow="2" firstDataCol="1"/>
  <pivotFields count="4">
    <pivotField allDrilled="1" subtotalTop="0" showAll="0" sortType="ascending" defaultSubtotal="0" defaultAttributeDrillState="1">
      <items count="4">
        <item x="2"/>
        <item x="1"/>
        <item x="3"/>
        <item x="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4">
    <i>
      <x/>
    </i>
    <i>
      <x v="1"/>
    </i>
    <i>
      <x v="2"/>
    </i>
    <i>
      <x v="3"/>
    </i>
  </rowItems>
  <colFields count="1">
    <field x="2"/>
  </colFields>
  <colItems count="5">
    <i>
      <x/>
    </i>
    <i>
      <x v="1"/>
    </i>
    <i>
      <x v="2"/>
    </i>
    <i>
      <x v="3"/>
    </i>
    <i t="grand">
      <x/>
    </i>
  </colItems>
  <dataFields count="1">
    <dataField name="Sum of Profit" fld="3" baseField="0" baseItem="0" numFmtId="164"/>
  </dataFields>
  <formats count="1">
    <format dxfId="0">
      <pivotArea outline="0" collapsedLevelsAreSubtotals="1" fieldPosition="0"/>
    </format>
  </formats>
  <chartFormats count="9">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19" format="2" series="1">
      <pivotArea type="data" outline="0" fieldPosition="0">
        <references count="2">
          <reference field="4294967294" count="1" selected="0">
            <x v="0"/>
          </reference>
          <reference field="2" count="1" selected="0">
            <x v="2"/>
          </reference>
        </references>
      </pivotArea>
    </chartFormat>
    <chartFormat chart="19" format="3" series="1">
      <pivotArea type="data" outline="0" fieldPosition="0">
        <references count="2">
          <reference field="4294967294" count="1" selected="0">
            <x v="0"/>
          </reference>
          <reference field="2" count="1" selected="0">
            <x v="3"/>
          </reference>
        </references>
      </pivotArea>
    </chartFormat>
    <chartFormat chart="21" format="8" series="1">
      <pivotArea type="data" outline="0" fieldPosition="0">
        <references count="2">
          <reference field="4294967294" count="1" selected="0">
            <x v="0"/>
          </reference>
          <reference field="2" count="1" selected="0">
            <x v="0"/>
          </reference>
        </references>
      </pivotArea>
    </chartFormat>
    <chartFormat chart="21" format="9" series="1">
      <pivotArea type="data" outline="0" fieldPosition="0">
        <references count="2">
          <reference field="4294967294" count="1" selected="0">
            <x v="0"/>
          </reference>
          <reference field="2" count="1" selected="0">
            <x v="1"/>
          </reference>
        </references>
      </pivotArea>
    </chartFormat>
    <chartFormat chart="21" format="10" series="1">
      <pivotArea type="data" outline="0" fieldPosition="0">
        <references count="2">
          <reference field="4294967294" count="1" selected="0">
            <x v="0"/>
          </reference>
          <reference field="2" count="1" selected="0">
            <x v="2"/>
          </reference>
        </references>
      </pivotArea>
    </chartFormat>
    <chartFormat chart="21" format="11" series="1">
      <pivotArea type="data" outline="0" fieldPosition="0">
        <references count="2">
          <reference field="4294967294" count="1" selected="0">
            <x v="0"/>
          </reference>
          <reference field="2" count="1" selected="0">
            <x v="3"/>
          </reference>
        </references>
      </pivotArea>
    </chartFormat>
    <chartFormat chart="21" format="12">
      <pivotArea type="data" outline="0" fieldPosition="0">
        <references count="3">
          <reference field="4294967294" count="1" selected="0">
            <x v="0"/>
          </reference>
          <reference field="1" count="1" selected="0">
            <x v="3"/>
          </reference>
          <reference field="2"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B0603-046C-4385-A7F9-87753E91B504}" name="PivotTable3" cacheId="13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4">
  <location ref="K2:L12" firstHeaderRow="1" firstDataRow="1" firstDataCol="1"/>
  <pivotFields count="4">
    <pivotField allDrilled="1" subtotalTop="0" showAll="0" sortType="ascending" defaultSubtotal="0" defaultAttributeDrillState="1">
      <items count="4">
        <item x="2"/>
        <item x="1"/>
        <item x="3"/>
        <item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Sum of Profit" fld="2" baseField="0" baseItem="0" numFmtId="164"/>
  </dataFields>
  <formats count="1">
    <format dxfId="1">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9B48A-97C3-4AA3-9CA9-CEA76F6902BA}" name="PivotTable2" cacheId="13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1">
  <location ref="B22:C26" firstHeaderRow="1" firstDataRow="1" firstDataCol="1"/>
  <pivotFields count="4">
    <pivotField axis="axisRow" allDrilled="1" subtotalTop="0" showAll="0" sortType="ascending" defaultSubtotal="0" defaultAttributeDrillState="1">
      <items count="4">
        <item x="2"/>
        <item x="1"/>
        <item x="3"/>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name="Sum of Profit" fld="1" baseField="0" baseItem="0"/>
  </dataFields>
  <formats count="6">
    <format dxfId="7">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outline="0" fieldPosition="0">
        <references count="1">
          <reference field="4294967294" count="1">
            <x v="0"/>
          </reference>
        </references>
      </pivotArea>
    </format>
  </formats>
  <chartFormats count="1">
    <chartFormat chart="3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Table4].[Category].&amp;[Accessories]"/>
        <member name="[Table4].[Category].&amp;[Clothing]"/>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0A82BA-D8B6-41EF-8C4D-3C436F16A75C}" name="PivotTable1" cacheId="13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2">
  <location ref="H13:I17" firstHeaderRow="1" firstDataRow="1" firstDataCol="1"/>
  <pivotFields count="3">
    <pivotField axis="axisRow" allDrilled="1" subtotalTop="0" showAll="0" sortType="ascending" defaultSubtotal="0" defaultAttributeDrillState="1">
      <items count="4">
        <item x="2"/>
        <item x="1"/>
        <item x="3"/>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 cost" fld="1" baseField="0" baseItem="0"/>
  </dataFields>
  <formats count="1">
    <format dxfId="8">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90BAD2-EAF1-4621-B0B7-58A758A0F1CD}" name="PivotTable27" cacheId="12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3">
  <location ref="B3:C7" firstHeaderRow="1" firstDataRow="1" firstDataCol="1"/>
  <pivotFields count="4">
    <pivotField allDrilled="1" subtotalTop="0" showAll="0" sortType="ascending" defaultSubtotal="0" defaultAttributeDrillState="1">
      <items count="4">
        <item x="2"/>
        <item x="1"/>
        <item x="3"/>
        <item x="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Sum of Quantity" fld="2" baseField="0" baseItem="0"/>
  </dataFields>
  <chartFormats count="5">
    <chartFormat chart="18" format="2"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18" format="5">
      <pivotArea type="data" outline="0" fieldPosition="0">
        <references count="2">
          <reference field="4294967294" count="1" selected="0">
            <x v="0"/>
          </reference>
          <reference field="1" count="1" selected="0">
            <x v="3"/>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9DA6A-998C-4411-9096-C872033DCCB3}" name="PivotTable32" cacheId="12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2">
  <location ref="E13:F17" firstHeaderRow="1" firstDataRow="1" firstDataCol="1"/>
  <pivotFields count="3">
    <pivotField axis="axisRow" allDrilled="1" subtotalTop="0" showAll="0" sortType="ascending" defaultSubtotal="0" defaultAttributeDrillState="1">
      <items count="4">
        <item x="2"/>
        <item x="1"/>
        <item x="3"/>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Profit" fld="1" baseField="0" baseItem="0" numFmtId="164"/>
  </dataFields>
  <formats count="1">
    <format dxfId="9">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A5EFB3-F987-4E30-B668-63D5FFE44604}" name="PivotTable31" cacheId="1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9">
  <location ref="B12:C16" firstHeaderRow="1" firstDataRow="1" firstDataCol="1"/>
  <pivotFields count="3">
    <pivotField axis="axisRow" allDrilled="1" subtotalTop="0" showAll="0" sortType="ascending" defaultSubtotal="0" defaultAttributeDrillState="1">
      <items count="4">
        <item x="2"/>
        <item x="1"/>
        <item x="3"/>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 revenue" fld="1" baseField="0" baseItem="0" numFmtId="164"/>
  </dataFields>
  <formats count="1">
    <format dxfId="10">
      <pivotArea outline="0" collapsedLevelsAreSubtotals="1" fieldPosition="0"/>
    </format>
  </formats>
  <chartFormats count="10">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0" count="1" selected="0">
            <x v="0"/>
          </reference>
        </references>
      </pivotArea>
    </chartFormat>
    <chartFormat chart="26" format="2">
      <pivotArea type="data" outline="0" fieldPosition="0">
        <references count="2">
          <reference field="4294967294" count="1" selected="0">
            <x v="0"/>
          </reference>
          <reference field="0" count="1" selected="0">
            <x v="1"/>
          </reference>
        </references>
      </pivotArea>
    </chartFormat>
    <chartFormat chart="26" format="3">
      <pivotArea type="data" outline="0" fieldPosition="0">
        <references count="2">
          <reference field="4294967294" count="1" selected="0">
            <x v="0"/>
          </reference>
          <reference field="0" count="1" selected="0">
            <x v="2"/>
          </reference>
        </references>
      </pivotArea>
    </chartFormat>
    <chartFormat chart="26" format="4">
      <pivotArea type="data" outline="0" fieldPosition="0">
        <references count="2">
          <reference field="4294967294" count="1" selected="0">
            <x v="0"/>
          </reference>
          <reference field="0" count="1" selected="0">
            <x v="3"/>
          </reference>
        </references>
      </pivotArea>
    </chartFormat>
    <chartFormat chart="28" format="15" series="1">
      <pivotArea type="data" outline="0" fieldPosition="0">
        <references count="1">
          <reference field="4294967294" count="1" selected="0">
            <x v="0"/>
          </reference>
        </references>
      </pivotArea>
    </chartFormat>
    <chartFormat chart="28" format="16">
      <pivotArea type="data" outline="0" fieldPosition="0">
        <references count="2">
          <reference field="4294967294" count="1" selected="0">
            <x v="0"/>
          </reference>
          <reference field="0" count="1" selected="0">
            <x v="0"/>
          </reference>
        </references>
      </pivotArea>
    </chartFormat>
    <chartFormat chart="28" format="17">
      <pivotArea type="data" outline="0" fieldPosition="0">
        <references count="2">
          <reference field="4294967294" count="1" selected="0">
            <x v="0"/>
          </reference>
          <reference field="0" count="1" selected="0">
            <x v="1"/>
          </reference>
        </references>
      </pivotArea>
    </chartFormat>
    <chartFormat chart="28" format="18">
      <pivotArea type="data" outline="0" fieldPosition="0">
        <references count="2">
          <reference field="4294967294" count="1" selected="0">
            <x v="0"/>
          </reference>
          <reference field="0" count="1" selected="0">
            <x v="2"/>
          </reference>
        </references>
      </pivotArea>
    </chartFormat>
    <chartFormat chart="28" format="19">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B99A8F-E207-4F3E-8BAD-BFCD41142D0E}" sourceName="[Table4].[Month]">
  <pivotTables>
    <pivotTable tabId="6" name="PivotTable27"/>
    <pivotTable tabId="6" name="PivotTable31"/>
    <pivotTable tabId="6" name="PivotTable32"/>
    <pivotTable tabId="6" name="PivotTable1"/>
    <pivotTable tabId="6" name="PivotTable2"/>
    <pivotTable tabId="6" name="PivotTable3"/>
    <pivotTable tabId="6" name="PivotTable4"/>
  </pivotTables>
  <data>
    <olap pivotCacheId="1767345791">
      <levels count="2">
        <level uniqueName="[Table4].[Month].[(All)]" sourceCaption="(All)" count="0"/>
        <level uniqueName="[Table4].[Month].[Month]" sourceCaption="Month" count="4">
          <ranges>
            <range startItem="0">
              <i n="[Table4].[Month].&amp;[April]" c="April"/>
              <i n="[Table4].[Month].&amp;[February]" c="February"/>
              <i n="[Table4].[Month].&amp;[January]" c="January"/>
              <i n="[Table4].[Month].&amp;[March]" c="March"/>
            </range>
          </ranges>
        </level>
      </levels>
      <selections count="1">
        <selection n="[Table4].[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4AE3C67-CAC9-443F-A3F5-4DECEA5C9A73}" sourceName="[Table4].[State]">
  <pivotTables>
    <pivotTable tabId="6" name="PivotTable27"/>
    <pivotTable tabId="6" name="PivotTable31"/>
    <pivotTable tabId="6" name="PivotTable32"/>
    <pivotTable tabId="6" name="PivotTable1"/>
    <pivotTable tabId="6" name="PivotTable2"/>
    <pivotTable tabId="6" name="PivotTable3"/>
    <pivotTable tabId="6" name="PivotTable4"/>
  </pivotTables>
  <data>
    <olap pivotCacheId="1226014002">
      <levels count="2">
        <level uniqueName="[Table4].[State].[(All)]" sourceCaption="(All)" count="0"/>
        <level uniqueName="[Table4].[State].[State]" sourceCaption="State" count="4">
          <ranges>
            <range startItem="0">
              <i n="[Table4].[State].&amp;[AB]" c="AB"/>
              <i n="[Table4].[State].&amp;[BC]" c="BC"/>
              <i n="[Table4].[State].&amp;[MB]" c="MB"/>
              <i n="[Table4].[State].&amp;[SK]" c="SK"/>
            </range>
          </ranges>
        </level>
      </levels>
      <selections count="1">
        <selection n="[Table4].[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EB84E8-E312-4182-9563-4090C52D623D}" sourceName="[Table4].[Category]">
  <pivotTables>
    <pivotTable tabId="6" name="PivotTable2"/>
  </pivotTables>
  <data>
    <olap pivotCacheId="1767345791">
      <levels count="2">
        <level uniqueName="[Table4].[Category].[(All)]" sourceCaption="(All)" count="0"/>
        <level uniqueName="[Table4].[Category].[Category]" sourceCaption="Category" count="4">
          <ranges>
            <range startItem="0">
              <i n="[Table4].[Category].&amp;[Accessories]" c="Accessories"/>
              <i n="[Table4].[Category].&amp;[Clothing]" c="Clothing"/>
              <i n="[Table4].[Category].&amp;[Electronics]" c="Electronics"/>
              <i n="[Table4].[Category].&amp;[Footwear]" c="Footwear"/>
            </range>
          </ranges>
        </level>
      </levels>
      <selections count="2">
        <selection n="[Table4].[Category].&amp;[Accessories]"/>
        <selection n="[Table4].[Category].&amp;[Cloth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90EA913-27D5-427B-861D-2E6565646A1C}" cache="Slicer_Month" caption="Month" level="1" rowHeight="234950"/>
  <slicer name="State" xr10:uid="{0741960D-AA84-450B-B997-E5F0F0FA91BC}" cache="Slicer_State" caption="State" level="1" rowHeight="234950"/>
  <slicer name="Category" xr10:uid="{60C381E4-2649-4CB2-B8A7-B0252F1E80DF}" cache="Slicer_Category" caption="Catego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1F40DE20-52FB-46C5-856B-AAF644D17BA3}" cache="Slicer_Month" caption="Month" columnCount="4" level="1" rowHeight="216000"/>
  <slicer name="State 1" xr10:uid="{E8DA84E0-C0BF-4C4E-BD60-4340B77FADB4}" cache="Slicer_State" caption="State" columnCount="4" level="1" rowHeight="234950"/>
  <slicer name="Category 1" xr10:uid="{CCB667AA-C067-4341-B19D-572000596DBD}" cache="Slicer_Category" caption="Category" level="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8CDB68-691C-4CE5-B745-A3F1F21749ED}" name="Table4" displayName="Table4" ref="A1:N130" totalsRowShown="0" headerRowDxfId="29" dataDxfId="27" headerRowBorderDxfId="28" tableBorderDxfId="26" totalsRowBorderDxfId="25">
  <autoFilter ref="A1:N130" xr:uid="{D98CDB68-691C-4CE5-B745-A3F1F21749ED}"/>
  <tableColumns count="14">
    <tableColumn id="1" xr3:uid="{E1F04032-DC94-4936-99D0-7B27620DDF74}" name="Date" dataDxfId="24"/>
    <tableColumn id="2" xr3:uid="{AFE0AD4A-B162-46AA-BCF1-1E4136E032F8}" name="Month" dataDxfId="23">
      <calculatedColumnFormula>TEXT(A2,"MMMM")</calculatedColumnFormula>
    </tableColumn>
    <tableColumn id="3" xr3:uid="{599FFF3B-2A5C-4601-8C72-2FD4BDFFDF86}" name="Product" dataDxfId="22"/>
    <tableColumn id="4" xr3:uid="{CAE8AD7F-8D8D-4AAA-9C7C-D736DCD3B6F3}" name="Category" dataDxfId="21"/>
    <tableColumn id="5" xr3:uid="{C604FF68-7253-42AB-AF7D-98DB57678982}" name="Quantity" dataDxfId="20"/>
    <tableColumn id="6" xr3:uid="{6346FDF3-AA28-4EA2-8C31-463B1078589C}" name="Cost per unit" dataDxfId="19"/>
    <tableColumn id="7" xr3:uid="{61CF9191-FDF5-48EB-A80D-99E0ED999326}" name="Price per unit" dataDxfId="18"/>
    <tableColumn id="8" xr3:uid="{7AA7C2FC-FE14-4DCC-94C8-6A28AA04253E}" name="Salesperson" dataDxfId="17"/>
    <tableColumn id="9" xr3:uid="{EB58BB9D-3BC6-491A-8880-047A2EC46AB0}" name="Customer name" dataDxfId="16"/>
    <tableColumn id="10" xr3:uid="{99C91CEE-DD2A-4AD1-BEC5-8B9CB29C8110}" name="State" dataDxfId="15"/>
    <tableColumn id="11" xr3:uid="{EF206F88-403F-4B79-BC25-490E5DAD3E46}" name="Total cost" dataDxfId="14">
      <calculatedColumnFormula>E2*F2</calculatedColumnFormula>
    </tableColumn>
    <tableColumn id="12" xr3:uid="{9D742D85-BFA3-46C6-8C97-68610DECE2E6}" name="Total revenue" dataDxfId="13">
      <calculatedColumnFormula>E2*G2</calculatedColumnFormula>
    </tableColumn>
    <tableColumn id="13" xr3:uid="{0E602B34-C4F9-422B-A9FE-CA9E24ADD3FA}" name="Profit" dataDxfId="12">
      <calculatedColumnFormula>L2-K2</calculatedColumnFormula>
    </tableColumn>
    <tableColumn id="14" xr3:uid="{0D9AE4E9-B4F0-4C05-B947-9384A837CAC2}" name="Profit margin" dataDxfId="11">
      <calculatedColumnFormula>M2*100/L2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99DE-F81B-422B-8BCF-CD15D2AED6C4}">
  <dimension ref="A1:S56"/>
  <sheetViews>
    <sheetView zoomScale="123" workbookViewId="0">
      <selection activeCell="D10" sqref="D10"/>
    </sheetView>
  </sheetViews>
  <sheetFormatPr defaultRowHeight="14.4" x14ac:dyDescent="0.3"/>
  <cols>
    <col min="5" max="5" width="21.109375" customWidth="1"/>
    <col min="6" max="6" width="11.21875" bestFit="1" customWidth="1"/>
    <col min="9" max="9" width="25.33203125" customWidth="1"/>
    <col min="10" max="10" width="8.5546875" bestFit="1" customWidth="1"/>
    <col min="13" max="13" width="25.6640625" bestFit="1" customWidth="1"/>
    <col min="14" max="14" width="8.5546875" bestFit="1" customWidth="1"/>
    <col min="17" max="17" width="28.6640625" customWidth="1"/>
    <col min="18" max="18" width="8.5546875" bestFit="1" customWidth="1"/>
  </cols>
  <sheetData>
    <row r="1" spans="1:19" x14ac:dyDescent="0.3">
      <c r="D1" s="85" t="s">
        <v>149</v>
      </c>
      <c r="E1" s="85"/>
      <c r="F1" s="85"/>
      <c r="G1" s="85"/>
      <c r="H1" s="85"/>
      <c r="I1" s="85"/>
      <c r="J1" s="85"/>
      <c r="K1" s="85"/>
      <c r="L1" s="85"/>
    </row>
    <row r="2" spans="1:19" x14ac:dyDescent="0.3">
      <c r="D2" s="85"/>
      <c r="E2" s="85"/>
      <c r="F2" s="85"/>
      <c r="G2" s="85"/>
      <c r="H2" s="85"/>
      <c r="I2" s="85"/>
      <c r="J2" s="85"/>
      <c r="K2" s="85"/>
      <c r="L2" s="85"/>
    </row>
    <row r="4" spans="1:19" ht="15" thickBot="1" x14ac:dyDescent="0.35"/>
    <row r="5" spans="1:19" ht="14.4" customHeight="1" x14ac:dyDescent="0.55000000000000004">
      <c r="E5" s="86" t="s">
        <v>153</v>
      </c>
      <c r="F5" s="87"/>
      <c r="I5" s="68"/>
    </row>
    <row r="6" spans="1:19" ht="15" customHeight="1" thickBot="1" x14ac:dyDescent="0.35">
      <c r="E6" s="88"/>
      <c r="F6" s="89"/>
    </row>
    <row r="7" spans="1:19" ht="15" thickBot="1" x14ac:dyDescent="0.35"/>
    <row r="8" spans="1:19" ht="28.8" x14ac:dyDescent="0.55000000000000004">
      <c r="A8" s="70" t="s">
        <v>153</v>
      </c>
      <c r="B8" s="71"/>
      <c r="C8" s="72"/>
      <c r="E8" s="66" t="s">
        <v>165</v>
      </c>
      <c r="F8" s="66" t="s">
        <v>255</v>
      </c>
      <c r="G8" s="63"/>
      <c r="S8" s="63"/>
    </row>
    <row r="9" spans="1:19" x14ac:dyDescent="0.3">
      <c r="E9" s="65" t="s">
        <v>166</v>
      </c>
      <c r="F9" s="65">
        <v>50</v>
      </c>
      <c r="G9" s="64"/>
      <c r="S9" s="64"/>
    </row>
    <row r="10" spans="1:19" x14ac:dyDescent="0.3">
      <c r="E10" s="65" t="s">
        <v>168</v>
      </c>
      <c r="F10" s="65">
        <v>100</v>
      </c>
      <c r="G10" s="64"/>
      <c r="S10" s="64"/>
    </row>
    <row r="11" spans="1:19" x14ac:dyDescent="0.3">
      <c r="E11" s="65" t="s">
        <v>170</v>
      </c>
      <c r="F11" s="65">
        <v>75</v>
      </c>
      <c r="G11" s="64"/>
      <c r="S11" s="64"/>
    </row>
    <row r="12" spans="1:19" x14ac:dyDescent="0.3">
      <c r="E12" s="65" t="s">
        <v>172</v>
      </c>
      <c r="F12" s="65">
        <v>200</v>
      </c>
      <c r="G12" s="64"/>
      <c r="M12" s="64"/>
      <c r="N12" s="64"/>
      <c r="O12" s="64"/>
      <c r="S12" s="64"/>
    </row>
    <row r="13" spans="1:19" x14ac:dyDescent="0.3">
      <c r="E13" s="65" t="s">
        <v>174</v>
      </c>
      <c r="F13" s="65">
        <v>50</v>
      </c>
      <c r="G13" s="64"/>
      <c r="S13" s="64"/>
    </row>
    <row r="14" spans="1:19" x14ac:dyDescent="0.3">
      <c r="E14" s="65" t="s">
        <v>176</v>
      </c>
      <c r="F14" s="65">
        <v>150</v>
      </c>
      <c r="G14" s="64"/>
      <c r="S14" s="64"/>
    </row>
    <row r="15" spans="1:19" x14ac:dyDescent="0.3">
      <c r="E15" s="65" t="s">
        <v>178</v>
      </c>
      <c r="F15" s="65">
        <v>40</v>
      </c>
      <c r="G15" s="64"/>
      <c r="R15" s="10"/>
    </row>
    <row r="16" spans="1:19" x14ac:dyDescent="0.3">
      <c r="E16" s="65" t="s">
        <v>180</v>
      </c>
      <c r="F16" s="65">
        <v>80</v>
      </c>
      <c r="G16" s="64"/>
      <c r="R16" s="10"/>
    </row>
    <row r="17" spans="1:18" x14ac:dyDescent="0.3">
      <c r="E17" s="65" t="s">
        <v>182</v>
      </c>
      <c r="F17" s="65">
        <v>120</v>
      </c>
      <c r="G17" s="64"/>
      <c r="R17" s="10"/>
    </row>
    <row r="18" spans="1:18" x14ac:dyDescent="0.3">
      <c r="E18" s="65" t="s">
        <v>151</v>
      </c>
      <c r="F18" s="65">
        <v>20</v>
      </c>
      <c r="G18" s="64"/>
    </row>
    <row r="19" spans="1:18" x14ac:dyDescent="0.3">
      <c r="E19" s="65" t="s">
        <v>185</v>
      </c>
      <c r="F19" s="65">
        <v>10</v>
      </c>
      <c r="G19" s="64"/>
    </row>
    <row r="20" spans="1:18" x14ac:dyDescent="0.3">
      <c r="E20" s="65" t="s">
        <v>187</v>
      </c>
      <c r="F20" s="65">
        <v>250</v>
      </c>
      <c r="G20" s="64"/>
    </row>
    <row r="21" spans="1:18" x14ac:dyDescent="0.3">
      <c r="E21" s="65" t="s">
        <v>189</v>
      </c>
      <c r="F21" s="65">
        <v>100</v>
      </c>
      <c r="G21" s="64"/>
    </row>
    <row r="22" spans="1:18" x14ac:dyDescent="0.3">
      <c r="E22" s="65" t="s">
        <v>191</v>
      </c>
      <c r="F22" s="65">
        <v>25</v>
      </c>
      <c r="G22" s="64"/>
    </row>
    <row r="23" spans="1:18" x14ac:dyDescent="0.3">
      <c r="E23" s="65" t="s">
        <v>193</v>
      </c>
      <c r="F23" s="65">
        <v>30</v>
      </c>
      <c r="G23" s="64"/>
    </row>
    <row r="24" spans="1:18" x14ac:dyDescent="0.3">
      <c r="E24" s="65" t="s">
        <v>195</v>
      </c>
      <c r="F24" s="65">
        <v>60</v>
      </c>
      <c r="G24" s="64"/>
    </row>
    <row r="25" spans="1:18" x14ac:dyDescent="0.3">
      <c r="E25" s="65" t="s">
        <v>197</v>
      </c>
      <c r="F25" s="65">
        <v>150</v>
      </c>
      <c r="G25" s="64"/>
    </row>
    <row r="26" spans="1:18" x14ac:dyDescent="0.3">
      <c r="E26" s="65" t="s">
        <v>199</v>
      </c>
      <c r="F26" s="65">
        <v>300</v>
      </c>
      <c r="G26" s="64"/>
    </row>
    <row r="27" spans="1:18" x14ac:dyDescent="0.3">
      <c r="E27" s="65" t="s">
        <v>201</v>
      </c>
      <c r="F27" s="65">
        <v>200</v>
      </c>
      <c r="G27" s="64"/>
    </row>
    <row r="28" spans="1:18" ht="15" thickBot="1" x14ac:dyDescent="0.35">
      <c r="E28" s="65" t="s">
        <v>203</v>
      </c>
      <c r="F28" s="65">
        <v>400</v>
      </c>
      <c r="G28" s="64"/>
    </row>
    <row r="29" spans="1:18" ht="32.4" customHeight="1" x14ac:dyDescent="0.55000000000000004">
      <c r="A29" s="70" t="s">
        <v>152</v>
      </c>
      <c r="B29" s="71"/>
      <c r="C29" s="72"/>
      <c r="E29" s="66" t="s">
        <v>165</v>
      </c>
      <c r="F29" s="66" t="s">
        <v>255</v>
      </c>
    </row>
    <row r="30" spans="1:18" x14ac:dyDescent="0.3">
      <c r="E30" s="65" t="s">
        <v>205</v>
      </c>
      <c r="F30" s="65">
        <v>30</v>
      </c>
    </row>
    <row r="31" spans="1:18" x14ac:dyDescent="0.3">
      <c r="E31" s="65" t="s">
        <v>207</v>
      </c>
      <c r="F31" s="65">
        <v>20</v>
      </c>
    </row>
    <row r="32" spans="1:18" x14ac:dyDescent="0.3">
      <c r="E32" s="65" t="s">
        <v>209</v>
      </c>
      <c r="F32" s="65">
        <v>25</v>
      </c>
    </row>
    <row r="33" spans="1:6" x14ac:dyDescent="0.3">
      <c r="E33" s="65" t="s">
        <v>211</v>
      </c>
      <c r="F33" s="65">
        <v>20</v>
      </c>
    </row>
    <row r="34" spans="1:6" x14ac:dyDescent="0.3">
      <c r="E34" s="65" t="s">
        <v>213</v>
      </c>
      <c r="F34" s="65">
        <v>30</v>
      </c>
    </row>
    <row r="35" spans="1:6" x14ac:dyDescent="0.3">
      <c r="E35" s="65" t="s">
        <v>215</v>
      </c>
      <c r="F35" s="65">
        <v>40</v>
      </c>
    </row>
    <row r="36" spans="1:6" x14ac:dyDescent="0.3">
      <c r="E36" s="65" t="s">
        <v>217</v>
      </c>
      <c r="F36" s="65">
        <v>25</v>
      </c>
    </row>
    <row r="37" spans="1:6" x14ac:dyDescent="0.3">
      <c r="E37" s="65" t="s">
        <v>219</v>
      </c>
      <c r="F37" s="65">
        <v>50</v>
      </c>
    </row>
    <row r="38" spans="1:6" ht="28.8" x14ac:dyDescent="0.3">
      <c r="E38" s="65" t="s">
        <v>221</v>
      </c>
      <c r="F38" s="65">
        <v>15</v>
      </c>
    </row>
    <row r="39" spans="1:6" x14ac:dyDescent="0.3">
      <c r="E39" s="65" t="s">
        <v>223</v>
      </c>
      <c r="F39" s="65">
        <v>35</v>
      </c>
    </row>
    <row r="40" spans="1:6" x14ac:dyDescent="0.3">
      <c r="E40" s="65" t="s">
        <v>225</v>
      </c>
      <c r="F40" s="65">
        <v>30</v>
      </c>
    </row>
    <row r="41" spans="1:6" x14ac:dyDescent="0.3">
      <c r="E41" s="65" t="s">
        <v>227</v>
      </c>
      <c r="F41" s="65">
        <v>50</v>
      </c>
    </row>
    <row r="42" spans="1:6" x14ac:dyDescent="0.3">
      <c r="E42" s="65" t="s">
        <v>229</v>
      </c>
      <c r="F42" s="65">
        <v>50</v>
      </c>
    </row>
    <row r="43" spans="1:6" x14ac:dyDescent="0.3">
      <c r="E43" s="65" t="s">
        <v>231</v>
      </c>
      <c r="F43" s="65">
        <v>40</v>
      </c>
    </row>
    <row r="44" spans="1:6" ht="15" thickBot="1" x14ac:dyDescent="0.35">
      <c r="E44" s="65" t="s">
        <v>233</v>
      </c>
      <c r="F44" s="65">
        <v>15</v>
      </c>
    </row>
    <row r="45" spans="1:6" ht="34.799999999999997" customHeight="1" x14ac:dyDescent="0.35">
      <c r="A45" s="73" t="s">
        <v>263</v>
      </c>
      <c r="B45" s="74"/>
      <c r="C45" s="75"/>
      <c r="E45" s="66" t="s">
        <v>165</v>
      </c>
      <c r="F45" s="66" t="s">
        <v>255</v>
      </c>
    </row>
    <row r="46" spans="1:6" x14ac:dyDescent="0.3">
      <c r="E46" s="65" t="s">
        <v>235</v>
      </c>
      <c r="F46" s="65">
        <v>15</v>
      </c>
    </row>
    <row r="47" spans="1:6" x14ac:dyDescent="0.3">
      <c r="E47" s="65" t="s">
        <v>237</v>
      </c>
      <c r="F47" s="65">
        <v>10</v>
      </c>
    </row>
    <row r="48" spans="1:6" ht="28.8" x14ac:dyDescent="0.3">
      <c r="E48" s="65" t="s">
        <v>239</v>
      </c>
      <c r="F48" s="65">
        <v>20</v>
      </c>
    </row>
    <row r="49" spans="1:6" ht="29.4" thickBot="1" x14ac:dyDescent="0.35">
      <c r="E49" s="65" t="s">
        <v>241</v>
      </c>
      <c r="F49" s="65">
        <v>25</v>
      </c>
    </row>
    <row r="50" spans="1:6" ht="14.4" customHeight="1" x14ac:dyDescent="0.3">
      <c r="A50" s="76" t="s">
        <v>262</v>
      </c>
      <c r="B50" s="77"/>
      <c r="C50" s="78"/>
      <c r="E50" s="66" t="s">
        <v>165</v>
      </c>
      <c r="F50" s="66" t="s">
        <v>255</v>
      </c>
    </row>
    <row r="51" spans="1:6" ht="14.4" customHeight="1" x14ac:dyDescent="0.3">
      <c r="A51" s="79"/>
      <c r="B51" s="80"/>
      <c r="C51" s="81"/>
      <c r="E51" s="65" t="s">
        <v>243</v>
      </c>
      <c r="F51" s="65">
        <v>20</v>
      </c>
    </row>
    <row r="52" spans="1:6" ht="14.4" customHeight="1" x14ac:dyDescent="0.3">
      <c r="A52" s="82"/>
      <c r="B52" s="83"/>
      <c r="C52" s="84"/>
      <c r="E52" s="65" t="s">
        <v>245</v>
      </c>
      <c r="F52" s="65">
        <v>30</v>
      </c>
    </row>
    <row r="53" spans="1:6" ht="28.8" x14ac:dyDescent="0.3">
      <c r="E53" s="65" t="s">
        <v>247</v>
      </c>
      <c r="F53" s="65">
        <v>20</v>
      </c>
    </row>
    <row r="54" spans="1:6" x14ac:dyDescent="0.3">
      <c r="E54" s="65" t="s">
        <v>249</v>
      </c>
      <c r="F54" s="65">
        <v>100</v>
      </c>
    </row>
    <row r="55" spans="1:6" ht="28.8" x14ac:dyDescent="0.3">
      <c r="E55" s="65" t="s">
        <v>251</v>
      </c>
      <c r="F55" s="65">
        <v>15</v>
      </c>
    </row>
    <row r="56" spans="1:6" ht="28.8" x14ac:dyDescent="0.3">
      <c r="E56" s="65" t="s">
        <v>253</v>
      </c>
      <c r="F56" s="65">
        <v>25</v>
      </c>
    </row>
  </sheetData>
  <mergeCells count="6">
    <mergeCell ref="A8:C8"/>
    <mergeCell ref="A29:C29"/>
    <mergeCell ref="A45:C45"/>
    <mergeCell ref="A50:C52"/>
    <mergeCell ref="D1:L2"/>
    <mergeCell ref="E5: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24F5C-A58B-4219-BD2C-BECF6F733D9E}">
  <dimension ref="A1:R61"/>
  <sheetViews>
    <sheetView zoomScale="84" zoomScaleNormal="100" workbookViewId="0">
      <selection activeCell="T9" sqref="T9"/>
    </sheetView>
  </sheetViews>
  <sheetFormatPr defaultRowHeight="14.4" x14ac:dyDescent="0.3"/>
  <cols>
    <col min="2" max="2" width="11.21875" bestFit="1" customWidth="1"/>
    <col min="3" max="3" width="8.88671875" style="16"/>
    <col min="4" max="4" width="12.77734375" bestFit="1" customWidth="1"/>
    <col min="5" max="5" width="28.33203125" bestFit="1" customWidth="1"/>
    <col min="6" max="6" width="36.21875" bestFit="1" customWidth="1"/>
    <col min="7" max="7" width="9.77734375" bestFit="1" customWidth="1"/>
    <col min="8" max="8" width="12.5546875" style="16" customWidth="1"/>
    <col min="9" max="9" width="8.88671875" style="8"/>
    <col min="10" max="10" width="10.6640625" style="8" bestFit="1" customWidth="1"/>
    <col min="11" max="11" width="11.33203125" style="8" bestFit="1" customWidth="1"/>
    <col min="12" max="12" width="8.88671875" style="8"/>
    <col min="13" max="13" width="10.44140625" style="8" bestFit="1" customWidth="1"/>
    <col min="14" max="14" width="11.33203125" style="8" bestFit="1" customWidth="1"/>
    <col min="15" max="16" width="9.77734375" style="8" bestFit="1" customWidth="1"/>
    <col min="17" max="17" width="8.88671875" style="8"/>
    <col min="18" max="18" width="16.6640625" style="8" customWidth="1"/>
  </cols>
  <sheetData>
    <row r="1" spans="1:18" ht="14.4" customHeight="1" x14ac:dyDescent="0.3">
      <c r="A1" s="131" t="s">
        <v>274</v>
      </c>
      <c r="B1" s="131"/>
      <c r="C1" s="131"/>
      <c r="D1" s="131"/>
      <c r="E1" s="131"/>
      <c r="F1" s="131"/>
      <c r="G1" s="131"/>
      <c r="H1" s="131"/>
      <c r="I1" s="131"/>
      <c r="J1" s="131"/>
      <c r="K1" s="131"/>
      <c r="L1" s="131"/>
      <c r="M1" s="131"/>
      <c r="N1" s="131"/>
      <c r="O1" s="131"/>
      <c r="P1" s="131"/>
      <c r="Q1" s="131"/>
      <c r="R1" s="132"/>
    </row>
    <row r="2" spans="1:18" ht="15" customHeight="1" x14ac:dyDescent="0.3">
      <c r="A2" s="131"/>
      <c r="B2" s="131"/>
      <c r="C2" s="131"/>
      <c r="D2" s="131"/>
      <c r="E2" s="131"/>
      <c r="F2" s="131"/>
      <c r="G2" s="131"/>
      <c r="H2" s="131"/>
      <c r="I2" s="131"/>
      <c r="J2" s="131"/>
      <c r="K2" s="131"/>
      <c r="L2" s="131"/>
      <c r="M2" s="131"/>
      <c r="N2" s="131"/>
      <c r="O2" s="131"/>
      <c r="P2" s="131"/>
      <c r="Q2" s="131"/>
      <c r="R2" s="132"/>
    </row>
    <row r="3" spans="1:18" ht="14.4" customHeight="1" x14ac:dyDescent="0.3">
      <c r="A3" s="133" t="s">
        <v>278</v>
      </c>
      <c r="B3" s="133"/>
      <c r="C3" s="133"/>
      <c r="D3" s="133"/>
      <c r="E3" s="133"/>
      <c r="F3" s="133"/>
      <c r="G3" s="133"/>
      <c r="H3" s="133"/>
      <c r="I3" s="133"/>
      <c r="J3" s="133"/>
      <c r="K3" s="133"/>
      <c r="L3" s="133"/>
      <c r="M3" s="133"/>
      <c r="N3" s="133"/>
      <c r="O3" s="133"/>
      <c r="P3" s="133"/>
      <c r="Q3" s="133"/>
      <c r="R3" s="134"/>
    </row>
    <row r="4" spans="1:18" ht="14.4" customHeight="1" x14ac:dyDescent="0.3">
      <c r="A4" s="133"/>
      <c r="B4" s="133"/>
      <c r="C4" s="133"/>
      <c r="D4" s="133"/>
      <c r="E4" s="133"/>
      <c r="F4" s="133"/>
      <c r="G4" s="133"/>
      <c r="H4" s="133"/>
      <c r="I4" s="133"/>
      <c r="J4" s="133"/>
      <c r="K4" s="133"/>
      <c r="L4" s="133"/>
      <c r="M4" s="133"/>
      <c r="N4" s="133"/>
      <c r="O4" s="133"/>
      <c r="P4" s="133"/>
      <c r="Q4" s="133"/>
      <c r="R4" s="134"/>
    </row>
    <row r="5" spans="1:18" ht="14.4" customHeight="1" x14ac:dyDescent="0.3">
      <c r="A5" s="133"/>
      <c r="B5" s="133"/>
      <c r="C5" s="133"/>
      <c r="D5" s="133"/>
      <c r="E5" s="133"/>
      <c r="F5" s="133"/>
      <c r="G5" s="133"/>
      <c r="H5" s="133"/>
      <c r="I5" s="133"/>
      <c r="J5" s="133"/>
      <c r="K5" s="133"/>
      <c r="L5" s="133"/>
      <c r="M5" s="133"/>
      <c r="N5" s="133"/>
      <c r="O5" s="133"/>
      <c r="P5" s="133"/>
      <c r="Q5" s="133"/>
      <c r="R5" s="134"/>
    </row>
    <row r="6" spans="1:18" ht="14.4" customHeight="1" x14ac:dyDescent="0.3">
      <c r="A6" s="133"/>
      <c r="B6" s="133"/>
      <c r="C6" s="133"/>
      <c r="D6" s="133"/>
      <c r="E6" s="133"/>
      <c r="F6" s="133"/>
      <c r="G6" s="133"/>
      <c r="H6" s="133"/>
      <c r="I6" s="133"/>
      <c r="J6" s="133"/>
      <c r="K6" s="133"/>
      <c r="L6" s="133"/>
      <c r="M6" s="133"/>
      <c r="N6" s="133"/>
      <c r="O6" s="133"/>
      <c r="P6" s="133"/>
      <c r="Q6" s="133"/>
      <c r="R6" s="134"/>
    </row>
    <row r="7" spans="1:18" ht="14.4" customHeight="1" x14ac:dyDescent="0.3">
      <c r="A7" s="122" t="s">
        <v>272</v>
      </c>
      <c r="B7" s="122" t="s">
        <v>0</v>
      </c>
      <c r="C7" s="122" t="s">
        <v>129</v>
      </c>
      <c r="D7" s="122" t="s">
        <v>2</v>
      </c>
      <c r="E7" s="122" t="s">
        <v>150</v>
      </c>
      <c r="F7" s="122" t="s">
        <v>164</v>
      </c>
      <c r="G7" s="122" t="s">
        <v>267</v>
      </c>
      <c r="H7" s="123" t="s">
        <v>271</v>
      </c>
      <c r="I7" s="124" t="s">
        <v>158</v>
      </c>
      <c r="J7" s="125"/>
      <c r="K7" s="126"/>
      <c r="L7" s="124" t="s">
        <v>154</v>
      </c>
      <c r="M7" s="125"/>
      <c r="N7" s="126"/>
      <c r="O7" s="124" t="s">
        <v>155</v>
      </c>
      <c r="P7" s="125"/>
      <c r="Q7" s="126"/>
      <c r="R7" s="123" t="s">
        <v>260</v>
      </c>
    </row>
    <row r="8" spans="1:18" x14ac:dyDescent="0.3">
      <c r="A8" s="127"/>
      <c r="B8" s="127"/>
      <c r="C8" s="127"/>
      <c r="D8" s="127"/>
      <c r="E8" s="127"/>
      <c r="F8" s="127"/>
      <c r="G8" s="127"/>
      <c r="H8" s="127"/>
      <c r="I8" s="128" t="s">
        <v>3</v>
      </c>
      <c r="J8" s="128" t="s">
        <v>256</v>
      </c>
      <c r="K8" s="128" t="s">
        <v>258</v>
      </c>
      <c r="L8" s="128" t="s">
        <v>3</v>
      </c>
      <c r="M8" s="128" t="s">
        <v>257</v>
      </c>
      <c r="N8" s="128" t="s">
        <v>258</v>
      </c>
      <c r="O8" s="128" t="s">
        <v>156</v>
      </c>
      <c r="P8" s="128" t="s">
        <v>157</v>
      </c>
      <c r="Q8" s="128" t="s">
        <v>259</v>
      </c>
      <c r="R8" s="127"/>
    </row>
    <row r="9" spans="1:18" x14ac:dyDescent="0.3">
      <c r="A9" s="69">
        <v>1</v>
      </c>
      <c r="B9" s="135">
        <v>45316</v>
      </c>
      <c r="C9" s="69" t="str">
        <f>TEXT(B9,"MMMM")</f>
        <v>January</v>
      </c>
      <c r="D9" s="62" t="s">
        <v>160</v>
      </c>
      <c r="E9" s="62" t="s">
        <v>166</v>
      </c>
      <c r="F9" s="62" t="str">
        <f>VLOOKUP(E9,'Dropdown_data (1)'!$G$5:$H$49,2,FALSE)</f>
        <v>Purchase high-quality soil</v>
      </c>
      <c r="G9" s="62" t="s">
        <v>268</v>
      </c>
      <c r="H9" s="69">
        <f>IF(G9="Once",1,IF(G9="Twice",2,3))</f>
        <v>1</v>
      </c>
      <c r="I9" s="61">
        <v>4</v>
      </c>
      <c r="J9" s="61">
        <f>VLOOKUP(E9,'Categories for Project_budget'!$E$9:$F$56,2,FALSE)</f>
        <v>50</v>
      </c>
      <c r="K9" s="61">
        <f>I9*J9</f>
        <v>200</v>
      </c>
      <c r="L9" s="61">
        <v>4</v>
      </c>
      <c r="M9" s="61">
        <v>5</v>
      </c>
      <c r="N9" s="61">
        <f>L9*M9</f>
        <v>20</v>
      </c>
      <c r="O9" s="61">
        <v>0</v>
      </c>
      <c r="P9" s="61">
        <v>0</v>
      </c>
      <c r="Q9" s="61">
        <f>O9*P9</f>
        <v>0</v>
      </c>
      <c r="R9" s="61">
        <f>H9*(K9+N9+Q9)</f>
        <v>220</v>
      </c>
    </row>
    <row r="10" spans="1:18" x14ac:dyDescent="0.3">
      <c r="A10" s="69">
        <v>2</v>
      </c>
      <c r="B10" s="135">
        <v>45317</v>
      </c>
      <c r="C10" s="69" t="str">
        <f t="shared" ref="C10:C53" si="0">TEXT(B10,"MMMM")</f>
        <v>January</v>
      </c>
      <c r="D10" s="62" t="s">
        <v>160</v>
      </c>
      <c r="E10" s="62" t="s">
        <v>168</v>
      </c>
      <c r="F10" s="62" t="str">
        <f>VLOOKUP(E10,'Dropdown_data (1)'!$G$5:$H$49,2,FALSE)</f>
        <v>Buy various pots and containers</v>
      </c>
      <c r="G10" s="62" t="s">
        <v>268</v>
      </c>
      <c r="H10" s="69">
        <f t="shared" ref="H10:H53" si="1">IF(G10="Once",1,IF(G10="Twice",2,3))</f>
        <v>1</v>
      </c>
      <c r="I10" s="61">
        <v>10</v>
      </c>
      <c r="J10" s="61">
        <f>VLOOKUP(E10,'Categories for Project_budget'!$E$9:$F$56,2,FALSE)</f>
        <v>100</v>
      </c>
      <c r="K10" s="61">
        <f>I10*J10</f>
        <v>1000</v>
      </c>
      <c r="L10" s="61">
        <v>0</v>
      </c>
      <c r="M10" s="61">
        <v>0</v>
      </c>
      <c r="N10" s="61">
        <f t="shared" ref="N10:N53" si="2">L10*M10</f>
        <v>0</v>
      </c>
      <c r="O10" s="61">
        <v>0</v>
      </c>
      <c r="P10" s="61">
        <v>0</v>
      </c>
      <c r="Q10" s="61">
        <f t="shared" ref="Q10:Q53" si="3">O10*P10</f>
        <v>0</v>
      </c>
      <c r="R10" s="61">
        <f t="shared" ref="R10:R54" si="4">K10+N10+Q10</f>
        <v>1000</v>
      </c>
    </row>
    <row r="11" spans="1:18" x14ac:dyDescent="0.3">
      <c r="A11" s="69">
        <v>3</v>
      </c>
      <c r="B11" s="135">
        <v>45318</v>
      </c>
      <c r="C11" s="69" t="str">
        <f t="shared" si="0"/>
        <v>January</v>
      </c>
      <c r="D11" s="62" t="s">
        <v>161</v>
      </c>
      <c r="E11" s="62" t="s">
        <v>205</v>
      </c>
      <c r="F11" s="62" t="str">
        <f>VLOOKUP(E11,'Dropdown_data (1)'!$G$5:$H$49,2,FALSE)</f>
        <v>Purchase seeds and seedlings</v>
      </c>
      <c r="G11" s="62" t="s">
        <v>269</v>
      </c>
      <c r="H11" s="69">
        <f t="shared" si="1"/>
        <v>2</v>
      </c>
      <c r="I11" s="61">
        <v>120</v>
      </c>
      <c r="J11" s="61">
        <f>VLOOKUP(E11,'Categories for Project_budget'!$E$9:$F$56,2,FALSE)</f>
        <v>30</v>
      </c>
      <c r="K11" s="61">
        <f>I11*J11</f>
        <v>3600</v>
      </c>
      <c r="L11" s="61">
        <v>0</v>
      </c>
      <c r="M11" s="61">
        <v>0</v>
      </c>
      <c r="N11" s="61">
        <f t="shared" si="2"/>
        <v>0</v>
      </c>
      <c r="O11" s="61">
        <v>0</v>
      </c>
      <c r="P11" s="61">
        <v>0</v>
      </c>
      <c r="Q11" s="61">
        <f t="shared" si="3"/>
        <v>0</v>
      </c>
      <c r="R11" s="61">
        <f t="shared" si="4"/>
        <v>3600</v>
      </c>
    </row>
    <row r="12" spans="1:18" x14ac:dyDescent="0.3">
      <c r="A12" s="69">
        <v>4</v>
      </c>
      <c r="B12" s="135">
        <v>45319</v>
      </c>
      <c r="C12" s="69" t="str">
        <f t="shared" si="0"/>
        <v>January</v>
      </c>
      <c r="D12" s="62" t="s">
        <v>161</v>
      </c>
      <c r="E12" s="62" t="s">
        <v>207</v>
      </c>
      <c r="F12" s="62" t="str">
        <f>VLOOKUP(E12,'Dropdown_data (1)'!$G$5:$H$49,2,FALSE)</f>
        <v>Buy organic fertilizers</v>
      </c>
      <c r="G12" s="62" t="s">
        <v>268</v>
      </c>
      <c r="H12" s="69">
        <f t="shared" si="1"/>
        <v>1</v>
      </c>
      <c r="I12" s="61">
        <v>120</v>
      </c>
      <c r="J12" s="61">
        <f>VLOOKUP(E12,'Categories for Project_budget'!$E$9:$F$56,2,FALSE)</f>
        <v>20</v>
      </c>
      <c r="K12" s="61">
        <f>I12*J12</f>
        <v>2400</v>
      </c>
      <c r="L12" s="61">
        <v>0</v>
      </c>
      <c r="M12" s="61">
        <v>0</v>
      </c>
      <c r="N12" s="61">
        <f t="shared" si="2"/>
        <v>0</v>
      </c>
      <c r="O12" s="61">
        <v>0</v>
      </c>
      <c r="P12" s="61">
        <v>0</v>
      </c>
      <c r="Q12" s="61">
        <f t="shared" si="3"/>
        <v>0</v>
      </c>
      <c r="R12" s="61">
        <f t="shared" si="4"/>
        <v>2400</v>
      </c>
    </row>
    <row r="13" spans="1:18" x14ac:dyDescent="0.3">
      <c r="A13" s="69">
        <v>5</v>
      </c>
      <c r="B13" s="135">
        <v>45320</v>
      </c>
      <c r="C13" s="69" t="str">
        <f t="shared" si="0"/>
        <v>January</v>
      </c>
      <c r="D13" s="62" t="s">
        <v>160</v>
      </c>
      <c r="E13" s="62" t="s">
        <v>170</v>
      </c>
      <c r="F13" s="62" t="str">
        <f>VLOOKUP(E13,'Dropdown_data (1)'!$G$5:$H$49,2,FALSE)</f>
        <v>Purchase essential gardening tools</v>
      </c>
      <c r="G13" s="62" t="s">
        <v>268</v>
      </c>
      <c r="H13" s="69">
        <f t="shared" si="1"/>
        <v>1</v>
      </c>
      <c r="I13" s="61">
        <v>2</v>
      </c>
      <c r="J13" s="61">
        <f>VLOOKUP(E13,'Categories for Project_budget'!$E$9:$F$56,2,FALSE)</f>
        <v>75</v>
      </c>
      <c r="K13" s="61">
        <f>I13*J13</f>
        <v>150</v>
      </c>
      <c r="L13" s="61">
        <v>0</v>
      </c>
      <c r="M13" s="61">
        <v>0</v>
      </c>
      <c r="N13" s="61">
        <f t="shared" si="2"/>
        <v>0</v>
      </c>
      <c r="O13" s="61">
        <v>0</v>
      </c>
      <c r="P13" s="61">
        <v>0</v>
      </c>
      <c r="Q13" s="61">
        <f t="shared" si="3"/>
        <v>0</v>
      </c>
      <c r="R13" s="61">
        <f t="shared" si="4"/>
        <v>150</v>
      </c>
    </row>
    <row r="14" spans="1:18" x14ac:dyDescent="0.3">
      <c r="A14" s="69">
        <v>6</v>
      </c>
      <c r="B14" s="135">
        <v>45321</v>
      </c>
      <c r="C14" s="69" t="str">
        <f t="shared" si="0"/>
        <v>January</v>
      </c>
      <c r="D14" s="62" t="s">
        <v>161</v>
      </c>
      <c r="E14" s="62" t="s">
        <v>209</v>
      </c>
      <c r="F14" s="62" t="str">
        <f>VLOOKUP(E14,'Dropdown_data (1)'!$G$5:$H$49,2,FALSE)</f>
        <v>Buy mulch for soil health</v>
      </c>
      <c r="G14" s="62" t="s">
        <v>268</v>
      </c>
      <c r="H14" s="69">
        <f t="shared" si="1"/>
        <v>1</v>
      </c>
      <c r="I14" s="61">
        <v>5</v>
      </c>
      <c r="J14" s="61">
        <f>VLOOKUP(E14,'Categories for Project_budget'!$E$9:$F$56,2,FALSE)</f>
        <v>25</v>
      </c>
      <c r="K14" s="61">
        <f>I14*J14</f>
        <v>125</v>
      </c>
      <c r="L14" s="61">
        <v>0</v>
      </c>
      <c r="M14" s="61">
        <v>0</v>
      </c>
      <c r="N14" s="61">
        <f t="shared" si="2"/>
        <v>0</v>
      </c>
      <c r="O14" s="61">
        <v>0</v>
      </c>
      <c r="P14" s="61">
        <v>0</v>
      </c>
      <c r="Q14" s="61">
        <f t="shared" si="3"/>
        <v>0</v>
      </c>
      <c r="R14" s="61">
        <f t="shared" si="4"/>
        <v>125</v>
      </c>
    </row>
    <row r="15" spans="1:18" x14ac:dyDescent="0.3">
      <c r="A15" s="69">
        <v>7</v>
      </c>
      <c r="B15" s="135">
        <v>45322</v>
      </c>
      <c r="C15" s="69" t="str">
        <f t="shared" si="0"/>
        <v>January</v>
      </c>
      <c r="D15" s="62" t="s">
        <v>160</v>
      </c>
      <c r="E15" s="62" t="s">
        <v>172</v>
      </c>
      <c r="F15" s="62" t="str">
        <f>VLOOKUP(E15,'Dropdown_data (1)'!$G$5:$H$49,2,FALSE)</f>
        <v>Install a drip irrigation system</v>
      </c>
      <c r="G15" s="62" t="s">
        <v>268</v>
      </c>
      <c r="H15" s="69">
        <f t="shared" si="1"/>
        <v>1</v>
      </c>
      <c r="I15" s="61">
        <v>1</v>
      </c>
      <c r="J15" s="61">
        <f>VLOOKUP(E15,'Categories for Project_budget'!$E$9:$F$56,2,FALSE)</f>
        <v>200</v>
      </c>
      <c r="K15" s="61">
        <f>I15*J15</f>
        <v>200</v>
      </c>
      <c r="L15" s="61">
        <v>0</v>
      </c>
      <c r="M15" s="61">
        <v>0</v>
      </c>
      <c r="N15" s="61">
        <f t="shared" si="2"/>
        <v>0</v>
      </c>
      <c r="O15" s="61">
        <v>20</v>
      </c>
      <c r="P15" s="61">
        <v>2</v>
      </c>
      <c r="Q15" s="61">
        <f t="shared" si="3"/>
        <v>40</v>
      </c>
      <c r="R15" s="61">
        <f t="shared" si="4"/>
        <v>240</v>
      </c>
    </row>
    <row r="16" spans="1:18" x14ac:dyDescent="0.3">
      <c r="A16" s="69">
        <v>8</v>
      </c>
      <c r="B16" s="135">
        <v>45323</v>
      </c>
      <c r="C16" s="69" t="str">
        <f t="shared" si="0"/>
        <v>February</v>
      </c>
      <c r="D16" s="62" t="s">
        <v>160</v>
      </c>
      <c r="E16" s="62" t="s">
        <v>174</v>
      </c>
      <c r="F16" s="62" t="str">
        <f>VLOOKUP(E16,'Dropdown_data (1)'!$G$5:$H$49,2,FALSE)</f>
        <v>Buy decorative items for the garden</v>
      </c>
      <c r="G16" s="62" t="s">
        <v>268</v>
      </c>
      <c r="H16" s="69">
        <f t="shared" si="1"/>
        <v>1</v>
      </c>
      <c r="I16" s="61">
        <v>10</v>
      </c>
      <c r="J16" s="61">
        <f>VLOOKUP(E16,'Categories for Project_budget'!$E$9:$F$56,2,FALSE)</f>
        <v>50</v>
      </c>
      <c r="K16" s="61">
        <f>I16*J16</f>
        <v>500</v>
      </c>
      <c r="L16" s="61">
        <v>10</v>
      </c>
      <c r="M16" s="61">
        <v>1</v>
      </c>
      <c r="N16" s="61">
        <f t="shared" si="2"/>
        <v>10</v>
      </c>
      <c r="O16" s="61">
        <v>0</v>
      </c>
      <c r="P16" s="61">
        <v>0</v>
      </c>
      <c r="Q16" s="61">
        <f t="shared" si="3"/>
        <v>0</v>
      </c>
      <c r="R16" s="61">
        <f t="shared" si="4"/>
        <v>510</v>
      </c>
    </row>
    <row r="17" spans="1:18" x14ac:dyDescent="0.3">
      <c r="A17" s="69">
        <v>9</v>
      </c>
      <c r="B17" s="135">
        <v>45324</v>
      </c>
      <c r="C17" s="69" t="str">
        <f t="shared" si="0"/>
        <v>February</v>
      </c>
      <c r="D17" s="62" t="s">
        <v>162</v>
      </c>
      <c r="E17" s="62" t="s">
        <v>235</v>
      </c>
      <c r="F17" s="62" t="str">
        <f>VLOOKUP(E17,'Dropdown_data (1)'!$G$5:$H$49,2,FALSE)</f>
        <v>Transport soil to the house</v>
      </c>
      <c r="G17" s="62" t="s">
        <v>268</v>
      </c>
      <c r="H17" s="69">
        <f t="shared" si="1"/>
        <v>1</v>
      </c>
      <c r="I17" s="61">
        <v>0</v>
      </c>
      <c r="J17" s="61">
        <v>0</v>
      </c>
      <c r="K17" s="61">
        <f>I17*J17</f>
        <v>0</v>
      </c>
      <c r="L17" s="61">
        <v>10</v>
      </c>
      <c r="M17" s="61">
        <v>15</v>
      </c>
      <c r="N17" s="61">
        <f t="shared" si="2"/>
        <v>150</v>
      </c>
      <c r="O17" s="61">
        <v>0</v>
      </c>
      <c r="P17" s="61">
        <v>0</v>
      </c>
      <c r="Q17" s="61">
        <f t="shared" si="3"/>
        <v>0</v>
      </c>
      <c r="R17" s="61">
        <f t="shared" si="4"/>
        <v>150</v>
      </c>
    </row>
    <row r="18" spans="1:18" x14ac:dyDescent="0.3">
      <c r="A18" s="69">
        <v>10</v>
      </c>
      <c r="B18" s="135">
        <v>45325</v>
      </c>
      <c r="C18" s="69" t="str">
        <f t="shared" si="0"/>
        <v>February</v>
      </c>
      <c r="D18" s="62" t="s">
        <v>162</v>
      </c>
      <c r="E18" s="62" t="s">
        <v>237</v>
      </c>
      <c r="F18" s="62" t="str">
        <f>VLOOKUP(E18,'Dropdown_data (1)'!$G$5:$H$49,2,FALSE)</f>
        <v>Transport plants to the house</v>
      </c>
      <c r="G18" s="62" t="s">
        <v>268</v>
      </c>
      <c r="H18" s="69">
        <f t="shared" si="1"/>
        <v>1</v>
      </c>
      <c r="I18" s="61">
        <v>4</v>
      </c>
      <c r="J18" s="61">
        <f>VLOOKUP(E18,'Categories for Project_budget'!$E$9:$F$56,2,FALSE)</f>
        <v>10</v>
      </c>
      <c r="K18" s="61">
        <f>I18*J18</f>
        <v>40</v>
      </c>
      <c r="L18" s="61">
        <v>10</v>
      </c>
      <c r="M18" s="61">
        <v>2</v>
      </c>
      <c r="N18" s="61">
        <f t="shared" si="2"/>
        <v>20</v>
      </c>
      <c r="O18" s="61">
        <v>0</v>
      </c>
      <c r="P18" s="61">
        <v>0</v>
      </c>
      <c r="Q18" s="61">
        <f t="shared" si="3"/>
        <v>0</v>
      </c>
      <c r="R18" s="61">
        <f t="shared" si="4"/>
        <v>60</v>
      </c>
    </row>
    <row r="19" spans="1:18" x14ac:dyDescent="0.3">
      <c r="A19" s="69">
        <v>11</v>
      </c>
      <c r="B19" s="135">
        <v>45326</v>
      </c>
      <c r="C19" s="69" t="str">
        <f t="shared" si="0"/>
        <v>February</v>
      </c>
      <c r="D19" s="62" t="s">
        <v>161</v>
      </c>
      <c r="E19" s="62" t="s">
        <v>211</v>
      </c>
      <c r="F19" s="62" t="str">
        <f>VLOOKUP(E19,'Dropdown_data (1)'!$G$5:$H$49,2,FALSE)</f>
        <v>Buy natural pest control solutions</v>
      </c>
      <c r="G19" s="62" t="s">
        <v>269</v>
      </c>
      <c r="H19" s="69">
        <f t="shared" si="1"/>
        <v>2</v>
      </c>
      <c r="I19" s="61">
        <v>4</v>
      </c>
      <c r="J19" s="61">
        <f>VLOOKUP(E19,'Categories for Project_budget'!$E$9:$F$56,2,FALSE)</f>
        <v>20</v>
      </c>
      <c r="K19" s="61">
        <f>I19*J19</f>
        <v>80</v>
      </c>
      <c r="L19" s="61">
        <v>0</v>
      </c>
      <c r="M19" s="61">
        <v>0</v>
      </c>
      <c r="N19" s="61">
        <f t="shared" si="2"/>
        <v>0</v>
      </c>
      <c r="O19" s="61">
        <v>0</v>
      </c>
      <c r="P19" s="61">
        <v>0</v>
      </c>
      <c r="Q19" s="61">
        <f t="shared" si="3"/>
        <v>0</v>
      </c>
      <c r="R19" s="61">
        <f t="shared" si="4"/>
        <v>80</v>
      </c>
    </row>
    <row r="20" spans="1:18" x14ac:dyDescent="0.3">
      <c r="A20" s="69">
        <v>12</v>
      </c>
      <c r="B20" s="135">
        <v>45327</v>
      </c>
      <c r="C20" s="69" t="str">
        <f t="shared" si="0"/>
        <v>February</v>
      </c>
      <c r="D20" s="62" t="s">
        <v>160</v>
      </c>
      <c r="E20" s="62" t="s">
        <v>176</v>
      </c>
      <c r="F20" s="62" t="str">
        <f>VLOOKUP(E20,'Dropdown_data (1)'!$G$5:$H$49,2,FALSE)</f>
        <v>Buy a small bench or chairs</v>
      </c>
      <c r="G20" s="62" t="s">
        <v>268</v>
      </c>
      <c r="H20" s="69">
        <f t="shared" si="1"/>
        <v>1</v>
      </c>
      <c r="I20" s="61">
        <v>1</v>
      </c>
      <c r="J20" s="61">
        <f>VLOOKUP(E20,'Categories for Project_budget'!$E$9:$F$56,2,FALSE)</f>
        <v>150</v>
      </c>
      <c r="K20" s="61">
        <f>I20*J20</f>
        <v>150</v>
      </c>
      <c r="L20" s="61">
        <v>1</v>
      </c>
      <c r="M20" s="61">
        <v>20</v>
      </c>
      <c r="N20" s="61">
        <f t="shared" si="2"/>
        <v>20</v>
      </c>
      <c r="O20" s="61">
        <v>0</v>
      </c>
      <c r="P20" s="61">
        <v>0</v>
      </c>
      <c r="Q20" s="61">
        <f t="shared" si="3"/>
        <v>0</v>
      </c>
      <c r="R20" s="61">
        <f t="shared" si="4"/>
        <v>170</v>
      </c>
    </row>
    <row r="21" spans="1:18" x14ac:dyDescent="0.3">
      <c r="A21" s="69">
        <v>13</v>
      </c>
      <c r="B21" s="135">
        <v>45328</v>
      </c>
      <c r="C21" s="69" t="str">
        <f t="shared" si="0"/>
        <v>February</v>
      </c>
      <c r="D21" s="62" t="s">
        <v>160</v>
      </c>
      <c r="E21" s="62" t="s">
        <v>178</v>
      </c>
      <c r="F21" s="62" t="str">
        <f>VLOOKUP(E21,'Dropdown_data (1)'!$G$5:$H$49,2,FALSE)</f>
        <v>Purchase stones for garden pathways</v>
      </c>
      <c r="G21" s="62" t="s">
        <v>268</v>
      </c>
      <c r="H21" s="69">
        <f t="shared" si="1"/>
        <v>1</v>
      </c>
      <c r="I21" s="61">
        <v>10</v>
      </c>
      <c r="J21" s="61">
        <f>VLOOKUP(E21,'Categories for Project_budget'!$E$9:$F$56,2,FALSE)</f>
        <v>40</v>
      </c>
      <c r="K21" s="61">
        <f>I21*J21</f>
        <v>400</v>
      </c>
      <c r="L21" s="61">
        <v>0</v>
      </c>
      <c r="M21" s="61">
        <v>0</v>
      </c>
      <c r="N21" s="61">
        <f t="shared" si="2"/>
        <v>0</v>
      </c>
      <c r="O21" s="61">
        <v>0</v>
      </c>
      <c r="P21" s="61">
        <v>0</v>
      </c>
      <c r="Q21" s="61">
        <f t="shared" si="3"/>
        <v>0</v>
      </c>
      <c r="R21" s="61">
        <f t="shared" si="4"/>
        <v>400</v>
      </c>
    </row>
    <row r="22" spans="1:18" x14ac:dyDescent="0.3">
      <c r="A22" s="69">
        <v>14</v>
      </c>
      <c r="B22" s="135">
        <v>45329</v>
      </c>
      <c r="C22" s="69" t="str">
        <f t="shared" si="0"/>
        <v>February</v>
      </c>
      <c r="D22" s="62" t="s">
        <v>160</v>
      </c>
      <c r="E22" s="62" t="s">
        <v>180</v>
      </c>
      <c r="F22" s="62" t="str">
        <f>VLOOKUP(E22,'Dropdown_data (1)'!$G$5:$H$49,2,FALSE)</f>
        <v>Buy a compost bin for organic waste</v>
      </c>
      <c r="G22" s="62" t="s">
        <v>268</v>
      </c>
      <c r="H22" s="69">
        <f t="shared" si="1"/>
        <v>1</v>
      </c>
      <c r="I22" s="61">
        <v>1</v>
      </c>
      <c r="J22" s="61">
        <f>VLOOKUP(E22,'Categories for Project_budget'!$E$9:$F$56,2,FALSE)</f>
        <v>80</v>
      </c>
      <c r="K22" s="61">
        <f>I22*J22</f>
        <v>80</v>
      </c>
      <c r="L22" s="61">
        <v>0</v>
      </c>
      <c r="M22" s="61">
        <v>0</v>
      </c>
      <c r="N22" s="61">
        <f t="shared" si="2"/>
        <v>0</v>
      </c>
      <c r="O22" s="61">
        <v>0</v>
      </c>
      <c r="P22" s="61">
        <v>0</v>
      </c>
      <c r="Q22" s="61">
        <f t="shared" si="3"/>
        <v>0</v>
      </c>
      <c r="R22" s="61">
        <f t="shared" si="4"/>
        <v>80</v>
      </c>
    </row>
    <row r="23" spans="1:18" x14ac:dyDescent="0.3">
      <c r="A23" s="69">
        <v>15</v>
      </c>
      <c r="B23" s="135">
        <v>45330</v>
      </c>
      <c r="C23" s="69" t="str">
        <f t="shared" si="0"/>
        <v>February</v>
      </c>
      <c r="D23" s="62" t="s">
        <v>160</v>
      </c>
      <c r="E23" s="62" t="s">
        <v>182</v>
      </c>
      <c r="F23" s="62" t="str">
        <f>VLOOKUP(E23,'Dropdown_data (1)'!$G$5:$H$49,2,FALSE)</f>
        <v>Install solar garden lights</v>
      </c>
      <c r="G23" s="62" t="s">
        <v>268</v>
      </c>
      <c r="H23" s="69">
        <f t="shared" si="1"/>
        <v>1</v>
      </c>
      <c r="I23" s="61">
        <v>1</v>
      </c>
      <c r="J23" s="61">
        <f>VLOOKUP(E23,'Categories for Project_budget'!$E$9:$F$56,2,FALSE)</f>
        <v>120</v>
      </c>
      <c r="K23" s="61">
        <f>I23*J23</f>
        <v>120</v>
      </c>
      <c r="L23" s="61">
        <v>0</v>
      </c>
      <c r="M23" s="61">
        <v>0</v>
      </c>
      <c r="N23" s="61">
        <f t="shared" si="2"/>
        <v>0</v>
      </c>
      <c r="O23" s="61">
        <v>2</v>
      </c>
      <c r="P23" s="61">
        <v>18</v>
      </c>
      <c r="Q23" s="61">
        <f t="shared" si="3"/>
        <v>36</v>
      </c>
      <c r="R23" s="61">
        <f t="shared" si="4"/>
        <v>156</v>
      </c>
    </row>
    <row r="24" spans="1:18" x14ac:dyDescent="0.3">
      <c r="A24" s="69">
        <v>16</v>
      </c>
      <c r="B24" s="135">
        <v>45331</v>
      </c>
      <c r="C24" s="69" t="str">
        <f t="shared" si="0"/>
        <v>February</v>
      </c>
      <c r="D24" s="62" t="s">
        <v>160</v>
      </c>
      <c r="E24" s="62" t="s">
        <v>151</v>
      </c>
      <c r="F24" s="62" t="str">
        <f>VLOOKUP(E24,'Dropdown_data (1)'!$G$5:$H$49,2,FALSE)</f>
        <v>Purchase a soil testing kit</v>
      </c>
      <c r="G24" s="62" t="s">
        <v>268</v>
      </c>
      <c r="H24" s="69">
        <f t="shared" si="1"/>
        <v>1</v>
      </c>
      <c r="I24" s="61">
        <v>1</v>
      </c>
      <c r="J24" s="61">
        <f>VLOOKUP(E24,'Categories for Project_budget'!$E$9:$F$56,2,FALSE)</f>
        <v>20</v>
      </c>
      <c r="K24" s="61">
        <f>I24*J24</f>
        <v>20</v>
      </c>
      <c r="L24" s="61">
        <v>0</v>
      </c>
      <c r="M24" s="61">
        <v>0</v>
      </c>
      <c r="N24" s="61">
        <f>L24*M24</f>
        <v>0</v>
      </c>
      <c r="O24" s="61">
        <v>0</v>
      </c>
      <c r="P24" s="61">
        <v>0</v>
      </c>
      <c r="Q24" s="61">
        <f t="shared" si="3"/>
        <v>0</v>
      </c>
      <c r="R24" s="61">
        <f t="shared" si="4"/>
        <v>20</v>
      </c>
    </row>
    <row r="25" spans="1:18" x14ac:dyDescent="0.3">
      <c r="A25" s="69">
        <v>17</v>
      </c>
      <c r="B25" s="135">
        <v>45332</v>
      </c>
      <c r="C25" s="69" t="str">
        <f t="shared" si="0"/>
        <v>February</v>
      </c>
      <c r="D25" s="62" t="s">
        <v>160</v>
      </c>
      <c r="E25" s="62" t="s">
        <v>185</v>
      </c>
      <c r="F25" s="62" t="str">
        <f>VLOOKUP(E25,'Dropdown_data (1)'!$G$5:$H$49,2,FALSE)</f>
        <v>Buy labels to identify plants</v>
      </c>
      <c r="G25" s="62" t="s">
        <v>268</v>
      </c>
      <c r="H25" s="69">
        <f t="shared" si="1"/>
        <v>1</v>
      </c>
      <c r="I25" s="61">
        <v>10</v>
      </c>
      <c r="J25" s="61">
        <f>VLOOKUP(E25,'Categories for Project_budget'!$E$9:$F$56,2,FALSE)</f>
        <v>10</v>
      </c>
      <c r="K25" s="61">
        <f>I25*J25</f>
        <v>100</v>
      </c>
      <c r="L25" s="61">
        <v>0</v>
      </c>
      <c r="M25" s="61">
        <v>0</v>
      </c>
      <c r="N25" s="61">
        <f t="shared" si="2"/>
        <v>0</v>
      </c>
      <c r="O25" s="61">
        <v>0</v>
      </c>
      <c r="P25" s="61">
        <v>0</v>
      </c>
      <c r="Q25" s="61">
        <f t="shared" si="3"/>
        <v>0</v>
      </c>
      <c r="R25" s="61">
        <f t="shared" si="4"/>
        <v>100</v>
      </c>
    </row>
    <row r="26" spans="1:18" x14ac:dyDescent="0.3">
      <c r="A26" s="69">
        <v>18</v>
      </c>
      <c r="B26" s="135">
        <v>45333</v>
      </c>
      <c r="C26" s="69" t="str">
        <f t="shared" si="0"/>
        <v>February</v>
      </c>
      <c r="D26" s="62" t="s">
        <v>160</v>
      </c>
      <c r="E26" s="62" t="s">
        <v>187</v>
      </c>
      <c r="F26" s="62" t="str">
        <f>VLOOKUP(E26,'Dropdown_data (1)'!$G$5:$H$49,2,FALSE)</f>
        <v>Buy a small shed for tool storage</v>
      </c>
      <c r="G26" s="62" t="s">
        <v>268</v>
      </c>
      <c r="H26" s="69">
        <f t="shared" si="1"/>
        <v>1</v>
      </c>
      <c r="I26" s="61">
        <v>1</v>
      </c>
      <c r="J26" s="61">
        <f>VLOOKUP(E26,'Categories for Project_budget'!$E$9:$F$56,2,FALSE)</f>
        <v>250</v>
      </c>
      <c r="K26" s="61">
        <f>I26*J26</f>
        <v>250</v>
      </c>
      <c r="L26" s="61">
        <v>1</v>
      </c>
      <c r="M26" s="61">
        <v>20</v>
      </c>
      <c r="N26" s="61">
        <f t="shared" si="2"/>
        <v>20</v>
      </c>
      <c r="O26" s="61">
        <v>0</v>
      </c>
      <c r="P26" s="61">
        <v>0</v>
      </c>
      <c r="Q26" s="61">
        <f t="shared" si="3"/>
        <v>0</v>
      </c>
      <c r="R26" s="61">
        <f t="shared" si="4"/>
        <v>270</v>
      </c>
    </row>
    <row r="27" spans="1:18" x14ac:dyDescent="0.3">
      <c r="A27" s="69">
        <v>19</v>
      </c>
      <c r="B27" s="135">
        <v>45334</v>
      </c>
      <c r="C27" s="69" t="str">
        <f t="shared" si="0"/>
        <v>February</v>
      </c>
      <c r="D27" s="62" t="s">
        <v>161</v>
      </c>
      <c r="E27" s="62" t="s">
        <v>213</v>
      </c>
      <c r="F27" s="62" t="str">
        <f>VLOOKUP(E27,'Dropdown_data (1)'!$G$5:$H$49,2,FALSE)</f>
        <v>Purchase plant food</v>
      </c>
      <c r="G27" s="62" t="s">
        <v>270</v>
      </c>
      <c r="H27" s="69">
        <f t="shared" si="1"/>
        <v>3</v>
      </c>
      <c r="I27" s="61">
        <v>100</v>
      </c>
      <c r="J27" s="61">
        <f>VLOOKUP(E27,'Categories for Project_budget'!$E$9:$F$56,2,FALSE)</f>
        <v>30</v>
      </c>
      <c r="K27" s="61">
        <f>I27*J27</f>
        <v>3000</v>
      </c>
      <c r="L27" s="61">
        <v>100</v>
      </c>
      <c r="M27" s="61">
        <v>2</v>
      </c>
      <c r="N27" s="61">
        <f t="shared" si="2"/>
        <v>200</v>
      </c>
      <c r="O27" s="61">
        <v>0</v>
      </c>
      <c r="P27" s="61">
        <v>0</v>
      </c>
      <c r="Q27" s="61">
        <f t="shared" si="3"/>
        <v>0</v>
      </c>
      <c r="R27" s="61">
        <f t="shared" si="4"/>
        <v>3200</v>
      </c>
    </row>
    <row r="28" spans="1:18" x14ac:dyDescent="0.3">
      <c r="A28" s="69">
        <v>20</v>
      </c>
      <c r="B28" s="135">
        <v>45335</v>
      </c>
      <c r="C28" s="69" t="str">
        <f t="shared" si="0"/>
        <v>February</v>
      </c>
      <c r="D28" s="62" t="s">
        <v>160</v>
      </c>
      <c r="E28" s="62" t="s">
        <v>189</v>
      </c>
      <c r="F28" s="62" t="str">
        <f>VLOOKUP(E28,'Dropdown_data (1)'!$G$5:$H$49,2,FALSE)</f>
        <v>Install rainwater collection system</v>
      </c>
      <c r="G28" s="62" t="s">
        <v>268</v>
      </c>
      <c r="H28" s="69">
        <f t="shared" si="1"/>
        <v>1</v>
      </c>
      <c r="I28" s="61">
        <v>1</v>
      </c>
      <c r="J28" s="61">
        <f>VLOOKUP(E28,'Categories for Project_budget'!$E$9:$F$56,2,FALSE)</f>
        <v>100</v>
      </c>
      <c r="K28" s="61">
        <f>I28*J28</f>
        <v>100</v>
      </c>
      <c r="L28" s="61">
        <v>0</v>
      </c>
      <c r="M28" s="61">
        <v>0</v>
      </c>
      <c r="N28" s="61">
        <f t="shared" si="2"/>
        <v>0</v>
      </c>
      <c r="O28" s="61">
        <v>4</v>
      </c>
      <c r="P28" s="61">
        <v>22</v>
      </c>
      <c r="Q28" s="61">
        <f t="shared" si="3"/>
        <v>88</v>
      </c>
      <c r="R28" s="61">
        <f t="shared" si="4"/>
        <v>188</v>
      </c>
    </row>
    <row r="29" spans="1:18" x14ac:dyDescent="0.3">
      <c r="A29" s="69">
        <v>21</v>
      </c>
      <c r="B29" s="135">
        <v>45336</v>
      </c>
      <c r="C29" s="69" t="str">
        <f t="shared" si="0"/>
        <v>February</v>
      </c>
      <c r="D29" s="62" t="s">
        <v>160</v>
      </c>
      <c r="E29" s="62" t="s">
        <v>191</v>
      </c>
      <c r="F29" s="62" t="str">
        <f>VLOOKUP(E29,'Dropdown_data (1)'!$G$5:$H$49,2,FALSE)</f>
        <v>Buy supports for climbing plants</v>
      </c>
      <c r="G29" s="62" t="s">
        <v>268</v>
      </c>
      <c r="H29" s="69">
        <f t="shared" si="1"/>
        <v>1</v>
      </c>
      <c r="I29" s="61">
        <v>25</v>
      </c>
      <c r="J29" s="61">
        <f>VLOOKUP(E29,'Categories for Project_budget'!$E$9:$F$56,2,FALSE)</f>
        <v>25</v>
      </c>
      <c r="K29" s="61">
        <f>I29*J29</f>
        <v>625</v>
      </c>
      <c r="L29" s="61">
        <v>25</v>
      </c>
      <c r="M29" s="61">
        <v>1</v>
      </c>
      <c r="N29" s="61">
        <f t="shared" si="2"/>
        <v>25</v>
      </c>
      <c r="O29" s="61">
        <v>0</v>
      </c>
      <c r="P29" s="61">
        <v>0</v>
      </c>
      <c r="Q29" s="61">
        <f t="shared" si="3"/>
        <v>0</v>
      </c>
      <c r="R29" s="61">
        <f t="shared" si="4"/>
        <v>650</v>
      </c>
    </row>
    <row r="30" spans="1:18" x14ac:dyDescent="0.3">
      <c r="A30" s="69">
        <v>22</v>
      </c>
      <c r="B30" s="135">
        <v>45337</v>
      </c>
      <c r="C30" s="69" t="str">
        <f t="shared" si="0"/>
        <v>February</v>
      </c>
      <c r="D30" s="62" t="s">
        <v>160</v>
      </c>
      <c r="E30" s="62" t="s">
        <v>193</v>
      </c>
      <c r="F30" s="62" t="str">
        <f>VLOOKUP(E30,'Dropdown_data (1)'!$G$5:$H$49,2,FALSE)</f>
        <v>Purchase tools for pruning</v>
      </c>
      <c r="G30" s="62" t="s">
        <v>268</v>
      </c>
      <c r="H30" s="69">
        <f t="shared" si="1"/>
        <v>1</v>
      </c>
      <c r="I30" s="61">
        <v>1</v>
      </c>
      <c r="J30" s="61">
        <f>VLOOKUP(E30,'Categories for Project_budget'!$E$9:$F$56,2,FALSE)</f>
        <v>30</v>
      </c>
      <c r="K30" s="61">
        <f>I30*J30</f>
        <v>30</v>
      </c>
      <c r="L30" s="61">
        <v>0</v>
      </c>
      <c r="M30" s="61">
        <v>0</v>
      </c>
      <c r="N30" s="61">
        <f t="shared" si="2"/>
        <v>0</v>
      </c>
      <c r="O30" s="61">
        <v>0</v>
      </c>
      <c r="P30" s="61">
        <v>0</v>
      </c>
      <c r="Q30" s="61">
        <f t="shared" si="3"/>
        <v>0</v>
      </c>
      <c r="R30" s="61">
        <f t="shared" si="4"/>
        <v>30</v>
      </c>
    </row>
    <row r="31" spans="1:18" x14ac:dyDescent="0.3">
      <c r="A31" s="69">
        <v>23</v>
      </c>
      <c r="B31" s="135">
        <v>45338</v>
      </c>
      <c r="C31" s="69" t="str">
        <f t="shared" si="0"/>
        <v>February</v>
      </c>
      <c r="D31" s="62" t="s">
        <v>161</v>
      </c>
      <c r="E31" s="62" t="s">
        <v>215</v>
      </c>
      <c r="F31" s="62" t="str">
        <f>VLOOKUP(E31,'Dropdown_data (1)'!$G$5:$H$49,2,FALSE)</f>
        <v>Buy seasonal plants</v>
      </c>
      <c r="G31" s="62" t="s">
        <v>268</v>
      </c>
      <c r="H31" s="69">
        <f t="shared" si="1"/>
        <v>1</v>
      </c>
      <c r="I31" s="61">
        <v>2</v>
      </c>
      <c r="J31" s="61">
        <f>VLOOKUP(E31,'Categories for Project_budget'!$E$9:$F$56,2,FALSE)</f>
        <v>40</v>
      </c>
      <c r="K31" s="61">
        <f>I31*J31</f>
        <v>80</v>
      </c>
      <c r="L31" s="61">
        <v>2</v>
      </c>
      <c r="M31" s="61">
        <v>5</v>
      </c>
      <c r="N31" s="61">
        <f t="shared" si="2"/>
        <v>10</v>
      </c>
      <c r="O31" s="61">
        <v>0</v>
      </c>
      <c r="P31" s="61">
        <v>0</v>
      </c>
      <c r="Q31" s="61">
        <f t="shared" si="3"/>
        <v>0</v>
      </c>
      <c r="R31" s="61">
        <f t="shared" si="4"/>
        <v>90</v>
      </c>
    </row>
    <row r="32" spans="1:18" x14ac:dyDescent="0.3">
      <c r="A32" s="69">
        <v>24</v>
      </c>
      <c r="B32" s="135">
        <v>45339</v>
      </c>
      <c r="C32" s="69" t="str">
        <f t="shared" si="0"/>
        <v>February</v>
      </c>
      <c r="D32" s="62" t="s">
        <v>161</v>
      </c>
      <c r="E32" s="62" t="s">
        <v>217</v>
      </c>
      <c r="F32" s="62" t="str">
        <f>VLOOKUP(E32,'Dropdown_data (1)'!$G$5:$H$49,2,FALSE)</f>
        <v>Purchase soil amendments</v>
      </c>
      <c r="G32" s="62" t="s">
        <v>268</v>
      </c>
      <c r="H32" s="69">
        <f t="shared" si="1"/>
        <v>1</v>
      </c>
      <c r="I32" s="61">
        <v>2</v>
      </c>
      <c r="J32" s="61">
        <f>VLOOKUP(E32,'Categories for Project_budget'!$E$9:$F$56,2,FALSE)</f>
        <v>25</v>
      </c>
      <c r="K32" s="61">
        <f>I32*J32</f>
        <v>50</v>
      </c>
      <c r="L32" s="61">
        <v>2</v>
      </c>
      <c r="M32" s="61">
        <v>2</v>
      </c>
      <c r="N32" s="61">
        <f t="shared" si="2"/>
        <v>4</v>
      </c>
      <c r="O32" s="61">
        <v>0</v>
      </c>
      <c r="P32" s="61">
        <v>0</v>
      </c>
      <c r="Q32" s="61">
        <f t="shared" si="3"/>
        <v>0</v>
      </c>
      <c r="R32" s="61">
        <f t="shared" si="4"/>
        <v>54</v>
      </c>
    </row>
    <row r="33" spans="1:18" x14ac:dyDescent="0.3">
      <c r="A33" s="69">
        <v>25</v>
      </c>
      <c r="B33" s="135">
        <v>45340</v>
      </c>
      <c r="C33" s="69" t="str">
        <f t="shared" si="0"/>
        <v>February</v>
      </c>
      <c r="D33" s="62" t="s">
        <v>163</v>
      </c>
      <c r="E33" s="62" t="s">
        <v>243</v>
      </c>
      <c r="F33" s="62" t="str">
        <f>VLOOKUP(E33,'Dropdown_data (1)'!$G$5:$H$49,2,FALSE)</f>
        <v>Purchase books on gardening techniques</v>
      </c>
      <c r="G33" s="62" t="s">
        <v>268</v>
      </c>
      <c r="H33" s="69">
        <f t="shared" si="1"/>
        <v>1</v>
      </c>
      <c r="I33" s="61">
        <v>2</v>
      </c>
      <c r="J33" s="61">
        <f>VLOOKUP(E33,'Categories for Project_budget'!$E$9:$F$56,2,FALSE)</f>
        <v>20</v>
      </c>
      <c r="K33" s="61">
        <f>I33*J33</f>
        <v>40</v>
      </c>
      <c r="L33" s="61">
        <v>0</v>
      </c>
      <c r="M33" s="61">
        <v>0</v>
      </c>
      <c r="N33" s="61">
        <f t="shared" si="2"/>
        <v>0</v>
      </c>
      <c r="O33" s="61">
        <v>0</v>
      </c>
      <c r="P33" s="61">
        <v>0</v>
      </c>
      <c r="Q33" s="61">
        <f t="shared" si="3"/>
        <v>0</v>
      </c>
      <c r="R33" s="61">
        <f t="shared" si="4"/>
        <v>40</v>
      </c>
    </row>
    <row r="34" spans="1:18" x14ac:dyDescent="0.3">
      <c r="A34" s="69">
        <v>26</v>
      </c>
      <c r="B34" s="135">
        <v>45341</v>
      </c>
      <c r="C34" s="69" t="str">
        <f t="shared" si="0"/>
        <v>February</v>
      </c>
      <c r="D34" s="62" t="s">
        <v>163</v>
      </c>
      <c r="E34" s="62" t="s">
        <v>245</v>
      </c>
      <c r="F34" s="62" t="str">
        <f>VLOOKUP(E34,'Dropdown_data (1)'!$G$5:$H$49,2,FALSE)</f>
        <v>Attend a local gardening workshop</v>
      </c>
      <c r="G34" s="62" t="s">
        <v>269</v>
      </c>
      <c r="H34" s="69">
        <f t="shared" si="1"/>
        <v>2</v>
      </c>
      <c r="I34" s="61">
        <v>1</v>
      </c>
      <c r="J34" s="61">
        <v>130</v>
      </c>
      <c r="K34" s="61">
        <f>I34*J34</f>
        <v>130</v>
      </c>
      <c r="L34" s="61">
        <v>0</v>
      </c>
      <c r="M34" s="61">
        <v>0</v>
      </c>
      <c r="N34" s="61">
        <f t="shared" si="2"/>
        <v>0</v>
      </c>
      <c r="O34" s="61">
        <v>0</v>
      </c>
      <c r="P34" s="61">
        <v>0</v>
      </c>
      <c r="Q34" s="61">
        <f t="shared" si="3"/>
        <v>0</v>
      </c>
      <c r="R34" s="61">
        <f t="shared" si="4"/>
        <v>130</v>
      </c>
    </row>
    <row r="35" spans="1:18" x14ac:dyDescent="0.3">
      <c r="A35" s="69">
        <v>27</v>
      </c>
      <c r="B35" s="135">
        <v>45342</v>
      </c>
      <c r="C35" s="69" t="str">
        <f t="shared" si="0"/>
        <v>February</v>
      </c>
      <c r="D35" s="62" t="s">
        <v>161</v>
      </c>
      <c r="E35" s="62" t="s">
        <v>219</v>
      </c>
      <c r="F35" s="62" t="str">
        <f>VLOOKUP(E35,'Dropdown_data (1)'!$G$5:$H$49,2,FALSE)</f>
        <v>Monthly garden maintenance costs</v>
      </c>
      <c r="G35" s="62" t="s">
        <v>269</v>
      </c>
      <c r="H35" s="69">
        <f t="shared" si="1"/>
        <v>2</v>
      </c>
      <c r="I35" s="61">
        <v>0</v>
      </c>
      <c r="J35" s="61">
        <v>0</v>
      </c>
      <c r="K35" s="61">
        <f>I35*J35</f>
        <v>0</v>
      </c>
      <c r="L35" s="61">
        <v>0</v>
      </c>
      <c r="M35" s="61">
        <v>0</v>
      </c>
      <c r="N35" s="61">
        <f t="shared" si="2"/>
        <v>0</v>
      </c>
      <c r="O35" s="61">
        <v>1</v>
      </c>
      <c r="P35" s="61">
        <v>150</v>
      </c>
      <c r="Q35" s="61">
        <f t="shared" si="3"/>
        <v>150</v>
      </c>
      <c r="R35" s="61">
        <f t="shared" si="4"/>
        <v>150</v>
      </c>
    </row>
    <row r="36" spans="1:18" x14ac:dyDescent="0.3">
      <c r="A36" s="69">
        <v>28</v>
      </c>
      <c r="B36" s="135">
        <v>45343</v>
      </c>
      <c r="C36" s="69" t="str">
        <f t="shared" si="0"/>
        <v>February</v>
      </c>
      <c r="D36" s="62" t="s">
        <v>161</v>
      </c>
      <c r="E36" s="62" t="s">
        <v>221</v>
      </c>
      <c r="F36" s="62" t="str">
        <f>VLOOKUP(E36,'Dropdown_data (1)'!$G$5:$H$49,2,FALSE)</f>
        <v>Subscription to a gardening app</v>
      </c>
      <c r="G36" s="62" t="s">
        <v>269</v>
      </c>
      <c r="H36" s="69">
        <f t="shared" si="1"/>
        <v>2</v>
      </c>
      <c r="I36" s="61">
        <v>1</v>
      </c>
      <c r="J36" s="61">
        <f>VLOOKUP(E36,'Categories for Project_budget'!$E$9:$F$56,2,FALSE)</f>
        <v>15</v>
      </c>
      <c r="K36" s="61">
        <f>I36*J36</f>
        <v>15</v>
      </c>
      <c r="L36" s="61">
        <v>0</v>
      </c>
      <c r="M36" s="61">
        <v>0</v>
      </c>
      <c r="N36" s="61">
        <f t="shared" si="2"/>
        <v>0</v>
      </c>
      <c r="O36" s="61">
        <v>0</v>
      </c>
      <c r="P36" s="61">
        <v>0</v>
      </c>
      <c r="Q36" s="61">
        <f t="shared" si="3"/>
        <v>0</v>
      </c>
      <c r="R36" s="61">
        <f t="shared" si="4"/>
        <v>15</v>
      </c>
    </row>
    <row r="37" spans="1:18" x14ac:dyDescent="0.3">
      <c r="A37" s="69">
        <v>29</v>
      </c>
      <c r="B37" s="135">
        <v>45344</v>
      </c>
      <c r="C37" s="69" t="str">
        <f t="shared" si="0"/>
        <v>February</v>
      </c>
      <c r="D37" s="62" t="s">
        <v>163</v>
      </c>
      <c r="E37" s="62" t="s">
        <v>247</v>
      </c>
      <c r="F37" s="62" t="str">
        <f>VLOOKUP(E37,'Dropdown_data (1)'!$G$5:$H$49,2,FALSE)</f>
        <v>Provide refreshments for volunteers</v>
      </c>
      <c r="G37" s="62" t="s">
        <v>269</v>
      </c>
      <c r="H37" s="69">
        <f t="shared" si="1"/>
        <v>2</v>
      </c>
      <c r="I37" s="61">
        <v>1</v>
      </c>
      <c r="J37" s="61">
        <f>VLOOKUP(E37,'Categories for Project_budget'!$E$9:$F$56,2,FALSE)</f>
        <v>20</v>
      </c>
      <c r="K37" s="61">
        <f>I37*J37</f>
        <v>20</v>
      </c>
      <c r="L37" s="61">
        <v>0</v>
      </c>
      <c r="M37" s="61">
        <v>0</v>
      </c>
      <c r="N37" s="61">
        <f t="shared" si="2"/>
        <v>0</v>
      </c>
      <c r="O37" s="61">
        <v>0</v>
      </c>
      <c r="P37" s="61">
        <v>0</v>
      </c>
      <c r="Q37" s="61">
        <f t="shared" si="3"/>
        <v>0</v>
      </c>
      <c r="R37" s="61">
        <f t="shared" si="4"/>
        <v>20</v>
      </c>
    </row>
    <row r="38" spans="1:18" x14ac:dyDescent="0.3">
      <c r="A38" s="69">
        <v>30</v>
      </c>
      <c r="B38" s="135">
        <v>45345</v>
      </c>
      <c r="C38" s="69" t="str">
        <f t="shared" si="0"/>
        <v>February</v>
      </c>
      <c r="D38" s="62" t="s">
        <v>163</v>
      </c>
      <c r="E38" s="62" t="s">
        <v>249</v>
      </c>
      <c r="F38" s="62" t="str">
        <f>VLOOKUP(E38,'Dropdown_data (1)'!$G$5:$H$49,2,FALSE)</f>
        <v>Insurance for garden equipment</v>
      </c>
      <c r="G38" s="62" t="s">
        <v>268</v>
      </c>
      <c r="H38" s="69">
        <f t="shared" si="1"/>
        <v>1</v>
      </c>
      <c r="I38" s="61">
        <v>1</v>
      </c>
      <c r="J38" s="61">
        <f>VLOOKUP(E38,'Categories for Project_budget'!$E$9:$F$56,2,FALSE)</f>
        <v>100</v>
      </c>
      <c r="K38" s="61">
        <f>I38*J38</f>
        <v>100</v>
      </c>
      <c r="L38" s="61">
        <v>0</v>
      </c>
      <c r="M38" s="61">
        <v>0</v>
      </c>
      <c r="N38" s="61">
        <f t="shared" si="2"/>
        <v>0</v>
      </c>
      <c r="O38" s="61">
        <v>0</v>
      </c>
      <c r="P38" s="61">
        <v>0</v>
      </c>
      <c r="Q38" s="61">
        <f t="shared" si="3"/>
        <v>0</v>
      </c>
      <c r="R38" s="61">
        <f t="shared" si="4"/>
        <v>100</v>
      </c>
    </row>
    <row r="39" spans="1:18" x14ac:dyDescent="0.3">
      <c r="A39" s="69">
        <v>31</v>
      </c>
      <c r="B39" s="135">
        <v>45346</v>
      </c>
      <c r="C39" s="69" t="str">
        <f t="shared" si="0"/>
        <v>February</v>
      </c>
      <c r="D39" s="62" t="s">
        <v>160</v>
      </c>
      <c r="E39" s="62" t="s">
        <v>195</v>
      </c>
      <c r="F39" s="62" t="str">
        <f>VLOOKUP(E39,'Dropdown_data (1)'!$G$5:$H$49,2,FALSE)</f>
        <v>Purchase a wooden trellis</v>
      </c>
      <c r="G39" s="62" t="s">
        <v>268</v>
      </c>
      <c r="H39" s="69">
        <f t="shared" si="1"/>
        <v>1</v>
      </c>
      <c r="I39" s="61">
        <v>2</v>
      </c>
      <c r="J39" s="61">
        <f>VLOOKUP(E39,'Categories for Project_budget'!$E$9:$F$56,2,FALSE)</f>
        <v>60</v>
      </c>
      <c r="K39" s="61">
        <f>I39*J39</f>
        <v>120</v>
      </c>
      <c r="L39" s="61">
        <v>2</v>
      </c>
      <c r="M39" s="61">
        <v>4</v>
      </c>
      <c r="N39" s="61">
        <f t="shared" si="2"/>
        <v>8</v>
      </c>
      <c r="O39" s="61">
        <v>0</v>
      </c>
      <c r="P39" s="61">
        <v>0</v>
      </c>
      <c r="Q39" s="61">
        <f t="shared" si="3"/>
        <v>0</v>
      </c>
      <c r="R39" s="61">
        <f t="shared" si="4"/>
        <v>128</v>
      </c>
    </row>
    <row r="40" spans="1:18" x14ac:dyDescent="0.3">
      <c r="A40" s="69">
        <v>32</v>
      </c>
      <c r="B40" s="135">
        <v>45347</v>
      </c>
      <c r="C40" s="69" t="str">
        <f t="shared" si="0"/>
        <v>February</v>
      </c>
      <c r="D40" s="62" t="s">
        <v>160</v>
      </c>
      <c r="E40" s="62" t="s">
        <v>197</v>
      </c>
      <c r="F40" s="62" t="str">
        <f>VLOOKUP(E40,'Dropdown_data (1)'!$G$5:$H$49,2,FALSE)</f>
        <v>Build or purchase raised garden beds</v>
      </c>
      <c r="G40" s="62" t="s">
        <v>268</v>
      </c>
      <c r="H40" s="69">
        <f t="shared" si="1"/>
        <v>1</v>
      </c>
      <c r="I40" s="61">
        <v>1</v>
      </c>
      <c r="J40" s="61">
        <f>VLOOKUP(E40,'Categories for Project_budget'!$E$9:$F$56,2,FALSE)</f>
        <v>150</v>
      </c>
      <c r="K40" s="61">
        <f>I40*J40</f>
        <v>150</v>
      </c>
      <c r="L40" s="61">
        <v>0</v>
      </c>
      <c r="M40" s="61">
        <v>0</v>
      </c>
      <c r="N40" s="61">
        <f t="shared" si="2"/>
        <v>0</v>
      </c>
      <c r="O40" s="61">
        <v>0</v>
      </c>
      <c r="P40" s="61">
        <v>0</v>
      </c>
      <c r="Q40" s="61">
        <f t="shared" si="3"/>
        <v>0</v>
      </c>
      <c r="R40" s="61">
        <f t="shared" si="4"/>
        <v>150</v>
      </c>
    </row>
    <row r="41" spans="1:18" x14ac:dyDescent="0.3">
      <c r="A41" s="69">
        <v>33</v>
      </c>
      <c r="B41" s="135">
        <v>45348</v>
      </c>
      <c r="C41" s="69" t="str">
        <f t="shared" si="0"/>
        <v>February</v>
      </c>
      <c r="D41" s="62" t="s">
        <v>160</v>
      </c>
      <c r="E41" s="62" t="s">
        <v>199</v>
      </c>
      <c r="F41" s="62" t="str">
        <f>VLOOKUP(E41,'Dropdown_data (1)'!$G$5:$H$49,2,FALSE)</f>
        <v>Purchase a small greenhouse</v>
      </c>
      <c r="G41" s="62" t="s">
        <v>268</v>
      </c>
      <c r="H41" s="69">
        <f t="shared" si="1"/>
        <v>1</v>
      </c>
      <c r="I41" s="61">
        <v>1</v>
      </c>
      <c r="J41" s="61">
        <f>VLOOKUP(E41,'Categories for Project_budget'!$E$9:$F$56,2,FALSE)</f>
        <v>300</v>
      </c>
      <c r="K41" s="61">
        <f>I41*J41</f>
        <v>300</v>
      </c>
      <c r="L41" s="61">
        <v>0</v>
      </c>
      <c r="M41" s="61">
        <v>0</v>
      </c>
      <c r="N41" s="61">
        <f t="shared" si="2"/>
        <v>0</v>
      </c>
      <c r="O41" s="61">
        <v>0</v>
      </c>
      <c r="P41" s="61">
        <v>0</v>
      </c>
      <c r="Q41" s="61">
        <f t="shared" si="3"/>
        <v>0</v>
      </c>
      <c r="R41" s="61">
        <f t="shared" si="4"/>
        <v>300</v>
      </c>
    </row>
    <row r="42" spans="1:18" x14ac:dyDescent="0.3">
      <c r="A42" s="69">
        <v>34</v>
      </c>
      <c r="B42" s="135">
        <v>45349</v>
      </c>
      <c r="C42" s="69" t="str">
        <f t="shared" si="0"/>
        <v>February</v>
      </c>
      <c r="D42" s="62" t="s">
        <v>160</v>
      </c>
      <c r="E42" s="62" t="s">
        <v>201</v>
      </c>
      <c r="F42" s="62" t="str">
        <f>VLOOKUP(E42,'Dropdown_data (1)'!$G$5:$H$49,2,FALSE)</f>
        <v>Purchase materials for garden fencing</v>
      </c>
      <c r="G42" s="62" t="s">
        <v>268</v>
      </c>
      <c r="H42" s="69">
        <f>IF(G43="Once",1,IF(G43="Twice",2,3))</f>
        <v>1</v>
      </c>
      <c r="I42" s="61">
        <v>1</v>
      </c>
      <c r="J42" s="61">
        <f>VLOOKUP(E42,'Categories for Project_budget'!$E$9:$F$56,2,FALSE)</f>
        <v>200</v>
      </c>
      <c r="K42" s="61">
        <f>I42*J42</f>
        <v>200</v>
      </c>
      <c r="L42" s="61">
        <v>0</v>
      </c>
      <c r="M42" s="61">
        <v>0</v>
      </c>
      <c r="N42" s="61">
        <f t="shared" si="2"/>
        <v>0</v>
      </c>
      <c r="O42" s="61">
        <v>0</v>
      </c>
      <c r="P42" s="61">
        <v>0</v>
      </c>
      <c r="Q42" s="61">
        <f t="shared" si="3"/>
        <v>0</v>
      </c>
      <c r="R42" s="61">
        <f t="shared" si="4"/>
        <v>200</v>
      </c>
    </row>
    <row r="43" spans="1:18" x14ac:dyDescent="0.3">
      <c r="A43" s="69">
        <v>35</v>
      </c>
      <c r="B43" s="135">
        <v>45350</v>
      </c>
      <c r="C43" s="69" t="str">
        <f t="shared" si="0"/>
        <v>February</v>
      </c>
      <c r="D43" s="62" t="s">
        <v>160</v>
      </c>
      <c r="E43" s="62" t="s">
        <v>203</v>
      </c>
      <c r="F43" s="62" t="str">
        <f>VLOOKUP(E43,'Dropdown_data (1)'!$G$5:$H$49,2,FALSE)</f>
        <v>Build or purchase a pergola</v>
      </c>
      <c r="G43" s="62" t="s">
        <v>268</v>
      </c>
      <c r="H43" s="69">
        <f>IF(G43="Once",1,IF(G44="Twice",2,3))</f>
        <v>1</v>
      </c>
      <c r="I43" s="61">
        <v>1</v>
      </c>
      <c r="J43" s="61">
        <f>VLOOKUP(E43,'Categories for Project_budget'!$E$9:$F$56,2,FALSE)</f>
        <v>400</v>
      </c>
      <c r="K43" s="61">
        <f>I43*J43</f>
        <v>400</v>
      </c>
      <c r="L43" s="61">
        <v>0</v>
      </c>
      <c r="M43" s="61">
        <v>0</v>
      </c>
      <c r="N43" s="61">
        <f t="shared" si="2"/>
        <v>0</v>
      </c>
      <c r="O43" s="61">
        <v>0</v>
      </c>
      <c r="P43" s="61">
        <v>0</v>
      </c>
      <c r="Q43" s="61">
        <f t="shared" si="3"/>
        <v>0</v>
      </c>
      <c r="R43" s="61">
        <f t="shared" si="4"/>
        <v>400</v>
      </c>
    </row>
    <row r="44" spans="1:18" x14ac:dyDescent="0.3">
      <c r="A44" s="69">
        <v>36</v>
      </c>
      <c r="B44" s="135">
        <v>45351</v>
      </c>
      <c r="C44" s="69" t="str">
        <f t="shared" si="0"/>
        <v>February</v>
      </c>
      <c r="D44" s="62" t="s">
        <v>161</v>
      </c>
      <c r="E44" s="62" t="s">
        <v>223</v>
      </c>
      <c r="F44" s="62" t="str">
        <f>VLOOKUP(E44,'Dropdown_data (1)'!$G$5:$H$49,2,FALSE)</f>
        <v>Purchase new plant varieties</v>
      </c>
      <c r="G44" s="62" t="s">
        <v>268</v>
      </c>
      <c r="H44" s="69">
        <f t="shared" si="1"/>
        <v>1</v>
      </c>
      <c r="I44" s="61">
        <v>2</v>
      </c>
      <c r="J44" s="61">
        <f>VLOOKUP(E44,'Categories for Project_budget'!$E$9:$F$56,2,FALSE)</f>
        <v>35</v>
      </c>
      <c r="K44" s="61">
        <f>I44*J44</f>
        <v>70</v>
      </c>
      <c r="L44" s="61">
        <v>0</v>
      </c>
      <c r="M44" s="61">
        <v>0</v>
      </c>
      <c r="N44" s="61">
        <f t="shared" si="2"/>
        <v>0</v>
      </c>
      <c r="O44" s="61">
        <v>0</v>
      </c>
      <c r="P44" s="61">
        <v>0</v>
      </c>
      <c r="Q44" s="61">
        <f t="shared" si="3"/>
        <v>0</v>
      </c>
      <c r="R44" s="61">
        <f t="shared" si="4"/>
        <v>70</v>
      </c>
    </row>
    <row r="45" spans="1:18" x14ac:dyDescent="0.3">
      <c r="A45" s="69">
        <v>37</v>
      </c>
      <c r="B45" s="135">
        <v>45352</v>
      </c>
      <c r="C45" s="69" t="str">
        <f t="shared" si="0"/>
        <v>March</v>
      </c>
      <c r="D45" s="62" t="s">
        <v>161</v>
      </c>
      <c r="E45" s="62" t="s">
        <v>225</v>
      </c>
      <c r="F45" s="62" t="str">
        <f>VLOOKUP(E45,'Dropdown_data (1)'!$G$5:$H$49,2,FALSE)</f>
        <v>Buy organic pesticides</v>
      </c>
      <c r="G45" s="62" t="s">
        <v>270</v>
      </c>
      <c r="H45" s="69">
        <f t="shared" si="1"/>
        <v>3</v>
      </c>
      <c r="I45" s="61">
        <v>2</v>
      </c>
      <c r="J45" s="61">
        <f>VLOOKUP(E45,'Categories for Project_budget'!$E$9:$F$56,2,FALSE)</f>
        <v>30</v>
      </c>
      <c r="K45" s="61">
        <f>I45*J45</f>
        <v>60</v>
      </c>
      <c r="L45" s="61">
        <v>0</v>
      </c>
      <c r="M45" s="61">
        <v>0</v>
      </c>
      <c r="N45" s="61">
        <f t="shared" si="2"/>
        <v>0</v>
      </c>
      <c r="O45" s="61">
        <v>0</v>
      </c>
      <c r="P45" s="61">
        <v>0</v>
      </c>
      <c r="Q45" s="61">
        <f t="shared" si="3"/>
        <v>0</v>
      </c>
      <c r="R45" s="61">
        <f t="shared" si="4"/>
        <v>60</v>
      </c>
    </row>
    <row r="46" spans="1:18" x14ac:dyDescent="0.3">
      <c r="A46" s="69">
        <v>38</v>
      </c>
      <c r="B46" s="135">
        <v>45353</v>
      </c>
      <c r="C46" s="69" t="str">
        <f t="shared" si="0"/>
        <v>March</v>
      </c>
      <c r="D46" s="62" t="s">
        <v>161</v>
      </c>
      <c r="E46" s="62" t="s">
        <v>227</v>
      </c>
      <c r="F46" s="62" t="str">
        <f>VLOOKUP(E46,'Dropdown_data (1)'!$G$5:$H$49,2,FALSE)</f>
        <v>Purchase additional soil</v>
      </c>
      <c r="G46" s="62" t="s">
        <v>268</v>
      </c>
      <c r="H46" s="69">
        <f t="shared" si="1"/>
        <v>1</v>
      </c>
      <c r="I46" s="61">
        <v>1</v>
      </c>
      <c r="J46" s="61">
        <f>VLOOKUP(E46,'Categories for Project_budget'!$E$9:$F$56,2,FALSE)</f>
        <v>50</v>
      </c>
      <c r="K46" s="61">
        <f>I46*J46</f>
        <v>50</v>
      </c>
      <c r="L46" s="61">
        <v>0</v>
      </c>
      <c r="M46" s="61">
        <v>0</v>
      </c>
      <c r="N46" s="61">
        <f t="shared" si="2"/>
        <v>0</v>
      </c>
      <c r="O46" s="61">
        <v>0</v>
      </c>
      <c r="P46" s="61">
        <v>0</v>
      </c>
      <c r="Q46" s="61">
        <f t="shared" si="3"/>
        <v>0</v>
      </c>
      <c r="R46" s="61">
        <f t="shared" si="4"/>
        <v>50</v>
      </c>
    </row>
    <row r="47" spans="1:18" x14ac:dyDescent="0.3">
      <c r="A47" s="69">
        <v>39</v>
      </c>
      <c r="B47" s="135">
        <v>45354</v>
      </c>
      <c r="C47" s="69" t="str">
        <f t="shared" si="0"/>
        <v>March</v>
      </c>
      <c r="D47" s="62" t="s">
        <v>161</v>
      </c>
      <c r="E47" s="62" t="s">
        <v>229</v>
      </c>
      <c r="F47" s="62" t="str">
        <f>VLOOKUP(E47,'Dropdown_data (1)'!$G$5:$H$49,2,FALSE)</f>
        <v>Replace dead or damaged plants</v>
      </c>
      <c r="G47" s="62" t="s">
        <v>269</v>
      </c>
      <c r="H47" s="69">
        <f t="shared" si="1"/>
        <v>2</v>
      </c>
      <c r="I47" s="61">
        <v>2</v>
      </c>
      <c r="J47" s="61">
        <f>VLOOKUP(E47,'Categories for Project_budget'!$E$9:$F$56,2,FALSE)</f>
        <v>50</v>
      </c>
      <c r="K47" s="61">
        <f>I47*J47</f>
        <v>100</v>
      </c>
      <c r="L47" s="61">
        <v>2</v>
      </c>
      <c r="M47" s="61">
        <v>5</v>
      </c>
      <c r="N47" s="61">
        <f t="shared" si="2"/>
        <v>10</v>
      </c>
      <c r="O47" s="61">
        <v>0</v>
      </c>
      <c r="P47" s="61">
        <v>0</v>
      </c>
      <c r="Q47" s="61">
        <f t="shared" si="3"/>
        <v>0</v>
      </c>
      <c r="R47" s="61">
        <f t="shared" si="4"/>
        <v>110</v>
      </c>
    </row>
    <row r="48" spans="1:18" x14ac:dyDescent="0.3">
      <c r="A48" s="69">
        <v>40</v>
      </c>
      <c r="B48" s="135">
        <v>45355</v>
      </c>
      <c r="C48" s="69" t="str">
        <f t="shared" si="0"/>
        <v>March</v>
      </c>
      <c r="D48" s="62" t="s">
        <v>161</v>
      </c>
      <c r="E48" s="62" t="s">
        <v>231</v>
      </c>
      <c r="F48" s="62" t="str">
        <f>VLOOKUP(E48,'Dropdown_data (1)'!$G$5:$H$49,2,FALSE)</f>
        <v>Buy nutrients for hydroponic system</v>
      </c>
      <c r="G48" s="62" t="s">
        <v>268</v>
      </c>
      <c r="H48" s="69">
        <f t="shared" si="1"/>
        <v>1</v>
      </c>
      <c r="I48" s="61">
        <v>1</v>
      </c>
      <c r="J48" s="61">
        <f>VLOOKUP(E48,'Categories for Project_budget'!$E$9:$F$56,2,FALSE)</f>
        <v>40</v>
      </c>
      <c r="K48" s="61">
        <f>I48*J48</f>
        <v>40</v>
      </c>
      <c r="L48" s="61">
        <v>0</v>
      </c>
      <c r="M48" s="61">
        <v>0</v>
      </c>
      <c r="N48" s="61">
        <f t="shared" si="2"/>
        <v>0</v>
      </c>
      <c r="O48" s="61">
        <v>0</v>
      </c>
      <c r="P48" s="61">
        <v>0</v>
      </c>
      <c r="Q48" s="61">
        <f t="shared" si="3"/>
        <v>0</v>
      </c>
      <c r="R48" s="61">
        <f t="shared" si="4"/>
        <v>40</v>
      </c>
    </row>
    <row r="49" spans="1:18" x14ac:dyDescent="0.3">
      <c r="A49" s="69">
        <v>41</v>
      </c>
      <c r="B49" s="135">
        <v>45356</v>
      </c>
      <c r="C49" s="69" t="str">
        <f t="shared" si="0"/>
        <v>March</v>
      </c>
      <c r="D49" s="62" t="s">
        <v>161</v>
      </c>
      <c r="E49" s="62" t="s">
        <v>233</v>
      </c>
      <c r="F49" s="62" t="str">
        <f>VLOOKUP(E49,'Dropdown_data (1)'!$G$5:$H$49,2,FALSE)</f>
        <v>Purchase a watering can</v>
      </c>
      <c r="G49" s="62" t="s">
        <v>268</v>
      </c>
      <c r="H49" s="69">
        <f t="shared" si="1"/>
        <v>1</v>
      </c>
      <c r="I49" s="61">
        <v>1</v>
      </c>
      <c r="J49" s="61">
        <f>VLOOKUP(E49,'Categories for Project_budget'!$E$9:$F$56,2,FALSE)</f>
        <v>15</v>
      </c>
      <c r="K49" s="61">
        <f>I49*J49</f>
        <v>15</v>
      </c>
      <c r="L49" s="61">
        <v>0</v>
      </c>
      <c r="M49" s="61">
        <v>0</v>
      </c>
      <c r="N49" s="61">
        <f t="shared" si="2"/>
        <v>0</v>
      </c>
      <c r="O49" s="61">
        <v>0</v>
      </c>
      <c r="P49" s="61">
        <v>0</v>
      </c>
      <c r="Q49" s="61">
        <f t="shared" si="3"/>
        <v>0</v>
      </c>
      <c r="R49" s="61">
        <f t="shared" si="4"/>
        <v>15</v>
      </c>
    </row>
    <row r="50" spans="1:18" x14ac:dyDescent="0.3">
      <c r="A50" s="69">
        <v>42</v>
      </c>
      <c r="B50" s="135">
        <v>45357</v>
      </c>
      <c r="C50" s="69" t="str">
        <f t="shared" si="0"/>
        <v>March</v>
      </c>
      <c r="D50" s="62" t="s">
        <v>163</v>
      </c>
      <c r="E50" s="62" t="s">
        <v>251</v>
      </c>
      <c r="F50" s="62" t="str">
        <f>VLOOKUP(E50,'Dropdown_data (1)'!$G$5:$H$49,2,FALSE)</f>
        <v>Subscription to a gardening magazine</v>
      </c>
      <c r="G50" s="62" t="s">
        <v>269</v>
      </c>
      <c r="H50" s="69">
        <f t="shared" si="1"/>
        <v>2</v>
      </c>
      <c r="I50" s="61">
        <v>1</v>
      </c>
      <c r="J50" s="61">
        <f>VLOOKUP(E50,'Categories for Project_budget'!$E$9:$F$56,2,FALSE)</f>
        <v>15</v>
      </c>
      <c r="K50" s="61">
        <f>I50*J50</f>
        <v>15</v>
      </c>
      <c r="L50" s="61">
        <v>0</v>
      </c>
      <c r="M50" s="61">
        <v>0</v>
      </c>
      <c r="N50" s="61">
        <f t="shared" si="2"/>
        <v>0</v>
      </c>
      <c r="O50" s="61">
        <v>0</v>
      </c>
      <c r="P50" s="61">
        <v>0</v>
      </c>
      <c r="Q50" s="61">
        <f t="shared" si="3"/>
        <v>0</v>
      </c>
      <c r="R50" s="61">
        <f t="shared" si="4"/>
        <v>15</v>
      </c>
    </row>
    <row r="51" spans="1:18" x14ac:dyDescent="0.3">
      <c r="A51" s="69">
        <v>43</v>
      </c>
      <c r="B51" s="135">
        <v>45358</v>
      </c>
      <c r="C51" s="69" t="str">
        <f t="shared" si="0"/>
        <v>March</v>
      </c>
      <c r="D51" s="62" t="s">
        <v>163</v>
      </c>
      <c r="E51" s="62" t="s">
        <v>253</v>
      </c>
      <c r="F51" s="62" t="str">
        <f>VLOOKUP(E51,'Dropdown_data (1)'!$G$5:$H$49,2,FALSE)</f>
        <v>Membership fee for a gardening club</v>
      </c>
      <c r="G51" s="62" t="s">
        <v>268</v>
      </c>
      <c r="H51" s="69">
        <f t="shared" si="1"/>
        <v>1</v>
      </c>
      <c r="I51" s="61">
        <v>1</v>
      </c>
      <c r="J51" s="61">
        <f>VLOOKUP(E51,'Categories for Project_budget'!$E$9:$F$56,2,FALSE)</f>
        <v>25</v>
      </c>
      <c r="K51" s="61">
        <f>I51*J51</f>
        <v>25</v>
      </c>
      <c r="L51" s="61">
        <v>0</v>
      </c>
      <c r="M51" s="61">
        <v>0</v>
      </c>
      <c r="N51" s="61">
        <f t="shared" si="2"/>
        <v>0</v>
      </c>
      <c r="O51" s="61">
        <v>0</v>
      </c>
      <c r="P51" s="61">
        <v>0</v>
      </c>
      <c r="Q51" s="61">
        <f t="shared" si="3"/>
        <v>0</v>
      </c>
      <c r="R51" s="61">
        <f t="shared" si="4"/>
        <v>25</v>
      </c>
    </row>
    <row r="52" spans="1:18" x14ac:dyDescent="0.3">
      <c r="A52" s="69">
        <v>44</v>
      </c>
      <c r="B52" s="135">
        <v>45359</v>
      </c>
      <c r="C52" s="69" t="str">
        <f t="shared" si="0"/>
        <v>March</v>
      </c>
      <c r="D52" s="62" t="s">
        <v>162</v>
      </c>
      <c r="E52" s="62" t="s">
        <v>239</v>
      </c>
      <c r="F52" s="62" t="str">
        <f>VLOOKUP(E52,'Dropdown_data (1)'!$G$5:$H$49,2,FALSE)</f>
        <v>Transport large items to the house</v>
      </c>
      <c r="G52" s="62" t="s">
        <v>268</v>
      </c>
      <c r="H52" s="69">
        <f t="shared" si="1"/>
        <v>1</v>
      </c>
      <c r="I52" s="61">
        <v>0</v>
      </c>
      <c r="J52" s="61">
        <v>0</v>
      </c>
      <c r="K52" s="61">
        <f>I52*J52</f>
        <v>0</v>
      </c>
      <c r="L52" s="61">
        <v>4</v>
      </c>
      <c r="M52" s="61">
        <v>20</v>
      </c>
      <c r="N52" s="61">
        <f t="shared" si="2"/>
        <v>80</v>
      </c>
      <c r="O52" s="61">
        <v>0</v>
      </c>
      <c r="P52" s="61">
        <v>0</v>
      </c>
      <c r="Q52" s="61">
        <f t="shared" si="3"/>
        <v>0</v>
      </c>
      <c r="R52" s="61">
        <f t="shared" si="4"/>
        <v>80</v>
      </c>
    </row>
    <row r="53" spans="1:18" x14ac:dyDescent="0.3">
      <c r="A53" s="69">
        <v>45</v>
      </c>
      <c r="B53" s="135">
        <v>45360</v>
      </c>
      <c r="C53" s="69" t="str">
        <f t="shared" si="0"/>
        <v>March</v>
      </c>
      <c r="D53" s="62" t="s">
        <v>162</v>
      </c>
      <c r="E53" s="62" t="s">
        <v>241</v>
      </c>
      <c r="F53" s="62" t="str">
        <f>VLOOKUP(E53,'Dropdown_data (1)'!$G$5:$H$49,2,FALSE)</f>
        <v>Delivery fee for garden furniture</v>
      </c>
      <c r="G53" s="62" t="s">
        <v>268</v>
      </c>
      <c r="H53" s="69">
        <f t="shared" si="1"/>
        <v>1</v>
      </c>
      <c r="I53" s="61">
        <v>1</v>
      </c>
      <c r="J53" s="61">
        <v>25</v>
      </c>
      <c r="K53" s="61">
        <f>I53*J53</f>
        <v>25</v>
      </c>
      <c r="L53" s="61">
        <v>1</v>
      </c>
      <c r="M53" s="61">
        <v>5</v>
      </c>
      <c r="N53" s="61">
        <f t="shared" si="2"/>
        <v>5</v>
      </c>
      <c r="O53" s="61">
        <v>0</v>
      </c>
      <c r="P53" s="61">
        <v>0</v>
      </c>
      <c r="Q53" s="61">
        <f t="shared" si="3"/>
        <v>0</v>
      </c>
      <c r="R53" s="61">
        <f t="shared" si="4"/>
        <v>30</v>
      </c>
    </row>
    <row r="54" spans="1:18" x14ac:dyDescent="0.3">
      <c r="I54" s="129" t="s">
        <v>264</v>
      </c>
      <c r="J54" s="129"/>
      <c r="K54" s="8">
        <f>SUM(K9:K53)</f>
        <v>15175</v>
      </c>
      <c r="L54" s="129" t="s">
        <v>265</v>
      </c>
      <c r="M54" s="129"/>
      <c r="N54" s="8">
        <f>SUM(N9:N53)</f>
        <v>582</v>
      </c>
      <c r="O54" s="129" t="s">
        <v>266</v>
      </c>
      <c r="P54" s="129"/>
      <c r="Q54" s="8">
        <f>SUM(Q9:Q53)</f>
        <v>314</v>
      </c>
      <c r="R54" s="121">
        <f t="shared" si="4"/>
        <v>16071</v>
      </c>
    </row>
    <row r="55" spans="1:18" x14ac:dyDescent="0.3">
      <c r="I55" s="130"/>
      <c r="J55" s="130"/>
      <c r="L55" s="130"/>
      <c r="M55" s="130"/>
      <c r="O55" s="130"/>
      <c r="P55" s="130"/>
      <c r="R55" s="120" t="s">
        <v>273</v>
      </c>
    </row>
    <row r="56" spans="1:18" x14ac:dyDescent="0.3">
      <c r="R56" s="90"/>
    </row>
    <row r="58" spans="1:18" x14ac:dyDescent="0.3">
      <c r="E58" s="136" t="s">
        <v>275</v>
      </c>
      <c r="F58" s="136"/>
      <c r="G58" s="137">
        <f>SUMIF(C9:C53,"January",R9:R53)</f>
        <v>7735</v>
      </c>
    </row>
    <row r="59" spans="1:18" x14ac:dyDescent="0.3">
      <c r="E59" s="136" t="s">
        <v>276</v>
      </c>
      <c r="F59" s="136"/>
      <c r="G59" s="137">
        <f>SUMIF(C9:C53,"February",R9:R53)</f>
        <v>7911</v>
      </c>
    </row>
    <row r="60" spans="1:18" x14ac:dyDescent="0.3">
      <c r="E60" s="136" t="s">
        <v>277</v>
      </c>
      <c r="F60" s="136"/>
      <c r="G60" s="137">
        <f>SUMIF(C9:C53,"March",R9:R53)</f>
        <v>425</v>
      </c>
    </row>
    <row r="61" spans="1:18" x14ac:dyDescent="0.3">
      <c r="E61" s="119"/>
      <c r="F61" s="119"/>
    </row>
  </sheetData>
  <mergeCells count="22">
    <mergeCell ref="E59:F59"/>
    <mergeCell ref="E60:F60"/>
    <mergeCell ref="E61:F61"/>
    <mergeCell ref="A1:R2"/>
    <mergeCell ref="A3:R6"/>
    <mergeCell ref="A7:A8"/>
    <mergeCell ref="B7:B8"/>
    <mergeCell ref="R55:R56"/>
    <mergeCell ref="I54:J55"/>
    <mergeCell ref="L54:M55"/>
    <mergeCell ref="O54:P55"/>
    <mergeCell ref="E58:F58"/>
    <mergeCell ref="C7:C8"/>
    <mergeCell ref="D7:D8"/>
    <mergeCell ref="E7:E8"/>
    <mergeCell ref="I7:K7"/>
    <mergeCell ref="L7:N7"/>
    <mergeCell ref="G7:G8"/>
    <mergeCell ref="H7:H8"/>
    <mergeCell ref="O7:Q7"/>
    <mergeCell ref="F7:F8"/>
    <mergeCell ref="R7:R8"/>
  </mergeCells>
  <conditionalFormatting sqref="H9:H53">
    <cfRule type="dataBar" priority="7">
      <dataBar>
        <cfvo type="min"/>
        <cfvo type="max"/>
        <color rgb="FF63C384"/>
      </dataBar>
      <extLst>
        <ext xmlns:x14="http://schemas.microsoft.com/office/spreadsheetml/2009/9/main" uri="{B025F937-C7B1-47D3-B67F-A62EFF666E3E}">
          <x14:id>{31DF5FC3-47F0-4A04-8641-58EE117FFA6C}</x14:id>
        </ext>
      </extLst>
    </cfRule>
  </conditionalFormatting>
  <conditionalFormatting sqref="J9:J53">
    <cfRule type="iconSet" priority="9">
      <iconSet iconSet="5Arrows">
        <cfvo type="percent" val="0"/>
        <cfvo type="percent" val="20"/>
        <cfvo type="percent" val="40"/>
        <cfvo type="percent" val="60"/>
        <cfvo type="percent" val="80"/>
      </iconSet>
    </cfRule>
  </conditionalFormatting>
  <conditionalFormatting sqref="M9:M53">
    <cfRule type="colorScale" priority="3">
      <colorScale>
        <cfvo type="min"/>
        <cfvo type="max"/>
        <color rgb="FF63BE7B"/>
        <color rgb="FFFCFCFF"/>
      </colorScale>
    </cfRule>
  </conditionalFormatting>
  <conditionalFormatting sqref="P9:P53">
    <cfRule type="colorScale" priority="2">
      <colorScale>
        <cfvo type="min"/>
        <cfvo type="max"/>
        <color rgb="FF63BE7B"/>
        <color rgb="FFFCFCFF"/>
      </colorScale>
    </cfRule>
  </conditionalFormatting>
  <conditionalFormatting sqref="R9:R53">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DF5FC3-47F0-4A04-8641-58EE117FFA6C}">
            <x14:dataBar minLength="0" maxLength="100" gradient="0">
              <x14:cfvo type="autoMin"/>
              <x14:cfvo type="autoMax"/>
              <x14:negativeFillColor rgb="FFFF0000"/>
              <x14:axisColor rgb="FF000000"/>
            </x14:dataBar>
          </x14:cfRule>
          <xm:sqref>H9:H53</xm:sqref>
        </x14:conditionalFormatting>
        <x14:conditionalFormatting xmlns:xm="http://schemas.microsoft.com/office/excel/2006/main">
          <x14:cfRule type="iconSet" priority="6" id="{5ED8DA41-09B9-41B2-A600-ABB37EDBA940}">
            <x14:iconSet custom="1">
              <x14:cfvo type="percent">
                <xm:f>0</xm:f>
              </x14:cfvo>
              <x14:cfvo type="percent">
                <xm:f>33</xm:f>
              </x14:cfvo>
              <x14:cfvo type="percent">
                <xm:f>67</xm:f>
              </x14:cfvo>
              <x14:cfIcon iconSet="3TrafficLights2" iconId="2"/>
              <x14:cfIcon iconSet="3TrafficLights2" iconId="1"/>
              <x14:cfIcon iconSet="3TrafficLights2" iconId="0"/>
            </x14:iconSet>
          </x14:cfRule>
          <xm:sqref>J9:J53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16B9B2B-91DF-4131-B477-95E638F46891}">
          <x14:formula1>
            <xm:f>'Dropdown_data (1)'!$B$4:$B$7</xm:f>
          </x14:formula1>
          <xm:sqref>D9:D53</xm:sqref>
        </x14:dataValidation>
        <x14:dataValidation type="list" allowBlank="1" showInputMessage="1" showErrorMessage="1" xr:uid="{533C2B0C-68E6-440A-9AC7-51E4A68D2A3A}">
          <x14:formula1>
            <xm:f>'Dropdown_data (1)'!$D$4:$D$6</xm:f>
          </x14:formula1>
          <xm:sqref>G9:G53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5B4D-1FC7-469B-B981-5598EE0044D2}">
  <dimension ref="B1:O49"/>
  <sheetViews>
    <sheetView zoomScale="93" workbookViewId="0">
      <selection activeCell="B14" sqref="B14"/>
    </sheetView>
  </sheetViews>
  <sheetFormatPr defaultRowHeight="14.4" x14ac:dyDescent="0.3"/>
  <cols>
    <col min="1" max="1" width="10.5546875" customWidth="1"/>
    <col min="2" max="2" width="13.44140625" customWidth="1"/>
    <col min="7" max="7" width="28" bestFit="1" customWidth="1"/>
    <col min="8" max="8" width="34" customWidth="1"/>
  </cols>
  <sheetData>
    <row r="1" spans="2:15" x14ac:dyDescent="0.3">
      <c r="B1" s="85" t="s">
        <v>159</v>
      </c>
      <c r="C1" s="85"/>
      <c r="D1" s="85"/>
      <c r="E1" s="85"/>
      <c r="F1" s="85"/>
      <c r="G1" s="85"/>
      <c r="H1" s="85"/>
      <c r="I1" s="85"/>
      <c r="J1" s="85"/>
      <c r="K1" s="85"/>
      <c r="L1" s="85"/>
      <c r="M1" s="85"/>
      <c r="N1" s="85"/>
      <c r="O1" s="85"/>
    </row>
    <row r="2" spans="2:15" x14ac:dyDescent="0.3">
      <c r="B2" s="85"/>
      <c r="C2" s="85"/>
      <c r="D2" s="85"/>
      <c r="E2" s="85"/>
      <c r="F2" s="85"/>
      <c r="G2" s="85"/>
      <c r="H2" s="85"/>
      <c r="I2" s="85"/>
      <c r="J2" s="85"/>
      <c r="K2" s="85"/>
      <c r="L2" s="85"/>
      <c r="M2" s="85"/>
      <c r="N2" s="85"/>
      <c r="O2" s="85"/>
    </row>
    <row r="3" spans="2:15" ht="14.4" customHeight="1" x14ac:dyDescent="0.3">
      <c r="B3" s="67" t="s">
        <v>261</v>
      </c>
      <c r="D3" s="67" t="s">
        <v>267</v>
      </c>
    </row>
    <row r="4" spans="2:15" ht="14.4" customHeight="1" x14ac:dyDescent="0.3">
      <c r="B4" t="s">
        <v>160</v>
      </c>
      <c r="D4" t="s">
        <v>268</v>
      </c>
      <c r="G4" s="67" t="s">
        <v>165</v>
      </c>
      <c r="H4" s="67" t="s">
        <v>164</v>
      </c>
    </row>
    <row r="5" spans="2:15" x14ac:dyDescent="0.3">
      <c r="B5" t="s">
        <v>161</v>
      </c>
      <c r="D5" t="s">
        <v>269</v>
      </c>
      <c r="G5" s="62" t="s">
        <v>219</v>
      </c>
      <c r="H5" s="62" t="s">
        <v>220</v>
      </c>
    </row>
    <row r="6" spans="2:15" x14ac:dyDescent="0.3">
      <c r="B6" t="s">
        <v>162</v>
      </c>
      <c r="D6" t="s">
        <v>270</v>
      </c>
      <c r="G6" s="62" t="s">
        <v>172</v>
      </c>
      <c r="H6" s="62" t="s">
        <v>173</v>
      </c>
    </row>
    <row r="7" spans="2:15" x14ac:dyDescent="0.3">
      <c r="B7" t="s">
        <v>163</v>
      </c>
      <c r="G7" s="62" t="s">
        <v>233</v>
      </c>
      <c r="H7" s="62" t="s">
        <v>234</v>
      </c>
    </row>
    <row r="8" spans="2:15" x14ac:dyDescent="0.3">
      <c r="G8" s="62" t="s">
        <v>197</v>
      </c>
      <c r="H8" s="62" t="s">
        <v>198</v>
      </c>
    </row>
    <row r="9" spans="2:15" x14ac:dyDescent="0.3">
      <c r="G9" s="62" t="s">
        <v>174</v>
      </c>
      <c r="H9" s="62" t="s">
        <v>175</v>
      </c>
    </row>
    <row r="10" spans="2:15" x14ac:dyDescent="0.3">
      <c r="G10" s="62" t="s">
        <v>170</v>
      </c>
      <c r="H10" s="62" t="s">
        <v>171</v>
      </c>
    </row>
    <row r="11" spans="2:15" x14ac:dyDescent="0.3">
      <c r="G11" s="62" t="s">
        <v>187</v>
      </c>
      <c r="H11" s="62" t="s">
        <v>188</v>
      </c>
    </row>
    <row r="12" spans="2:15" x14ac:dyDescent="0.3">
      <c r="G12" s="62" t="s">
        <v>237</v>
      </c>
      <c r="H12" s="62" t="s">
        <v>238</v>
      </c>
    </row>
    <row r="13" spans="2:15" x14ac:dyDescent="0.3">
      <c r="G13" s="62" t="s">
        <v>176</v>
      </c>
      <c r="H13" s="62" t="s">
        <v>177</v>
      </c>
    </row>
    <row r="14" spans="2:15" x14ac:dyDescent="0.3">
      <c r="G14" s="62" t="s">
        <v>249</v>
      </c>
      <c r="H14" s="62" t="s">
        <v>250</v>
      </c>
    </row>
    <row r="15" spans="2:15" x14ac:dyDescent="0.3">
      <c r="G15" s="62" t="s">
        <v>245</v>
      </c>
      <c r="H15" s="62" t="s">
        <v>246</v>
      </c>
    </row>
    <row r="16" spans="2:15" x14ac:dyDescent="0.3">
      <c r="G16" s="62" t="s">
        <v>217</v>
      </c>
      <c r="H16" s="62" t="s">
        <v>218</v>
      </c>
    </row>
    <row r="17" spans="7:8" x14ac:dyDescent="0.3">
      <c r="G17" s="62" t="s">
        <v>235</v>
      </c>
      <c r="H17" s="62" t="s">
        <v>236</v>
      </c>
    </row>
    <row r="18" spans="7:8" x14ac:dyDescent="0.3">
      <c r="G18" s="62" t="s">
        <v>211</v>
      </c>
      <c r="H18" s="62" t="s">
        <v>212</v>
      </c>
    </row>
    <row r="19" spans="7:8" x14ac:dyDescent="0.3">
      <c r="G19" s="62" t="s">
        <v>239</v>
      </c>
      <c r="H19" s="62" t="s">
        <v>240</v>
      </c>
    </row>
    <row r="20" spans="7:8" x14ac:dyDescent="0.3">
      <c r="G20" s="62" t="s">
        <v>243</v>
      </c>
      <c r="H20" s="62" t="s">
        <v>244</v>
      </c>
    </row>
    <row r="21" spans="7:8" x14ac:dyDescent="0.3">
      <c r="G21" s="62" t="s">
        <v>213</v>
      </c>
      <c r="H21" s="62" t="s">
        <v>214</v>
      </c>
    </row>
    <row r="22" spans="7:8" x14ac:dyDescent="0.3">
      <c r="G22" s="62" t="s">
        <v>225</v>
      </c>
      <c r="H22" s="62" t="s">
        <v>226</v>
      </c>
    </row>
    <row r="23" spans="7:8" x14ac:dyDescent="0.3">
      <c r="G23" s="62" t="s">
        <v>191</v>
      </c>
      <c r="H23" s="62" t="s">
        <v>192</v>
      </c>
    </row>
    <row r="24" spans="7:8" x14ac:dyDescent="0.3">
      <c r="G24" s="62" t="s">
        <v>229</v>
      </c>
      <c r="H24" s="62" t="s">
        <v>230</v>
      </c>
    </row>
    <row r="25" spans="7:8" x14ac:dyDescent="0.3">
      <c r="G25" s="62" t="s">
        <v>166</v>
      </c>
      <c r="H25" s="62" t="s">
        <v>167</v>
      </c>
    </row>
    <row r="26" spans="7:8" x14ac:dyDescent="0.3">
      <c r="G26" s="62" t="s">
        <v>151</v>
      </c>
      <c r="H26" s="62" t="s">
        <v>184</v>
      </c>
    </row>
    <row r="27" spans="7:8" x14ac:dyDescent="0.3">
      <c r="G27" s="62" t="s">
        <v>189</v>
      </c>
      <c r="H27" s="62" t="s">
        <v>190</v>
      </c>
    </row>
    <row r="28" spans="7:8" x14ac:dyDescent="0.3">
      <c r="G28" s="62" t="s">
        <v>203</v>
      </c>
      <c r="H28" s="62" t="s">
        <v>204</v>
      </c>
    </row>
    <row r="29" spans="7:8" x14ac:dyDescent="0.3">
      <c r="G29" s="62" t="s">
        <v>251</v>
      </c>
      <c r="H29" s="62" t="s">
        <v>252</v>
      </c>
    </row>
    <row r="30" spans="7:8" x14ac:dyDescent="0.3">
      <c r="G30" s="62" t="s">
        <v>185</v>
      </c>
      <c r="H30" s="62" t="s">
        <v>186</v>
      </c>
    </row>
    <row r="31" spans="7:8" x14ac:dyDescent="0.3">
      <c r="G31" s="62" t="s">
        <v>247</v>
      </c>
      <c r="H31" s="62" t="s">
        <v>248</v>
      </c>
    </row>
    <row r="32" spans="7:8" x14ac:dyDescent="0.3">
      <c r="G32" s="62" t="s">
        <v>199</v>
      </c>
      <c r="H32" s="62" t="s">
        <v>200</v>
      </c>
    </row>
    <row r="33" spans="7:8" x14ac:dyDescent="0.3">
      <c r="G33" s="62" t="s">
        <v>223</v>
      </c>
      <c r="H33" s="62" t="s">
        <v>224</v>
      </c>
    </row>
    <row r="34" spans="7:8" x14ac:dyDescent="0.3">
      <c r="G34" s="62" t="s">
        <v>178</v>
      </c>
      <c r="H34" s="62" t="s">
        <v>179</v>
      </c>
    </row>
    <row r="35" spans="7:8" x14ac:dyDescent="0.3">
      <c r="G35" s="62" t="s">
        <v>205</v>
      </c>
      <c r="H35" s="62" t="s">
        <v>206</v>
      </c>
    </row>
    <row r="36" spans="7:8" x14ac:dyDescent="0.3">
      <c r="G36" s="62" t="s">
        <v>207</v>
      </c>
      <c r="H36" s="62" t="s">
        <v>208</v>
      </c>
    </row>
    <row r="37" spans="7:8" x14ac:dyDescent="0.3">
      <c r="G37" s="62" t="s">
        <v>215</v>
      </c>
      <c r="H37" s="62" t="s">
        <v>216</v>
      </c>
    </row>
    <row r="38" spans="7:8" x14ac:dyDescent="0.3">
      <c r="G38" s="62" t="s">
        <v>168</v>
      </c>
      <c r="H38" s="62" t="s">
        <v>169</v>
      </c>
    </row>
    <row r="39" spans="7:8" x14ac:dyDescent="0.3">
      <c r="G39" s="62" t="s">
        <v>221</v>
      </c>
      <c r="H39" s="62" t="s">
        <v>222</v>
      </c>
    </row>
    <row r="40" spans="7:8" x14ac:dyDescent="0.3">
      <c r="G40" s="62" t="s">
        <v>227</v>
      </c>
      <c r="H40" s="62" t="s">
        <v>228</v>
      </c>
    </row>
    <row r="41" spans="7:8" x14ac:dyDescent="0.3">
      <c r="G41" s="62" t="s">
        <v>201</v>
      </c>
      <c r="H41" s="62" t="s">
        <v>202</v>
      </c>
    </row>
    <row r="42" spans="7:8" x14ac:dyDescent="0.3">
      <c r="G42" s="62" t="s">
        <v>182</v>
      </c>
      <c r="H42" s="62" t="s">
        <v>183</v>
      </c>
    </row>
    <row r="43" spans="7:8" x14ac:dyDescent="0.3">
      <c r="G43" s="62" t="s">
        <v>241</v>
      </c>
      <c r="H43" s="62" t="s">
        <v>242</v>
      </c>
    </row>
    <row r="44" spans="7:8" x14ac:dyDescent="0.3">
      <c r="G44" s="62" t="s">
        <v>193</v>
      </c>
      <c r="H44" s="62" t="s">
        <v>194</v>
      </c>
    </row>
    <row r="45" spans="7:8" x14ac:dyDescent="0.3">
      <c r="G45" s="62" t="s">
        <v>209</v>
      </c>
      <c r="H45" s="62" t="s">
        <v>210</v>
      </c>
    </row>
    <row r="46" spans="7:8" x14ac:dyDescent="0.3">
      <c r="G46" s="62" t="s">
        <v>253</v>
      </c>
      <c r="H46" s="62" t="s">
        <v>254</v>
      </c>
    </row>
    <row r="47" spans="7:8" x14ac:dyDescent="0.3">
      <c r="G47" s="62" t="s">
        <v>180</v>
      </c>
      <c r="H47" s="62" t="s">
        <v>181</v>
      </c>
    </row>
    <row r="48" spans="7:8" x14ac:dyDescent="0.3">
      <c r="G48" s="62" t="s">
        <v>231</v>
      </c>
      <c r="H48" s="62" t="s">
        <v>232</v>
      </c>
    </row>
    <row r="49" spans="7:8" x14ac:dyDescent="0.3">
      <c r="G49" s="62" t="s">
        <v>195</v>
      </c>
      <c r="H49" s="62" t="s">
        <v>196</v>
      </c>
    </row>
  </sheetData>
  <sortState xmlns:xlrd2="http://schemas.microsoft.com/office/spreadsheetml/2017/richdata2" ref="F5:H49">
    <sortCondition ref="F5:F49"/>
  </sortState>
  <mergeCells count="1">
    <mergeCell ref="B1:O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6431-C226-49FA-ABEF-8E5D4DA03498}">
  <dimension ref="A1:I137"/>
  <sheetViews>
    <sheetView zoomScale="121" workbookViewId="0">
      <selection activeCell="K8" sqref="K8"/>
    </sheetView>
  </sheetViews>
  <sheetFormatPr defaultRowHeight="14.4" x14ac:dyDescent="0.3"/>
  <cols>
    <col min="1" max="1" width="10.33203125" bestFit="1" customWidth="1"/>
    <col min="2" max="2" width="13.33203125" customWidth="1"/>
    <col min="3" max="3" width="15.21875" customWidth="1"/>
    <col min="4" max="4" width="8.109375" bestFit="1" customWidth="1"/>
    <col min="5" max="5" width="13.109375" customWidth="1"/>
    <col min="6" max="6" width="13" customWidth="1"/>
    <col min="7" max="7" width="14.6640625" customWidth="1"/>
    <col min="8" max="8" width="28.6640625" customWidth="1"/>
    <col min="9" max="9" width="10.33203125" customWidth="1"/>
  </cols>
  <sheetData>
    <row r="1" spans="1:9" x14ac:dyDescent="0.3">
      <c r="A1" s="1" t="s">
        <v>0</v>
      </c>
      <c r="B1" s="1" t="s">
        <v>1</v>
      </c>
      <c r="C1" s="1" t="s">
        <v>2</v>
      </c>
      <c r="D1" s="1" t="s">
        <v>3</v>
      </c>
      <c r="E1" s="1" t="s">
        <v>4</v>
      </c>
      <c r="F1" s="1" t="s">
        <v>5</v>
      </c>
      <c r="G1" s="1" t="s">
        <v>6</v>
      </c>
      <c r="H1" s="1" t="s">
        <v>279</v>
      </c>
      <c r="I1" s="1" t="s">
        <v>8</v>
      </c>
    </row>
    <row r="2" spans="1:9" x14ac:dyDescent="0.3">
      <c r="A2" s="2">
        <v>45293</v>
      </c>
      <c r="B2" s="3" t="s">
        <v>46</v>
      </c>
      <c r="C2" s="3" t="s">
        <v>13</v>
      </c>
      <c r="D2" s="3">
        <v>20</v>
      </c>
      <c r="E2" s="3">
        <v>400</v>
      </c>
      <c r="F2" s="3">
        <v>600</v>
      </c>
      <c r="G2" s="3" t="s">
        <v>47</v>
      </c>
      <c r="H2" s="3" t="s">
        <v>48</v>
      </c>
      <c r="I2" s="3" t="s">
        <v>17</v>
      </c>
    </row>
    <row r="3" spans="1:9" x14ac:dyDescent="0.3">
      <c r="A3" s="2">
        <v>45294</v>
      </c>
      <c r="B3" s="3" t="s">
        <v>49</v>
      </c>
      <c r="C3" s="3" t="s">
        <v>13</v>
      </c>
      <c r="D3" s="3">
        <v>15</v>
      </c>
      <c r="E3" s="3">
        <v>50</v>
      </c>
      <c r="F3" s="3">
        <v>100</v>
      </c>
      <c r="G3" s="3" t="s">
        <v>50</v>
      </c>
      <c r="H3" s="3" t="s">
        <v>51</v>
      </c>
      <c r="I3" s="3" t="s">
        <v>11</v>
      </c>
    </row>
    <row r="4" spans="1:9" x14ac:dyDescent="0.3">
      <c r="A4" s="2">
        <v>45295</v>
      </c>
      <c r="B4" s="3" t="s">
        <v>52</v>
      </c>
      <c r="C4" s="3" t="s">
        <v>9</v>
      </c>
      <c r="D4" s="3">
        <v>50</v>
      </c>
      <c r="E4" s="3">
        <v>10</v>
      </c>
      <c r="F4" s="3">
        <v>20</v>
      </c>
      <c r="G4" s="3" t="s">
        <v>53</v>
      </c>
      <c r="H4" s="3" t="s">
        <v>54</v>
      </c>
      <c r="I4" s="3" t="s">
        <v>10</v>
      </c>
    </row>
    <row r="5" spans="1:9" x14ac:dyDescent="0.3">
      <c r="A5" s="2">
        <v>45296</v>
      </c>
      <c r="B5" s="3" t="s">
        <v>55</v>
      </c>
      <c r="C5" s="3" t="s">
        <v>56</v>
      </c>
      <c r="D5" s="3">
        <v>30</v>
      </c>
      <c r="E5" s="3">
        <v>100</v>
      </c>
      <c r="F5" s="3">
        <v>150</v>
      </c>
      <c r="G5" s="3" t="s">
        <v>57</v>
      </c>
      <c r="H5" s="3" t="s">
        <v>58</v>
      </c>
      <c r="I5" s="3" t="s">
        <v>59</v>
      </c>
    </row>
    <row r="6" spans="1:9" x14ac:dyDescent="0.3">
      <c r="A6" s="2">
        <v>45297</v>
      </c>
      <c r="B6" s="3" t="s">
        <v>60</v>
      </c>
      <c r="C6" s="3" t="s">
        <v>13</v>
      </c>
      <c r="D6" s="3">
        <v>25</v>
      </c>
      <c r="E6" s="3">
        <v>600</v>
      </c>
      <c r="F6" s="3">
        <v>900</v>
      </c>
      <c r="G6" s="3" t="s">
        <v>45</v>
      </c>
      <c r="H6" s="3" t="s">
        <v>61</v>
      </c>
      <c r="I6" s="3" t="s">
        <v>15</v>
      </c>
    </row>
    <row r="7" spans="1:9" x14ac:dyDescent="0.3">
      <c r="A7" s="2">
        <v>45298</v>
      </c>
      <c r="B7" s="3" t="s">
        <v>62</v>
      </c>
      <c r="C7" s="3" t="s">
        <v>9</v>
      </c>
      <c r="D7" s="3">
        <v>40</v>
      </c>
      <c r="E7" s="3">
        <v>30</v>
      </c>
      <c r="F7" s="3">
        <v>60</v>
      </c>
      <c r="G7" s="3" t="s">
        <v>47</v>
      </c>
      <c r="H7" s="3" t="s">
        <v>63</v>
      </c>
      <c r="I7" s="3" t="s">
        <v>17</v>
      </c>
    </row>
    <row r="8" spans="1:9" x14ac:dyDescent="0.3">
      <c r="A8" s="2">
        <v>45299</v>
      </c>
      <c r="B8" s="3" t="s">
        <v>64</v>
      </c>
      <c r="C8" s="3" t="s">
        <v>13</v>
      </c>
      <c r="D8" s="3">
        <v>12</v>
      </c>
      <c r="E8" s="3">
        <v>300</v>
      </c>
      <c r="F8" s="3">
        <v>500</v>
      </c>
      <c r="G8" s="3" t="s">
        <v>50</v>
      </c>
      <c r="H8" s="3" t="s">
        <v>65</v>
      </c>
      <c r="I8" s="3" t="s">
        <v>11</v>
      </c>
    </row>
    <row r="9" spans="1:9" x14ac:dyDescent="0.3">
      <c r="A9" s="2">
        <v>45300</v>
      </c>
      <c r="B9" s="3" t="s">
        <v>66</v>
      </c>
      <c r="C9" s="3" t="s">
        <v>9</v>
      </c>
      <c r="D9" s="3">
        <v>35</v>
      </c>
      <c r="E9" s="3">
        <v>20</v>
      </c>
      <c r="F9" s="3">
        <v>40</v>
      </c>
      <c r="G9" s="3" t="s">
        <v>53</v>
      </c>
      <c r="H9" s="3" t="s">
        <v>67</v>
      </c>
      <c r="I9" s="3" t="s">
        <v>10</v>
      </c>
    </row>
    <row r="10" spans="1:9" x14ac:dyDescent="0.3">
      <c r="A10" s="2">
        <v>45301</v>
      </c>
      <c r="B10" s="3" t="s">
        <v>68</v>
      </c>
      <c r="C10" s="3" t="s">
        <v>56</v>
      </c>
      <c r="D10" s="3">
        <v>45</v>
      </c>
      <c r="E10" s="3">
        <v>15</v>
      </c>
      <c r="F10" s="3">
        <v>30</v>
      </c>
      <c r="G10" s="3" t="s">
        <v>57</v>
      </c>
      <c r="H10" s="3" t="s">
        <v>69</v>
      </c>
      <c r="I10" s="3" t="s">
        <v>59</v>
      </c>
    </row>
    <row r="11" spans="1:9" x14ac:dyDescent="0.3">
      <c r="A11" s="3" t="s">
        <v>14</v>
      </c>
      <c r="B11" s="3" t="s">
        <v>14</v>
      </c>
      <c r="C11" s="3" t="s">
        <v>14</v>
      </c>
      <c r="D11" s="3" t="s">
        <v>14</v>
      </c>
      <c r="E11" s="3" t="s">
        <v>14</v>
      </c>
      <c r="F11" s="3" t="s">
        <v>14</v>
      </c>
      <c r="G11" s="3" t="s">
        <v>14</v>
      </c>
      <c r="H11" s="3" t="s">
        <v>14</v>
      </c>
      <c r="I11" s="3" t="s">
        <v>14</v>
      </c>
    </row>
    <row r="12" spans="1:9" x14ac:dyDescent="0.3">
      <c r="A12" s="2">
        <v>45302</v>
      </c>
      <c r="B12" s="3" t="s">
        <v>70</v>
      </c>
      <c r="C12" s="3" t="s">
        <v>56</v>
      </c>
      <c r="D12" s="3">
        <v>20</v>
      </c>
      <c r="E12" s="3">
        <v>25</v>
      </c>
      <c r="F12" s="3">
        <v>50</v>
      </c>
      <c r="G12" s="3" t="s">
        <v>45</v>
      </c>
      <c r="H12" s="3" t="s">
        <v>71</v>
      </c>
      <c r="I12" s="3" t="s">
        <v>15</v>
      </c>
    </row>
    <row r="13" spans="1:9" x14ac:dyDescent="0.3">
      <c r="A13" s="2">
        <v>45303</v>
      </c>
      <c r="B13" s="3" t="s">
        <v>72</v>
      </c>
      <c r="C13" s="3" t="s">
        <v>13</v>
      </c>
      <c r="D13" s="3">
        <v>8</v>
      </c>
      <c r="E13" s="3">
        <v>1000</v>
      </c>
      <c r="F13" s="3">
        <v>1500</v>
      </c>
      <c r="G13" s="3" t="s">
        <v>47</v>
      </c>
      <c r="H13" s="3" t="s">
        <v>73</v>
      </c>
      <c r="I13" s="3" t="s">
        <v>17</v>
      </c>
    </row>
    <row r="14" spans="1:9" x14ac:dyDescent="0.3">
      <c r="A14" s="2">
        <v>45304</v>
      </c>
      <c r="B14" s="3" t="s">
        <v>74</v>
      </c>
      <c r="C14" s="3" t="s">
        <v>56</v>
      </c>
      <c r="D14" s="3">
        <v>40</v>
      </c>
      <c r="E14" s="3">
        <v>20</v>
      </c>
      <c r="F14" s="3">
        <v>40</v>
      </c>
      <c r="G14" s="3" t="s">
        <v>50</v>
      </c>
      <c r="H14" s="3" t="s">
        <v>75</v>
      </c>
      <c r="I14" s="3" t="s">
        <v>11</v>
      </c>
    </row>
    <row r="15" spans="1:9" x14ac:dyDescent="0.3">
      <c r="A15" s="2">
        <v>45305</v>
      </c>
      <c r="B15" s="3" t="s">
        <v>76</v>
      </c>
      <c r="C15" s="3" t="s">
        <v>9</v>
      </c>
      <c r="D15" s="3">
        <v>25</v>
      </c>
      <c r="E15" s="3">
        <v>50</v>
      </c>
      <c r="F15" s="3">
        <v>100</v>
      </c>
      <c r="G15" s="3" t="s">
        <v>53</v>
      </c>
      <c r="H15" s="3" t="s">
        <v>77</v>
      </c>
      <c r="I15" s="3" t="s">
        <v>10</v>
      </c>
    </row>
    <row r="16" spans="1:9" ht="28.8" x14ac:dyDescent="0.3">
      <c r="A16" s="2">
        <v>45306</v>
      </c>
      <c r="B16" s="3" t="s">
        <v>78</v>
      </c>
      <c r="C16" s="3" t="s">
        <v>13</v>
      </c>
      <c r="D16" s="3">
        <v>15</v>
      </c>
      <c r="E16" s="3">
        <v>70</v>
      </c>
      <c r="F16" s="3">
        <v>120</v>
      </c>
      <c r="G16" s="3" t="s">
        <v>57</v>
      </c>
      <c r="H16" s="3" t="s">
        <v>79</v>
      </c>
      <c r="I16" s="3" t="s">
        <v>59</v>
      </c>
    </row>
    <row r="17" spans="1:9" x14ac:dyDescent="0.3">
      <c r="A17" s="2">
        <v>45307</v>
      </c>
      <c r="B17" s="3" t="s">
        <v>16</v>
      </c>
      <c r="C17" s="3" t="s">
        <v>80</v>
      </c>
      <c r="D17" s="3">
        <v>30</v>
      </c>
      <c r="E17" s="3">
        <v>40</v>
      </c>
      <c r="F17" s="3">
        <v>80</v>
      </c>
      <c r="G17" s="3" t="s">
        <v>45</v>
      </c>
      <c r="H17" s="3" t="s">
        <v>81</v>
      </c>
      <c r="I17" s="3" t="s">
        <v>15</v>
      </c>
    </row>
    <row r="18" spans="1:9" x14ac:dyDescent="0.3">
      <c r="A18" s="2">
        <v>45308</v>
      </c>
      <c r="B18" s="3" t="s">
        <v>82</v>
      </c>
      <c r="C18" s="3" t="s">
        <v>56</v>
      </c>
      <c r="D18" s="3">
        <v>50</v>
      </c>
      <c r="E18" s="3">
        <v>10</v>
      </c>
      <c r="F18" s="3">
        <v>25</v>
      </c>
      <c r="G18" s="3" t="s">
        <v>47</v>
      </c>
      <c r="H18" s="3" t="s">
        <v>83</v>
      </c>
      <c r="I18" s="3" t="s">
        <v>17</v>
      </c>
    </row>
    <row r="19" spans="1:9" x14ac:dyDescent="0.3">
      <c r="A19" s="2">
        <v>45309</v>
      </c>
      <c r="B19" s="3" t="s">
        <v>84</v>
      </c>
      <c r="C19" s="3" t="s">
        <v>13</v>
      </c>
      <c r="D19" s="3">
        <v>10</v>
      </c>
      <c r="E19" s="3">
        <v>200</v>
      </c>
      <c r="F19" s="3">
        <v>300</v>
      </c>
      <c r="G19" s="3" t="s">
        <v>50</v>
      </c>
      <c r="H19" s="3" t="s">
        <v>85</v>
      </c>
      <c r="I19" s="3" t="s">
        <v>11</v>
      </c>
    </row>
    <row r="20" spans="1:9" x14ac:dyDescent="0.3">
      <c r="A20" s="2">
        <v>45310</v>
      </c>
      <c r="B20" s="3" t="s">
        <v>86</v>
      </c>
      <c r="C20" s="3" t="s">
        <v>9</v>
      </c>
      <c r="D20" s="3">
        <v>35</v>
      </c>
      <c r="E20" s="3">
        <v>15</v>
      </c>
      <c r="F20" s="3">
        <v>30</v>
      </c>
      <c r="G20" s="3" t="s">
        <v>53</v>
      </c>
      <c r="H20" s="3" t="s">
        <v>87</v>
      </c>
      <c r="I20" s="3" t="s">
        <v>10</v>
      </c>
    </row>
    <row r="21" spans="1:9" x14ac:dyDescent="0.3">
      <c r="A21" s="2">
        <v>45311</v>
      </c>
      <c r="B21" s="3" t="s">
        <v>88</v>
      </c>
      <c r="C21" s="3" t="s">
        <v>56</v>
      </c>
      <c r="D21" s="3">
        <v>25</v>
      </c>
      <c r="E21" s="3">
        <v>40</v>
      </c>
      <c r="F21" s="3">
        <v>80</v>
      </c>
      <c r="G21" s="3" t="s">
        <v>57</v>
      </c>
      <c r="H21" s="3" t="s">
        <v>89</v>
      </c>
      <c r="I21" s="3" t="s">
        <v>59</v>
      </c>
    </row>
    <row r="22" spans="1:9" x14ac:dyDescent="0.3">
      <c r="A22" s="2" t="s">
        <v>14</v>
      </c>
      <c r="B22" s="3" t="s">
        <v>14</v>
      </c>
      <c r="C22" s="3" t="s">
        <v>14</v>
      </c>
      <c r="D22" s="3" t="s">
        <v>14</v>
      </c>
      <c r="E22" s="3" t="s">
        <v>14</v>
      </c>
      <c r="F22" s="3" t="s">
        <v>14</v>
      </c>
      <c r="G22" s="3" t="s">
        <v>14</v>
      </c>
      <c r="H22" s="3" t="s">
        <v>14</v>
      </c>
      <c r="I22" s="3" t="s">
        <v>14</v>
      </c>
    </row>
    <row r="23" spans="1:9" x14ac:dyDescent="0.3">
      <c r="A23" s="2">
        <v>45314</v>
      </c>
      <c r="B23" s="3" t="s">
        <v>25</v>
      </c>
      <c r="C23" s="3" t="s">
        <v>26</v>
      </c>
      <c r="D23" s="3">
        <v>4</v>
      </c>
      <c r="E23" s="3">
        <v>5</v>
      </c>
      <c r="F23" s="3">
        <v>7.5</v>
      </c>
      <c r="G23" s="3" t="s">
        <v>27</v>
      </c>
      <c r="H23" s="3" t="s">
        <v>36</v>
      </c>
      <c r="I23" s="3" t="s">
        <v>28</v>
      </c>
    </row>
    <row r="24" spans="1:9" x14ac:dyDescent="0.3">
      <c r="A24" s="2">
        <v>45315</v>
      </c>
      <c r="B24" s="3" t="s">
        <v>29</v>
      </c>
      <c r="C24" s="3" t="s">
        <v>30</v>
      </c>
      <c r="D24" s="3">
        <v>6</v>
      </c>
      <c r="E24" s="3">
        <v>8</v>
      </c>
      <c r="F24" s="3">
        <v>12</v>
      </c>
      <c r="G24" s="3" t="s">
        <v>31</v>
      </c>
      <c r="H24" s="3" t="s">
        <v>37</v>
      </c>
      <c r="I24" s="3" t="s">
        <v>32</v>
      </c>
    </row>
    <row r="25" spans="1:9" x14ac:dyDescent="0.3">
      <c r="A25" s="2">
        <v>45316</v>
      </c>
      <c r="B25" s="3" t="s">
        <v>33</v>
      </c>
      <c r="C25" s="3" t="s">
        <v>19</v>
      </c>
      <c r="D25" s="3">
        <v>8</v>
      </c>
      <c r="E25" s="3">
        <v>15</v>
      </c>
      <c r="F25" s="3">
        <v>20</v>
      </c>
      <c r="G25" s="3" t="s">
        <v>34</v>
      </c>
      <c r="H25" s="3" t="s">
        <v>38</v>
      </c>
      <c r="I25" s="3" t="s">
        <v>35</v>
      </c>
    </row>
    <row r="26" spans="1:9" x14ac:dyDescent="0.3">
      <c r="A26" s="2">
        <v>45317</v>
      </c>
      <c r="B26" s="3" t="s">
        <v>18</v>
      </c>
      <c r="C26" s="3" t="s">
        <v>19</v>
      </c>
      <c r="D26" s="3">
        <v>3</v>
      </c>
      <c r="E26" s="3">
        <v>10</v>
      </c>
      <c r="F26" s="3">
        <v>15</v>
      </c>
      <c r="G26" s="3" t="s">
        <v>20</v>
      </c>
      <c r="H26" s="3" t="s">
        <v>39</v>
      </c>
      <c r="I26" s="3" t="s">
        <v>21</v>
      </c>
    </row>
    <row r="27" spans="1:9" x14ac:dyDescent="0.3">
      <c r="A27" s="2">
        <v>45318</v>
      </c>
      <c r="B27" s="3" t="s">
        <v>22</v>
      </c>
      <c r="C27" s="3" t="s">
        <v>19</v>
      </c>
      <c r="D27" s="3">
        <v>10</v>
      </c>
      <c r="E27" s="3">
        <v>20</v>
      </c>
      <c r="F27" s="3">
        <v>25</v>
      </c>
      <c r="G27" s="3" t="s">
        <v>23</v>
      </c>
      <c r="H27" s="3" t="s">
        <v>40</v>
      </c>
      <c r="I27" s="3" t="s">
        <v>24</v>
      </c>
    </row>
    <row r="28" spans="1:9" x14ac:dyDescent="0.3">
      <c r="A28" s="2">
        <v>45319</v>
      </c>
      <c r="B28" s="3" t="s">
        <v>25</v>
      </c>
      <c r="C28" s="3" t="s">
        <v>26</v>
      </c>
      <c r="D28" s="3">
        <v>2</v>
      </c>
      <c r="E28" s="3">
        <v>5</v>
      </c>
      <c r="F28" s="3">
        <v>7.5</v>
      </c>
      <c r="G28" s="3" t="s">
        <v>27</v>
      </c>
      <c r="H28" s="3" t="s">
        <v>41</v>
      </c>
      <c r="I28" s="3" t="s">
        <v>28</v>
      </c>
    </row>
    <row r="29" spans="1:9" x14ac:dyDescent="0.3">
      <c r="A29" s="2">
        <v>45320</v>
      </c>
      <c r="B29" s="3" t="s">
        <v>29</v>
      </c>
      <c r="C29" s="3" t="s">
        <v>30</v>
      </c>
      <c r="D29" s="3">
        <v>3</v>
      </c>
      <c r="E29" s="3">
        <v>8</v>
      </c>
      <c r="F29" s="3">
        <v>12</v>
      </c>
      <c r="G29" s="3" t="s">
        <v>31</v>
      </c>
      <c r="H29" s="3" t="s">
        <v>42</v>
      </c>
      <c r="I29" s="3" t="s">
        <v>32</v>
      </c>
    </row>
    <row r="30" spans="1:9" x14ac:dyDescent="0.3">
      <c r="A30" s="2">
        <v>45321</v>
      </c>
      <c r="B30" s="3" t="s">
        <v>33</v>
      </c>
      <c r="C30" s="3" t="s">
        <v>19</v>
      </c>
      <c r="D30" s="3">
        <v>6</v>
      </c>
      <c r="E30" s="3">
        <v>15</v>
      </c>
      <c r="F30" s="3">
        <v>20</v>
      </c>
      <c r="G30" s="3" t="s">
        <v>34</v>
      </c>
      <c r="H30" s="3" t="s">
        <v>43</v>
      </c>
      <c r="I30" s="3" t="s">
        <v>35</v>
      </c>
    </row>
    <row r="31" spans="1:9" x14ac:dyDescent="0.3">
      <c r="A31" s="2">
        <v>45322</v>
      </c>
      <c r="B31" s="3" t="s">
        <v>18</v>
      </c>
      <c r="C31" s="3" t="s">
        <v>19</v>
      </c>
      <c r="D31" s="3">
        <v>4</v>
      </c>
      <c r="E31" s="3">
        <v>10</v>
      </c>
      <c r="F31" s="3">
        <v>15</v>
      </c>
      <c r="G31" s="3" t="s">
        <v>20</v>
      </c>
      <c r="H31" s="3" t="s">
        <v>44</v>
      </c>
      <c r="I31" s="3" t="s">
        <v>21</v>
      </c>
    </row>
    <row r="32" spans="1:9" x14ac:dyDescent="0.3">
      <c r="A32" s="2">
        <v>2024</v>
      </c>
      <c r="B32" s="3"/>
      <c r="C32" s="3"/>
      <c r="D32" s="3"/>
      <c r="E32" s="3"/>
      <c r="F32" s="3"/>
      <c r="G32" s="3"/>
      <c r="H32" s="3"/>
      <c r="I32" s="3"/>
    </row>
    <row r="33" spans="1:9" x14ac:dyDescent="0.3">
      <c r="A33" s="2">
        <v>45312</v>
      </c>
      <c r="B33" s="3" t="s">
        <v>90</v>
      </c>
      <c r="C33" s="3" t="s">
        <v>13</v>
      </c>
      <c r="D33" s="3">
        <v>20</v>
      </c>
      <c r="E33" s="3">
        <v>150</v>
      </c>
      <c r="F33" s="3">
        <v>250</v>
      </c>
      <c r="G33" s="3" t="s">
        <v>45</v>
      </c>
      <c r="H33" s="3" t="s">
        <v>91</v>
      </c>
      <c r="I33" s="3" t="s">
        <v>15</v>
      </c>
    </row>
    <row r="34" spans="1:9" x14ac:dyDescent="0.3">
      <c r="A34" s="2">
        <v>45313</v>
      </c>
      <c r="B34" s="3" t="s">
        <v>70</v>
      </c>
      <c r="C34" s="3" t="s">
        <v>56</v>
      </c>
      <c r="D34" s="3">
        <v>15</v>
      </c>
      <c r="E34" s="3">
        <v>30</v>
      </c>
      <c r="F34" s="3">
        <v>60</v>
      </c>
      <c r="G34" s="3" t="s">
        <v>47</v>
      </c>
      <c r="H34" s="3" t="s">
        <v>92</v>
      </c>
      <c r="I34" s="3" t="s">
        <v>17</v>
      </c>
    </row>
    <row r="35" spans="1:9" ht="28.8" x14ac:dyDescent="0.3">
      <c r="A35" s="2">
        <v>45314</v>
      </c>
      <c r="B35" s="3" t="s">
        <v>93</v>
      </c>
      <c r="C35" s="3" t="s">
        <v>13</v>
      </c>
      <c r="D35" s="3">
        <v>10</v>
      </c>
      <c r="E35" s="3">
        <v>300</v>
      </c>
      <c r="F35" s="3">
        <v>450</v>
      </c>
      <c r="G35" s="3" t="s">
        <v>50</v>
      </c>
      <c r="H35" s="3" t="s">
        <v>94</v>
      </c>
      <c r="I35" s="3" t="s">
        <v>11</v>
      </c>
    </row>
    <row r="36" spans="1:9" x14ac:dyDescent="0.3">
      <c r="A36" s="2">
        <v>45315</v>
      </c>
      <c r="B36" s="3" t="s">
        <v>95</v>
      </c>
      <c r="C36" s="3" t="s">
        <v>9</v>
      </c>
      <c r="D36" s="3">
        <v>30</v>
      </c>
      <c r="E36" s="3">
        <v>20</v>
      </c>
      <c r="F36" s="3">
        <v>40</v>
      </c>
      <c r="G36" s="3" t="s">
        <v>53</v>
      </c>
      <c r="H36" s="3" t="s">
        <v>96</v>
      </c>
      <c r="I36" s="3" t="s">
        <v>10</v>
      </c>
    </row>
    <row r="37" spans="1:9" x14ac:dyDescent="0.3">
      <c r="A37" s="2">
        <v>45316</v>
      </c>
      <c r="B37" s="3" t="s">
        <v>74</v>
      </c>
      <c r="C37" s="3" t="s">
        <v>56</v>
      </c>
      <c r="D37" s="3">
        <v>50</v>
      </c>
      <c r="E37" s="3">
        <v>15</v>
      </c>
      <c r="F37" s="3">
        <v>35</v>
      </c>
      <c r="G37" s="3" t="s">
        <v>57</v>
      </c>
      <c r="H37" s="3" t="s">
        <v>97</v>
      </c>
      <c r="I37" s="3" t="s">
        <v>59</v>
      </c>
    </row>
    <row r="38" spans="1:9" x14ac:dyDescent="0.3">
      <c r="A38" s="2">
        <v>45317</v>
      </c>
      <c r="B38" s="3" t="s">
        <v>12</v>
      </c>
      <c r="C38" s="3" t="s">
        <v>13</v>
      </c>
      <c r="D38" s="3">
        <v>12</v>
      </c>
      <c r="E38" s="3">
        <v>800</v>
      </c>
      <c r="F38" s="3">
        <v>1200</v>
      </c>
      <c r="G38" s="3" t="s">
        <v>45</v>
      </c>
      <c r="H38" s="3" t="s">
        <v>98</v>
      </c>
      <c r="I38" s="3" t="s">
        <v>15</v>
      </c>
    </row>
    <row r="39" spans="1:9" x14ac:dyDescent="0.3">
      <c r="A39" s="2">
        <v>45318</v>
      </c>
      <c r="B39" s="3" t="s">
        <v>99</v>
      </c>
      <c r="C39" s="3" t="s">
        <v>13</v>
      </c>
      <c r="D39" s="3">
        <v>25</v>
      </c>
      <c r="E39" s="3">
        <v>50</v>
      </c>
      <c r="F39" s="3">
        <v>100</v>
      </c>
      <c r="G39" s="3" t="s">
        <v>47</v>
      </c>
      <c r="H39" s="3" t="s">
        <v>100</v>
      </c>
      <c r="I39" s="3" t="s">
        <v>17</v>
      </c>
    </row>
    <row r="40" spans="1:9" x14ac:dyDescent="0.3">
      <c r="A40" s="2">
        <v>45319</v>
      </c>
      <c r="B40" s="3" t="s">
        <v>101</v>
      </c>
      <c r="C40" s="3" t="s">
        <v>56</v>
      </c>
      <c r="D40" s="3">
        <v>20</v>
      </c>
      <c r="E40" s="3">
        <v>10</v>
      </c>
      <c r="F40" s="3">
        <v>25</v>
      </c>
      <c r="G40" s="3" t="s">
        <v>50</v>
      </c>
      <c r="H40" s="3" t="s">
        <v>102</v>
      </c>
      <c r="I40" s="3" t="s">
        <v>11</v>
      </c>
    </row>
    <row r="41" spans="1:9" x14ac:dyDescent="0.3">
      <c r="A41" s="2">
        <v>45320</v>
      </c>
      <c r="B41" s="3" t="s">
        <v>103</v>
      </c>
      <c r="C41" s="3" t="s">
        <v>9</v>
      </c>
      <c r="D41" s="3">
        <v>40</v>
      </c>
      <c r="E41" s="3">
        <v>25</v>
      </c>
      <c r="F41" s="3">
        <v>50</v>
      </c>
      <c r="G41" s="3" t="s">
        <v>53</v>
      </c>
      <c r="H41" s="3" t="s">
        <v>104</v>
      </c>
      <c r="I41" s="3" t="s">
        <v>10</v>
      </c>
    </row>
    <row r="42" spans="1:9" x14ac:dyDescent="0.3">
      <c r="A42" s="2">
        <v>45321</v>
      </c>
      <c r="B42" s="3" t="s">
        <v>105</v>
      </c>
      <c r="C42" s="3" t="s">
        <v>56</v>
      </c>
      <c r="D42" s="3">
        <v>35</v>
      </c>
      <c r="E42" s="3">
        <v>20</v>
      </c>
      <c r="F42" s="3">
        <v>45</v>
      </c>
      <c r="G42" s="3" t="s">
        <v>57</v>
      </c>
      <c r="H42" s="3" t="s">
        <v>106</v>
      </c>
      <c r="I42" s="3" t="s">
        <v>59</v>
      </c>
    </row>
    <row r="43" spans="1:9" x14ac:dyDescent="0.3">
      <c r="A43" s="2">
        <v>45322</v>
      </c>
      <c r="B43" s="3" t="s">
        <v>60</v>
      </c>
      <c r="C43" s="3" t="s">
        <v>13</v>
      </c>
      <c r="D43" s="3">
        <v>18</v>
      </c>
      <c r="E43" s="3">
        <v>600</v>
      </c>
      <c r="F43" s="3">
        <v>900</v>
      </c>
      <c r="G43" s="3" t="s">
        <v>45</v>
      </c>
      <c r="H43" s="3" t="s">
        <v>107</v>
      </c>
      <c r="I43" s="3" t="s">
        <v>15</v>
      </c>
    </row>
    <row r="44" spans="1:9" x14ac:dyDescent="0.3">
      <c r="A44" s="2">
        <v>45323</v>
      </c>
      <c r="B44" s="3" t="s">
        <v>108</v>
      </c>
      <c r="C44" s="3" t="s">
        <v>80</v>
      </c>
      <c r="D44" s="3">
        <v>25</v>
      </c>
      <c r="E44" s="3">
        <v>30</v>
      </c>
      <c r="F44" s="3">
        <v>60</v>
      </c>
      <c r="G44" s="3" t="s">
        <v>47</v>
      </c>
      <c r="H44" s="3" t="s">
        <v>109</v>
      </c>
      <c r="I44" s="3" t="s">
        <v>17</v>
      </c>
    </row>
    <row r="45" spans="1:9" x14ac:dyDescent="0.3">
      <c r="A45" s="2">
        <v>45324</v>
      </c>
      <c r="B45" s="3" t="s">
        <v>110</v>
      </c>
      <c r="C45" s="3" t="s">
        <v>56</v>
      </c>
      <c r="D45" s="3">
        <v>20</v>
      </c>
      <c r="E45" s="3">
        <v>25</v>
      </c>
      <c r="F45" s="3">
        <v>50</v>
      </c>
      <c r="G45" s="3" t="s">
        <v>50</v>
      </c>
      <c r="H45" s="3" t="s">
        <v>111</v>
      </c>
      <c r="I45" s="3" t="s">
        <v>11</v>
      </c>
    </row>
    <row r="46" spans="1:9" x14ac:dyDescent="0.3">
      <c r="A46" s="2">
        <v>45325</v>
      </c>
      <c r="B46" s="3" t="s">
        <v>66</v>
      </c>
      <c r="C46" s="3" t="s">
        <v>9</v>
      </c>
      <c r="D46" s="3">
        <v>30</v>
      </c>
      <c r="E46" s="3">
        <v>20</v>
      </c>
      <c r="F46" s="3">
        <v>40</v>
      </c>
      <c r="G46" s="3" t="s">
        <v>53</v>
      </c>
      <c r="H46" s="3" t="s">
        <v>112</v>
      </c>
      <c r="I46" s="3" t="s">
        <v>10</v>
      </c>
    </row>
    <row r="47" spans="1:9" x14ac:dyDescent="0.3">
      <c r="A47" s="2">
        <v>45326</v>
      </c>
      <c r="B47" s="3" t="s">
        <v>88</v>
      </c>
      <c r="C47" s="3" t="s">
        <v>56</v>
      </c>
      <c r="D47" s="3">
        <v>15</v>
      </c>
      <c r="E47" s="3">
        <v>40</v>
      </c>
      <c r="F47" s="3">
        <v>80</v>
      </c>
      <c r="G47" s="3" t="s">
        <v>57</v>
      </c>
      <c r="H47" s="3" t="s">
        <v>113</v>
      </c>
      <c r="I47" s="3" t="s">
        <v>59</v>
      </c>
    </row>
    <row r="48" spans="1:9" x14ac:dyDescent="0.3">
      <c r="A48" s="2">
        <v>45327</v>
      </c>
      <c r="B48" s="3" t="s">
        <v>46</v>
      </c>
      <c r="C48" s="3" t="s">
        <v>13</v>
      </c>
      <c r="D48" s="3">
        <v>22</v>
      </c>
      <c r="E48" s="3">
        <v>400</v>
      </c>
      <c r="F48" s="3">
        <v>600</v>
      </c>
      <c r="G48" s="3" t="s">
        <v>45</v>
      </c>
      <c r="H48" s="3" t="s">
        <v>73</v>
      </c>
      <c r="I48" s="3" t="s">
        <v>15</v>
      </c>
    </row>
    <row r="49" spans="1:9" x14ac:dyDescent="0.3">
      <c r="A49" s="2">
        <v>45328</v>
      </c>
      <c r="B49" s="3" t="s">
        <v>62</v>
      </c>
      <c r="C49" s="3" t="s">
        <v>9</v>
      </c>
      <c r="D49" s="3">
        <v>35</v>
      </c>
      <c r="E49" s="3">
        <v>30</v>
      </c>
      <c r="F49" s="3">
        <v>60</v>
      </c>
      <c r="G49" s="3" t="s">
        <v>47</v>
      </c>
      <c r="H49" s="3" t="s">
        <v>114</v>
      </c>
      <c r="I49" s="3" t="s">
        <v>17</v>
      </c>
    </row>
    <row r="50" spans="1:9" x14ac:dyDescent="0.3">
      <c r="A50" s="2">
        <v>45329</v>
      </c>
      <c r="B50" s="3" t="s">
        <v>49</v>
      </c>
      <c r="C50" s="3" t="s">
        <v>13</v>
      </c>
      <c r="D50" s="3">
        <v>18</v>
      </c>
      <c r="E50" s="3">
        <v>50</v>
      </c>
      <c r="F50" s="3">
        <v>100</v>
      </c>
      <c r="G50" s="3" t="s">
        <v>50</v>
      </c>
      <c r="H50" s="3" t="s">
        <v>115</v>
      </c>
      <c r="I50" s="3" t="s">
        <v>11</v>
      </c>
    </row>
    <row r="51" spans="1:9" x14ac:dyDescent="0.3">
      <c r="A51" s="2">
        <v>45330</v>
      </c>
      <c r="B51" s="3" t="s">
        <v>52</v>
      </c>
      <c r="C51" s="3" t="s">
        <v>9</v>
      </c>
      <c r="D51" s="3">
        <v>40</v>
      </c>
      <c r="E51" s="3">
        <v>10</v>
      </c>
      <c r="F51" s="3">
        <v>20</v>
      </c>
      <c r="G51" s="3" t="s">
        <v>53</v>
      </c>
      <c r="H51" s="3" t="s">
        <v>116</v>
      </c>
      <c r="I51" s="3" t="s">
        <v>10</v>
      </c>
    </row>
    <row r="52" spans="1:9" x14ac:dyDescent="0.3">
      <c r="A52" s="2">
        <v>45331</v>
      </c>
      <c r="B52" s="3" t="s">
        <v>68</v>
      </c>
      <c r="C52" s="3" t="s">
        <v>56</v>
      </c>
      <c r="D52" s="3">
        <v>30</v>
      </c>
      <c r="E52" s="3">
        <v>15</v>
      </c>
      <c r="F52" s="3">
        <v>30</v>
      </c>
      <c r="G52" s="3" t="s">
        <v>57</v>
      </c>
      <c r="H52" s="3" t="s">
        <v>117</v>
      </c>
      <c r="I52" s="3" t="s">
        <v>59</v>
      </c>
    </row>
    <row r="53" spans="1:9" x14ac:dyDescent="0.3">
      <c r="A53" s="2">
        <v>45332</v>
      </c>
      <c r="B53" s="3" t="s">
        <v>70</v>
      </c>
      <c r="C53" s="3" t="s">
        <v>56</v>
      </c>
      <c r="D53" s="3">
        <v>18</v>
      </c>
      <c r="E53" s="3">
        <v>25</v>
      </c>
      <c r="F53" s="3">
        <v>50</v>
      </c>
      <c r="G53" s="3" t="s">
        <v>45</v>
      </c>
      <c r="H53" s="3" t="s">
        <v>71</v>
      </c>
      <c r="I53" s="3" t="s">
        <v>15</v>
      </c>
    </row>
    <row r="54" spans="1:9" x14ac:dyDescent="0.3">
      <c r="A54" s="2">
        <v>45333</v>
      </c>
      <c r="B54" s="3" t="s">
        <v>72</v>
      </c>
      <c r="C54" s="3" t="s">
        <v>13</v>
      </c>
      <c r="D54" s="3">
        <v>10</v>
      </c>
      <c r="E54" s="3">
        <v>1000</v>
      </c>
      <c r="F54" s="3">
        <v>1500</v>
      </c>
      <c r="G54" s="3" t="s">
        <v>47</v>
      </c>
      <c r="H54" s="3" t="s">
        <v>73</v>
      </c>
      <c r="I54" s="3" t="s">
        <v>17</v>
      </c>
    </row>
    <row r="55" spans="1:9" x14ac:dyDescent="0.3">
      <c r="A55" s="2">
        <v>45334</v>
      </c>
      <c r="B55" s="3" t="s">
        <v>74</v>
      </c>
      <c r="C55" s="3" t="s">
        <v>56</v>
      </c>
      <c r="D55" s="3">
        <v>35</v>
      </c>
      <c r="E55" s="3">
        <v>20</v>
      </c>
      <c r="F55" s="3">
        <v>40</v>
      </c>
      <c r="G55" s="3" t="s">
        <v>50</v>
      </c>
      <c r="H55" s="3" t="s">
        <v>75</v>
      </c>
      <c r="I55" s="3" t="s">
        <v>11</v>
      </c>
    </row>
    <row r="56" spans="1:9" x14ac:dyDescent="0.3">
      <c r="A56" s="2">
        <v>45335</v>
      </c>
      <c r="B56" s="3" t="s">
        <v>76</v>
      </c>
      <c r="C56" s="3" t="s">
        <v>9</v>
      </c>
      <c r="D56" s="3">
        <v>20</v>
      </c>
      <c r="E56" s="3">
        <v>50</v>
      </c>
      <c r="F56" s="3">
        <v>100</v>
      </c>
      <c r="G56" s="3" t="s">
        <v>53</v>
      </c>
      <c r="H56" s="3" t="s">
        <v>77</v>
      </c>
      <c r="I56" s="3" t="s">
        <v>10</v>
      </c>
    </row>
    <row r="57" spans="1:9" ht="28.8" x14ac:dyDescent="0.3">
      <c r="A57" s="2">
        <v>45336</v>
      </c>
      <c r="B57" s="3" t="s">
        <v>78</v>
      </c>
      <c r="C57" s="3" t="s">
        <v>13</v>
      </c>
      <c r="D57" s="3">
        <v>12</v>
      </c>
      <c r="E57" s="3">
        <v>70</v>
      </c>
      <c r="F57" s="3">
        <v>120</v>
      </c>
      <c r="G57" s="3" t="s">
        <v>57</v>
      </c>
      <c r="H57" s="3" t="s">
        <v>79</v>
      </c>
      <c r="I57" s="3" t="s">
        <v>59</v>
      </c>
    </row>
    <row r="58" spans="1:9" x14ac:dyDescent="0.3">
      <c r="A58" s="2">
        <v>45337</v>
      </c>
      <c r="B58" s="3" t="s">
        <v>16</v>
      </c>
      <c r="C58" s="3" t="s">
        <v>80</v>
      </c>
      <c r="D58" s="3">
        <v>28</v>
      </c>
      <c r="E58" s="3">
        <v>40</v>
      </c>
      <c r="F58" s="3">
        <v>80</v>
      </c>
      <c r="G58" s="3" t="s">
        <v>45</v>
      </c>
      <c r="H58" s="3" t="s">
        <v>81</v>
      </c>
      <c r="I58" s="3" t="s">
        <v>15</v>
      </c>
    </row>
    <row r="59" spans="1:9" x14ac:dyDescent="0.3">
      <c r="A59" s="2">
        <v>45338</v>
      </c>
      <c r="B59" s="3" t="s">
        <v>82</v>
      </c>
      <c r="C59" s="3" t="s">
        <v>56</v>
      </c>
      <c r="D59" s="3">
        <v>40</v>
      </c>
      <c r="E59" s="3">
        <v>10</v>
      </c>
      <c r="F59" s="3">
        <v>25</v>
      </c>
      <c r="G59" s="3" t="s">
        <v>47</v>
      </c>
      <c r="H59" s="3" t="s">
        <v>83</v>
      </c>
      <c r="I59" s="3" t="s">
        <v>17</v>
      </c>
    </row>
    <row r="60" spans="1:9" x14ac:dyDescent="0.3">
      <c r="A60" s="2">
        <v>45339</v>
      </c>
      <c r="B60" s="3" t="s">
        <v>84</v>
      </c>
      <c r="C60" s="3" t="s">
        <v>13</v>
      </c>
      <c r="D60" s="3">
        <v>15</v>
      </c>
      <c r="E60" s="3">
        <v>200</v>
      </c>
      <c r="F60" s="3">
        <v>300</v>
      </c>
      <c r="G60" s="3" t="s">
        <v>50</v>
      </c>
      <c r="H60" s="3" t="s">
        <v>85</v>
      </c>
      <c r="I60" s="3" t="s">
        <v>11</v>
      </c>
    </row>
    <row r="61" spans="1:9" x14ac:dyDescent="0.3">
      <c r="A61" s="2">
        <v>45340</v>
      </c>
      <c r="B61" s="3" t="s">
        <v>86</v>
      </c>
      <c r="C61" s="3" t="s">
        <v>9</v>
      </c>
      <c r="D61" s="3">
        <v>22</v>
      </c>
      <c r="E61" s="3">
        <v>15</v>
      </c>
      <c r="F61" s="3">
        <v>30</v>
      </c>
      <c r="G61" s="3" t="s">
        <v>53</v>
      </c>
      <c r="H61" s="3" t="s">
        <v>87</v>
      </c>
      <c r="I61" s="3" t="s">
        <v>10</v>
      </c>
    </row>
    <row r="62" spans="1:9" x14ac:dyDescent="0.3">
      <c r="A62" s="2">
        <v>45341</v>
      </c>
      <c r="B62" s="3" t="s">
        <v>88</v>
      </c>
      <c r="C62" s="3" t="s">
        <v>56</v>
      </c>
      <c r="D62" s="3">
        <v>18</v>
      </c>
      <c r="E62" s="3">
        <v>40</v>
      </c>
      <c r="F62" s="3">
        <v>80</v>
      </c>
      <c r="G62" s="3" t="s">
        <v>57</v>
      </c>
      <c r="H62" s="3" t="s">
        <v>89</v>
      </c>
      <c r="I62" s="3" t="s">
        <v>59</v>
      </c>
    </row>
    <row r="63" spans="1:9" x14ac:dyDescent="0.3">
      <c r="A63" s="2">
        <v>45342</v>
      </c>
      <c r="B63" s="3" t="s">
        <v>90</v>
      </c>
      <c r="C63" s="3" t="s">
        <v>13</v>
      </c>
      <c r="D63" s="3">
        <v>18</v>
      </c>
      <c r="E63" s="3">
        <v>150</v>
      </c>
      <c r="F63" s="3">
        <v>250</v>
      </c>
      <c r="G63" s="3" t="s">
        <v>45</v>
      </c>
      <c r="H63" s="3" t="s">
        <v>91</v>
      </c>
      <c r="I63" s="3" t="s">
        <v>15</v>
      </c>
    </row>
    <row r="64" spans="1:9" x14ac:dyDescent="0.3">
      <c r="A64" s="2">
        <v>45343</v>
      </c>
      <c r="B64" s="3" t="s">
        <v>70</v>
      </c>
      <c r="C64" s="3" t="s">
        <v>56</v>
      </c>
      <c r="D64" s="3">
        <v>14</v>
      </c>
      <c r="E64" s="3">
        <v>30</v>
      </c>
      <c r="F64" s="3">
        <v>60</v>
      </c>
      <c r="G64" s="3" t="s">
        <v>47</v>
      </c>
      <c r="H64" s="3" t="s">
        <v>92</v>
      </c>
      <c r="I64" s="3" t="s">
        <v>17</v>
      </c>
    </row>
    <row r="65" spans="1:9" ht="28.8" x14ac:dyDescent="0.3">
      <c r="A65" s="2">
        <v>45344</v>
      </c>
      <c r="B65" s="3" t="s">
        <v>93</v>
      </c>
      <c r="C65" s="3" t="s">
        <v>13</v>
      </c>
      <c r="D65" s="3">
        <v>8</v>
      </c>
      <c r="E65" s="3">
        <v>300</v>
      </c>
      <c r="F65" s="3">
        <v>450</v>
      </c>
      <c r="G65" s="3" t="s">
        <v>50</v>
      </c>
      <c r="H65" s="3" t="s">
        <v>94</v>
      </c>
      <c r="I65" s="3" t="s">
        <v>11</v>
      </c>
    </row>
    <row r="66" spans="1:9" x14ac:dyDescent="0.3">
      <c r="A66" s="2">
        <v>45345</v>
      </c>
      <c r="B66" s="3" t="s">
        <v>95</v>
      </c>
      <c r="C66" s="3" t="s">
        <v>9</v>
      </c>
      <c r="D66" s="3">
        <v>28</v>
      </c>
      <c r="E66" s="3">
        <v>20</v>
      </c>
      <c r="F66" s="3">
        <v>40</v>
      </c>
      <c r="G66" s="3" t="s">
        <v>53</v>
      </c>
      <c r="H66" s="3" t="s">
        <v>96</v>
      </c>
      <c r="I66" s="3" t="s">
        <v>10</v>
      </c>
    </row>
    <row r="67" spans="1:9" x14ac:dyDescent="0.3">
      <c r="A67" s="2">
        <v>45346</v>
      </c>
      <c r="B67" s="3" t="s">
        <v>74</v>
      </c>
      <c r="C67" s="3" t="s">
        <v>56</v>
      </c>
      <c r="D67" s="3">
        <v>45</v>
      </c>
      <c r="E67" s="3">
        <v>15</v>
      </c>
      <c r="F67" s="3">
        <v>35</v>
      </c>
      <c r="G67" s="3" t="s">
        <v>57</v>
      </c>
      <c r="H67" s="3" t="s">
        <v>97</v>
      </c>
      <c r="I67" s="3" t="s">
        <v>59</v>
      </c>
    </row>
    <row r="68" spans="1:9" x14ac:dyDescent="0.3">
      <c r="A68" s="2">
        <v>45347</v>
      </c>
      <c r="B68" s="3" t="s">
        <v>12</v>
      </c>
      <c r="C68" s="3" t="s">
        <v>13</v>
      </c>
      <c r="D68" s="3">
        <v>10</v>
      </c>
      <c r="E68" s="3">
        <v>800</v>
      </c>
      <c r="F68" s="3">
        <v>1200</v>
      </c>
      <c r="G68" s="3" t="s">
        <v>45</v>
      </c>
      <c r="H68" s="3" t="s">
        <v>98</v>
      </c>
      <c r="I68" s="3" t="s">
        <v>15</v>
      </c>
    </row>
    <row r="69" spans="1:9" x14ac:dyDescent="0.3">
      <c r="A69" s="2">
        <v>45348</v>
      </c>
      <c r="B69" s="3" t="s">
        <v>99</v>
      </c>
      <c r="C69" s="3" t="s">
        <v>13</v>
      </c>
      <c r="D69" s="3">
        <v>20</v>
      </c>
      <c r="E69" s="3">
        <v>50</v>
      </c>
      <c r="F69" s="3">
        <v>100</v>
      </c>
      <c r="G69" s="3" t="s">
        <v>47</v>
      </c>
      <c r="H69" s="3" t="s">
        <v>100</v>
      </c>
      <c r="I69" s="3" t="s">
        <v>17</v>
      </c>
    </row>
    <row r="70" spans="1:9" x14ac:dyDescent="0.3">
      <c r="A70" s="2">
        <v>45349</v>
      </c>
      <c r="B70" s="3" t="s">
        <v>101</v>
      </c>
      <c r="C70" s="3" t="s">
        <v>56</v>
      </c>
      <c r="D70" s="3">
        <v>15</v>
      </c>
      <c r="E70" s="3">
        <v>10</v>
      </c>
      <c r="F70" s="3">
        <v>25</v>
      </c>
      <c r="G70" s="3" t="s">
        <v>50</v>
      </c>
      <c r="H70" s="3" t="s">
        <v>102</v>
      </c>
      <c r="I70" s="3" t="s">
        <v>11</v>
      </c>
    </row>
    <row r="71" spans="1:9" x14ac:dyDescent="0.3">
      <c r="A71" s="2">
        <v>45350</v>
      </c>
      <c r="B71" s="3" t="s">
        <v>103</v>
      </c>
      <c r="C71" s="3" t="s">
        <v>9</v>
      </c>
      <c r="D71" s="3">
        <v>35</v>
      </c>
      <c r="E71" s="3">
        <v>25</v>
      </c>
      <c r="F71" s="3">
        <v>50</v>
      </c>
      <c r="G71" s="3" t="s">
        <v>53</v>
      </c>
      <c r="H71" s="3" t="s">
        <v>104</v>
      </c>
      <c r="I71" s="3" t="s">
        <v>10</v>
      </c>
    </row>
    <row r="72" spans="1:9" x14ac:dyDescent="0.3">
      <c r="A72" s="2">
        <v>45351</v>
      </c>
      <c r="B72" s="3" t="s">
        <v>105</v>
      </c>
      <c r="C72" s="3" t="s">
        <v>56</v>
      </c>
      <c r="D72" s="3">
        <v>30</v>
      </c>
      <c r="E72" s="3">
        <v>20</v>
      </c>
      <c r="F72" s="3">
        <v>45</v>
      </c>
      <c r="G72" s="3" t="s">
        <v>57</v>
      </c>
      <c r="H72" s="3" t="s">
        <v>106</v>
      </c>
      <c r="I72" s="3" t="s">
        <v>59</v>
      </c>
    </row>
    <row r="73" spans="1:9" x14ac:dyDescent="0.3">
      <c r="A73" s="2" t="s">
        <v>14</v>
      </c>
      <c r="B73" s="3" t="s">
        <v>14</v>
      </c>
      <c r="C73" s="3" t="s">
        <v>14</v>
      </c>
      <c r="D73" s="3" t="s">
        <v>14</v>
      </c>
      <c r="E73" s="3" t="s">
        <v>14</v>
      </c>
      <c r="F73" s="3" t="s">
        <v>14</v>
      </c>
      <c r="G73" s="3" t="s">
        <v>14</v>
      </c>
      <c r="H73" s="3" t="s">
        <v>14</v>
      </c>
      <c r="I73" s="3" t="s">
        <v>14</v>
      </c>
    </row>
    <row r="74" spans="1:9" x14ac:dyDescent="0.3">
      <c r="A74" s="2">
        <v>45352</v>
      </c>
      <c r="B74" s="3" t="s">
        <v>60</v>
      </c>
      <c r="C74" s="3" t="s">
        <v>13</v>
      </c>
      <c r="D74" s="3">
        <v>15</v>
      </c>
      <c r="E74" s="3">
        <v>600</v>
      </c>
      <c r="F74" s="3">
        <v>900</v>
      </c>
      <c r="G74" s="3" t="s">
        <v>45</v>
      </c>
      <c r="H74" s="3" t="s">
        <v>107</v>
      </c>
      <c r="I74" s="3" t="s">
        <v>15</v>
      </c>
    </row>
    <row r="75" spans="1:9" x14ac:dyDescent="0.3">
      <c r="A75" s="2">
        <v>45353</v>
      </c>
      <c r="B75" s="3" t="s">
        <v>108</v>
      </c>
      <c r="C75" s="3" t="s">
        <v>80</v>
      </c>
      <c r="D75" s="3">
        <v>20</v>
      </c>
      <c r="E75" s="3">
        <v>30</v>
      </c>
      <c r="F75" s="3">
        <v>60</v>
      </c>
      <c r="G75" s="3" t="s">
        <v>47</v>
      </c>
      <c r="H75" s="3" t="s">
        <v>109</v>
      </c>
      <c r="I75" s="3" t="s">
        <v>17</v>
      </c>
    </row>
    <row r="76" spans="1:9" x14ac:dyDescent="0.3">
      <c r="A76" s="2">
        <v>45354</v>
      </c>
      <c r="B76" s="3" t="s">
        <v>110</v>
      </c>
      <c r="C76" s="3" t="s">
        <v>56</v>
      </c>
      <c r="D76" s="3">
        <v>18</v>
      </c>
      <c r="E76" s="3">
        <v>25</v>
      </c>
      <c r="F76" s="3">
        <v>50</v>
      </c>
      <c r="G76" s="3" t="s">
        <v>50</v>
      </c>
      <c r="H76" s="3" t="s">
        <v>111</v>
      </c>
      <c r="I76" s="3" t="s">
        <v>11</v>
      </c>
    </row>
    <row r="77" spans="1:9" x14ac:dyDescent="0.3">
      <c r="A77" s="2">
        <v>45355</v>
      </c>
      <c r="B77" s="3" t="s">
        <v>66</v>
      </c>
      <c r="C77" s="3" t="s">
        <v>9</v>
      </c>
      <c r="D77" s="3">
        <v>25</v>
      </c>
      <c r="E77" s="3">
        <v>20</v>
      </c>
      <c r="F77" s="3">
        <v>40</v>
      </c>
      <c r="G77" s="3" t="s">
        <v>53</v>
      </c>
      <c r="H77" s="3" t="s">
        <v>112</v>
      </c>
      <c r="I77" s="3" t="s">
        <v>10</v>
      </c>
    </row>
    <row r="78" spans="1:9" x14ac:dyDescent="0.3">
      <c r="A78" s="2">
        <v>45356</v>
      </c>
      <c r="B78" s="3" t="s">
        <v>88</v>
      </c>
      <c r="C78" s="3" t="s">
        <v>56</v>
      </c>
      <c r="D78" s="3">
        <v>12</v>
      </c>
      <c r="E78" s="3">
        <v>40</v>
      </c>
      <c r="F78" s="3">
        <v>80</v>
      </c>
      <c r="G78" s="3" t="s">
        <v>57</v>
      </c>
      <c r="H78" s="3" t="s">
        <v>113</v>
      </c>
      <c r="I78" s="3" t="s">
        <v>59</v>
      </c>
    </row>
    <row r="79" spans="1:9" x14ac:dyDescent="0.3">
      <c r="A79" s="2">
        <v>45357</v>
      </c>
      <c r="B79" s="3" t="s">
        <v>46</v>
      </c>
      <c r="C79" s="3" t="s">
        <v>13</v>
      </c>
      <c r="D79" s="3">
        <v>20</v>
      </c>
      <c r="E79" s="3">
        <v>400</v>
      </c>
      <c r="F79" s="3">
        <v>600</v>
      </c>
      <c r="G79" s="3" t="s">
        <v>45</v>
      </c>
      <c r="H79" s="3" t="s">
        <v>73</v>
      </c>
      <c r="I79" s="3" t="s">
        <v>15</v>
      </c>
    </row>
    <row r="80" spans="1:9" x14ac:dyDescent="0.3">
      <c r="A80" s="2">
        <v>45358</v>
      </c>
      <c r="B80" s="3" t="s">
        <v>62</v>
      </c>
      <c r="C80" s="3" t="s">
        <v>9</v>
      </c>
      <c r="D80" s="3">
        <v>30</v>
      </c>
      <c r="E80" s="3">
        <v>30</v>
      </c>
      <c r="F80" s="3">
        <v>60</v>
      </c>
      <c r="G80" s="3" t="s">
        <v>47</v>
      </c>
      <c r="H80" s="3" t="s">
        <v>114</v>
      </c>
      <c r="I80" s="3" t="s">
        <v>17</v>
      </c>
    </row>
    <row r="81" spans="1:9" x14ac:dyDescent="0.3">
      <c r="A81" s="2">
        <v>45359</v>
      </c>
      <c r="B81" s="3" t="s">
        <v>49</v>
      </c>
      <c r="C81" s="3" t="s">
        <v>13</v>
      </c>
      <c r="D81" s="3">
        <v>15</v>
      </c>
      <c r="E81" s="3">
        <v>50</v>
      </c>
      <c r="F81" s="3">
        <v>100</v>
      </c>
      <c r="G81" s="3" t="s">
        <v>50</v>
      </c>
      <c r="H81" s="3" t="s">
        <v>115</v>
      </c>
      <c r="I81" s="3" t="s">
        <v>11</v>
      </c>
    </row>
    <row r="82" spans="1:9" x14ac:dyDescent="0.3">
      <c r="A82" s="2">
        <v>45360</v>
      </c>
      <c r="B82" s="3" t="s">
        <v>52</v>
      </c>
      <c r="C82" s="3" t="s">
        <v>9</v>
      </c>
      <c r="D82" s="3">
        <v>35</v>
      </c>
      <c r="E82" s="3">
        <v>10</v>
      </c>
      <c r="F82" s="3">
        <v>20</v>
      </c>
      <c r="G82" s="3" t="s">
        <v>53</v>
      </c>
      <c r="H82" s="3" t="s">
        <v>116</v>
      </c>
      <c r="I82" s="3" t="s">
        <v>10</v>
      </c>
    </row>
    <row r="83" spans="1:9" x14ac:dyDescent="0.3">
      <c r="A83" s="2">
        <v>45361</v>
      </c>
      <c r="B83" s="3" t="s">
        <v>68</v>
      </c>
      <c r="C83" s="3" t="s">
        <v>56</v>
      </c>
      <c r="D83" s="3">
        <v>25</v>
      </c>
      <c r="E83" s="3">
        <v>15</v>
      </c>
      <c r="F83" s="3">
        <v>30</v>
      </c>
      <c r="G83" s="3" t="s">
        <v>57</v>
      </c>
      <c r="H83" s="3" t="s">
        <v>117</v>
      </c>
      <c r="I83" s="3" t="s">
        <v>59</v>
      </c>
    </row>
    <row r="84" spans="1:9" x14ac:dyDescent="0.3">
      <c r="A84" s="2">
        <v>45362</v>
      </c>
      <c r="B84" s="3" t="s">
        <v>70</v>
      </c>
      <c r="C84" s="3" t="s">
        <v>56</v>
      </c>
      <c r="D84" s="3">
        <v>16</v>
      </c>
      <c r="E84" s="3">
        <v>25</v>
      </c>
      <c r="F84" s="3">
        <v>50</v>
      </c>
      <c r="G84" s="3" t="s">
        <v>45</v>
      </c>
      <c r="H84" s="3" t="s">
        <v>71</v>
      </c>
      <c r="I84" s="3" t="s">
        <v>15</v>
      </c>
    </row>
    <row r="85" spans="1:9" x14ac:dyDescent="0.3">
      <c r="A85" s="2">
        <v>45363</v>
      </c>
      <c r="B85" s="3" t="s">
        <v>72</v>
      </c>
      <c r="C85" s="3" t="s">
        <v>13</v>
      </c>
      <c r="D85" s="3">
        <v>9</v>
      </c>
      <c r="E85" s="3">
        <v>1000</v>
      </c>
      <c r="F85" s="3">
        <v>1500</v>
      </c>
      <c r="G85" s="3" t="s">
        <v>47</v>
      </c>
      <c r="H85" s="3" t="s">
        <v>73</v>
      </c>
      <c r="I85" s="3" t="s">
        <v>17</v>
      </c>
    </row>
    <row r="86" spans="1:9" x14ac:dyDescent="0.3">
      <c r="A86" s="2">
        <v>45364</v>
      </c>
      <c r="B86" s="3" t="s">
        <v>74</v>
      </c>
      <c r="C86" s="3" t="s">
        <v>56</v>
      </c>
      <c r="D86" s="3">
        <v>30</v>
      </c>
      <c r="E86" s="3">
        <v>20</v>
      </c>
      <c r="F86" s="3">
        <v>40</v>
      </c>
      <c r="G86" s="3" t="s">
        <v>50</v>
      </c>
      <c r="H86" s="3" t="s">
        <v>75</v>
      </c>
      <c r="I86" s="3" t="s">
        <v>11</v>
      </c>
    </row>
    <row r="87" spans="1:9" x14ac:dyDescent="0.3">
      <c r="A87" s="2">
        <v>45365</v>
      </c>
      <c r="B87" s="3" t="s">
        <v>76</v>
      </c>
      <c r="C87" s="3" t="s">
        <v>9</v>
      </c>
      <c r="D87" s="3">
        <v>22</v>
      </c>
      <c r="E87" s="3">
        <v>50</v>
      </c>
      <c r="F87" s="3">
        <v>100</v>
      </c>
      <c r="G87" s="3" t="s">
        <v>53</v>
      </c>
      <c r="H87" s="3" t="s">
        <v>77</v>
      </c>
      <c r="I87" s="3" t="s">
        <v>10</v>
      </c>
    </row>
    <row r="88" spans="1:9" ht="28.8" x14ac:dyDescent="0.3">
      <c r="A88" s="2">
        <v>45366</v>
      </c>
      <c r="B88" s="3" t="s">
        <v>78</v>
      </c>
      <c r="C88" s="3" t="s">
        <v>13</v>
      </c>
      <c r="D88" s="3">
        <v>18</v>
      </c>
      <c r="E88" s="3">
        <v>70</v>
      </c>
      <c r="F88" s="3">
        <v>120</v>
      </c>
      <c r="G88" s="3" t="s">
        <v>57</v>
      </c>
      <c r="H88" s="3" t="s">
        <v>79</v>
      </c>
      <c r="I88" s="3" t="s">
        <v>59</v>
      </c>
    </row>
    <row r="89" spans="1:9" x14ac:dyDescent="0.3">
      <c r="A89" s="2">
        <v>45367</v>
      </c>
      <c r="B89" s="3" t="s">
        <v>16</v>
      </c>
      <c r="C89" s="3" t="s">
        <v>80</v>
      </c>
      <c r="D89" s="3">
        <v>25</v>
      </c>
      <c r="E89" s="3">
        <v>40</v>
      </c>
      <c r="F89" s="3">
        <v>80</v>
      </c>
      <c r="G89" s="3" t="s">
        <v>45</v>
      </c>
      <c r="H89" s="3" t="s">
        <v>81</v>
      </c>
      <c r="I89" s="3" t="s">
        <v>15</v>
      </c>
    </row>
    <row r="90" spans="1:9" x14ac:dyDescent="0.3">
      <c r="A90" s="2">
        <v>45368</v>
      </c>
      <c r="B90" s="3" t="s">
        <v>82</v>
      </c>
      <c r="C90" s="3" t="s">
        <v>56</v>
      </c>
      <c r="D90" s="3">
        <v>45</v>
      </c>
      <c r="E90" s="3">
        <v>10</v>
      </c>
      <c r="F90" s="3">
        <v>25</v>
      </c>
      <c r="G90" s="3" t="s">
        <v>47</v>
      </c>
      <c r="H90" s="3" t="s">
        <v>83</v>
      </c>
      <c r="I90" s="3" t="s">
        <v>17</v>
      </c>
    </row>
    <row r="91" spans="1:9" x14ac:dyDescent="0.3">
      <c r="A91" s="2">
        <v>45369</v>
      </c>
      <c r="B91" s="3" t="s">
        <v>84</v>
      </c>
      <c r="C91" s="3" t="s">
        <v>13</v>
      </c>
      <c r="D91" s="3">
        <v>12</v>
      </c>
      <c r="E91" s="3">
        <v>200</v>
      </c>
      <c r="F91" s="3">
        <v>300</v>
      </c>
      <c r="G91" s="3" t="s">
        <v>50</v>
      </c>
      <c r="H91" s="3" t="s">
        <v>85</v>
      </c>
      <c r="I91" s="3" t="s">
        <v>11</v>
      </c>
    </row>
    <row r="92" spans="1:9" x14ac:dyDescent="0.3">
      <c r="A92" s="2">
        <v>45370</v>
      </c>
      <c r="B92" s="3" t="s">
        <v>86</v>
      </c>
      <c r="C92" s="3" t="s">
        <v>9</v>
      </c>
      <c r="D92" s="3">
        <v>20</v>
      </c>
      <c r="E92" s="3">
        <v>15</v>
      </c>
      <c r="F92" s="3">
        <v>30</v>
      </c>
      <c r="G92" s="3" t="s">
        <v>53</v>
      </c>
      <c r="H92" s="3" t="s">
        <v>87</v>
      </c>
      <c r="I92" s="3" t="s">
        <v>10</v>
      </c>
    </row>
    <row r="93" spans="1:9" x14ac:dyDescent="0.3">
      <c r="A93" s="2">
        <v>45371</v>
      </c>
      <c r="B93" s="3" t="s">
        <v>88</v>
      </c>
      <c r="C93" s="3" t="s">
        <v>56</v>
      </c>
      <c r="D93" s="3">
        <v>20</v>
      </c>
      <c r="E93" s="3">
        <v>40</v>
      </c>
      <c r="F93" s="3">
        <v>80</v>
      </c>
      <c r="G93" s="3" t="s">
        <v>57</v>
      </c>
      <c r="H93" s="3" t="s">
        <v>89</v>
      </c>
      <c r="I93" s="3" t="s">
        <v>59</v>
      </c>
    </row>
    <row r="94" spans="1:9" x14ac:dyDescent="0.3">
      <c r="A94" s="2">
        <v>45372</v>
      </c>
      <c r="B94" s="3" t="s">
        <v>90</v>
      </c>
      <c r="C94" s="3" t="s">
        <v>13</v>
      </c>
      <c r="D94" s="3">
        <v>15</v>
      </c>
      <c r="E94" s="3">
        <v>150</v>
      </c>
      <c r="F94" s="3">
        <v>250</v>
      </c>
      <c r="G94" s="3" t="s">
        <v>45</v>
      </c>
      <c r="H94" s="3" t="s">
        <v>91</v>
      </c>
      <c r="I94" s="3" t="s">
        <v>15</v>
      </c>
    </row>
    <row r="95" spans="1:9" x14ac:dyDescent="0.3">
      <c r="A95" s="2">
        <v>45373</v>
      </c>
      <c r="B95" s="3" t="s">
        <v>70</v>
      </c>
      <c r="C95" s="3" t="s">
        <v>56</v>
      </c>
      <c r="D95" s="3">
        <v>12</v>
      </c>
      <c r="E95" s="3">
        <v>30</v>
      </c>
      <c r="F95" s="3">
        <v>60</v>
      </c>
      <c r="G95" s="3" t="s">
        <v>47</v>
      </c>
      <c r="H95" s="3" t="s">
        <v>92</v>
      </c>
      <c r="I95" s="3" t="s">
        <v>17</v>
      </c>
    </row>
    <row r="96" spans="1:9" ht="28.8" x14ac:dyDescent="0.3">
      <c r="A96" s="2">
        <v>45374</v>
      </c>
      <c r="B96" s="3" t="s">
        <v>93</v>
      </c>
      <c r="C96" s="3" t="s">
        <v>13</v>
      </c>
      <c r="D96" s="3">
        <v>7</v>
      </c>
      <c r="E96" s="3">
        <v>300</v>
      </c>
      <c r="F96" s="3">
        <v>450</v>
      </c>
      <c r="G96" s="3" t="s">
        <v>50</v>
      </c>
      <c r="H96" s="3" t="s">
        <v>94</v>
      </c>
      <c r="I96" s="3" t="s">
        <v>11</v>
      </c>
    </row>
    <row r="97" spans="1:9" x14ac:dyDescent="0.3">
      <c r="A97" s="2">
        <v>45375</v>
      </c>
      <c r="B97" s="3" t="s">
        <v>95</v>
      </c>
      <c r="C97" s="3" t="s">
        <v>9</v>
      </c>
      <c r="D97" s="3">
        <v>25</v>
      </c>
      <c r="E97" s="3">
        <v>20</v>
      </c>
      <c r="F97" s="3">
        <v>40</v>
      </c>
      <c r="G97" s="3" t="s">
        <v>53</v>
      </c>
      <c r="H97" s="3" t="s">
        <v>96</v>
      </c>
      <c r="I97" s="3" t="s">
        <v>10</v>
      </c>
    </row>
    <row r="98" spans="1:9" x14ac:dyDescent="0.3">
      <c r="A98" s="2">
        <v>45376</v>
      </c>
      <c r="B98" s="3" t="s">
        <v>74</v>
      </c>
      <c r="C98" s="3" t="s">
        <v>56</v>
      </c>
      <c r="D98" s="3">
        <v>40</v>
      </c>
      <c r="E98" s="3">
        <v>15</v>
      </c>
      <c r="F98" s="3">
        <v>35</v>
      </c>
      <c r="G98" s="3" t="s">
        <v>57</v>
      </c>
      <c r="H98" s="3" t="s">
        <v>97</v>
      </c>
      <c r="I98" s="3" t="s">
        <v>59</v>
      </c>
    </row>
    <row r="99" spans="1:9" x14ac:dyDescent="0.3">
      <c r="A99" s="2">
        <v>45377</v>
      </c>
      <c r="B99" s="3" t="s">
        <v>12</v>
      </c>
      <c r="C99" s="3" t="s">
        <v>13</v>
      </c>
      <c r="D99" s="3">
        <v>8</v>
      </c>
      <c r="E99" s="3">
        <v>800</v>
      </c>
      <c r="F99" s="3">
        <v>1200</v>
      </c>
      <c r="G99" s="3" t="s">
        <v>45</v>
      </c>
      <c r="H99" s="3" t="s">
        <v>98</v>
      </c>
      <c r="I99" s="3" t="s">
        <v>15</v>
      </c>
    </row>
    <row r="100" spans="1:9" x14ac:dyDescent="0.3">
      <c r="A100" s="2">
        <v>45378</v>
      </c>
      <c r="B100" s="3" t="s">
        <v>99</v>
      </c>
      <c r="C100" s="3" t="s">
        <v>13</v>
      </c>
      <c r="D100" s="3">
        <v>18</v>
      </c>
      <c r="E100" s="3">
        <v>50</v>
      </c>
      <c r="F100" s="3">
        <v>100</v>
      </c>
      <c r="G100" s="3" t="s">
        <v>47</v>
      </c>
      <c r="H100" s="3" t="s">
        <v>100</v>
      </c>
      <c r="I100" s="3" t="s">
        <v>17</v>
      </c>
    </row>
    <row r="101" spans="1:9" x14ac:dyDescent="0.3">
      <c r="A101" s="2">
        <v>45379</v>
      </c>
      <c r="B101" s="3" t="s">
        <v>101</v>
      </c>
      <c r="C101" s="3" t="s">
        <v>56</v>
      </c>
      <c r="D101" s="3">
        <v>12</v>
      </c>
      <c r="E101" s="3">
        <v>10</v>
      </c>
      <c r="F101" s="3">
        <v>25</v>
      </c>
      <c r="G101" s="3" t="s">
        <v>50</v>
      </c>
      <c r="H101" s="3" t="s">
        <v>102</v>
      </c>
      <c r="I101" s="3" t="s">
        <v>11</v>
      </c>
    </row>
    <row r="102" spans="1:9" x14ac:dyDescent="0.3">
      <c r="A102" s="2">
        <v>45380</v>
      </c>
      <c r="B102" s="3" t="s">
        <v>103</v>
      </c>
      <c r="C102" s="3" t="s">
        <v>9</v>
      </c>
      <c r="D102" s="3">
        <v>30</v>
      </c>
      <c r="E102" s="3">
        <v>25</v>
      </c>
      <c r="F102" s="3">
        <v>50</v>
      </c>
      <c r="G102" s="3" t="s">
        <v>53</v>
      </c>
      <c r="H102" s="3" t="s">
        <v>104</v>
      </c>
      <c r="I102" s="3" t="s">
        <v>10</v>
      </c>
    </row>
    <row r="103" spans="1:9" x14ac:dyDescent="0.3">
      <c r="A103" s="2">
        <v>45381</v>
      </c>
      <c r="B103" s="3" t="s">
        <v>105</v>
      </c>
      <c r="C103" s="3" t="s">
        <v>56</v>
      </c>
      <c r="D103" s="3">
        <v>28</v>
      </c>
      <c r="E103" s="3">
        <v>20</v>
      </c>
      <c r="F103" s="3">
        <v>45</v>
      </c>
      <c r="G103" s="3" t="s">
        <v>57</v>
      </c>
      <c r="H103" s="3" t="s">
        <v>106</v>
      </c>
      <c r="I103" s="3" t="s">
        <v>59</v>
      </c>
    </row>
    <row r="104" spans="1:9" x14ac:dyDescent="0.3">
      <c r="A104" s="2" t="s">
        <v>14</v>
      </c>
      <c r="B104" s="3" t="s">
        <v>14</v>
      </c>
      <c r="C104" s="3" t="s">
        <v>14</v>
      </c>
      <c r="D104" s="3" t="s">
        <v>14</v>
      </c>
      <c r="E104" s="3" t="s">
        <v>14</v>
      </c>
      <c r="F104" s="3" t="s">
        <v>14</v>
      </c>
      <c r="G104" s="3" t="s">
        <v>14</v>
      </c>
      <c r="H104" s="3" t="s">
        <v>14</v>
      </c>
      <c r="I104" s="3" t="s">
        <v>14</v>
      </c>
    </row>
    <row r="105" spans="1:9" x14ac:dyDescent="0.3">
      <c r="A105" s="2">
        <v>45382</v>
      </c>
      <c r="B105" s="3" t="s">
        <v>60</v>
      </c>
      <c r="C105" s="3" t="s">
        <v>13</v>
      </c>
      <c r="D105" s="3">
        <v>10</v>
      </c>
      <c r="E105" s="3">
        <v>600</v>
      </c>
      <c r="F105" s="3">
        <v>900</v>
      </c>
      <c r="G105" s="3" t="s">
        <v>45</v>
      </c>
      <c r="H105" s="3" t="s">
        <v>107</v>
      </c>
      <c r="I105" s="3" t="s">
        <v>15</v>
      </c>
    </row>
    <row r="106" spans="1:9" x14ac:dyDescent="0.3">
      <c r="A106" s="2">
        <v>45383</v>
      </c>
      <c r="B106" s="3" t="s">
        <v>108</v>
      </c>
      <c r="C106" s="3" t="s">
        <v>80</v>
      </c>
      <c r="D106" s="3">
        <v>18</v>
      </c>
      <c r="E106" s="3">
        <v>30</v>
      </c>
      <c r="F106" s="3">
        <v>60</v>
      </c>
      <c r="G106" s="3" t="s">
        <v>47</v>
      </c>
      <c r="H106" s="3" t="s">
        <v>109</v>
      </c>
      <c r="I106" s="3" t="s">
        <v>17</v>
      </c>
    </row>
    <row r="107" spans="1:9" x14ac:dyDescent="0.3">
      <c r="A107" s="2">
        <v>45384</v>
      </c>
      <c r="B107" s="3" t="s">
        <v>110</v>
      </c>
      <c r="C107" s="3" t="s">
        <v>56</v>
      </c>
      <c r="D107" s="3">
        <v>15</v>
      </c>
      <c r="E107" s="3">
        <v>25</v>
      </c>
      <c r="F107" s="3">
        <v>50</v>
      </c>
      <c r="G107" s="3" t="s">
        <v>50</v>
      </c>
      <c r="H107" s="3" t="s">
        <v>111</v>
      </c>
      <c r="I107" s="3" t="s">
        <v>11</v>
      </c>
    </row>
    <row r="108" spans="1:9" x14ac:dyDescent="0.3">
      <c r="A108" s="2">
        <v>45385</v>
      </c>
      <c r="B108" s="3" t="s">
        <v>66</v>
      </c>
      <c r="C108" s="3" t="s">
        <v>9</v>
      </c>
      <c r="D108" s="3">
        <v>22</v>
      </c>
      <c r="E108" s="3">
        <v>20</v>
      </c>
      <c r="F108" s="3">
        <v>40</v>
      </c>
      <c r="G108" s="3" t="s">
        <v>53</v>
      </c>
      <c r="H108" s="3" t="s">
        <v>112</v>
      </c>
      <c r="I108" s="3" t="s">
        <v>10</v>
      </c>
    </row>
    <row r="109" spans="1:9" x14ac:dyDescent="0.3">
      <c r="A109" s="2">
        <v>45386</v>
      </c>
      <c r="B109" s="3" t="s">
        <v>88</v>
      </c>
      <c r="C109" s="3" t="s">
        <v>56</v>
      </c>
      <c r="D109" s="3">
        <v>10</v>
      </c>
      <c r="E109" s="3">
        <v>40</v>
      </c>
      <c r="F109" s="3">
        <v>80</v>
      </c>
      <c r="G109" s="3" t="s">
        <v>57</v>
      </c>
      <c r="H109" s="3" t="s">
        <v>113</v>
      </c>
      <c r="I109" s="3" t="s">
        <v>59</v>
      </c>
    </row>
    <row r="110" spans="1:9" x14ac:dyDescent="0.3">
      <c r="A110" s="2">
        <v>45387</v>
      </c>
      <c r="B110" s="3" t="s">
        <v>46</v>
      </c>
      <c r="C110" s="3" t="s">
        <v>13</v>
      </c>
      <c r="D110" s="3">
        <v>18</v>
      </c>
      <c r="E110" s="3">
        <v>400</v>
      </c>
      <c r="F110" s="3">
        <v>600</v>
      </c>
      <c r="G110" s="3" t="s">
        <v>45</v>
      </c>
      <c r="H110" s="3" t="s">
        <v>73</v>
      </c>
      <c r="I110" s="3" t="s">
        <v>15</v>
      </c>
    </row>
    <row r="111" spans="1:9" x14ac:dyDescent="0.3">
      <c r="A111" s="2">
        <v>45388</v>
      </c>
      <c r="B111" s="3" t="s">
        <v>62</v>
      </c>
      <c r="C111" s="3" t="s">
        <v>9</v>
      </c>
      <c r="D111" s="3">
        <v>28</v>
      </c>
      <c r="E111" s="3">
        <v>30</v>
      </c>
      <c r="F111" s="3">
        <v>60</v>
      </c>
      <c r="G111" s="3" t="s">
        <v>47</v>
      </c>
      <c r="H111" s="3" t="s">
        <v>114</v>
      </c>
      <c r="I111" s="3" t="s">
        <v>17</v>
      </c>
    </row>
    <row r="112" spans="1:9" x14ac:dyDescent="0.3">
      <c r="A112" s="2">
        <v>45389</v>
      </c>
      <c r="B112" s="3" t="s">
        <v>49</v>
      </c>
      <c r="C112" s="3" t="s">
        <v>13</v>
      </c>
      <c r="D112" s="3">
        <v>12</v>
      </c>
      <c r="E112" s="3">
        <v>50</v>
      </c>
      <c r="F112" s="3">
        <v>100</v>
      </c>
      <c r="G112" s="3" t="s">
        <v>50</v>
      </c>
      <c r="H112" s="3" t="s">
        <v>115</v>
      </c>
      <c r="I112" s="3" t="s">
        <v>11</v>
      </c>
    </row>
    <row r="113" spans="1:9" x14ac:dyDescent="0.3">
      <c r="A113" s="2">
        <v>45390</v>
      </c>
      <c r="B113" s="3" t="s">
        <v>52</v>
      </c>
      <c r="C113" s="3" t="s">
        <v>9</v>
      </c>
      <c r="D113" s="3">
        <v>32</v>
      </c>
      <c r="E113" s="3">
        <v>10</v>
      </c>
      <c r="F113" s="3">
        <v>20</v>
      </c>
      <c r="G113" s="3" t="s">
        <v>53</v>
      </c>
      <c r="H113" s="3" t="s">
        <v>116</v>
      </c>
      <c r="I113" s="3" t="s">
        <v>10</v>
      </c>
    </row>
    <row r="114" spans="1:9" x14ac:dyDescent="0.3">
      <c r="A114" s="2">
        <v>45391</v>
      </c>
      <c r="B114" s="3" t="s">
        <v>68</v>
      </c>
      <c r="C114" s="3" t="s">
        <v>56</v>
      </c>
      <c r="D114" s="3">
        <v>20</v>
      </c>
      <c r="E114" s="3">
        <v>15</v>
      </c>
      <c r="F114" s="3">
        <v>30</v>
      </c>
      <c r="G114" s="3" t="s">
        <v>57</v>
      </c>
      <c r="H114" s="3" t="s">
        <v>117</v>
      </c>
      <c r="I114" s="3" t="s">
        <v>59</v>
      </c>
    </row>
    <row r="115" spans="1:9" x14ac:dyDescent="0.3">
      <c r="A115" s="2">
        <v>45392</v>
      </c>
      <c r="B115" s="3" t="s">
        <v>70</v>
      </c>
      <c r="C115" s="3" t="s">
        <v>56</v>
      </c>
      <c r="D115" s="3">
        <v>14</v>
      </c>
      <c r="E115" s="3">
        <v>25</v>
      </c>
      <c r="F115" s="3">
        <v>50</v>
      </c>
      <c r="G115" s="3" t="s">
        <v>45</v>
      </c>
      <c r="H115" s="3" t="s">
        <v>71</v>
      </c>
      <c r="I115" s="3" t="s">
        <v>15</v>
      </c>
    </row>
    <row r="116" spans="1:9" x14ac:dyDescent="0.3">
      <c r="A116" s="2">
        <v>45393</v>
      </c>
      <c r="B116" s="3" t="s">
        <v>72</v>
      </c>
      <c r="C116" s="3" t="s">
        <v>13</v>
      </c>
      <c r="D116" s="3">
        <v>7</v>
      </c>
      <c r="E116" s="3">
        <v>1000</v>
      </c>
      <c r="F116" s="3">
        <v>1500</v>
      </c>
      <c r="G116" s="3" t="s">
        <v>47</v>
      </c>
      <c r="H116" s="3" t="s">
        <v>73</v>
      </c>
      <c r="I116" s="3" t="s">
        <v>17</v>
      </c>
    </row>
    <row r="117" spans="1:9" x14ac:dyDescent="0.3">
      <c r="A117" s="2">
        <v>45394</v>
      </c>
      <c r="B117" s="3" t="s">
        <v>74</v>
      </c>
      <c r="C117" s="3" t="s">
        <v>56</v>
      </c>
      <c r="D117" s="3">
        <v>28</v>
      </c>
      <c r="E117" s="3">
        <v>20</v>
      </c>
      <c r="F117" s="3">
        <v>40</v>
      </c>
      <c r="G117" s="3" t="s">
        <v>50</v>
      </c>
      <c r="H117" s="3" t="s">
        <v>75</v>
      </c>
      <c r="I117" s="3" t="s">
        <v>11</v>
      </c>
    </row>
    <row r="118" spans="1:9" x14ac:dyDescent="0.3">
      <c r="A118" s="2">
        <v>45395</v>
      </c>
      <c r="B118" s="3" t="s">
        <v>76</v>
      </c>
      <c r="C118" s="3" t="s">
        <v>9</v>
      </c>
      <c r="D118" s="3">
        <v>20</v>
      </c>
      <c r="E118" s="3">
        <v>50</v>
      </c>
      <c r="F118" s="3">
        <v>100</v>
      </c>
      <c r="G118" s="3" t="s">
        <v>53</v>
      </c>
      <c r="H118" s="3" t="s">
        <v>77</v>
      </c>
      <c r="I118" s="3" t="s">
        <v>10</v>
      </c>
    </row>
    <row r="119" spans="1:9" ht="28.8" x14ac:dyDescent="0.3">
      <c r="A119" s="2">
        <v>45396</v>
      </c>
      <c r="B119" s="3" t="s">
        <v>78</v>
      </c>
      <c r="C119" s="3" t="s">
        <v>13</v>
      </c>
      <c r="D119" s="3">
        <v>15</v>
      </c>
      <c r="E119" s="3">
        <v>70</v>
      </c>
      <c r="F119" s="3">
        <v>120</v>
      </c>
      <c r="G119" s="3" t="s">
        <v>57</v>
      </c>
      <c r="H119" s="3" t="s">
        <v>79</v>
      </c>
      <c r="I119" s="3" t="s">
        <v>59</v>
      </c>
    </row>
    <row r="120" spans="1:9" x14ac:dyDescent="0.3">
      <c r="A120" s="2">
        <v>45397</v>
      </c>
      <c r="B120" s="3" t="s">
        <v>16</v>
      </c>
      <c r="C120" s="3" t="s">
        <v>80</v>
      </c>
      <c r="D120" s="3">
        <v>22</v>
      </c>
      <c r="E120" s="3">
        <v>40</v>
      </c>
      <c r="F120" s="3">
        <v>80</v>
      </c>
      <c r="G120" s="3" t="s">
        <v>45</v>
      </c>
      <c r="H120" s="3" t="s">
        <v>81</v>
      </c>
      <c r="I120" s="3" t="s">
        <v>15</v>
      </c>
    </row>
    <row r="121" spans="1:9" x14ac:dyDescent="0.3">
      <c r="A121" s="2">
        <v>45398</v>
      </c>
      <c r="B121" s="3" t="s">
        <v>82</v>
      </c>
      <c r="C121" s="3" t="s">
        <v>56</v>
      </c>
      <c r="D121" s="3">
        <v>40</v>
      </c>
      <c r="E121" s="3">
        <v>10</v>
      </c>
      <c r="F121" s="3">
        <v>25</v>
      </c>
      <c r="G121" s="3" t="s">
        <v>47</v>
      </c>
      <c r="H121" s="3" t="s">
        <v>83</v>
      </c>
      <c r="I121" s="3" t="s">
        <v>17</v>
      </c>
    </row>
    <row r="122" spans="1:9" x14ac:dyDescent="0.3">
      <c r="A122" s="2">
        <v>45399</v>
      </c>
      <c r="B122" s="3" t="s">
        <v>84</v>
      </c>
      <c r="C122" s="3" t="s">
        <v>13</v>
      </c>
      <c r="D122" s="3">
        <v>10</v>
      </c>
      <c r="E122" s="3">
        <v>200</v>
      </c>
      <c r="F122" s="3">
        <v>300</v>
      </c>
      <c r="G122" s="3" t="s">
        <v>50</v>
      </c>
      <c r="H122" s="3" t="s">
        <v>85</v>
      </c>
      <c r="I122" s="3" t="s">
        <v>11</v>
      </c>
    </row>
    <row r="123" spans="1:9" x14ac:dyDescent="0.3">
      <c r="A123" s="2">
        <v>45400</v>
      </c>
      <c r="B123" s="3" t="s">
        <v>86</v>
      </c>
      <c r="C123" s="3" t="s">
        <v>9</v>
      </c>
      <c r="D123" s="3">
        <v>18</v>
      </c>
      <c r="E123" s="3">
        <v>15</v>
      </c>
      <c r="F123" s="3">
        <v>30</v>
      </c>
      <c r="G123" s="3" t="s">
        <v>53</v>
      </c>
      <c r="H123" s="3" t="s">
        <v>87</v>
      </c>
      <c r="I123" s="3" t="s">
        <v>10</v>
      </c>
    </row>
    <row r="124" spans="1:9" x14ac:dyDescent="0.3">
      <c r="A124" s="2">
        <v>45401</v>
      </c>
      <c r="B124" s="3" t="s">
        <v>88</v>
      </c>
      <c r="C124" s="3" t="s">
        <v>56</v>
      </c>
      <c r="D124" s="3">
        <v>15</v>
      </c>
      <c r="E124" s="3">
        <v>40</v>
      </c>
      <c r="F124" s="3">
        <v>80</v>
      </c>
      <c r="G124" s="3" t="s">
        <v>57</v>
      </c>
      <c r="H124" s="3" t="s">
        <v>89</v>
      </c>
      <c r="I124" s="3" t="s">
        <v>59</v>
      </c>
    </row>
    <row r="125" spans="1:9" x14ac:dyDescent="0.3">
      <c r="A125" s="2">
        <v>45402</v>
      </c>
      <c r="B125" s="3" t="s">
        <v>90</v>
      </c>
      <c r="C125" s="3" t="s">
        <v>13</v>
      </c>
      <c r="D125" s="3">
        <v>12</v>
      </c>
      <c r="E125" s="3">
        <v>150</v>
      </c>
      <c r="F125" s="3">
        <v>250</v>
      </c>
      <c r="G125" s="3" t="s">
        <v>45</v>
      </c>
      <c r="H125" s="3" t="s">
        <v>91</v>
      </c>
      <c r="I125" s="3" t="s">
        <v>15</v>
      </c>
    </row>
    <row r="126" spans="1:9" x14ac:dyDescent="0.3">
      <c r="A126" s="2">
        <v>45403</v>
      </c>
      <c r="B126" s="3" t="s">
        <v>70</v>
      </c>
      <c r="C126" s="3" t="s">
        <v>56</v>
      </c>
      <c r="D126" s="3">
        <v>10</v>
      </c>
      <c r="E126" s="3">
        <v>30</v>
      </c>
      <c r="F126" s="3">
        <v>60</v>
      </c>
      <c r="G126" s="3" t="s">
        <v>47</v>
      </c>
      <c r="H126" s="3" t="s">
        <v>92</v>
      </c>
      <c r="I126" s="3" t="s">
        <v>17</v>
      </c>
    </row>
    <row r="127" spans="1:9" ht="28.8" x14ac:dyDescent="0.3">
      <c r="A127" s="2">
        <v>45404</v>
      </c>
      <c r="B127" s="3" t="s">
        <v>93</v>
      </c>
      <c r="C127" s="3" t="s">
        <v>13</v>
      </c>
      <c r="D127" s="3">
        <v>6</v>
      </c>
      <c r="E127" s="3">
        <v>300</v>
      </c>
      <c r="F127" s="3">
        <v>450</v>
      </c>
      <c r="G127" s="3" t="s">
        <v>50</v>
      </c>
      <c r="H127" s="3" t="s">
        <v>94</v>
      </c>
      <c r="I127" s="3" t="s">
        <v>11</v>
      </c>
    </row>
    <row r="128" spans="1:9" x14ac:dyDescent="0.3">
      <c r="A128" s="2">
        <v>45405</v>
      </c>
      <c r="B128" s="3" t="s">
        <v>95</v>
      </c>
      <c r="C128" s="3" t="s">
        <v>9</v>
      </c>
      <c r="D128" s="3">
        <v>20</v>
      </c>
      <c r="E128" s="3">
        <v>20</v>
      </c>
      <c r="F128" s="3">
        <v>40</v>
      </c>
      <c r="G128" s="3" t="s">
        <v>53</v>
      </c>
      <c r="H128" s="3" t="s">
        <v>96</v>
      </c>
      <c r="I128" s="3" t="s">
        <v>10</v>
      </c>
    </row>
    <row r="129" spans="1:9" x14ac:dyDescent="0.3">
      <c r="A129" s="2">
        <v>45406</v>
      </c>
      <c r="B129" s="3" t="s">
        <v>74</v>
      </c>
      <c r="C129" s="3" t="s">
        <v>56</v>
      </c>
      <c r="D129" s="3">
        <v>35</v>
      </c>
      <c r="E129" s="3">
        <v>15</v>
      </c>
      <c r="F129" s="3">
        <v>35</v>
      </c>
      <c r="G129" s="3" t="s">
        <v>57</v>
      </c>
      <c r="H129" s="3" t="s">
        <v>97</v>
      </c>
      <c r="I129" s="3" t="s">
        <v>59</v>
      </c>
    </row>
    <row r="130" spans="1:9" x14ac:dyDescent="0.3">
      <c r="A130" s="2">
        <v>45407</v>
      </c>
      <c r="B130" s="3" t="s">
        <v>12</v>
      </c>
      <c r="C130" s="3" t="s">
        <v>13</v>
      </c>
      <c r="D130" s="3">
        <v>6</v>
      </c>
      <c r="E130" s="3">
        <v>800</v>
      </c>
      <c r="F130" s="3">
        <v>1200</v>
      </c>
      <c r="G130" s="3" t="s">
        <v>45</v>
      </c>
      <c r="H130" s="3" t="s">
        <v>98</v>
      </c>
      <c r="I130" s="3" t="s">
        <v>15</v>
      </c>
    </row>
    <row r="131" spans="1:9" x14ac:dyDescent="0.3">
      <c r="A131" s="2">
        <v>45408</v>
      </c>
      <c r="B131" s="3" t="s">
        <v>99</v>
      </c>
      <c r="C131" s="3" t="s">
        <v>13</v>
      </c>
      <c r="D131" s="3">
        <v>16</v>
      </c>
      <c r="E131" s="3">
        <v>50</v>
      </c>
      <c r="F131" s="3">
        <v>100</v>
      </c>
      <c r="G131" s="3" t="s">
        <v>47</v>
      </c>
      <c r="H131" s="3" t="s">
        <v>100</v>
      </c>
      <c r="I131" s="3" t="s">
        <v>17</v>
      </c>
    </row>
    <row r="132" spans="1:9" x14ac:dyDescent="0.3">
      <c r="A132" s="2">
        <v>45409</v>
      </c>
      <c r="B132" s="3" t="s">
        <v>101</v>
      </c>
      <c r="C132" s="3" t="s">
        <v>56</v>
      </c>
      <c r="D132" s="3">
        <v>10</v>
      </c>
      <c r="E132" s="3">
        <v>10</v>
      </c>
      <c r="F132" s="3">
        <v>25</v>
      </c>
      <c r="G132" s="3" t="s">
        <v>50</v>
      </c>
      <c r="H132" s="3" t="s">
        <v>102</v>
      </c>
      <c r="I132" s="3" t="s">
        <v>11</v>
      </c>
    </row>
    <row r="133" spans="1:9" x14ac:dyDescent="0.3">
      <c r="A133" s="2">
        <v>45410</v>
      </c>
      <c r="B133" s="3" t="s">
        <v>103</v>
      </c>
      <c r="C133" s="3" t="s">
        <v>9</v>
      </c>
      <c r="D133" s="3">
        <v>28</v>
      </c>
      <c r="E133" s="3">
        <v>25</v>
      </c>
      <c r="F133" s="3">
        <v>50</v>
      </c>
      <c r="G133" s="3" t="s">
        <v>53</v>
      </c>
      <c r="H133" s="3" t="s">
        <v>104</v>
      </c>
      <c r="I133" s="3" t="s">
        <v>10</v>
      </c>
    </row>
    <row r="134" spans="1:9" x14ac:dyDescent="0.3">
      <c r="A134" s="2">
        <v>45411</v>
      </c>
      <c r="B134" s="3" t="s">
        <v>105</v>
      </c>
      <c r="C134" s="3" t="s">
        <v>56</v>
      </c>
      <c r="D134" s="3">
        <v>22</v>
      </c>
      <c r="E134" s="3">
        <v>20</v>
      </c>
      <c r="F134" s="3">
        <v>45</v>
      </c>
      <c r="G134" s="3" t="s">
        <v>57</v>
      </c>
      <c r="H134" s="3" t="s">
        <v>106</v>
      </c>
      <c r="I134" s="3" t="s">
        <v>59</v>
      </c>
    </row>
    <row r="135" spans="1:9" x14ac:dyDescent="0.3">
      <c r="A135" s="2" t="s">
        <v>14</v>
      </c>
      <c r="B135" s="3" t="s">
        <v>14</v>
      </c>
      <c r="C135" s="3" t="s">
        <v>14</v>
      </c>
      <c r="D135" s="3" t="s">
        <v>14</v>
      </c>
      <c r="E135" s="3" t="s">
        <v>14</v>
      </c>
      <c r="F135" s="3" t="s">
        <v>14</v>
      </c>
      <c r="G135" s="3" t="s">
        <v>14</v>
      </c>
      <c r="H135" s="3" t="s">
        <v>14</v>
      </c>
      <c r="I135" s="3" t="s">
        <v>14</v>
      </c>
    </row>
    <row r="136" spans="1:9" x14ac:dyDescent="0.3">
      <c r="A136" s="2">
        <v>45412</v>
      </c>
      <c r="B136" s="3" t="s">
        <v>60</v>
      </c>
      <c r="C136" s="3" t="s">
        <v>13</v>
      </c>
      <c r="D136" s="3">
        <v>8</v>
      </c>
      <c r="E136" s="3">
        <v>600</v>
      </c>
      <c r="F136" s="3">
        <v>900</v>
      </c>
      <c r="G136" s="3" t="s">
        <v>45</v>
      </c>
      <c r="H136" s="3" t="s">
        <v>107</v>
      </c>
      <c r="I136" s="3" t="s">
        <v>15</v>
      </c>
    </row>
    <row r="137" spans="1:9" x14ac:dyDescent="0.3">
      <c r="A137" s="2">
        <v>45413</v>
      </c>
      <c r="B137" s="3" t="s">
        <v>108</v>
      </c>
      <c r="C137" s="3" t="s">
        <v>80</v>
      </c>
      <c r="D137" s="3">
        <v>15</v>
      </c>
      <c r="E137" s="3">
        <v>30</v>
      </c>
      <c r="F137" s="3">
        <v>60</v>
      </c>
      <c r="G137" s="3" t="s">
        <v>47</v>
      </c>
      <c r="H137" s="3" t="s">
        <v>109</v>
      </c>
      <c r="I137" s="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309DB-C9EB-4DE3-AABC-F65C389DD0D2}">
  <dimension ref="A1:N130"/>
  <sheetViews>
    <sheetView zoomScale="105" zoomScaleNormal="160" workbookViewId="0">
      <selection activeCell="I1" sqref="I1"/>
    </sheetView>
  </sheetViews>
  <sheetFormatPr defaultRowHeight="14.4" x14ac:dyDescent="0.3"/>
  <cols>
    <col min="1" max="1" width="10.6640625" bestFit="1" customWidth="1"/>
    <col min="2" max="2" width="10.33203125" customWidth="1"/>
    <col min="3" max="3" width="24.88671875" customWidth="1"/>
    <col min="4" max="4" width="15.21875" customWidth="1"/>
    <col min="5" max="5" width="8.109375" bestFit="1" customWidth="1"/>
    <col min="6" max="6" width="13.109375" style="10" customWidth="1"/>
    <col min="7" max="7" width="13" style="10" customWidth="1"/>
    <col min="8" max="8" width="14.6640625" customWidth="1"/>
    <col min="9" max="9" width="28.6640625" customWidth="1"/>
    <col min="10" max="10" width="10.33203125" customWidth="1"/>
    <col min="11" max="11" width="8.77734375" style="7"/>
    <col min="12" max="12" width="9.88671875" style="7" bestFit="1" customWidth="1"/>
    <col min="13" max="13" width="8.77734375" style="7"/>
    <col min="14" max="14" width="14.6640625" style="8" customWidth="1"/>
  </cols>
  <sheetData>
    <row r="1" spans="1:14" ht="28.8" x14ac:dyDescent="0.3">
      <c r="A1" s="1" t="s">
        <v>0</v>
      </c>
      <c r="B1" s="1" t="s">
        <v>129</v>
      </c>
      <c r="C1" s="1" t="s">
        <v>1</v>
      </c>
      <c r="D1" s="1" t="s">
        <v>2</v>
      </c>
      <c r="E1" s="1" t="s">
        <v>3</v>
      </c>
      <c r="F1" s="4" t="s">
        <v>4</v>
      </c>
      <c r="G1" s="4" t="s">
        <v>5</v>
      </c>
      <c r="H1" s="1" t="s">
        <v>6</v>
      </c>
      <c r="I1" s="1" t="s">
        <v>279</v>
      </c>
      <c r="J1" s="1" t="s">
        <v>8</v>
      </c>
      <c r="K1" s="4" t="s">
        <v>119</v>
      </c>
      <c r="L1" s="4" t="s">
        <v>118</v>
      </c>
      <c r="M1" s="4" t="s">
        <v>121</v>
      </c>
      <c r="N1" s="4" t="s">
        <v>120</v>
      </c>
    </row>
    <row r="2" spans="1:14" x14ac:dyDescent="0.3">
      <c r="A2" s="2">
        <v>45293</v>
      </c>
      <c r="B2" s="2" t="str">
        <f>TEXT(A2,"MMMM")</f>
        <v>January</v>
      </c>
      <c r="C2" s="3" t="s">
        <v>46</v>
      </c>
      <c r="D2" s="3" t="s">
        <v>13</v>
      </c>
      <c r="E2" s="3">
        <v>20</v>
      </c>
      <c r="F2" s="9">
        <v>499</v>
      </c>
      <c r="G2" s="9">
        <v>549</v>
      </c>
      <c r="H2" s="3" t="s">
        <v>47</v>
      </c>
      <c r="I2" s="3" t="s">
        <v>48</v>
      </c>
      <c r="J2" s="3" t="s">
        <v>124</v>
      </c>
      <c r="K2" s="5">
        <f t="shared" ref="K2:K65" si="0">E2*F2</f>
        <v>9980</v>
      </c>
      <c r="L2" s="5">
        <f t="shared" ref="L2:L65" si="1">E2*G2</f>
        <v>10980</v>
      </c>
      <c r="M2" s="5">
        <f t="shared" ref="M2:M65" si="2">L2-K2</f>
        <v>1000</v>
      </c>
      <c r="N2" s="6">
        <f t="shared" ref="N2:N65" si="3">M2*100/L2</f>
        <v>9.1074681238615671</v>
      </c>
    </row>
    <row r="3" spans="1:14" x14ac:dyDescent="0.3">
      <c r="A3" s="2">
        <v>45294</v>
      </c>
      <c r="B3" s="2" t="str">
        <f>TEXT(A3,"MMMM")</f>
        <v>January</v>
      </c>
      <c r="C3" s="3" t="s">
        <v>49</v>
      </c>
      <c r="D3" s="3" t="s">
        <v>13</v>
      </c>
      <c r="E3" s="3">
        <v>15</v>
      </c>
      <c r="F3" s="9">
        <v>34</v>
      </c>
      <c r="G3" s="9">
        <f>F3+4</f>
        <v>38</v>
      </c>
      <c r="H3" s="3" t="s">
        <v>50</v>
      </c>
      <c r="I3" s="3" t="s">
        <v>51</v>
      </c>
      <c r="J3" s="3" t="s">
        <v>125</v>
      </c>
      <c r="K3" s="5">
        <f t="shared" si="0"/>
        <v>510</v>
      </c>
      <c r="L3" s="5">
        <f t="shared" si="1"/>
        <v>570</v>
      </c>
      <c r="M3" s="5">
        <f t="shared" si="2"/>
        <v>60</v>
      </c>
      <c r="N3" s="6">
        <f t="shared" si="3"/>
        <v>10.526315789473685</v>
      </c>
    </row>
    <row r="4" spans="1:14" x14ac:dyDescent="0.3">
      <c r="A4" s="2">
        <v>45295</v>
      </c>
      <c r="B4" s="2" t="str">
        <f t="shared" ref="B4:B66" si="4">TEXT(A4,"MMMM")</f>
        <v>January</v>
      </c>
      <c r="C4" s="3" t="s">
        <v>52</v>
      </c>
      <c r="D4" s="3" t="s">
        <v>9</v>
      </c>
      <c r="E4" s="3">
        <v>30</v>
      </c>
      <c r="F4" s="9">
        <v>10</v>
      </c>
      <c r="G4" s="9">
        <v>19</v>
      </c>
      <c r="H4" s="3" t="s">
        <v>53</v>
      </c>
      <c r="I4" s="3" t="s">
        <v>54</v>
      </c>
      <c r="J4" s="3" t="s">
        <v>123</v>
      </c>
      <c r="K4" s="5">
        <f t="shared" si="0"/>
        <v>300</v>
      </c>
      <c r="L4" s="5">
        <f t="shared" si="1"/>
        <v>570</v>
      </c>
      <c r="M4" s="5">
        <f t="shared" si="2"/>
        <v>270</v>
      </c>
      <c r="N4" s="6">
        <f t="shared" si="3"/>
        <v>47.368421052631582</v>
      </c>
    </row>
    <row r="5" spans="1:14" x14ac:dyDescent="0.3">
      <c r="A5" s="2">
        <v>45296</v>
      </c>
      <c r="B5" s="2" t="str">
        <f t="shared" si="4"/>
        <v>January</v>
      </c>
      <c r="C5" s="3" t="s">
        <v>55</v>
      </c>
      <c r="D5" s="3" t="s">
        <v>56</v>
      </c>
      <c r="E5" s="3">
        <v>30</v>
      </c>
      <c r="F5" s="9">
        <v>129</v>
      </c>
      <c r="G5" s="9">
        <v>149</v>
      </c>
      <c r="H5" s="3" t="s">
        <v>57</v>
      </c>
      <c r="I5" s="3" t="s">
        <v>58</v>
      </c>
      <c r="J5" s="3" t="s">
        <v>125</v>
      </c>
      <c r="K5" s="5">
        <f t="shared" si="0"/>
        <v>3870</v>
      </c>
      <c r="L5" s="5">
        <f t="shared" si="1"/>
        <v>4470</v>
      </c>
      <c r="M5" s="5">
        <f t="shared" si="2"/>
        <v>600</v>
      </c>
      <c r="N5" s="6">
        <f t="shared" si="3"/>
        <v>13.422818791946309</v>
      </c>
    </row>
    <row r="6" spans="1:14" x14ac:dyDescent="0.3">
      <c r="A6" s="2">
        <v>45297</v>
      </c>
      <c r="B6" s="2" t="str">
        <f t="shared" si="4"/>
        <v>January</v>
      </c>
      <c r="C6" s="3" t="s">
        <v>60</v>
      </c>
      <c r="D6" s="3" t="s">
        <v>13</v>
      </c>
      <c r="E6" s="3">
        <v>25</v>
      </c>
      <c r="F6" s="9">
        <v>499</v>
      </c>
      <c r="G6" s="9">
        <v>599</v>
      </c>
      <c r="H6" s="3" t="s">
        <v>45</v>
      </c>
      <c r="I6" s="3" t="s">
        <v>61</v>
      </c>
      <c r="J6" s="3" t="s">
        <v>122</v>
      </c>
      <c r="K6" s="5">
        <f t="shared" si="0"/>
        <v>12475</v>
      </c>
      <c r="L6" s="5">
        <f t="shared" si="1"/>
        <v>14975</v>
      </c>
      <c r="M6" s="5">
        <f t="shared" si="2"/>
        <v>2500</v>
      </c>
      <c r="N6" s="6">
        <f t="shared" si="3"/>
        <v>16.694490818030051</v>
      </c>
    </row>
    <row r="7" spans="1:14" x14ac:dyDescent="0.3">
      <c r="A7" s="2">
        <v>45298</v>
      </c>
      <c r="B7" s="2" t="str">
        <f t="shared" si="4"/>
        <v>January</v>
      </c>
      <c r="C7" s="3" t="s">
        <v>62</v>
      </c>
      <c r="D7" s="3" t="s">
        <v>9</v>
      </c>
      <c r="E7" s="3">
        <v>30</v>
      </c>
      <c r="F7" s="9">
        <v>89</v>
      </c>
      <c r="G7" s="9">
        <v>109</v>
      </c>
      <c r="H7" s="3" t="s">
        <v>47</v>
      </c>
      <c r="I7" s="3" t="s">
        <v>63</v>
      </c>
      <c r="J7" s="3" t="s">
        <v>123</v>
      </c>
      <c r="K7" s="5">
        <f t="shared" si="0"/>
        <v>2670</v>
      </c>
      <c r="L7" s="5">
        <f t="shared" si="1"/>
        <v>3270</v>
      </c>
      <c r="M7" s="5">
        <f t="shared" si="2"/>
        <v>600</v>
      </c>
      <c r="N7" s="6">
        <f t="shared" si="3"/>
        <v>18.348623853211009</v>
      </c>
    </row>
    <row r="8" spans="1:14" x14ac:dyDescent="0.3">
      <c r="A8" s="2">
        <v>45299</v>
      </c>
      <c r="B8" s="2" t="str">
        <f t="shared" si="4"/>
        <v>January</v>
      </c>
      <c r="C8" s="3" t="s">
        <v>64</v>
      </c>
      <c r="D8" s="3" t="s">
        <v>13</v>
      </c>
      <c r="E8" s="3">
        <v>12</v>
      </c>
      <c r="F8" s="9">
        <v>300</v>
      </c>
      <c r="G8" s="9">
        <v>344</v>
      </c>
      <c r="H8" s="3" t="s">
        <v>50</v>
      </c>
      <c r="I8" s="3" t="s">
        <v>65</v>
      </c>
      <c r="J8" s="3" t="s">
        <v>124</v>
      </c>
      <c r="K8" s="5">
        <f t="shared" si="0"/>
        <v>3600</v>
      </c>
      <c r="L8" s="5">
        <f t="shared" si="1"/>
        <v>4128</v>
      </c>
      <c r="M8" s="5">
        <f t="shared" si="2"/>
        <v>528</v>
      </c>
      <c r="N8" s="6">
        <f t="shared" si="3"/>
        <v>12.790697674418604</v>
      </c>
    </row>
    <row r="9" spans="1:14" x14ac:dyDescent="0.3">
      <c r="A9" s="2">
        <v>45300</v>
      </c>
      <c r="B9" s="2" t="str">
        <f t="shared" si="4"/>
        <v>January</v>
      </c>
      <c r="C9" s="3" t="s">
        <v>66</v>
      </c>
      <c r="D9" s="3" t="s">
        <v>9</v>
      </c>
      <c r="E9" s="3">
        <v>15</v>
      </c>
      <c r="F9" s="9">
        <v>49</v>
      </c>
      <c r="G9" s="9">
        <v>69</v>
      </c>
      <c r="H9" s="3" t="s">
        <v>53</v>
      </c>
      <c r="I9" s="3" t="s">
        <v>67</v>
      </c>
      <c r="J9" s="3" t="s">
        <v>123</v>
      </c>
      <c r="K9" s="5">
        <f t="shared" si="0"/>
        <v>735</v>
      </c>
      <c r="L9" s="5">
        <f t="shared" si="1"/>
        <v>1035</v>
      </c>
      <c r="M9" s="5">
        <f t="shared" si="2"/>
        <v>300</v>
      </c>
      <c r="N9" s="6">
        <f t="shared" si="3"/>
        <v>28.985507246376812</v>
      </c>
    </row>
    <row r="10" spans="1:14" x14ac:dyDescent="0.3">
      <c r="A10" s="2">
        <v>45301</v>
      </c>
      <c r="B10" s="2" t="str">
        <f t="shared" si="4"/>
        <v>January</v>
      </c>
      <c r="C10" s="3" t="s">
        <v>68</v>
      </c>
      <c r="D10" s="3" t="s">
        <v>56</v>
      </c>
      <c r="E10" s="3">
        <v>10</v>
      </c>
      <c r="F10" s="9">
        <v>129</v>
      </c>
      <c r="G10" s="9">
        <v>139</v>
      </c>
      <c r="H10" s="3" t="s">
        <v>57</v>
      </c>
      <c r="I10" s="3" t="s">
        <v>69</v>
      </c>
      <c r="J10" s="3" t="s">
        <v>124</v>
      </c>
      <c r="K10" s="5">
        <f t="shared" si="0"/>
        <v>1290</v>
      </c>
      <c r="L10" s="5">
        <f t="shared" si="1"/>
        <v>1390</v>
      </c>
      <c r="M10" s="5">
        <f t="shared" si="2"/>
        <v>100</v>
      </c>
      <c r="N10" s="6">
        <f t="shared" si="3"/>
        <v>7.1942446043165464</v>
      </c>
    </row>
    <row r="11" spans="1:14" x14ac:dyDescent="0.3">
      <c r="A11" s="2">
        <v>45302</v>
      </c>
      <c r="B11" s="2" t="str">
        <f t="shared" si="4"/>
        <v>January</v>
      </c>
      <c r="C11" s="3" t="s">
        <v>70</v>
      </c>
      <c r="D11" s="3" t="s">
        <v>56</v>
      </c>
      <c r="E11" s="3">
        <v>20</v>
      </c>
      <c r="F11" s="9">
        <v>229</v>
      </c>
      <c r="G11" s="9">
        <v>269</v>
      </c>
      <c r="H11" s="3" t="s">
        <v>45</v>
      </c>
      <c r="I11" s="3" t="s">
        <v>71</v>
      </c>
      <c r="J11" s="3" t="s">
        <v>125</v>
      </c>
      <c r="K11" s="5">
        <f t="shared" si="0"/>
        <v>4580</v>
      </c>
      <c r="L11" s="5">
        <f t="shared" si="1"/>
        <v>5380</v>
      </c>
      <c r="M11" s="5">
        <f t="shared" si="2"/>
        <v>800</v>
      </c>
      <c r="N11" s="6">
        <f t="shared" si="3"/>
        <v>14.869888475836431</v>
      </c>
    </row>
    <row r="12" spans="1:14" x14ac:dyDescent="0.3">
      <c r="A12" s="2">
        <v>45303</v>
      </c>
      <c r="B12" s="2" t="str">
        <f t="shared" si="4"/>
        <v>January</v>
      </c>
      <c r="C12" s="3" t="s">
        <v>72</v>
      </c>
      <c r="D12" s="3" t="s">
        <v>13</v>
      </c>
      <c r="E12" s="3">
        <v>8</v>
      </c>
      <c r="F12" s="9">
        <v>499</v>
      </c>
      <c r="G12" s="9">
        <v>599</v>
      </c>
      <c r="H12" s="3" t="s">
        <v>47</v>
      </c>
      <c r="I12" s="3" t="s">
        <v>73</v>
      </c>
      <c r="J12" s="3" t="s">
        <v>125</v>
      </c>
      <c r="K12" s="5">
        <f t="shared" si="0"/>
        <v>3992</v>
      </c>
      <c r="L12" s="5">
        <f t="shared" si="1"/>
        <v>4792</v>
      </c>
      <c r="M12" s="5">
        <f t="shared" si="2"/>
        <v>800</v>
      </c>
      <c r="N12" s="6">
        <f t="shared" si="3"/>
        <v>16.694490818030051</v>
      </c>
    </row>
    <row r="13" spans="1:14" x14ac:dyDescent="0.3">
      <c r="A13" s="2">
        <v>45304</v>
      </c>
      <c r="B13" s="2" t="str">
        <f t="shared" si="4"/>
        <v>January</v>
      </c>
      <c r="C13" s="3" t="s">
        <v>74</v>
      </c>
      <c r="D13" s="3" t="s">
        <v>56</v>
      </c>
      <c r="E13" s="3">
        <v>20</v>
      </c>
      <c r="F13" s="9">
        <v>39</v>
      </c>
      <c r="G13" s="9">
        <v>59</v>
      </c>
      <c r="H13" s="3" t="s">
        <v>50</v>
      </c>
      <c r="I13" s="3" t="s">
        <v>75</v>
      </c>
      <c r="J13" s="3" t="s">
        <v>124</v>
      </c>
      <c r="K13" s="5">
        <f t="shared" si="0"/>
        <v>780</v>
      </c>
      <c r="L13" s="5">
        <f t="shared" si="1"/>
        <v>1180</v>
      </c>
      <c r="M13" s="5">
        <f t="shared" si="2"/>
        <v>400</v>
      </c>
      <c r="N13" s="6">
        <f t="shared" si="3"/>
        <v>33.898305084745765</v>
      </c>
    </row>
    <row r="14" spans="1:14" x14ac:dyDescent="0.3">
      <c r="A14" s="2">
        <v>45305</v>
      </c>
      <c r="B14" s="2" t="str">
        <f t="shared" si="4"/>
        <v>January</v>
      </c>
      <c r="C14" s="3" t="s">
        <v>76</v>
      </c>
      <c r="D14" s="3" t="s">
        <v>9</v>
      </c>
      <c r="E14" s="3">
        <v>25</v>
      </c>
      <c r="F14" s="9">
        <v>79</v>
      </c>
      <c r="G14" s="9">
        <v>99</v>
      </c>
      <c r="H14" s="3" t="s">
        <v>53</v>
      </c>
      <c r="I14" s="3" t="s">
        <v>77</v>
      </c>
      <c r="J14" s="3" t="s">
        <v>125</v>
      </c>
      <c r="K14" s="5">
        <f t="shared" si="0"/>
        <v>1975</v>
      </c>
      <c r="L14" s="5">
        <f t="shared" si="1"/>
        <v>2475</v>
      </c>
      <c r="M14" s="5">
        <f t="shared" si="2"/>
        <v>500</v>
      </c>
      <c r="N14" s="6">
        <f t="shared" si="3"/>
        <v>20.202020202020201</v>
      </c>
    </row>
    <row r="15" spans="1:14" x14ac:dyDescent="0.3">
      <c r="A15" s="2">
        <v>45306</v>
      </c>
      <c r="B15" s="2" t="str">
        <f t="shared" si="4"/>
        <v>January</v>
      </c>
      <c r="C15" s="3" t="s">
        <v>78</v>
      </c>
      <c r="D15" s="3" t="s">
        <v>13</v>
      </c>
      <c r="E15" s="3">
        <v>15</v>
      </c>
      <c r="F15" s="9">
        <v>159</v>
      </c>
      <c r="G15" s="9">
        <v>179</v>
      </c>
      <c r="H15" s="3" t="s">
        <v>57</v>
      </c>
      <c r="I15" s="3" t="s">
        <v>79</v>
      </c>
      <c r="J15" s="3" t="s">
        <v>122</v>
      </c>
      <c r="K15" s="5">
        <f t="shared" si="0"/>
        <v>2385</v>
      </c>
      <c r="L15" s="5">
        <f t="shared" si="1"/>
        <v>2685</v>
      </c>
      <c r="M15" s="5">
        <f t="shared" si="2"/>
        <v>300</v>
      </c>
      <c r="N15" s="6">
        <f t="shared" si="3"/>
        <v>11.173184357541899</v>
      </c>
    </row>
    <row r="16" spans="1:14" x14ac:dyDescent="0.3">
      <c r="A16" s="2">
        <v>45307</v>
      </c>
      <c r="B16" s="2" t="str">
        <f t="shared" si="4"/>
        <v>January</v>
      </c>
      <c r="C16" s="3" t="s">
        <v>16</v>
      </c>
      <c r="D16" s="3" t="s">
        <v>80</v>
      </c>
      <c r="E16" s="3">
        <v>30</v>
      </c>
      <c r="F16" s="9">
        <v>219</v>
      </c>
      <c r="G16" s="9">
        <v>249</v>
      </c>
      <c r="H16" s="3" t="s">
        <v>45</v>
      </c>
      <c r="I16" s="3" t="s">
        <v>81</v>
      </c>
      <c r="J16" s="3" t="s">
        <v>122</v>
      </c>
      <c r="K16" s="5">
        <f t="shared" si="0"/>
        <v>6570</v>
      </c>
      <c r="L16" s="5">
        <f t="shared" si="1"/>
        <v>7470</v>
      </c>
      <c r="M16" s="5">
        <f t="shared" si="2"/>
        <v>900</v>
      </c>
      <c r="N16" s="6">
        <f t="shared" si="3"/>
        <v>12.048192771084338</v>
      </c>
    </row>
    <row r="17" spans="1:14" x14ac:dyDescent="0.3">
      <c r="A17" s="2">
        <v>45308</v>
      </c>
      <c r="B17" s="2" t="str">
        <f t="shared" si="4"/>
        <v>January</v>
      </c>
      <c r="C17" s="3" t="s">
        <v>82</v>
      </c>
      <c r="D17" s="3" t="s">
        <v>56</v>
      </c>
      <c r="E17" s="3">
        <v>30</v>
      </c>
      <c r="F17" s="9">
        <v>39</v>
      </c>
      <c r="G17" s="9">
        <v>59</v>
      </c>
      <c r="H17" s="3" t="s">
        <v>47</v>
      </c>
      <c r="I17" s="3" t="s">
        <v>83</v>
      </c>
      <c r="J17" s="3" t="s">
        <v>123</v>
      </c>
      <c r="K17" s="5">
        <f t="shared" si="0"/>
        <v>1170</v>
      </c>
      <c r="L17" s="5">
        <f t="shared" si="1"/>
        <v>1770</v>
      </c>
      <c r="M17" s="5">
        <f t="shared" si="2"/>
        <v>600</v>
      </c>
      <c r="N17" s="6">
        <f t="shared" si="3"/>
        <v>33.898305084745765</v>
      </c>
    </row>
    <row r="18" spans="1:14" x14ac:dyDescent="0.3">
      <c r="A18" s="2">
        <v>45309</v>
      </c>
      <c r="B18" s="2" t="str">
        <f t="shared" si="4"/>
        <v>January</v>
      </c>
      <c r="C18" s="3" t="s">
        <v>84</v>
      </c>
      <c r="D18" s="3" t="s">
        <v>13</v>
      </c>
      <c r="E18" s="3">
        <v>10</v>
      </c>
      <c r="F18" s="9">
        <v>169</v>
      </c>
      <c r="G18" s="9">
        <v>189</v>
      </c>
      <c r="H18" s="3" t="s">
        <v>50</v>
      </c>
      <c r="I18" s="3" t="s">
        <v>85</v>
      </c>
      <c r="J18" s="3" t="s">
        <v>124</v>
      </c>
      <c r="K18" s="5">
        <f t="shared" si="0"/>
        <v>1690</v>
      </c>
      <c r="L18" s="5">
        <f t="shared" si="1"/>
        <v>1890</v>
      </c>
      <c r="M18" s="5">
        <f t="shared" si="2"/>
        <v>200</v>
      </c>
      <c r="N18" s="6">
        <f t="shared" si="3"/>
        <v>10.582010582010582</v>
      </c>
    </row>
    <row r="19" spans="1:14" x14ac:dyDescent="0.3">
      <c r="A19" s="2">
        <v>45310</v>
      </c>
      <c r="B19" s="2" t="str">
        <f t="shared" si="4"/>
        <v>January</v>
      </c>
      <c r="C19" s="3" t="s">
        <v>86</v>
      </c>
      <c r="D19" s="3" t="s">
        <v>9</v>
      </c>
      <c r="E19" s="3">
        <v>15</v>
      </c>
      <c r="F19" s="9">
        <v>150</v>
      </c>
      <c r="G19" s="9">
        <v>199</v>
      </c>
      <c r="H19" s="3" t="s">
        <v>53</v>
      </c>
      <c r="I19" s="3" t="s">
        <v>87</v>
      </c>
      <c r="J19" s="3" t="s">
        <v>124</v>
      </c>
      <c r="K19" s="5">
        <f t="shared" si="0"/>
        <v>2250</v>
      </c>
      <c r="L19" s="5">
        <f t="shared" si="1"/>
        <v>2985</v>
      </c>
      <c r="M19" s="5">
        <f t="shared" si="2"/>
        <v>735</v>
      </c>
      <c r="N19" s="6">
        <f t="shared" si="3"/>
        <v>24.623115577889447</v>
      </c>
    </row>
    <row r="20" spans="1:14" x14ac:dyDescent="0.3">
      <c r="A20" s="2">
        <v>45311</v>
      </c>
      <c r="B20" s="2" t="str">
        <f t="shared" si="4"/>
        <v>January</v>
      </c>
      <c r="C20" s="3" t="s">
        <v>88</v>
      </c>
      <c r="D20" s="3" t="s">
        <v>56</v>
      </c>
      <c r="E20" s="3">
        <v>25</v>
      </c>
      <c r="F20" s="9">
        <v>59</v>
      </c>
      <c r="G20" s="9">
        <v>79</v>
      </c>
      <c r="H20" s="3" t="s">
        <v>57</v>
      </c>
      <c r="I20" s="3" t="s">
        <v>89</v>
      </c>
      <c r="J20" s="3" t="s">
        <v>122</v>
      </c>
      <c r="K20" s="5">
        <f t="shared" si="0"/>
        <v>1475</v>
      </c>
      <c r="L20" s="5">
        <f t="shared" si="1"/>
        <v>1975</v>
      </c>
      <c r="M20" s="5">
        <f t="shared" si="2"/>
        <v>500</v>
      </c>
      <c r="N20" s="6">
        <f t="shared" si="3"/>
        <v>25.316455696202532</v>
      </c>
    </row>
    <row r="21" spans="1:14" x14ac:dyDescent="0.3">
      <c r="A21" s="2">
        <v>45314</v>
      </c>
      <c r="B21" s="2" t="str">
        <f t="shared" si="4"/>
        <v>January</v>
      </c>
      <c r="C21" s="3" t="s">
        <v>88</v>
      </c>
      <c r="D21" s="3" t="s">
        <v>56</v>
      </c>
      <c r="E21" s="3">
        <v>4</v>
      </c>
      <c r="F21" s="9">
        <v>69</v>
      </c>
      <c r="G21" s="9">
        <v>89</v>
      </c>
      <c r="H21" s="3" t="s">
        <v>27</v>
      </c>
      <c r="I21" s="3" t="s">
        <v>36</v>
      </c>
      <c r="J21" s="3" t="s">
        <v>124</v>
      </c>
      <c r="K21" s="5">
        <f t="shared" si="0"/>
        <v>276</v>
      </c>
      <c r="L21" s="5">
        <f t="shared" si="1"/>
        <v>356</v>
      </c>
      <c r="M21" s="5">
        <f t="shared" si="2"/>
        <v>80</v>
      </c>
      <c r="N21" s="6">
        <f t="shared" si="3"/>
        <v>22.471910112359552</v>
      </c>
    </row>
    <row r="22" spans="1:14" x14ac:dyDescent="0.3">
      <c r="A22" s="2">
        <v>45315</v>
      </c>
      <c r="B22" s="2" t="str">
        <f t="shared" si="4"/>
        <v>January</v>
      </c>
      <c r="C22" s="3" t="s">
        <v>76</v>
      </c>
      <c r="D22" s="3" t="s">
        <v>9</v>
      </c>
      <c r="E22" s="3">
        <v>30</v>
      </c>
      <c r="F22" s="9">
        <v>24</v>
      </c>
      <c r="G22" s="9">
        <v>39</v>
      </c>
      <c r="H22" s="3" t="s">
        <v>31</v>
      </c>
      <c r="I22" s="3" t="s">
        <v>37</v>
      </c>
      <c r="J22" s="3" t="s">
        <v>124</v>
      </c>
      <c r="K22" s="5">
        <f t="shared" si="0"/>
        <v>720</v>
      </c>
      <c r="L22" s="5">
        <f t="shared" si="1"/>
        <v>1170</v>
      </c>
      <c r="M22" s="5">
        <f t="shared" si="2"/>
        <v>450</v>
      </c>
      <c r="N22" s="6">
        <f t="shared" si="3"/>
        <v>38.46153846153846</v>
      </c>
    </row>
    <row r="23" spans="1:14" x14ac:dyDescent="0.3">
      <c r="A23" s="2">
        <v>45316</v>
      </c>
      <c r="B23" s="2" t="str">
        <f t="shared" si="4"/>
        <v>January</v>
      </c>
      <c r="C23" s="3" t="s">
        <v>52</v>
      </c>
      <c r="D23" s="3" t="s">
        <v>9</v>
      </c>
      <c r="E23" s="3">
        <v>24</v>
      </c>
      <c r="F23" s="9">
        <v>39</v>
      </c>
      <c r="G23" s="9">
        <v>44</v>
      </c>
      <c r="H23" s="3" t="s">
        <v>34</v>
      </c>
      <c r="I23" s="3" t="s">
        <v>38</v>
      </c>
      <c r="J23" s="3" t="s">
        <v>125</v>
      </c>
      <c r="K23" s="5">
        <f t="shared" si="0"/>
        <v>936</v>
      </c>
      <c r="L23" s="5">
        <f t="shared" si="1"/>
        <v>1056</v>
      </c>
      <c r="M23" s="5">
        <f t="shared" si="2"/>
        <v>120</v>
      </c>
      <c r="N23" s="6">
        <f t="shared" si="3"/>
        <v>11.363636363636363</v>
      </c>
    </row>
    <row r="24" spans="1:14" x14ac:dyDescent="0.3">
      <c r="A24" s="2">
        <v>45317</v>
      </c>
      <c r="B24" s="2" t="str">
        <f t="shared" si="4"/>
        <v>January</v>
      </c>
      <c r="C24" s="3" t="s">
        <v>16</v>
      </c>
      <c r="D24" s="3" t="s">
        <v>80</v>
      </c>
      <c r="E24" s="3">
        <v>3</v>
      </c>
      <c r="F24" s="9">
        <v>119</v>
      </c>
      <c r="G24" s="9">
        <v>159</v>
      </c>
      <c r="H24" s="3" t="s">
        <v>20</v>
      </c>
      <c r="I24" s="3" t="s">
        <v>39</v>
      </c>
      <c r="J24" s="3" t="s">
        <v>125</v>
      </c>
      <c r="K24" s="5">
        <f t="shared" si="0"/>
        <v>357</v>
      </c>
      <c r="L24" s="5">
        <f t="shared" si="1"/>
        <v>477</v>
      </c>
      <c r="M24" s="5">
        <f t="shared" si="2"/>
        <v>120</v>
      </c>
      <c r="N24" s="6">
        <f t="shared" si="3"/>
        <v>25.157232704402517</v>
      </c>
    </row>
    <row r="25" spans="1:14" x14ac:dyDescent="0.3">
      <c r="A25" s="2">
        <v>45318</v>
      </c>
      <c r="B25" s="2" t="str">
        <f t="shared" si="4"/>
        <v>January</v>
      </c>
      <c r="C25" s="3" t="s">
        <v>12</v>
      </c>
      <c r="D25" s="3" t="s">
        <v>13</v>
      </c>
      <c r="E25" s="3">
        <v>10</v>
      </c>
      <c r="F25" s="9">
        <v>399</v>
      </c>
      <c r="G25" s="9">
        <v>499</v>
      </c>
      <c r="H25" s="3" t="s">
        <v>23</v>
      </c>
      <c r="I25" s="3" t="s">
        <v>40</v>
      </c>
      <c r="J25" s="3" t="s">
        <v>122</v>
      </c>
      <c r="K25" s="5">
        <f t="shared" si="0"/>
        <v>3990</v>
      </c>
      <c r="L25" s="5">
        <f t="shared" si="1"/>
        <v>4990</v>
      </c>
      <c r="M25" s="5">
        <f t="shared" si="2"/>
        <v>1000</v>
      </c>
      <c r="N25" s="6">
        <f t="shared" si="3"/>
        <v>20.040080160320642</v>
      </c>
    </row>
    <row r="26" spans="1:14" x14ac:dyDescent="0.3">
      <c r="A26" s="2">
        <v>45319</v>
      </c>
      <c r="B26" s="2" t="str">
        <f t="shared" si="4"/>
        <v>January</v>
      </c>
      <c r="C26" s="3" t="s">
        <v>82</v>
      </c>
      <c r="D26" s="3" t="s">
        <v>56</v>
      </c>
      <c r="E26" s="3">
        <v>2</v>
      </c>
      <c r="F26" s="9">
        <v>19</v>
      </c>
      <c r="G26" s="9">
        <v>22</v>
      </c>
      <c r="H26" s="3" t="s">
        <v>27</v>
      </c>
      <c r="I26" s="3" t="s">
        <v>41</v>
      </c>
      <c r="J26" s="3" t="s">
        <v>124</v>
      </c>
      <c r="K26" s="5">
        <f t="shared" si="0"/>
        <v>38</v>
      </c>
      <c r="L26" s="5">
        <f t="shared" si="1"/>
        <v>44</v>
      </c>
      <c r="M26" s="5">
        <f t="shared" si="2"/>
        <v>6</v>
      </c>
      <c r="N26" s="6">
        <f t="shared" si="3"/>
        <v>13.636363636363637</v>
      </c>
    </row>
    <row r="27" spans="1:14" x14ac:dyDescent="0.3">
      <c r="A27" s="2">
        <v>45320</v>
      </c>
      <c r="B27" s="2" t="str">
        <f t="shared" si="4"/>
        <v>January</v>
      </c>
      <c r="C27" s="3" t="s">
        <v>62</v>
      </c>
      <c r="D27" s="3" t="s">
        <v>9</v>
      </c>
      <c r="E27" s="3">
        <v>3</v>
      </c>
      <c r="F27" s="9">
        <v>209</v>
      </c>
      <c r="G27" s="9">
        <v>224</v>
      </c>
      <c r="H27" s="3" t="s">
        <v>31</v>
      </c>
      <c r="I27" s="3" t="s">
        <v>42</v>
      </c>
      <c r="J27" s="3" t="s">
        <v>124</v>
      </c>
      <c r="K27" s="5">
        <f t="shared" si="0"/>
        <v>627</v>
      </c>
      <c r="L27" s="5">
        <f t="shared" si="1"/>
        <v>672</v>
      </c>
      <c r="M27" s="5">
        <f t="shared" si="2"/>
        <v>45</v>
      </c>
      <c r="N27" s="6">
        <f t="shared" si="3"/>
        <v>6.6964285714285712</v>
      </c>
    </row>
    <row r="28" spans="1:14" x14ac:dyDescent="0.3">
      <c r="A28" s="2">
        <v>45321</v>
      </c>
      <c r="B28" s="2" t="str">
        <f t="shared" si="4"/>
        <v>January</v>
      </c>
      <c r="C28" s="3" t="s">
        <v>70</v>
      </c>
      <c r="D28" s="3" t="s">
        <v>56</v>
      </c>
      <c r="E28" s="3">
        <v>6</v>
      </c>
      <c r="F28" s="9">
        <v>119</v>
      </c>
      <c r="G28" s="9">
        <v>139</v>
      </c>
      <c r="H28" s="3" t="s">
        <v>34</v>
      </c>
      <c r="I28" s="3" t="s">
        <v>43</v>
      </c>
      <c r="J28" s="3" t="s">
        <v>124</v>
      </c>
      <c r="K28" s="5">
        <f t="shared" si="0"/>
        <v>714</v>
      </c>
      <c r="L28" s="5">
        <f t="shared" si="1"/>
        <v>834</v>
      </c>
      <c r="M28" s="5">
        <f t="shared" si="2"/>
        <v>120</v>
      </c>
      <c r="N28" s="6">
        <f t="shared" si="3"/>
        <v>14.388489208633093</v>
      </c>
    </row>
    <row r="29" spans="1:14" x14ac:dyDescent="0.3">
      <c r="A29" s="2">
        <v>45322</v>
      </c>
      <c r="B29" s="2" t="str">
        <f t="shared" si="4"/>
        <v>January</v>
      </c>
      <c r="C29" s="3" t="s">
        <v>76</v>
      </c>
      <c r="D29" s="3" t="s">
        <v>9</v>
      </c>
      <c r="E29" s="3">
        <v>4</v>
      </c>
      <c r="F29" s="9">
        <v>64</v>
      </c>
      <c r="G29" s="9">
        <v>89</v>
      </c>
      <c r="H29" s="3" t="s">
        <v>20</v>
      </c>
      <c r="I29" s="3" t="s">
        <v>44</v>
      </c>
      <c r="J29" s="3" t="s">
        <v>122</v>
      </c>
      <c r="K29" s="5">
        <f t="shared" si="0"/>
        <v>256</v>
      </c>
      <c r="L29" s="5">
        <f t="shared" si="1"/>
        <v>356</v>
      </c>
      <c r="M29" s="5">
        <f t="shared" si="2"/>
        <v>100</v>
      </c>
      <c r="N29" s="6">
        <f t="shared" si="3"/>
        <v>28.089887640449437</v>
      </c>
    </row>
    <row r="30" spans="1:14" x14ac:dyDescent="0.3">
      <c r="A30" s="2">
        <v>45312</v>
      </c>
      <c r="B30" s="2" t="str">
        <f t="shared" si="4"/>
        <v>January</v>
      </c>
      <c r="C30" s="3" t="s">
        <v>90</v>
      </c>
      <c r="D30" s="3" t="s">
        <v>13</v>
      </c>
      <c r="E30" s="3">
        <v>20</v>
      </c>
      <c r="F30" s="9">
        <v>229</v>
      </c>
      <c r="G30" s="9">
        <v>259</v>
      </c>
      <c r="H30" s="3" t="s">
        <v>45</v>
      </c>
      <c r="I30" s="3" t="s">
        <v>91</v>
      </c>
      <c r="J30" s="3" t="s">
        <v>124</v>
      </c>
      <c r="K30" s="5">
        <f t="shared" si="0"/>
        <v>4580</v>
      </c>
      <c r="L30" s="5">
        <f t="shared" si="1"/>
        <v>5180</v>
      </c>
      <c r="M30" s="5">
        <f t="shared" si="2"/>
        <v>600</v>
      </c>
      <c r="N30" s="6">
        <f t="shared" si="3"/>
        <v>11.583011583011583</v>
      </c>
    </row>
    <row r="31" spans="1:14" x14ac:dyDescent="0.3">
      <c r="A31" s="2">
        <v>45313</v>
      </c>
      <c r="B31" s="2" t="str">
        <f t="shared" si="4"/>
        <v>January</v>
      </c>
      <c r="C31" s="3" t="s">
        <v>70</v>
      </c>
      <c r="D31" s="3" t="s">
        <v>56</v>
      </c>
      <c r="E31" s="3">
        <v>15</v>
      </c>
      <c r="F31" s="9">
        <v>134</v>
      </c>
      <c r="G31" s="9">
        <v>169</v>
      </c>
      <c r="H31" s="3" t="s">
        <v>47</v>
      </c>
      <c r="I31" s="3" t="s">
        <v>92</v>
      </c>
      <c r="J31" s="3" t="s">
        <v>124</v>
      </c>
      <c r="K31" s="5">
        <f t="shared" si="0"/>
        <v>2010</v>
      </c>
      <c r="L31" s="5">
        <f t="shared" si="1"/>
        <v>2535</v>
      </c>
      <c r="M31" s="5">
        <f t="shared" si="2"/>
        <v>525</v>
      </c>
      <c r="N31" s="6">
        <f t="shared" si="3"/>
        <v>20.710059171597631</v>
      </c>
    </row>
    <row r="32" spans="1:14" x14ac:dyDescent="0.3">
      <c r="A32" s="2">
        <v>45314</v>
      </c>
      <c r="B32" s="2" t="str">
        <f t="shared" si="4"/>
        <v>January</v>
      </c>
      <c r="C32" s="3" t="s">
        <v>93</v>
      </c>
      <c r="D32" s="3" t="s">
        <v>13</v>
      </c>
      <c r="E32" s="3">
        <v>10</v>
      </c>
      <c r="F32" s="9">
        <v>99</v>
      </c>
      <c r="G32" s="9">
        <v>139</v>
      </c>
      <c r="H32" s="3" t="s">
        <v>50</v>
      </c>
      <c r="I32" s="3" t="s">
        <v>94</v>
      </c>
      <c r="J32" s="3" t="s">
        <v>123</v>
      </c>
      <c r="K32" s="5">
        <f t="shared" si="0"/>
        <v>990</v>
      </c>
      <c r="L32" s="5">
        <f t="shared" si="1"/>
        <v>1390</v>
      </c>
      <c r="M32" s="5">
        <f t="shared" si="2"/>
        <v>400</v>
      </c>
      <c r="N32" s="6">
        <f t="shared" si="3"/>
        <v>28.776978417266186</v>
      </c>
    </row>
    <row r="33" spans="1:14" x14ac:dyDescent="0.3">
      <c r="A33" s="2">
        <v>45315</v>
      </c>
      <c r="B33" s="2" t="str">
        <f t="shared" si="4"/>
        <v>January</v>
      </c>
      <c r="C33" s="3" t="s">
        <v>95</v>
      </c>
      <c r="D33" s="3" t="s">
        <v>9</v>
      </c>
      <c r="E33" s="3">
        <v>30</v>
      </c>
      <c r="F33" s="9">
        <v>39</v>
      </c>
      <c r="G33" s="9">
        <v>59</v>
      </c>
      <c r="H33" s="3" t="s">
        <v>53</v>
      </c>
      <c r="I33" s="3" t="s">
        <v>96</v>
      </c>
      <c r="J33" s="3" t="s">
        <v>125</v>
      </c>
      <c r="K33" s="5">
        <f t="shared" si="0"/>
        <v>1170</v>
      </c>
      <c r="L33" s="5">
        <f t="shared" si="1"/>
        <v>1770</v>
      </c>
      <c r="M33" s="5">
        <f t="shared" si="2"/>
        <v>600</v>
      </c>
      <c r="N33" s="6">
        <f t="shared" si="3"/>
        <v>33.898305084745765</v>
      </c>
    </row>
    <row r="34" spans="1:14" x14ac:dyDescent="0.3">
      <c r="A34" s="2">
        <v>45316</v>
      </c>
      <c r="B34" s="2" t="str">
        <f t="shared" si="4"/>
        <v>January</v>
      </c>
      <c r="C34" s="3" t="s">
        <v>74</v>
      </c>
      <c r="D34" s="3" t="s">
        <v>56</v>
      </c>
      <c r="E34" s="3">
        <v>50</v>
      </c>
      <c r="F34" s="9">
        <v>19</v>
      </c>
      <c r="G34" s="9">
        <v>39</v>
      </c>
      <c r="H34" s="3" t="s">
        <v>57</v>
      </c>
      <c r="I34" s="3" t="s">
        <v>97</v>
      </c>
      <c r="J34" s="3" t="s">
        <v>124</v>
      </c>
      <c r="K34" s="5">
        <f t="shared" si="0"/>
        <v>950</v>
      </c>
      <c r="L34" s="5">
        <f t="shared" si="1"/>
        <v>1950</v>
      </c>
      <c r="M34" s="5">
        <f t="shared" si="2"/>
        <v>1000</v>
      </c>
      <c r="N34" s="6">
        <f t="shared" si="3"/>
        <v>51.282051282051285</v>
      </c>
    </row>
    <row r="35" spans="1:14" x14ac:dyDescent="0.3">
      <c r="A35" s="2">
        <v>45317</v>
      </c>
      <c r="B35" s="2" t="str">
        <f t="shared" si="4"/>
        <v>January</v>
      </c>
      <c r="C35" s="3" t="s">
        <v>12</v>
      </c>
      <c r="D35" s="3" t="s">
        <v>13</v>
      </c>
      <c r="E35" s="3">
        <v>12</v>
      </c>
      <c r="F35" s="9">
        <v>299</v>
      </c>
      <c r="G35" s="9">
        <v>344</v>
      </c>
      <c r="H35" s="3" t="s">
        <v>45</v>
      </c>
      <c r="I35" s="3" t="s">
        <v>98</v>
      </c>
      <c r="J35" s="3" t="s">
        <v>123</v>
      </c>
      <c r="K35" s="5">
        <f t="shared" si="0"/>
        <v>3588</v>
      </c>
      <c r="L35" s="5">
        <f t="shared" si="1"/>
        <v>4128</v>
      </c>
      <c r="M35" s="5">
        <f t="shared" si="2"/>
        <v>540</v>
      </c>
      <c r="N35" s="6">
        <f t="shared" si="3"/>
        <v>13.081395348837209</v>
      </c>
    </row>
    <row r="36" spans="1:14" x14ac:dyDescent="0.3">
      <c r="A36" s="2">
        <v>45318</v>
      </c>
      <c r="B36" s="2" t="str">
        <f t="shared" si="4"/>
        <v>January</v>
      </c>
      <c r="C36" s="3" t="s">
        <v>99</v>
      </c>
      <c r="D36" s="3" t="s">
        <v>13</v>
      </c>
      <c r="E36" s="3">
        <v>25</v>
      </c>
      <c r="F36" s="9">
        <v>49</v>
      </c>
      <c r="G36" s="9">
        <v>69</v>
      </c>
      <c r="H36" s="3" t="s">
        <v>47</v>
      </c>
      <c r="I36" s="3" t="s">
        <v>100</v>
      </c>
      <c r="J36" s="3" t="s">
        <v>124</v>
      </c>
      <c r="K36" s="5">
        <f t="shared" si="0"/>
        <v>1225</v>
      </c>
      <c r="L36" s="5">
        <f t="shared" si="1"/>
        <v>1725</v>
      </c>
      <c r="M36" s="5">
        <f t="shared" si="2"/>
        <v>500</v>
      </c>
      <c r="N36" s="6">
        <f t="shared" si="3"/>
        <v>28.985507246376812</v>
      </c>
    </row>
    <row r="37" spans="1:14" x14ac:dyDescent="0.3">
      <c r="A37" s="2">
        <v>45319</v>
      </c>
      <c r="B37" s="2" t="str">
        <f t="shared" si="4"/>
        <v>January</v>
      </c>
      <c r="C37" s="3" t="s">
        <v>101</v>
      </c>
      <c r="D37" s="3" t="s">
        <v>56</v>
      </c>
      <c r="E37" s="3">
        <v>20</v>
      </c>
      <c r="F37" s="9">
        <v>109</v>
      </c>
      <c r="G37" s="9">
        <v>129</v>
      </c>
      <c r="H37" s="3" t="s">
        <v>50</v>
      </c>
      <c r="I37" s="3" t="s">
        <v>102</v>
      </c>
      <c r="J37" s="3" t="s">
        <v>122</v>
      </c>
      <c r="K37" s="5">
        <f t="shared" si="0"/>
        <v>2180</v>
      </c>
      <c r="L37" s="5">
        <f t="shared" si="1"/>
        <v>2580</v>
      </c>
      <c r="M37" s="5">
        <f t="shared" si="2"/>
        <v>400</v>
      </c>
      <c r="N37" s="6">
        <f t="shared" si="3"/>
        <v>15.503875968992247</v>
      </c>
    </row>
    <row r="38" spans="1:14" x14ac:dyDescent="0.3">
      <c r="A38" s="2">
        <v>45320</v>
      </c>
      <c r="B38" s="2" t="str">
        <f t="shared" si="4"/>
        <v>January</v>
      </c>
      <c r="C38" s="3" t="s">
        <v>103</v>
      </c>
      <c r="D38" s="3" t="s">
        <v>9</v>
      </c>
      <c r="E38" s="3">
        <v>40</v>
      </c>
      <c r="F38" s="9">
        <v>44</v>
      </c>
      <c r="G38" s="9">
        <v>69</v>
      </c>
      <c r="H38" s="3" t="s">
        <v>53</v>
      </c>
      <c r="I38" s="3" t="s">
        <v>104</v>
      </c>
      <c r="J38" s="3" t="s">
        <v>122</v>
      </c>
      <c r="K38" s="5">
        <f t="shared" si="0"/>
        <v>1760</v>
      </c>
      <c r="L38" s="5">
        <f t="shared" si="1"/>
        <v>2760</v>
      </c>
      <c r="M38" s="5">
        <f t="shared" si="2"/>
        <v>1000</v>
      </c>
      <c r="N38" s="6">
        <f t="shared" si="3"/>
        <v>36.231884057971016</v>
      </c>
    </row>
    <row r="39" spans="1:14" x14ac:dyDescent="0.3">
      <c r="A39" s="2">
        <v>45321</v>
      </c>
      <c r="B39" s="2" t="str">
        <f t="shared" si="4"/>
        <v>January</v>
      </c>
      <c r="C39" s="3" t="s">
        <v>105</v>
      </c>
      <c r="D39" s="3" t="s">
        <v>56</v>
      </c>
      <c r="E39" s="3">
        <v>20</v>
      </c>
      <c r="F39" s="9">
        <v>129</v>
      </c>
      <c r="G39" s="9">
        <v>159</v>
      </c>
      <c r="H39" s="3" t="s">
        <v>57</v>
      </c>
      <c r="I39" s="3" t="s">
        <v>106</v>
      </c>
      <c r="J39" s="3" t="s">
        <v>124</v>
      </c>
      <c r="K39" s="5">
        <f t="shared" si="0"/>
        <v>2580</v>
      </c>
      <c r="L39" s="5">
        <f t="shared" si="1"/>
        <v>3180</v>
      </c>
      <c r="M39" s="5">
        <f t="shared" si="2"/>
        <v>600</v>
      </c>
      <c r="N39" s="6">
        <f t="shared" si="3"/>
        <v>18.867924528301888</v>
      </c>
    </row>
    <row r="40" spans="1:14" x14ac:dyDescent="0.3">
      <c r="A40" s="2">
        <v>45322</v>
      </c>
      <c r="B40" s="2" t="str">
        <f t="shared" si="4"/>
        <v>January</v>
      </c>
      <c r="C40" s="3" t="s">
        <v>60</v>
      </c>
      <c r="D40" s="3" t="s">
        <v>13</v>
      </c>
      <c r="E40" s="3">
        <v>18</v>
      </c>
      <c r="F40" s="9">
        <v>449</v>
      </c>
      <c r="G40" s="9">
        <v>499</v>
      </c>
      <c r="H40" s="3" t="s">
        <v>45</v>
      </c>
      <c r="I40" s="3" t="s">
        <v>107</v>
      </c>
      <c r="J40" s="3" t="s">
        <v>123</v>
      </c>
      <c r="K40" s="5">
        <f t="shared" si="0"/>
        <v>8082</v>
      </c>
      <c r="L40" s="5">
        <f t="shared" si="1"/>
        <v>8982</v>
      </c>
      <c r="M40" s="5">
        <f t="shared" si="2"/>
        <v>900</v>
      </c>
      <c r="N40" s="6">
        <f t="shared" si="3"/>
        <v>10.020040080160321</v>
      </c>
    </row>
    <row r="41" spans="1:14" x14ac:dyDescent="0.3">
      <c r="A41" s="2">
        <v>45323</v>
      </c>
      <c r="B41" s="2" t="str">
        <f t="shared" si="4"/>
        <v>February</v>
      </c>
      <c r="C41" s="3" t="s">
        <v>108</v>
      </c>
      <c r="D41" s="3" t="s">
        <v>80</v>
      </c>
      <c r="E41" s="3">
        <v>25</v>
      </c>
      <c r="F41" s="9">
        <v>59</v>
      </c>
      <c r="G41" s="9">
        <v>69</v>
      </c>
      <c r="H41" s="3" t="s">
        <v>47</v>
      </c>
      <c r="I41" s="3" t="s">
        <v>109</v>
      </c>
      <c r="J41" s="3" t="s">
        <v>124</v>
      </c>
      <c r="K41" s="5">
        <f t="shared" si="0"/>
        <v>1475</v>
      </c>
      <c r="L41" s="5">
        <f t="shared" si="1"/>
        <v>1725</v>
      </c>
      <c r="M41" s="5">
        <f t="shared" si="2"/>
        <v>250</v>
      </c>
      <c r="N41" s="6">
        <f t="shared" si="3"/>
        <v>14.492753623188406</v>
      </c>
    </row>
    <row r="42" spans="1:14" x14ac:dyDescent="0.3">
      <c r="A42" s="2">
        <v>45324</v>
      </c>
      <c r="B42" s="2" t="str">
        <f t="shared" si="4"/>
        <v>February</v>
      </c>
      <c r="C42" s="3" t="s">
        <v>110</v>
      </c>
      <c r="D42" s="3" t="s">
        <v>56</v>
      </c>
      <c r="E42" s="3">
        <v>20</v>
      </c>
      <c r="F42" s="9">
        <v>119</v>
      </c>
      <c r="G42" s="9">
        <v>159</v>
      </c>
      <c r="H42" s="3" t="s">
        <v>50</v>
      </c>
      <c r="I42" s="3" t="s">
        <v>111</v>
      </c>
      <c r="J42" s="3" t="s">
        <v>125</v>
      </c>
      <c r="K42" s="5">
        <f t="shared" si="0"/>
        <v>2380</v>
      </c>
      <c r="L42" s="5">
        <f t="shared" si="1"/>
        <v>3180</v>
      </c>
      <c r="M42" s="5">
        <f t="shared" si="2"/>
        <v>800</v>
      </c>
      <c r="N42" s="6">
        <f t="shared" si="3"/>
        <v>25.157232704402517</v>
      </c>
    </row>
    <row r="43" spans="1:14" x14ac:dyDescent="0.3">
      <c r="A43" s="2">
        <v>45325</v>
      </c>
      <c r="B43" s="2" t="str">
        <f t="shared" si="4"/>
        <v>February</v>
      </c>
      <c r="C43" s="3" t="s">
        <v>66</v>
      </c>
      <c r="D43" s="3" t="s">
        <v>9</v>
      </c>
      <c r="E43" s="3">
        <v>30</v>
      </c>
      <c r="F43" s="9">
        <v>39</v>
      </c>
      <c r="G43" s="9">
        <v>49</v>
      </c>
      <c r="H43" s="3" t="s">
        <v>53</v>
      </c>
      <c r="I43" s="3" t="s">
        <v>112</v>
      </c>
      <c r="J43" s="3" t="s">
        <v>125</v>
      </c>
      <c r="K43" s="5">
        <f t="shared" si="0"/>
        <v>1170</v>
      </c>
      <c r="L43" s="5">
        <f t="shared" si="1"/>
        <v>1470</v>
      </c>
      <c r="M43" s="5">
        <f t="shared" si="2"/>
        <v>300</v>
      </c>
      <c r="N43" s="6">
        <f t="shared" si="3"/>
        <v>20.408163265306122</v>
      </c>
    </row>
    <row r="44" spans="1:14" x14ac:dyDescent="0.3">
      <c r="A44" s="2">
        <v>45326</v>
      </c>
      <c r="B44" s="2" t="str">
        <f t="shared" si="4"/>
        <v>February</v>
      </c>
      <c r="C44" s="3" t="s">
        <v>88</v>
      </c>
      <c r="D44" s="3" t="s">
        <v>56</v>
      </c>
      <c r="E44" s="3">
        <v>15</v>
      </c>
      <c r="F44" s="9">
        <v>213</v>
      </c>
      <c r="G44" s="9">
        <v>239</v>
      </c>
      <c r="H44" s="3" t="s">
        <v>57</v>
      </c>
      <c r="I44" s="3" t="s">
        <v>113</v>
      </c>
      <c r="J44" s="3" t="s">
        <v>123</v>
      </c>
      <c r="K44" s="5">
        <f t="shared" si="0"/>
        <v>3195</v>
      </c>
      <c r="L44" s="5">
        <f t="shared" si="1"/>
        <v>3585</v>
      </c>
      <c r="M44" s="5">
        <f t="shared" si="2"/>
        <v>390</v>
      </c>
      <c r="N44" s="6">
        <f t="shared" si="3"/>
        <v>10.878661087866108</v>
      </c>
    </row>
    <row r="45" spans="1:14" x14ac:dyDescent="0.3">
      <c r="A45" s="2">
        <v>45327</v>
      </c>
      <c r="B45" s="2" t="str">
        <f t="shared" si="4"/>
        <v>February</v>
      </c>
      <c r="C45" s="3" t="s">
        <v>46</v>
      </c>
      <c r="D45" s="3" t="s">
        <v>13</v>
      </c>
      <c r="E45" s="3">
        <v>22</v>
      </c>
      <c r="F45" s="9">
        <v>119</v>
      </c>
      <c r="G45" s="9">
        <v>159</v>
      </c>
      <c r="H45" s="3" t="s">
        <v>45</v>
      </c>
      <c r="I45" s="3" t="s">
        <v>73</v>
      </c>
      <c r="J45" s="3" t="s">
        <v>124</v>
      </c>
      <c r="K45" s="5">
        <f t="shared" si="0"/>
        <v>2618</v>
      </c>
      <c r="L45" s="5">
        <f t="shared" si="1"/>
        <v>3498</v>
      </c>
      <c r="M45" s="5">
        <f t="shared" si="2"/>
        <v>880</v>
      </c>
      <c r="N45" s="6">
        <f t="shared" si="3"/>
        <v>25.157232704402517</v>
      </c>
    </row>
    <row r="46" spans="1:14" x14ac:dyDescent="0.3">
      <c r="A46" s="2">
        <v>45328</v>
      </c>
      <c r="B46" s="2" t="str">
        <f t="shared" si="4"/>
        <v>February</v>
      </c>
      <c r="C46" s="3" t="s">
        <v>62</v>
      </c>
      <c r="D46" s="3" t="s">
        <v>9</v>
      </c>
      <c r="E46" s="3">
        <v>35</v>
      </c>
      <c r="F46" s="9">
        <v>79</v>
      </c>
      <c r="G46" s="9">
        <v>109</v>
      </c>
      <c r="H46" s="3" t="s">
        <v>47</v>
      </c>
      <c r="I46" s="3" t="s">
        <v>114</v>
      </c>
      <c r="J46" s="3" t="s">
        <v>125</v>
      </c>
      <c r="K46" s="5">
        <f t="shared" si="0"/>
        <v>2765</v>
      </c>
      <c r="L46" s="5">
        <f t="shared" si="1"/>
        <v>3815</v>
      </c>
      <c r="M46" s="5">
        <f t="shared" si="2"/>
        <v>1050</v>
      </c>
      <c r="N46" s="6">
        <f t="shared" si="3"/>
        <v>27.522935779816514</v>
      </c>
    </row>
    <row r="47" spans="1:14" x14ac:dyDescent="0.3">
      <c r="A47" s="2">
        <v>45329</v>
      </c>
      <c r="B47" s="2" t="str">
        <f t="shared" si="4"/>
        <v>February</v>
      </c>
      <c r="C47" s="3" t="s">
        <v>49</v>
      </c>
      <c r="D47" s="3" t="s">
        <v>13</v>
      </c>
      <c r="E47" s="3">
        <v>18</v>
      </c>
      <c r="F47" s="9">
        <v>19</v>
      </c>
      <c r="G47" s="9">
        <v>29</v>
      </c>
      <c r="H47" s="3" t="s">
        <v>50</v>
      </c>
      <c r="I47" s="3" t="s">
        <v>115</v>
      </c>
      <c r="J47" s="3" t="s">
        <v>124</v>
      </c>
      <c r="K47" s="5">
        <f t="shared" si="0"/>
        <v>342</v>
      </c>
      <c r="L47" s="5">
        <f t="shared" si="1"/>
        <v>522</v>
      </c>
      <c r="M47" s="5">
        <f t="shared" si="2"/>
        <v>180</v>
      </c>
      <c r="N47" s="6">
        <f t="shared" si="3"/>
        <v>34.482758620689658</v>
      </c>
    </row>
    <row r="48" spans="1:14" x14ac:dyDescent="0.3">
      <c r="A48" s="2">
        <v>45330</v>
      </c>
      <c r="B48" s="2" t="str">
        <f t="shared" si="4"/>
        <v>February</v>
      </c>
      <c r="C48" s="3" t="s">
        <v>52</v>
      </c>
      <c r="D48" s="3" t="s">
        <v>9</v>
      </c>
      <c r="E48" s="3">
        <v>40</v>
      </c>
      <c r="F48" s="9">
        <v>29</v>
      </c>
      <c r="G48" s="9">
        <v>39</v>
      </c>
      <c r="H48" s="3" t="s">
        <v>53</v>
      </c>
      <c r="I48" s="3" t="s">
        <v>116</v>
      </c>
      <c r="J48" s="3" t="s">
        <v>124</v>
      </c>
      <c r="K48" s="5">
        <f t="shared" si="0"/>
        <v>1160</v>
      </c>
      <c r="L48" s="5">
        <f t="shared" si="1"/>
        <v>1560</v>
      </c>
      <c r="M48" s="5">
        <f t="shared" si="2"/>
        <v>400</v>
      </c>
      <c r="N48" s="6">
        <f t="shared" si="3"/>
        <v>25.641025641025642</v>
      </c>
    </row>
    <row r="49" spans="1:14" x14ac:dyDescent="0.3">
      <c r="A49" s="2">
        <v>45331</v>
      </c>
      <c r="B49" s="2" t="str">
        <f t="shared" si="4"/>
        <v>February</v>
      </c>
      <c r="C49" s="3" t="s">
        <v>68</v>
      </c>
      <c r="D49" s="3" t="s">
        <v>56</v>
      </c>
      <c r="E49" s="3">
        <v>30</v>
      </c>
      <c r="F49" s="9">
        <v>109</v>
      </c>
      <c r="G49" s="9">
        <v>129</v>
      </c>
      <c r="H49" s="3" t="s">
        <v>57</v>
      </c>
      <c r="I49" s="3" t="s">
        <v>117</v>
      </c>
      <c r="J49" s="3" t="s">
        <v>125</v>
      </c>
      <c r="K49" s="5">
        <f t="shared" si="0"/>
        <v>3270</v>
      </c>
      <c r="L49" s="5">
        <f t="shared" si="1"/>
        <v>3870</v>
      </c>
      <c r="M49" s="5">
        <f t="shared" si="2"/>
        <v>600</v>
      </c>
      <c r="N49" s="6">
        <f t="shared" si="3"/>
        <v>15.503875968992247</v>
      </c>
    </row>
    <row r="50" spans="1:14" x14ac:dyDescent="0.3">
      <c r="A50" s="2">
        <v>45332</v>
      </c>
      <c r="B50" s="2" t="str">
        <f t="shared" si="4"/>
        <v>February</v>
      </c>
      <c r="C50" s="3" t="s">
        <v>70</v>
      </c>
      <c r="D50" s="3" t="s">
        <v>56</v>
      </c>
      <c r="E50" s="3">
        <v>18</v>
      </c>
      <c r="F50" s="9">
        <v>119</v>
      </c>
      <c r="G50" s="9">
        <v>139</v>
      </c>
      <c r="H50" s="3" t="s">
        <v>45</v>
      </c>
      <c r="I50" s="3" t="s">
        <v>71</v>
      </c>
      <c r="J50" s="3" t="s">
        <v>125</v>
      </c>
      <c r="K50" s="5">
        <f t="shared" si="0"/>
        <v>2142</v>
      </c>
      <c r="L50" s="5">
        <f t="shared" si="1"/>
        <v>2502</v>
      </c>
      <c r="M50" s="5">
        <f t="shared" si="2"/>
        <v>360</v>
      </c>
      <c r="N50" s="6">
        <f t="shared" si="3"/>
        <v>14.388489208633093</v>
      </c>
    </row>
    <row r="51" spans="1:14" x14ac:dyDescent="0.3">
      <c r="A51" s="2">
        <v>45333</v>
      </c>
      <c r="B51" s="2" t="str">
        <f t="shared" si="4"/>
        <v>February</v>
      </c>
      <c r="C51" s="3" t="s">
        <v>72</v>
      </c>
      <c r="D51" s="3" t="s">
        <v>13</v>
      </c>
      <c r="E51" s="3">
        <v>10</v>
      </c>
      <c r="F51" s="9">
        <v>949</v>
      </c>
      <c r="G51" s="9">
        <v>1099</v>
      </c>
      <c r="H51" s="3" t="s">
        <v>47</v>
      </c>
      <c r="I51" s="3" t="s">
        <v>73</v>
      </c>
      <c r="J51" s="3" t="s">
        <v>125</v>
      </c>
      <c r="K51" s="5">
        <f t="shared" si="0"/>
        <v>9490</v>
      </c>
      <c r="L51" s="5">
        <f t="shared" si="1"/>
        <v>10990</v>
      </c>
      <c r="M51" s="5">
        <f t="shared" si="2"/>
        <v>1500</v>
      </c>
      <c r="N51" s="6">
        <f t="shared" si="3"/>
        <v>13.64877161055505</v>
      </c>
    </row>
    <row r="52" spans="1:14" x14ac:dyDescent="0.3">
      <c r="A52" s="2">
        <v>45334</v>
      </c>
      <c r="B52" s="2" t="str">
        <f t="shared" si="4"/>
        <v>February</v>
      </c>
      <c r="C52" s="3" t="s">
        <v>74</v>
      </c>
      <c r="D52" s="3" t="s">
        <v>56</v>
      </c>
      <c r="E52" s="3">
        <v>35</v>
      </c>
      <c r="F52" s="9">
        <v>29</v>
      </c>
      <c r="G52" s="9">
        <v>49</v>
      </c>
      <c r="H52" s="3" t="s">
        <v>50</v>
      </c>
      <c r="I52" s="3" t="s">
        <v>75</v>
      </c>
      <c r="J52" s="3" t="s">
        <v>125</v>
      </c>
      <c r="K52" s="5">
        <f t="shared" si="0"/>
        <v>1015</v>
      </c>
      <c r="L52" s="5">
        <f t="shared" si="1"/>
        <v>1715</v>
      </c>
      <c r="M52" s="5">
        <f t="shared" si="2"/>
        <v>700</v>
      </c>
      <c r="N52" s="6">
        <f t="shared" si="3"/>
        <v>40.816326530612244</v>
      </c>
    </row>
    <row r="53" spans="1:14" x14ac:dyDescent="0.3">
      <c r="A53" s="2">
        <v>45335</v>
      </c>
      <c r="B53" s="2" t="str">
        <f t="shared" si="4"/>
        <v>February</v>
      </c>
      <c r="C53" s="3" t="s">
        <v>76</v>
      </c>
      <c r="D53" s="3" t="s">
        <v>9</v>
      </c>
      <c r="E53" s="3">
        <v>20</v>
      </c>
      <c r="F53" s="9">
        <v>44</v>
      </c>
      <c r="G53" s="9">
        <v>69</v>
      </c>
      <c r="H53" s="3" t="s">
        <v>53</v>
      </c>
      <c r="I53" s="3" t="s">
        <v>77</v>
      </c>
      <c r="J53" s="3" t="s">
        <v>124</v>
      </c>
      <c r="K53" s="5">
        <f t="shared" si="0"/>
        <v>880</v>
      </c>
      <c r="L53" s="5">
        <f t="shared" si="1"/>
        <v>1380</v>
      </c>
      <c r="M53" s="5">
        <f t="shared" si="2"/>
        <v>500</v>
      </c>
      <c r="N53" s="6">
        <f t="shared" si="3"/>
        <v>36.231884057971016</v>
      </c>
    </row>
    <row r="54" spans="1:14" x14ac:dyDescent="0.3">
      <c r="A54" s="2">
        <v>45336</v>
      </c>
      <c r="B54" s="2" t="str">
        <f t="shared" si="4"/>
        <v>February</v>
      </c>
      <c r="C54" s="3" t="s">
        <v>78</v>
      </c>
      <c r="D54" s="3" t="s">
        <v>13</v>
      </c>
      <c r="E54" s="3">
        <v>12</v>
      </c>
      <c r="F54" s="9">
        <v>84</v>
      </c>
      <c r="G54" s="9">
        <v>109</v>
      </c>
      <c r="H54" s="3" t="s">
        <v>57</v>
      </c>
      <c r="I54" s="3" t="s">
        <v>79</v>
      </c>
      <c r="J54" s="3" t="s">
        <v>125</v>
      </c>
      <c r="K54" s="5">
        <f t="shared" si="0"/>
        <v>1008</v>
      </c>
      <c r="L54" s="5">
        <f t="shared" si="1"/>
        <v>1308</v>
      </c>
      <c r="M54" s="5">
        <f t="shared" si="2"/>
        <v>300</v>
      </c>
      <c r="N54" s="6">
        <f t="shared" si="3"/>
        <v>22.935779816513762</v>
      </c>
    </row>
    <row r="55" spans="1:14" x14ac:dyDescent="0.3">
      <c r="A55" s="2">
        <v>45337</v>
      </c>
      <c r="B55" s="2" t="str">
        <f t="shared" si="4"/>
        <v>February</v>
      </c>
      <c r="C55" s="3" t="s">
        <v>16</v>
      </c>
      <c r="D55" s="3" t="s">
        <v>80</v>
      </c>
      <c r="E55" s="3">
        <v>28</v>
      </c>
      <c r="F55" s="9">
        <v>40</v>
      </c>
      <c r="G55" s="9">
        <v>69</v>
      </c>
      <c r="H55" s="3" t="s">
        <v>45</v>
      </c>
      <c r="I55" s="3" t="s">
        <v>81</v>
      </c>
      <c r="J55" s="3" t="s">
        <v>122</v>
      </c>
      <c r="K55" s="5">
        <f t="shared" si="0"/>
        <v>1120</v>
      </c>
      <c r="L55" s="5">
        <f t="shared" si="1"/>
        <v>1932</v>
      </c>
      <c r="M55" s="5">
        <f t="shared" si="2"/>
        <v>812</v>
      </c>
      <c r="N55" s="6">
        <f t="shared" si="3"/>
        <v>42.028985507246375</v>
      </c>
    </row>
    <row r="56" spans="1:14" x14ac:dyDescent="0.3">
      <c r="A56" s="2">
        <v>45338</v>
      </c>
      <c r="B56" s="2" t="str">
        <f t="shared" si="4"/>
        <v>February</v>
      </c>
      <c r="C56" s="3" t="s">
        <v>82</v>
      </c>
      <c r="D56" s="3" t="s">
        <v>56</v>
      </c>
      <c r="E56" s="3">
        <v>40</v>
      </c>
      <c r="F56" s="9">
        <v>9</v>
      </c>
      <c r="G56" s="9">
        <v>14</v>
      </c>
      <c r="H56" s="3" t="s">
        <v>47</v>
      </c>
      <c r="I56" s="3" t="s">
        <v>83</v>
      </c>
      <c r="J56" s="3" t="s">
        <v>122</v>
      </c>
      <c r="K56" s="5">
        <f t="shared" si="0"/>
        <v>360</v>
      </c>
      <c r="L56" s="5">
        <f t="shared" si="1"/>
        <v>560</v>
      </c>
      <c r="M56" s="5">
        <f t="shared" si="2"/>
        <v>200</v>
      </c>
      <c r="N56" s="6">
        <f t="shared" si="3"/>
        <v>35.714285714285715</v>
      </c>
    </row>
    <row r="57" spans="1:14" x14ac:dyDescent="0.3">
      <c r="A57" s="2">
        <v>45339</v>
      </c>
      <c r="B57" s="2" t="str">
        <f t="shared" si="4"/>
        <v>February</v>
      </c>
      <c r="C57" s="3" t="s">
        <v>84</v>
      </c>
      <c r="D57" s="3" t="s">
        <v>13</v>
      </c>
      <c r="E57" s="3">
        <v>15</v>
      </c>
      <c r="F57" s="9">
        <v>229</v>
      </c>
      <c r="G57" s="9">
        <v>249</v>
      </c>
      <c r="H57" s="3" t="s">
        <v>50</v>
      </c>
      <c r="I57" s="3" t="s">
        <v>85</v>
      </c>
      <c r="J57" s="3" t="s">
        <v>124</v>
      </c>
      <c r="K57" s="5">
        <f t="shared" si="0"/>
        <v>3435</v>
      </c>
      <c r="L57" s="5">
        <f t="shared" si="1"/>
        <v>3735</v>
      </c>
      <c r="M57" s="5">
        <f t="shared" si="2"/>
        <v>300</v>
      </c>
      <c r="N57" s="6">
        <f t="shared" si="3"/>
        <v>8.0321285140562253</v>
      </c>
    </row>
    <row r="58" spans="1:14" x14ac:dyDescent="0.3">
      <c r="A58" s="2">
        <v>45340</v>
      </c>
      <c r="B58" s="2" t="str">
        <f t="shared" si="4"/>
        <v>February</v>
      </c>
      <c r="C58" s="3" t="s">
        <v>86</v>
      </c>
      <c r="D58" s="3" t="s">
        <v>9</v>
      </c>
      <c r="E58" s="3">
        <v>22</v>
      </c>
      <c r="F58" s="9">
        <v>29</v>
      </c>
      <c r="G58" s="9">
        <v>49</v>
      </c>
      <c r="H58" s="3" t="s">
        <v>53</v>
      </c>
      <c r="I58" s="3" t="s">
        <v>87</v>
      </c>
      <c r="J58" s="3" t="s">
        <v>125</v>
      </c>
      <c r="K58" s="5">
        <f t="shared" si="0"/>
        <v>638</v>
      </c>
      <c r="L58" s="5">
        <f t="shared" si="1"/>
        <v>1078</v>
      </c>
      <c r="M58" s="5">
        <f t="shared" si="2"/>
        <v>440</v>
      </c>
      <c r="N58" s="6">
        <f t="shared" si="3"/>
        <v>40.816326530612244</v>
      </c>
    </row>
    <row r="59" spans="1:14" x14ac:dyDescent="0.3">
      <c r="A59" s="2">
        <v>45341</v>
      </c>
      <c r="B59" s="2" t="str">
        <f t="shared" si="4"/>
        <v>February</v>
      </c>
      <c r="C59" s="3" t="s">
        <v>88</v>
      </c>
      <c r="D59" s="3" t="s">
        <v>56</v>
      </c>
      <c r="E59" s="3">
        <v>18</v>
      </c>
      <c r="F59" s="9">
        <v>29</v>
      </c>
      <c r="G59" s="9">
        <v>49</v>
      </c>
      <c r="H59" s="3" t="s">
        <v>57</v>
      </c>
      <c r="I59" s="3" t="s">
        <v>89</v>
      </c>
      <c r="J59" s="3" t="s">
        <v>123</v>
      </c>
      <c r="K59" s="5">
        <f t="shared" si="0"/>
        <v>522</v>
      </c>
      <c r="L59" s="5">
        <f t="shared" si="1"/>
        <v>882</v>
      </c>
      <c r="M59" s="5">
        <f t="shared" si="2"/>
        <v>360</v>
      </c>
      <c r="N59" s="6">
        <f t="shared" si="3"/>
        <v>40.816326530612244</v>
      </c>
    </row>
    <row r="60" spans="1:14" x14ac:dyDescent="0.3">
      <c r="A60" s="2">
        <v>45342</v>
      </c>
      <c r="B60" s="2" t="str">
        <f t="shared" si="4"/>
        <v>February</v>
      </c>
      <c r="C60" s="3" t="s">
        <v>90</v>
      </c>
      <c r="D60" s="3" t="s">
        <v>13</v>
      </c>
      <c r="E60" s="3">
        <v>18</v>
      </c>
      <c r="F60" s="9">
        <v>64</v>
      </c>
      <c r="G60" s="9">
        <v>99</v>
      </c>
      <c r="H60" s="3" t="s">
        <v>45</v>
      </c>
      <c r="I60" s="3" t="s">
        <v>91</v>
      </c>
      <c r="J60" s="3" t="s">
        <v>124</v>
      </c>
      <c r="K60" s="5">
        <f t="shared" si="0"/>
        <v>1152</v>
      </c>
      <c r="L60" s="5">
        <f t="shared" si="1"/>
        <v>1782</v>
      </c>
      <c r="M60" s="5">
        <f t="shared" si="2"/>
        <v>630</v>
      </c>
      <c r="N60" s="6">
        <f t="shared" si="3"/>
        <v>35.353535353535356</v>
      </c>
    </row>
    <row r="61" spans="1:14" x14ac:dyDescent="0.3">
      <c r="A61" s="2">
        <v>45343</v>
      </c>
      <c r="B61" s="2" t="str">
        <f t="shared" si="4"/>
        <v>February</v>
      </c>
      <c r="C61" s="3" t="s">
        <v>70</v>
      </c>
      <c r="D61" s="3" t="s">
        <v>56</v>
      </c>
      <c r="E61" s="3">
        <v>14</v>
      </c>
      <c r="F61" s="9">
        <v>139</v>
      </c>
      <c r="G61" s="9">
        <v>169</v>
      </c>
      <c r="H61" s="3" t="s">
        <v>47</v>
      </c>
      <c r="I61" s="3" t="s">
        <v>92</v>
      </c>
      <c r="J61" s="3" t="s">
        <v>124</v>
      </c>
      <c r="K61" s="5">
        <f t="shared" si="0"/>
        <v>1946</v>
      </c>
      <c r="L61" s="5">
        <f t="shared" si="1"/>
        <v>2366</v>
      </c>
      <c r="M61" s="5">
        <f t="shared" si="2"/>
        <v>420</v>
      </c>
      <c r="N61" s="6">
        <f t="shared" si="3"/>
        <v>17.751479289940828</v>
      </c>
    </row>
    <row r="62" spans="1:14" x14ac:dyDescent="0.3">
      <c r="A62" s="2">
        <v>45344</v>
      </c>
      <c r="B62" s="2" t="str">
        <f t="shared" si="4"/>
        <v>February</v>
      </c>
      <c r="C62" s="3" t="s">
        <v>93</v>
      </c>
      <c r="D62" s="3" t="s">
        <v>13</v>
      </c>
      <c r="E62" s="3">
        <v>8</v>
      </c>
      <c r="F62" s="9">
        <v>139</v>
      </c>
      <c r="G62" s="9">
        <v>199</v>
      </c>
      <c r="H62" s="3" t="s">
        <v>50</v>
      </c>
      <c r="I62" s="3" t="s">
        <v>94</v>
      </c>
      <c r="J62" s="3" t="s">
        <v>125</v>
      </c>
      <c r="K62" s="5">
        <f t="shared" si="0"/>
        <v>1112</v>
      </c>
      <c r="L62" s="5">
        <f t="shared" si="1"/>
        <v>1592</v>
      </c>
      <c r="M62" s="5">
        <f t="shared" si="2"/>
        <v>480</v>
      </c>
      <c r="N62" s="6">
        <f t="shared" si="3"/>
        <v>30.150753768844222</v>
      </c>
    </row>
    <row r="63" spans="1:14" x14ac:dyDescent="0.3">
      <c r="A63" s="2">
        <v>45345</v>
      </c>
      <c r="B63" s="2" t="str">
        <f t="shared" si="4"/>
        <v>February</v>
      </c>
      <c r="C63" s="3" t="s">
        <v>95</v>
      </c>
      <c r="D63" s="3" t="s">
        <v>9</v>
      </c>
      <c r="E63" s="3">
        <v>28</v>
      </c>
      <c r="F63" s="9">
        <v>20</v>
      </c>
      <c r="G63" s="9">
        <v>29</v>
      </c>
      <c r="H63" s="3" t="s">
        <v>53</v>
      </c>
      <c r="I63" s="3" t="s">
        <v>96</v>
      </c>
      <c r="J63" s="3" t="s">
        <v>123</v>
      </c>
      <c r="K63" s="5">
        <f t="shared" si="0"/>
        <v>560</v>
      </c>
      <c r="L63" s="5">
        <f t="shared" si="1"/>
        <v>812</v>
      </c>
      <c r="M63" s="5">
        <f t="shared" si="2"/>
        <v>252</v>
      </c>
      <c r="N63" s="6">
        <f t="shared" si="3"/>
        <v>31.03448275862069</v>
      </c>
    </row>
    <row r="64" spans="1:14" x14ac:dyDescent="0.3">
      <c r="A64" s="2">
        <v>45346</v>
      </c>
      <c r="B64" s="2" t="str">
        <f t="shared" si="4"/>
        <v>February</v>
      </c>
      <c r="C64" s="3" t="s">
        <v>74</v>
      </c>
      <c r="D64" s="3" t="s">
        <v>56</v>
      </c>
      <c r="E64" s="3">
        <v>45</v>
      </c>
      <c r="F64" s="9">
        <v>15</v>
      </c>
      <c r="G64" s="9">
        <v>19</v>
      </c>
      <c r="H64" s="3" t="s">
        <v>57</v>
      </c>
      <c r="I64" s="3" t="s">
        <v>97</v>
      </c>
      <c r="J64" s="3" t="s">
        <v>124</v>
      </c>
      <c r="K64" s="5">
        <f t="shared" si="0"/>
        <v>675</v>
      </c>
      <c r="L64" s="5">
        <f t="shared" si="1"/>
        <v>855</v>
      </c>
      <c r="M64" s="5">
        <f t="shared" si="2"/>
        <v>180</v>
      </c>
      <c r="N64" s="6">
        <f t="shared" si="3"/>
        <v>21.05263157894737</v>
      </c>
    </row>
    <row r="65" spans="1:14" x14ac:dyDescent="0.3">
      <c r="A65" s="2">
        <v>45347</v>
      </c>
      <c r="B65" s="2" t="str">
        <f t="shared" si="4"/>
        <v>February</v>
      </c>
      <c r="C65" s="3" t="s">
        <v>12</v>
      </c>
      <c r="D65" s="3" t="s">
        <v>13</v>
      </c>
      <c r="E65" s="3">
        <v>10</v>
      </c>
      <c r="F65" s="9">
        <v>599</v>
      </c>
      <c r="G65" s="9">
        <v>699</v>
      </c>
      <c r="H65" s="3" t="s">
        <v>45</v>
      </c>
      <c r="I65" s="3" t="s">
        <v>98</v>
      </c>
      <c r="J65" s="3" t="s">
        <v>125</v>
      </c>
      <c r="K65" s="5">
        <f t="shared" si="0"/>
        <v>5990</v>
      </c>
      <c r="L65" s="5">
        <f t="shared" si="1"/>
        <v>6990</v>
      </c>
      <c r="M65" s="5">
        <f t="shared" si="2"/>
        <v>1000</v>
      </c>
      <c r="N65" s="6">
        <f t="shared" si="3"/>
        <v>14.306151645207439</v>
      </c>
    </row>
    <row r="66" spans="1:14" x14ac:dyDescent="0.3">
      <c r="A66" s="2">
        <v>45348</v>
      </c>
      <c r="B66" s="2" t="str">
        <f t="shared" si="4"/>
        <v>February</v>
      </c>
      <c r="C66" s="3" t="s">
        <v>99</v>
      </c>
      <c r="D66" s="3" t="s">
        <v>13</v>
      </c>
      <c r="E66" s="3">
        <v>20</v>
      </c>
      <c r="F66" s="9">
        <v>50</v>
      </c>
      <c r="G66" s="9">
        <v>69</v>
      </c>
      <c r="H66" s="3" t="s">
        <v>47</v>
      </c>
      <c r="I66" s="3" t="s">
        <v>100</v>
      </c>
      <c r="J66" s="3" t="s">
        <v>124</v>
      </c>
      <c r="K66" s="5">
        <f t="shared" ref="K66:K129" si="5">E66*F66</f>
        <v>1000</v>
      </c>
      <c r="L66" s="5">
        <f t="shared" ref="L66:L129" si="6">E66*G66</f>
        <v>1380</v>
      </c>
      <c r="M66" s="5">
        <f t="shared" ref="M66:M129" si="7">L66-K66</f>
        <v>380</v>
      </c>
      <c r="N66" s="6">
        <f t="shared" ref="N66:N129" si="8">M66*100/L66</f>
        <v>27.536231884057973</v>
      </c>
    </row>
    <row r="67" spans="1:14" x14ac:dyDescent="0.3">
      <c r="A67" s="2">
        <v>45349</v>
      </c>
      <c r="B67" s="2" t="str">
        <f t="shared" ref="B67:B130" si="9">TEXT(A67,"MMMM")</f>
        <v>February</v>
      </c>
      <c r="C67" s="3" t="s">
        <v>101</v>
      </c>
      <c r="D67" s="3" t="s">
        <v>56</v>
      </c>
      <c r="E67" s="3">
        <v>15</v>
      </c>
      <c r="F67" s="9">
        <v>10</v>
      </c>
      <c r="G67" s="9">
        <v>19</v>
      </c>
      <c r="H67" s="3" t="s">
        <v>50</v>
      </c>
      <c r="I67" s="3" t="s">
        <v>102</v>
      </c>
      <c r="J67" s="3" t="s">
        <v>122</v>
      </c>
      <c r="K67" s="5">
        <f t="shared" si="5"/>
        <v>150</v>
      </c>
      <c r="L67" s="5">
        <f t="shared" si="6"/>
        <v>285</v>
      </c>
      <c r="M67" s="5">
        <f t="shared" si="7"/>
        <v>135</v>
      </c>
      <c r="N67" s="6">
        <f t="shared" si="8"/>
        <v>47.368421052631582</v>
      </c>
    </row>
    <row r="68" spans="1:14" x14ac:dyDescent="0.3">
      <c r="A68" s="2">
        <v>45350</v>
      </c>
      <c r="B68" s="2" t="str">
        <f t="shared" si="9"/>
        <v>February</v>
      </c>
      <c r="C68" s="3" t="s">
        <v>103</v>
      </c>
      <c r="D68" s="3" t="s">
        <v>9</v>
      </c>
      <c r="E68" s="3">
        <v>35</v>
      </c>
      <c r="F68" s="9">
        <v>25</v>
      </c>
      <c r="G68" s="9">
        <v>29</v>
      </c>
      <c r="H68" s="3" t="s">
        <v>53</v>
      </c>
      <c r="I68" s="3" t="s">
        <v>104</v>
      </c>
      <c r="J68" s="3" t="s">
        <v>122</v>
      </c>
      <c r="K68" s="5">
        <f t="shared" si="5"/>
        <v>875</v>
      </c>
      <c r="L68" s="5">
        <f t="shared" si="6"/>
        <v>1015</v>
      </c>
      <c r="M68" s="5">
        <f t="shared" si="7"/>
        <v>140</v>
      </c>
      <c r="N68" s="6">
        <f t="shared" si="8"/>
        <v>13.793103448275861</v>
      </c>
    </row>
    <row r="69" spans="1:14" x14ac:dyDescent="0.3">
      <c r="A69" s="2">
        <v>45351</v>
      </c>
      <c r="B69" s="2" t="str">
        <f t="shared" si="9"/>
        <v>February</v>
      </c>
      <c r="C69" s="3" t="s">
        <v>105</v>
      </c>
      <c r="D69" s="3" t="s">
        <v>56</v>
      </c>
      <c r="E69" s="3">
        <v>30</v>
      </c>
      <c r="F69" s="9">
        <v>29</v>
      </c>
      <c r="G69" s="9">
        <v>34</v>
      </c>
      <c r="H69" s="3" t="s">
        <v>57</v>
      </c>
      <c r="I69" s="3" t="s">
        <v>106</v>
      </c>
      <c r="J69" s="3" t="s">
        <v>122</v>
      </c>
      <c r="K69" s="5">
        <f t="shared" si="5"/>
        <v>870</v>
      </c>
      <c r="L69" s="5">
        <f t="shared" si="6"/>
        <v>1020</v>
      </c>
      <c r="M69" s="5">
        <f t="shared" si="7"/>
        <v>150</v>
      </c>
      <c r="N69" s="6">
        <f t="shared" si="8"/>
        <v>14.705882352941176</v>
      </c>
    </row>
    <row r="70" spans="1:14" x14ac:dyDescent="0.3">
      <c r="A70" s="2">
        <v>45352</v>
      </c>
      <c r="B70" s="2" t="str">
        <f t="shared" si="9"/>
        <v>March</v>
      </c>
      <c r="C70" s="3" t="s">
        <v>60</v>
      </c>
      <c r="D70" s="3" t="s">
        <v>13</v>
      </c>
      <c r="E70" s="3">
        <v>15</v>
      </c>
      <c r="F70" s="9">
        <v>199</v>
      </c>
      <c r="G70" s="9">
        <v>224</v>
      </c>
      <c r="H70" s="3" t="s">
        <v>45</v>
      </c>
      <c r="I70" s="3" t="s">
        <v>107</v>
      </c>
      <c r="J70" s="3" t="s">
        <v>122</v>
      </c>
      <c r="K70" s="5">
        <f t="shared" si="5"/>
        <v>2985</v>
      </c>
      <c r="L70" s="5">
        <f t="shared" si="6"/>
        <v>3360</v>
      </c>
      <c r="M70" s="5">
        <f t="shared" si="7"/>
        <v>375</v>
      </c>
      <c r="N70" s="6">
        <f t="shared" si="8"/>
        <v>11.160714285714286</v>
      </c>
    </row>
    <row r="71" spans="1:14" x14ac:dyDescent="0.3">
      <c r="A71" s="2">
        <v>45353</v>
      </c>
      <c r="B71" s="2" t="str">
        <f t="shared" si="9"/>
        <v>March</v>
      </c>
      <c r="C71" s="3" t="s">
        <v>108</v>
      </c>
      <c r="D71" s="3" t="s">
        <v>80</v>
      </c>
      <c r="E71" s="3">
        <v>20</v>
      </c>
      <c r="F71" s="9">
        <v>47</v>
      </c>
      <c r="G71" s="9">
        <v>69</v>
      </c>
      <c r="H71" s="3" t="s">
        <v>47</v>
      </c>
      <c r="I71" s="3" t="s">
        <v>109</v>
      </c>
      <c r="J71" s="3" t="s">
        <v>123</v>
      </c>
      <c r="K71" s="5">
        <f t="shared" si="5"/>
        <v>940</v>
      </c>
      <c r="L71" s="5">
        <f t="shared" si="6"/>
        <v>1380</v>
      </c>
      <c r="M71" s="5">
        <f t="shared" si="7"/>
        <v>440</v>
      </c>
      <c r="N71" s="6">
        <f t="shared" si="8"/>
        <v>31.884057971014492</v>
      </c>
    </row>
    <row r="72" spans="1:14" x14ac:dyDescent="0.3">
      <c r="A72" s="2">
        <v>45354</v>
      </c>
      <c r="B72" s="2" t="str">
        <f t="shared" si="9"/>
        <v>March</v>
      </c>
      <c r="C72" s="3" t="s">
        <v>110</v>
      </c>
      <c r="D72" s="3" t="s">
        <v>56</v>
      </c>
      <c r="E72" s="3">
        <v>18</v>
      </c>
      <c r="F72" s="9">
        <v>119</v>
      </c>
      <c r="G72" s="9">
        <v>149</v>
      </c>
      <c r="H72" s="3" t="s">
        <v>50</v>
      </c>
      <c r="I72" s="3" t="s">
        <v>111</v>
      </c>
      <c r="J72" s="3" t="s">
        <v>124</v>
      </c>
      <c r="K72" s="5">
        <f t="shared" si="5"/>
        <v>2142</v>
      </c>
      <c r="L72" s="5">
        <f t="shared" si="6"/>
        <v>2682</v>
      </c>
      <c r="M72" s="5">
        <f t="shared" si="7"/>
        <v>540</v>
      </c>
      <c r="N72" s="6">
        <f t="shared" si="8"/>
        <v>20.134228187919462</v>
      </c>
    </row>
    <row r="73" spans="1:14" x14ac:dyDescent="0.3">
      <c r="A73" s="2">
        <v>45355</v>
      </c>
      <c r="B73" s="2" t="str">
        <f t="shared" si="9"/>
        <v>March</v>
      </c>
      <c r="C73" s="3" t="s">
        <v>66</v>
      </c>
      <c r="D73" s="3" t="s">
        <v>9</v>
      </c>
      <c r="E73" s="3">
        <v>25</v>
      </c>
      <c r="F73" s="9">
        <v>34</v>
      </c>
      <c r="G73" s="9">
        <v>59</v>
      </c>
      <c r="H73" s="3" t="s">
        <v>53</v>
      </c>
      <c r="I73" s="3" t="s">
        <v>112</v>
      </c>
      <c r="J73" s="3" t="s">
        <v>124</v>
      </c>
      <c r="K73" s="5">
        <f t="shared" si="5"/>
        <v>850</v>
      </c>
      <c r="L73" s="5">
        <f t="shared" si="6"/>
        <v>1475</v>
      </c>
      <c r="M73" s="5">
        <f t="shared" si="7"/>
        <v>625</v>
      </c>
      <c r="N73" s="6">
        <f t="shared" si="8"/>
        <v>42.372881355932201</v>
      </c>
    </row>
    <row r="74" spans="1:14" x14ac:dyDescent="0.3">
      <c r="A74" s="2">
        <v>45356</v>
      </c>
      <c r="B74" s="2" t="str">
        <f t="shared" si="9"/>
        <v>March</v>
      </c>
      <c r="C74" s="3" t="s">
        <v>88</v>
      </c>
      <c r="D74" s="3" t="s">
        <v>56</v>
      </c>
      <c r="E74" s="3">
        <v>12</v>
      </c>
      <c r="F74" s="9">
        <v>40</v>
      </c>
      <c r="G74" s="9">
        <v>69</v>
      </c>
      <c r="H74" s="3" t="s">
        <v>57</v>
      </c>
      <c r="I74" s="3" t="s">
        <v>113</v>
      </c>
      <c r="J74" s="3" t="s">
        <v>124</v>
      </c>
      <c r="K74" s="5">
        <f t="shared" si="5"/>
        <v>480</v>
      </c>
      <c r="L74" s="5">
        <f t="shared" si="6"/>
        <v>828</v>
      </c>
      <c r="M74" s="5">
        <f t="shared" si="7"/>
        <v>348</v>
      </c>
      <c r="N74" s="6">
        <f t="shared" si="8"/>
        <v>42.028985507246375</v>
      </c>
    </row>
    <row r="75" spans="1:14" x14ac:dyDescent="0.3">
      <c r="A75" s="2">
        <v>45357</v>
      </c>
      <c r="B75" s="2" t="str">
        <f t="shared" si="9"/>
        <v>March</v>
      </c>
      <c r="C75" s="3" t="s">
        <v>46</v>
      </c>
      <c r="D75" s="3" t="s">
        <v>13</v>
      </c>
      <c r="E75" s="3">
        <v>20</v>
      </c>
      <c r="F75" s="9">
        <v>219</v>
      </c>
      <c r="G75" s="9">
        <v>299</v>
      </c>
      <c r="H75" s="3" t="s">
        <v>45</v>
      </c>
      <c r="I75" s="3" t="s">
        <v>73</v>
      </c>
      <c r="J75" s="3" t="s">
        <v>125</v>
      </c>
      <c r="K75" s="5">
        <f t="shared" si="5"/>
        <v>4380</v>
      </c>
      <c r="L75" s="5">
        <f t="shared" si="6"/>
        <v>5980</v>
      </c>
      <c r="M75" s="5">
        <f t="shared" si="7"/>
        <v>1600</v>
      </c>
      <c r="N75" s="6">
        <f t="shared" si="8"/>
        <v>26.755852842809364</v>
      </c>
    </row>
    <row r="76" spans="1:14" x14ac:dyDescent="0.3">
      <c r="A76" s="2">
        <v>45358</v>
      </c>
      <c r="B76" s="2" t="str">
        <f t="shared" si="9"/>
        <v>March</v>
      </c>
      <c r="C76" s="3" t="s">
        <v>62</v>
      </c>
      <c r="D76" s="3" t="s">
        <v>9</v>
      </c>
      <c r="E76" s="3">
        <v>30</v>
      </c>
      <c r="F76" s="9">
        <v>59</v>
      </c>
      <c r="G76" s="9">
        <v>79</v>
      </c>
      <c r="H76" s="3" t="s">
        <v>47</v>
      </c>
      <c r="I76" s="3" t="s">
        <v>114</v>
      </c>
      <c r="J76" s="3" t="s">
        <v>124</v>
      </c>
      <c r="K76" s="5">
        <f t="shared" si="5"/>
        <v>1770</v>
      </c>
      <c r="L76" s="5">
        <f t="shared" si="6"/>
        <v>2370</v>
      </c>
      <c r="M76" s="5">
        <f t="shared" si="7"/>
        <v>600</v>
      </c>
      <c r="N76" s="6">
        <f t="shared" si="8"/>
        <v>25.316455696202532</v>
      </c>
    </row>
    <row r="77" spans="1:14" x14ac:dyDescent="0.3">
      <c r="A77" s="2">
        <v>45359</v>
      </c>
      <c r="B77" s="2" t="str">
        <f t="shared" si="9"/>
        <v>March</v>
      </c>
      <c r="C77" s="3" t="s">
        <v>49</v>
      </c>
      <c r="D77" s="3" t="s">
        <v>13</v>
      </c>
      <c r="E77" s="3">
        <v>15</v>
      </c>
      <c r="F77" s="9">
        <v>22</v>
      </c>
      <c r="G77" s="9">
        <v>49</v>
      </c>
      <c r="H77" s="3" t="s">
        <v>50</v>
      </c>
      <c r="I77" s="3" t="s">
        <v>115</v>
      </c>
      <c r="J77" s="3" t="s">
        <v>122</v>
      </c>
      <c r="K77" s="5">
        <f t="shared" si="5"/>
        <v>330</v>
      </c>
      <c r="L77" s="5">
        <f t="shared" si="6"/>
        <v>735</v>
      </c>
      <c r="M77" s="5">
        <f t="shared" si="7"/>
        <v>405</v>
      </c>
      <c r="N77" s="6">
        <f t="shared" si="8"/>
        <v>55.102040816326529</v>
      </c>
    </row>
    <row r="78" spans="1:14" x14ac:dyDescent="0.3">
      <c r="A78" s="2">
        <v>45360</v>
      </c>
      <c r="B78" s="2" t="str">
        <f t="shared" si="9"/>
        <v>March</v>
      </c>
      <c r="C78" s="3" t="s">
        <v>52</v>
      </c>
      <c r="D78" s="3" t="s">
        <v>9</v>
      </c>
      <c r="E78" s="3">
        <v>35</v>
      </c>
      <c r="F78" s="9">
        <v>8</v>
      </c>
      <c r="G78" s="9">
        <v>14</v>
      </c>
      <c r="H78" s="3" t="s">
        <v>53</v>
      </c>
      <c r="I78" s="3" t="s">
        <v>116</v>
      </c>
      <c r="J78" s="3" t="s">
        <v>125</v>
      </c>
      <c r="K78" s="5">
        <f t="shared" si="5"/>
        <v>280</v>
      </c>
      <c r="L78" s="5">
        <f t="shared" si="6"/>
        <v>490</v>
      </c>
      <c r="M78" s="5">
        <f t="shared" si="7"/>
        <v>210</v>
      </c>
      <c r="N78" s="6">
        <f t="shared" si="8"/>
        <v>42.857142857142854</v>
      </c>
    </row>
    <row r="79" spans="1:14" x14ac:dyDescent="0.3">
      <c r="A79" s="2">
        <v>45361</v>
      </c>
      <c r="B79" s="2" t="str">
        <f t="shared" si="9"/>
        <v>March</v>
      </c>
      <c r="C79" s="3" t="s">
        <v>68</v>
      </c>
      <c r="D79" s="3" t="s">
        <v>56</v>
      </c>
      <c r="E79" s="3">
        <v>25</v>
      </c>
      <c r="F79" s="9">
        <v>15</v>
      </c>
      <c r="G79" s="9">
        <v>29</v>
      </c>
      <c r="H79" s="3" t="s">
        <v>57</v>
      </c>
      <c r="I79" s="3" t="s">
        <v>117</v>
      </c>
      <c r="J79" s="3" t="s">
        <v>123</v>
      </c>
      <c r="K79" s="5">
        <f t="shared" si="5"/>
        <v>375</v>
      </c>
      <c r="L79" s="5">
        <f t="shared" si="6"/>
        <v>725</v>
      </c>
      <c r="M79" s="5">
        <f t="shared" si="7"/>
        <v>350</v>
      </c>
      <c r="N79" s="6">
        <f t="shared" si="8"/>
        <v>48.275862068965516</v>
      </c>
    </row>
    <row r="80" spans="1:14" x14ac:dyDescent="0.3">
      <c r="A80" s="2">
        <v>45362</v>
      </c>
      <c r="B80" s="2" t="str">
        <f t="shared" si="9"/>
        <v>March</v>
      </c>
      <c r="C80" s="3" t="s">
        <v>70</v>
      </c>
      <c r="D80" s="3" t="s">
        <v>56</v>
      </c>
      <c r="E80" s="3">
        <v>16</v>
      </c>
      <c r="F80" s="9">
        <v>25</v>
      </c>
      <c r="G80" s="9">
        <v>39</v>
      </c>
      <c r="H80" s="3" t="s">
        <v>45</v>
      </c>
      <c r="I80" s="3" t="s">
        <v>71</v>
      </c>
      <c r="J80" s="3" t="s">
        <v>125</v>
      </c>
      <c r="K80" s="5">
        <f t="shared" si="5"/>
        <v>400</v>
      </c>
      <c r="L80" s="5">
        <f t="shared" si="6"/>
        <v>624</v>
      </c>
      <c r="M80" s="5">
        <f t="shared" si="7"/>
        <v>224</v>
      </c>
      <c r="N80" s="6">
        <f t="shared" si="8"/>
        <v>35.897435897435898</v>
      </c>
    </row>
    <row r="81" spans="1:14" x14ac:dyDescent="0.3">
      <c r="A81" s="2">
        <v>45363</v>
      </c>
      <c r="B81" s="2" t="str">
        <f t="shared" si="9"/>
        <v>March</v>
      </c>
      <c r="C81" s="3" t="s">
        <v>72</v>
      </c>
      <c r="D81" s="3" t="s">
        <v>13</v>
      </c>
      <c r="E81" s="3">
        <v>9</v>
      </c>
      <c r="F81" s="9">
        <v>419</v>
      </c>
      <c r="G81" s="9">
        <v>459</v>
      </c>
      <c r="H81" s="3" t="s">
        <v>47</v>
      </c>
      <c r="I81" s="3" t="s">
        <v>73</v>
      </c>
      <c r="J81" s="3" t="s">
        <v>123</v>
      </c>
      <c r="K81" s="5">
        <f t="shared" si="5"/>
        <v>3771</v>
      </c>
      <c r="L81" s="5">
        <f t="shared" si="6"/>
        <v>4131</v>
      </c>
      <c r="M81" s="5">
        <f t="shared" si="7"/>
        <v>360</v>
      </c>
      <c r="N81" s="6">
        <f t="shared" si="8"/>
        <v>8.7145969498910674</v>
      </c>
    </row>
    <row r="82" spans="1:14" x14ac:dyDescent="0.3">
      <c r="A82" s="2">
        <v>45364</v>
      </c>
      <c r="B82" s="2" t="str">
        <f t="shared" si="9"/>
        <v>March</v>
      </c>
      <c r="C82" s="3" t="s">
        <v>74</v>
      </c>
      <c r="D82" s="3" t="s">
        <v>56</v>
      </c>
      <c r="E82" s="3">
        <v>30</v>
      </c>
      <c r="F82" s="9">
        <v>29</v>
      </c>
      <c r="G82" s="9">
        <v>59</v>
      </c>
      <c r="H82" s="3" t="s">
        <v>50</v>
      </c>
      <c r="I82" s="3" t="s">
        <v>75</v>
      </c>
      <c r="J82" s="3" t="s">
        <v>123</v>
      </c>
      <c r="K82" s="5">
        <f t="shared" si="5"/>
        <v>870</v>
      </c>
      <c r="L82" s="5">
        <f t="shared" si="6"/>
        <v>1770</v>
      </c>
      <c r="M82" s="5">
        <f t="shared" si="7"/>
        <v>900</v>
      </c>
      <c r="N82" s="6">
        <f t="shared" si="8"/>
        <v>50.847457627118644</v>
      </c>
    </row>
    <row r="83" spans="1:14" x14ac:dyDescent="0.3">
      <c r="A83" s="2">
        <v>45365</v>
      </c>
      <c r="B83" s="2" t="str">
        <f t="shared" si="9"/>
        <v>March</v>
      </c>
      <c r="C83" s="3" t="s">
        <v>76</v>
      </c>
      <c r="D83" s="3" t="s">
        <v>9</v>
      </c>
      <c r="E83" s="3">
        <v>22</v>
      </c>
      <c r="F83" s="9">
        <v>52</v>
      </c>
      <c r="G83" s="9">
        <v>69</v>
      </c>
      <c r="H83" s="3" t="s">
        <v>53</v>
      </c>
      <c r="I83" s="3" t="s">
        <v>77</v>
      </c>
      <c r="J83" s="3" t="s">
        <v>124</v>
      </c>
      <c r="K83" s="5">
        <f t="shared" si="5"/>
        <v>1144</v>
      </c>
      <c r="L83" s="5">
        <f t="shared" si="6"/>
        <v>1518</v>
      </c>
      <c r="M83" s="5">
        <f t="shared" si="7"/>
        <v>374</v>
      </c>
      <c r="N83" s="6">
        <f t="shared" si="8"/>
        <v>24.637681159420289</v>
      </c>
    </row>
    <row r="84" spans="1:14" x14ac:dyDescent="0.3">
      <c r="A84" s="2">
        <v>45366</v>
      </c>
      <c r="B84" s="2" t="str">
        <f t="shared" si="9"/>
        <v>March</v>
      </c>
      <c r="C84" s="3" t="s">
        <v>78</v>
      </c>
      <c r="D84" s="3" t="s">
        <v>13</v>
      </c>
      <c r="E84" s="3">
        <v>18</v>
      </c>
      <c r="F84" s="9">
        <v>62</v>
      </c>
      <c r="G84" s="9">
        <v>78</v>
      </c>
      <c r="H84" s="3" t="s">
        <v>57</v>
      </c>
      <c r="I84" s="3" t="s">
        <v>79</v>
      </c>
      <c r="J84" s="3" t="s">
        <v>124</v>
      </c>
      <c r="K84" s="5">
        <f t="shared" si="5"/>
        <v>1116</v>
      </c>
      <c r="L84" s="5">
        <f t="shared" si="6"/>
        <v>1404</v>
      </c>
      <c r="M84" s="5">
        <f t="shared" si="7"/>
        <v>288</v>
      </c>
      <c r="N84" s="6">
        <f t="shared" si="8"/>
        <v>20.512820512820515</v>
      </c>
    </row>
    <row r="85" spans="1:14" x14ac:dyDescent="0.3">
      <c r="A85" s="2">
        <v>45367</v>
      </c>
      <c r="B85" s="2" t="str">
        <f t="shared" si="9"/>
        <v>March</v>
      </c>
      <c r="C85" s="3" t="s">
        <v>16</v>
      </c>
      <c r="D85" s="3" t="s">
        <v>80</v>
      </c>
      <c r="E85" s="3">
        <v>25</v>
      </c>
      <c r="F85" s="9">
        <v>40</v>
      </c>
      <c r="G85" s="9">
        <v>69</v>
      </c>
      <c r="H85" s="3" t="s">
        <v>45</v>
      </c>
      <c r="I85" s="3" t="s">
        <v>81</v>
      </c>
      <c r="J85" s="3" t="s">
        <v>124</v>
      </c>
      <c r="K85" s="5">
        <f t="shared" si="5"/>
        <v>1000</v>
      </c>
      <c r="L85" s="5">
        <f t="shared" si="6"/>
        <v>1725</v>
      </c>
      <c r="M85" s="5">
        <f t="shared" si="7"/>
        <v>725</v>
      </c>
      <c r="N85" s="6">
        <f t="shared" si="8"/>
        <v>42.028985507246375</v>
      </c>
    </row>
    <row r="86" spans="1:14" x14ac:dyDescent="0.3">
      <c r="A86" s="2">
        <v>45368</v>
      </c>
      <c r="B86" s="2" t="str">
        <f t="shared" si="9"/>
        <v>March</v>
      </c>
      <c r="C86" s="3" t="s">
        <v>82</v>
      </c>
      <c r="D86" s="3" t="s">
        <v>56</v>
      </c>
      <c r="E86" s="3">
        <v>45</v>
      </c>
      <c r="F86" s="9">
        <v>29</v>
      </c>
      <c r="G86" s="9">
        <v>39</v>
      </c>
      <c r="H86" s="3" t="s">
        <v>47</v>
      </c>
      <c r="I86" s="3" t="s">
        <v>83</v>
      </c>
      <c r="J86" s="3" t="s">
        <v>122</v>
      </c>
      <c r="K86" s="5">
        <f t="shared" si="5"/>
        <v>1305</v>
      </c>
      <c r="L86" s="5">
        <f t="shared" si="6"/>
        <v>1755</v>
      </c>
      <c r="M86" s="5">
        <f t="shared" si="7"/>
        <v>450</v>
      </c>
      <c r="N86" s="6">
        <f t="shared" si="8"/>
        <v>25.641025641025642</v>
      </c>
    </row>
    <row r="87" spans="1:14" x14ac:dyDescent="0.3">
      <c r="A87" s="2">
        <v>45369</v>
      </c>
      <c r="B87" s="2" t="str">
        <f t="shared" si="9"/>
        <v>March</v>
      </c>
      <c r="C87" s="3" t="s">
        <v>84</v>
      </c>
      <c r="D87" s="3" t="s">
        <v>13</v>
      </c>
      <c r="E87" s="3">
        <v>12</v>
      </c>
      <c r="F87" s="9">
        <v>169</v>
      </c>
      <c r="G87" s="9">
        <v>189</v>
      </c>
      <c r="H87" s="3" t="s">
        <v>50</v>
      </c>
      <c r="I87" s="3" t="s">
        <v>85</v>
      </c>
      <c r="J87" s="3" t="s">
        <v>124</v>
      </c>
      <c r="K87" s="5">
        <f t="shared" si="5"/>
        <v>2028</v>
      </c>
      <c r="L87" s="5">
        <f t="shared" si="6"/>
        <v>2268</v>
      </c>
      <c r="M87" s="5">
        <f t="shared" si="7"/>
        <v>240</v>
      </c>
      <c r="N87" s="6">
        <f t="shared" si="8"/>
        <v>10.582010582010582</v>
      </c>
    </row>
    <row r="88" spans="1:14" x14ac:dyDescent="0.3">
      <c r="A88" s="2">
        <v>45370</v>
      </c>
      <c r="B88" s="2" t="str">
        <f t="shared" si="9"/>
        <v>March</v>
      </c>
      <c r="C88" s="3" t="s">
        <v>86</v>
      </c>
      <c r="D88" s="3" t="s">
        <v>9</v>
      </c>
      <c r="E88" s="3">
        <v>20</v>
      </c>
      <c r="F88" s="9">
        <v>9</v>
      </c>
      <c r="G88" s="9">
        <v>14</v>
      </c>
      <c r="H88" s="3" t="s">
        <v>53</v>
      </c>
      <c r="I88" s="3" t="s">
        <v>87</v>
      </c>
      <c r="J88" s="3" t="s">
        <v>125</v>
      </c>
      <c r="K88" s="5">
        <f t="shared" si="5"/>
        <v>180</v>
      </c>
      <c r="L88" s="5">
        <f t="shared" si="6"/>
        <v>280</v>
      </c>
      <c r="M88" s="5">
        <f t="shared" si="7"/>
        <v>100</v>
      </c>
      <c r="N88" s="6">
        <f t="shared" si="8"/>
        <v>35.714285714285715</v>
      </c>
    </row>
    <row r="89" spans="1:14" x14ac:dyDescent="0.3">
      <c r="A89" s="2">
        <v>45371</v>
      </c>
      <c r="B89" s="2" t="str">
        <f t="shared" si="9"/>
        <v>March</v>
      </c>
      <c r="C89" s="3" t="s">
        <v>88</v>
      </c>
      <c r="D89" s="3" t="s">
        <v>56</v>
      </c>
      <c r="E89" s="3">
        <v>20</v>
      </c>
      <c r="F89" s="9">
        <v>19</v>
      </c>
      <c r="G89" s="9">
        <v>29</v>
      </c>
      <c r="H89" s="3" t="s">
        <v>57</v>
      </c>
      <c r="I89" s="3" t="s">
        <v>89</v>
      </c>
      <c r="J89" s="3" t="s">
        <v>124</v>
      </c>
      <c r="K89" s="5">
        <f t="shared" si="5"/>
        <v>380</v>
      </c>
      <c r="L89" s="5">
        <f t="shared" si="6"/>
        <v>580</v>
      </c>
      <c r="M89" s="5">
        <f t="shared" si="7"/>
        <v>200</v>
      </c>
      <c r="N89" s="6">
        <f t="shared" si="8"/>
        <v>34.482758620689658</v>
      </c>
    </row>
    <row r="90" spans="1:14" x14ac:dyDescent="0.3">
      <c r="A90" s="2">
        <v>45372</v>
      </c>
      <c r="B90" s="2" t="str">
        <f t="shared" si="9"/>
        <v>March</v>
      </c>
      <c r="C90" s="3" t="s">
        <v>90</v>
      </c>
      <c r="D90" s="3" t="s">
        <v>13</v>
      </c>
      <c r="E90" s="3">
        <v>15</v>
      </c>
      <c r="F90" s="9">
        <v>119</v>
      </c>
      <c r="G90" s="9">
        <v>134</v>
      </c>
      <c r="H90" s="3" t="s">
        <v>45</v>
      </c>
      <c r="I90" s="3" t="s">
        <v>91</v>
      </c>
      <c r="J90" s="3" t="s">
        <v>124</v>
      </c>
      <c r="K90" s="5">
        <f t="shared" si="5"/>
        <v>1785</v>
      </c>
      <c r="L90" s="5">
        <f t="shared" si="6"/>
        <v>2010</v>
      </c>
      <c r="M90" s="5">
        <f t="shared" si="7"/>
        <v>225</v>
      </c>
      <c r="N90" s="6">
        <f t="shared" si="8"/>
        <v>11.194029850746269</v>
      </c>
    </row>
    <row r="91" spans="1:14" x14ac:dyDescent="0.3">
      <c r="A91" s="2">
        <v>45373</v>
      </c>
      <c r="B91" s="2" t="str">
        <f t="shared" si="9"/>
        <v>March</v>
      </c>
      <c r="C91" s="3" t="s">
        <v>70</v>
      </c>
      <c r="D91" s="3" t="s">
        <v>56</v>
      </c>
      <c r="E91" s="3">
        <v>12</v>
      </c>
      <c r="F91" s="9">
        <v>154</v>
      </c>
      <c r="G91" s="9">
        <v>169</v>
      </c>
      <c r="H91" s="3" t="s">
        <v>47</v>
      </c>
      <c r="I91" s="3" t="s">
        <v>92</v>
      </c>
      <c r="J91" s="3" t="s">
        <v>125</v>
      </c>
      <c r="K91" s="5">
        <f t="shared" si="5"/>
        <v>1848</v>
      </c>
      <c r="L91" s="5">
        <f t="shared" si="6"/>
        <v>2028</v>
      </c>
      <c r="M91" s="5">
        <f t="shared" si="7"/>
        <v>180</v>
      </c>
      <c r="N91" s="6">
        <f t="shared" si="8"/>
        <v>8.8757396449704142</v>
      </c>
    </row>
    <row r="92" spans="1:14" x14ac:dyDescent="0.3">
      <c r="A92" s="2">
        <v>45374</v>
      </c>
      <c r="B92" s="2" t="str">
        <f t="shared" si="9"/>
        <v>March</v>
      </c>
      <c r="C92" s="3" t="s">
        <v>93</v>
      </c>
      <c r="D92" s="3" t="s">
        <v>13</v>
      </c>
      <c r="E92" s="3">
        <v>7</v>
      </c>
      <c r="F92" s="9">
        <v>119</v>
      </c>
      <c r="G92" s="9">
        <v>19</v>
      </c>
      <c r="H92" s="3" t="s">
        <v>50</v>
      </c>
      <c r="I92" s="3" t="s">
        <v>94</v>
      </c>
      <c r="J92" s="3" t="s">
        <v>122</v>
      </c>
      <c r="K92" s="5">
        <f t="shared" si="5"/>
        <v>833</v>
      </c>
      <c r="L92" s="5">
        <f t="shared" si="6"/>
        <v>133</v>
      </c>
      <c r="M92" s="5">
        <f t="shared" si="7"/>
        <v>-700</v>
      </c>
      <c r="N92" s="6">
        <f t="shared" si="8"/>
        <v>-526.31578947368416</v>
      </c>
    </row>
    <row r="93" spans="1:14" x14ac:dyDescent="0.3">
      <c r="A93" s="2">
        <v>45375</v>
      </c>
      <c r="B93" s="2" t="str">
        <f t="shared" si="9"/>
        <v>March</v>
      </c>
      <c r="C93" s="3" t="s">
        <v>95</v>
      </c>
      <c r="D93" s="3" t="s">
        <v>9</v>
      </c>
      <c r="E93" s="3">
        <v>25</v>
      </c>
      <c r="F93" s="9">
        <v>20</v>
      </c>
      <c r="G93" s="9">
        <v>39</v>
      </c>
      <c r="H93" s="3" t="s">
        <v>53</v>
      </c>
      <c r="I93" s="3" t="s">
        <v>96</v>
      </c>
      <c r="J93" s="3" t="s">
        <v>123</v>
      </c>
      <c r="K93" s="5">
        <f t="shared" si="5"/>
        <v>500</v>
      </c>
      <c r="L93" s="5">
        <f t="shared" si="6"/>
        <v>975</v>
      </c>
      <c r="M93" s="5">
        <f t="shared" si="7"/>
        <v>475</v>
      </c>
      <c r="N93" s="6">
        <f t="shared" si="8"/>
        <v>48.717948717948715</v>
      </c>
    </row>
    <row r="94" spans="1:14" x14ac:dyDescent="0.3">
      <c r="A94" s="2">
        <v>45376</v>
      </c>
      <c r="B94" s="2" t="str">
        <f t="shared" si="9"/>
        <v>March</v>
      </c>
      <c r="C94" s="3" t="s">
        <v>74</v>
      </c>
      <c r="D94" s="3" t="s">
        <v>56</v>
      </c>
      <c r="E94" s="3">
        <v>40</v>
      </c>
      <c r="F94" s="9">
        <v>15</v>
      </c>
      <c r="G94" s="9">
        <v>29</v>
      </c>
      <c r="H94" s="3" t="s">
        <v>57</v>
      </c>
      <c r="I94" s="3" t="s">
        <v>97</v>
      </c>
      <c r="J94" s="3" t="s">
        <v>124</v>
      </c>
      <c r="K94" s="5">
        <f t="shared" si="5"/>
        <v>600</v>
      </c>
      <c r="L94" s="5">
        <f t="shared" si="6"/>
        <v>1160</v>
      </c>
      <c r="M94" s="5">
        <f t="shared" si="7"/>
        <v>560</v>
      </c>
      <c r="N94" s="6">
        <f t="shared" si="8"/>
        <v>48.275862068965516</v>
      </c>
    </row>
    <row r="95" spans="1:14" x14ac:dyDescent="0.3">
      <c r="A95" s="2">
        <v>45377</v>
      </c>
      <c r="B95" s="2" t="str">
        <f t="shared" si="9"/>
        <v>March</v>
      </c>
      <c r="C95" s="3" t="s">
        <v>12</v>
      </c>
      <c r="D95" s="3" t="s">
        <v>13</v>
      </c>
      <c r="E95" s="3">
        <v>8</v>
      </c>
      <c r="F95" s="9">
        <v>409</v>
      </c>
      <c r="G95" s="9">
        <v>459</v>
      </c>
      <c r="H95" s="3" t="s">
        <v>45</v>
      </c>
      <c r="I95" s="3" t="s">
        <v>98</v>
      </c>
      <c r="J95" s="3" t="s">
        <v>125</v>
      </c>
      <c r="K95" s="5">
        <f t="shared" si="5"/>
        <v>3272</v>
      </c>
      <c r="L95" s="5">
        <f t="shared" si="6"/>
        <v>3672</v>
      </c>
      <c r="M95" s="5">
        <f t="shared" si="7"/>
        <v>400</v>
      </c>
      <c r="N95" s="6">
        <f t="shared" si="8"/>
        <v>10.893246187363834</v>
      </c>
    </row>
    <row r="96" spans="1:14" x14ac:dyDescent="0.3">
      <c r="A96" s="2">
        <v>45378</v>
      </c>
      <c r="B96" s="2" t="str">
        <f t="shared" si="9"/>
        <v>March</v>
      </c>
      <c r="C96" s="3" t="s">
        <v>99</v>
      </c>
      <c r="D96" s="3" t="s">
        <v>13</v>
      </c>
      <c r="E96" s="3">
        <v>18</v>
      </c>
      <c r="F96" s="9">
        <v>129</v>
      </c>
      <c r="G96" s="9">
        <v>169</v>
      </c>
      <c r="H96" s="3" t="s">
        <v>47</v>
      </c>
      <c r="I96" s="3" t="s">
        <v>100</v>
      </c>
      <c r="J96" s="3" t="s">
        <v>123</v>
      </c>
      <c r="K96" s="5">
        <f t="shared" si="5"/>
        <v>2322</v>
      </c>
      <c r="L96" s="5">
        <f t="shared" si="6"/>
        <v>3042</v>
      </c>
      <c r="M96" s="5">
        <f t="shared" si="7"/>
        <v>720</v>
      </c>
      <c r="N96" s="6">
        <f t="shared" si="8"/>
        <v>23.668639053254438</v>
      </c>
    </row>
    <row r="97" spans="1:14" x14ac:dyDescent="0.3">
      <c r="A97" s="2">
        <v>45379</v>
      </c>
      <c r="B97" s="2" t="str">
        <f t="shared" si="9"/>
        <v>March</v>
      </c>
      <c r="C97" s="3" t="s">
        <v>101</v>
      </c>
      <c r="D97" s="3" t="s">
        <v>56</v>
      </c>
      <c r="E97" s="3">
        <v>12</v>
      </c>
      <c r="F97" s="9">
        <v>22</v>
      </c>
      <c r="G97" s="9">
        <v>39</v>
      </c>
      <c r="H97" s="3" t="s">
        <v>50</v>
      </c>
      <c r="I97" s="3" t="s">
        <v>102</v>
      </c>
      <c r="J97" s="3" t="s">
        <v>124</v>
      </c>
      <c r="K97" s="5">
        <f t="shared" si="5"/>
        <v>264</v>
      </c>
      <c r="L97" s="5">
        <f t="shared" si="6"/>
        <v>468</v>
      </c>
      <c r="M97" s="5">
        <f t="shared" si="7"/>
        <v>204</v>
      </c>
      <c r="N97" s="6">
        <f t="shared" si="8"/>
        <v>43.589743589743591</v>
      </c>
    </row>
    <row r="98" spans="1:14" x14ac:dyDescent="0.3">
      <c r="A98" s="2">
        <v>45380</v>
      </c>
      <c r="B98" s="2" t="str">
        <f t="shared" si="9"/>
        <v>March</v>
      </c>
      <c r="C98" s="3" t="s">
        <v>103</v>
      </c>
      <c r="D98" s="3" t="s">
        <v>9</v>
      </c>
      <c r="E98" s="3">
        <v>30</v>
      </c>
      <c r="F98" s="9">
        <v>25</v>
      </c>
      <c r="G98" s="9">
        <v>39</v>
      </c>
      <c r="H98" s="3" t="s">
        <v>53</v>
      </c>
      <c r="I98" s="3" t="s">
        <v>104</v>
      </c>
      <c r="J98" s="3" t="s">
        <v>124</v>
      </c>
      <c r="K98" s="5">
        <f t="shared" si="5"/>
        <v>750</v>
      </c>
      <c r="L98" s="5">
        <f t="shared" si="6"/>
        <v>1170</v>
      </c>
      <c r="M98" s="5">
        <f t="shared" si="7"/>
        <v>420</v>
      </c>
      <c r="N98" s="6">
        <f t="shared" si="8"/>
        <v>35.897435897435898</v>
      </c>
    </row>
    <row r="99" spans="1:14" x14ac:dyDescent="0.3">
      <c r="A99" s="2">
        <v>45381</v>
      </c>
      <c r="B99" s="2" t="str">
        <f t="shared" si="9"/>
        <v>March</v>
      </c>
      <c r="C99" s="3" t="s">
        <v>105</v>
      </c>
      <c r="D99" s="3" t="s">
        <v>56</v>
      </c>
      <c r="E99" s="3">
        <v>28</v>
      </c>
      <c r="F99" s="9">
        <v>20</v>
      </c>
      <c r="G99" s="9">
        <v>29</v>
      </c>
      <c r="H99" s="3" t="s">
        <v>57</v>
      </c>
      <c r="I99" s="3" t="s">
        <v>106</v>
      </c>
      <c r="J99" s="3" t="s">
        <v>125</v>
      </c>
      <c r="K99" s="5">
        <f t="shared" si="5"/>
        <v>560</v>
      </c>
      <c r="L99" s="5">
        <f t="shared" si="6"/>
        <v>812</v>
      </c>
      <c r="M99" s="5">
        <f t="shared" si="7"/>
        <v>252</v>
      </c>
      <c r="N99" s="6">
        <f t="shared" si="8"/>
        <v>31.03448275862069</v>
      </c>
    </row>
    <row r="100" spans="1:14" x14ac:dyDescent="0.3">
      <c r="A100" s="2">
        <v>45382</v>
      </c>
      <c r="B100" s="2" t="str">
        <f t="shared" si="9"/>
        <v>March</v>
      </c>
      <c r="C100" s="3" t="s">
        <v>60</v>
      </c>
      <c r="D100" s="3" t="s">
        <v>13</v>
      </c>
      <c r="E100" s="3">
        <v>10</v>
      </c>
      <c r="F100" s="9">
        <v>229</v>
      </c>
      <c r="G100" s="9">
        <v>249</v>
      </c>
      <c r="H100" s="3" t="s">
        <v>45</v>
      </c>
      <c r="I100" s="3" t="s">
        <v>107</v>
      </c>
      <c r="J100" s="3" t="s">
        <v>122</v>
      </c>
      <c r="K100" s="5">
        <f t="shared" si="5"/>
        <v>2290</v>
      </c>
      <c r="L100" s="5">
        <f t="shared" si="6"/>
        <v>2490</v>
      </c>
      <c r="M100" s="5">
        <f t="shared" si="7"/>
        <v>200</v>
      </c>
      <c r="N100" s="6">
        <f t="shared" si="8"/>
        <v>8.0321285140562253</v>
      </c>
    </row>
    <row r="101" spans="1:14" x14ac:dyDescent="0.3">
      <c r="A101" s="2">
        <v>45383</v>
      </c>
      <c r="B101" s="2" t="str">
        <f t="shared" si="9"/>
        <v>April</v>
      </c>
      <c r="C101" s="3" t="s">
        <v>108</v>
      </c>
      <c r="D101" s="3" t="s">
        <v>80</v>
      </c>
      <c r="E101" s="3">
        <v>18</v>
      </c>
      <c r="F101" s="9">
        <v>30</v>
      </c>
      <c r="G101" s="9">
        <v>39</v>
      </c>
      <c r="H101" s="3" t="s">
        <v>47</v>
      </c>
      <c r="I101" s="3" t="s">
        <v>109</v>
      </c>
      <c r="J101" s="3" t="s">
        <v>123</v>
      </c>
      <c r="K101" s="5">
        <f t="shared" si="5"/>
        <v>540</v>
      </c>
      <c r="L101" s="5">
        <f t="shared" si="6"/>
        <v>702</v>
      </c>
      <c r="M101" s="5">
        <f t="shared" si="7"/>
        <v>162</v>
      </c>
      <c r="N101" s="6">
        <f t="shared" si="8"/>
        <v>23.076923076923077</v>
      </c>
    </row>
    <row r="102" spans="1:14" x14ac:dyDescent="0.3">
      <c r="A102" s="2">
        <v>45384</v>
      </c>
      <c r="B102" s="2" t="str">
        <f t="shared" si="9"/>
        <v>April</v>
      </c>
      <c r="C102" s="3" t="s">
        <v>110</v>
      </c>
      <c r="D102" s="3" t="s">
        <v>56</v>
      </c>
      <c r="E102" s="3">
        <v>15</v>
      </c>
      <c r="F102" s="9">
        <v>89</v>
      </c>
      <c r="G102" s="9">
        <v>109</v>
      </c>
      <c r="H102" s="3" t="s">
        <v>50</v>
      </c>
      <c r="I102" s="3" t="s">
        <v>111</v>
      </c>
      <c r="J102" s="3" t="s">
        <v>123</v>
      </c>
      <c r="K102" s="5">
        <f t="shared" si="5"/>
        <v>1335</v>
      </c>
      <c r="L102" s="5">
        <f t="shared" si="6"/>
        <v>1635</v>
      </c>
      <c r="M102" s="5">
        <f t="shared" si="7"/>
        <v>300</v>
      </c>
      <c r="N102" s="6">
        <f t="shared" si="8"/>
        <v>18.348623853211009</v>
      </c>
    </row>
    <row r="103" spans="1:14" x14ac:dyDescent="0.3">
      <c r="A103" s="2">
        <v>45385</v>
      </c>
      <c r="B103" s="2" t="str">
        <f t="shared" si="9"/>
        <v>April</v>
      </c>
      <c r="C103" s="3" t="s">
        <v>66</v>
      </c>
      <c r="D103" s="3" t="s">
        <v>9</v>
      </c>
      <c r="E103" s="3">
        <v>22</v>
      </c>
      <c r="F103" s="9">
        <v>20</v>
      </c>
      <c r="G103" s="9">
        <v>29</v>
      </c>
      <c r="H103" s="3" t="s">
        <v>53</v>
      </c>
      <c r="I103" s="3" t="s">
        <v>112</v>
      </c>
      <c r="J103" s="3" t="s">
        <v>122</v>
      </c>
      <c r="K103" s="5">
        <f t="shared" si="5"/>
        <v>440</v>
      </c>
      <c r="L103" s="5">
        <f t="shared" si="6"/>
        <v>638</v>
      </c>
      <c r="M103" s="5">
        <f t="shared" si="7"/>
        <v>198</v>
      </c>
      <c r="N103" s="6">
        <f t="shared" si="8"/>
        <v>31.03448275862069</v>
      </c>
    </row>
    <row r="104" spans="1:14" x14ac:dyDescent="0.3">
      <c r="A104" s="2">
        <v>45386</v>
      </c>
      <c r="B104" s="2" t="str">
        <f t="shared" si="9"/>
        <v>April</v>
      </c>
      <c r="C104" s="3" t="s">
        <v>88</v>
      </c>
      <c r="D104" s="3" t="s">
        <v>56</v>
      </c>
      <c r="E104" s="3">
        <v>10</v>
      </c>
      <c r="F104" s="9">
        <v>40</v>
      </c>
      <c r="G104" s="9">
        <v>59</v>
      </c>
      <c r="H104" s="3" t="s">
        <v>57</v>
      </c>
      <c r="I104" s="3" t="s">
        <v>113</v>
      </c>
      <c r="J104" s="3" t="s">
        <v>124</v>
      </c>
      <c r="K104" s="5">
        <f t="shared" si="5"/>
        <v>400</v>
      </c>
      <c r="L104" s="5">
        <f t="shared" si="6"/>
        <v>590</v>
      </c>
      <c r="M104" s="5">
        <f t="shared" si="7"/>
        <v>190</v>
      </c>
      <c r="N104" s="6">
        <f t="shared" si="8"/>
        <v>32.203389830508478</v>
      </c>
    </row>
    <row r="105" spans="1:14" x14ac:dyDescent="0.3">
      <c r="A105" s="2">
        <v>45387</v>
      </c>
      <c r="B105" s="2" t="str">
        <f t="shared" si="9"/>
        <v>April</v>
      </c>
      <c r="C105" s="3" t="s">
        <v>46</v>
      </c>
      <c r="D105" s="3" t="s">
        <v>13</v>
      </c>
      <c r="E105" s="3">
        <v>18</v>
      </c>
      <c r="F105" s="9">
        <v>229</v>
      </c>
      <c r="G105" s="9">
        <v>249</v>
      </c>
      <c r="H105" s="3" t="s">
        <v>45</v>
      </c>
      <c r="I105" s="3" t="s">
        <v>73</v>
      </c>
      <c r="J105" s="3" t="s">
        <v>124</v>
      </c>
      <c r="K105" s="5">
        <f t="shared" si="5"/>
        <v>4122</v>
      </c>
      <c r="L105" s="5">
        <f t="shared" si="6"/>
        <v>4482</v>
      </c>
      <c r="M105" s="5">
        <f t="shared" si="7"/>
        <v>360</v>
      </c>
      <c r="N105" s="6">
        <f t="shared" si="8"/>
        <v>8.0321285140562253</v>
      </c>
    </row>
    <row r="106" spans="1:14" x14ac:dyDescent="0.3">
      <c r="A106" s="2">
        <v>45388</v>
      </c>
      <c r="B106" s="2" t="str">
        <f t="shared" si="9"/>
        <v>April</v>
      </c>
      <c r="C106" s="3" t="s">
        <v>62</v>
      </c>
      <c r="D106" s="3" t="s">
        <v>9</v>
      </c>
      <c r="E106" s="3">
        <v>28</v>
      </c>
      <c r="F106" s="9">
        <v>68</v>
      </c>
      <c r="G106" s="9">
        <v>79</v>
      </c>
      <c r="H106" s="3" t="s">
        <v>47</v>
      </c>
      <c r="I106" s="3" t="s">
        <v>114</v>
      </c>
      <c r="J106" s="3" t="s">
        <v>123</v>
      </c>
      <c r="K106" s="5">
        <f t="shared" si="5"/>
        <v>1904</v>
      </c>
      <c r="L106" s="5">
        <f t="shared" si="6"/>
        <v>2212</v>
      </c>
      <c r="M106" s="5">
        <f t="shared" si="7"/>
        <v>308</v>
      </c>
      <c r="N106" s="6">
        <f t="shared" si="8"/>
        <v>13.924050632911392</v>
      </c>
    </row>
    <row r="107" spans="1:14" x14ac:dyDescent="0.3">
      <c r="A107" s="2">
        <v>45389</v>
      </c>
      <c r="B107" s="2" t="str">
        <f t="shared" si="9"/>
        <v>April</v>
      </c>
      <c r="C107" s="3" t="s">
        <v>49</v>
      </c>
      <c r="D107" s="3" t="s">
        <v>13</v>
      </c>
      <c r="E107" s="3">
        <v>12</v>
      </c>
      <c r="F107" s="9">
        <v>19</v>
      </c>
      <c r="G107" s="9">
        <v>29</v>
      </c>
      <c r="H107" s="3" t="s">
        <v>50</v>
      </c>
      <c r="I107" s="3" t="s">
        <v>115</v>
      </c>
      <c r="J107" s="3" t="s">
        <v>122</v>
      </c>
      <c r="K107" s="5">
        <f t="shared" si="5"/>
        <v>228</v>
      </c>
      <c r="L107" s="5">
        <f t="shared" si="6"/>
        <v>348</v>
      </c>
      <c r="M107" s="5">
        <f t="shared" si="7"/>
        <v>120</v>
      </c>
      <c r="N107" s="6">
        <f t="shared" si="8"/>
        <v>34.482758620689658</v>
      </c>
    </row>
    <row r="108" spans="1:14" x14ac:dyDescent="0.3">
      <c r="A108" s="2">
        <v>45390</v>
      </c>
      <c r="B108" s="2" t="str">
        <f t="shared" si="9"/>
        <v>April</v>
      </c>
      <c r="C108" s="3" t="s">
        <v>52</v>
      </c>
      <c r="D108" s="3" t="s">
        <v>9</v>
      </c>
      <c r="E108" s="3">
        <v>32</v>
      </c>
      <c r="F108" s="9">
        <v>14</v>
      </c>
      <c r="G108" s="9">
        <v>22</v>
      </c>
      <c r="H108" s="3" t="s">
        <v>53</v>
      </c>
      <c r="I108" s="3" t="s">
        <v>116</v>
      </c>
      <c r="J108" s="3" t="s">
        <v>124</v>
      </c>
      <c r="K108" s="5">
        <f t="shared" si="5"/>
        <v>448</v>
      </c>
      <c r="L108" s="5">
        <f t="shared" si="6"/>
        <v>704</v>
      </c>
      <c r="M108" s="5">
        <f t="shared" si="7"/>
        <v>256</v>
      </c>
      <c r="N108" s="6">
        <f t="shared" si="8"/>
        <v>36.363636363636367</v>
      </c>
    </row>
    <row r="109" spans="1:14" x14ac:dyDescent="0.3">
      <c r="A109" s="2">
        <v>45391</v>
      </c>
      <c r="B109" s="2" t="str">
        <f t="shared" si="9"/>
        <v>April</v>
      </c>
      <c r="C109" s="3" t="s">
        <v>68</v>
      </c>
      <c r="D109" s="3" t="s">
        <v>56</v>
      </c>
      <c r="E109" s="3">
        <v>20</v>
      </c>
      <c r="F109" s="9">
        <v>15</v>
      </c>
      <c r="G109" s="9">
        <v>19</v>
      </c>
      <c r="H109" s="3" t="s">
        <v>57</v>
      </c>
      <c r="I109" s="3" t="s">
        <v>117</v>
      </c>
      <c r="J109" s="3" t="s">
        <v>125</v>
      </c>
      <c r="K109" s="5">
        <f t="shared" si="5"/>
        <v>300</v>
      </c>
      <c r="L109" s="5">
        <f t="shared" si="6"/>
        <v>380</v>
      </c>
      <c r="M109" s="5">
        <f t="shared" si="7"/>
        <v>80</v>
      </c>
      <c r="N109" s="6">
        <f t="shared" si="8"/>
        <v>21.05263157894737</v>
      </c>
    </row>
    <row r="110" spans="1:14" x14ac:dyDescent="0.3">
      <c r="A110" s="2">
        <v>45392</v>
      </c>
      <c r="B110" s="2" t="str">
        <f t="shared" si="9"/>
        <v>April</v>
      </c>
      <c r="C110" s="3" t="s">
        <v>70</v>
      </c>
      <c r="D110" s="3" t="s">
        <v>56</v>
      </c>
      <c r="E110" s="3">
        <v>14</v>
      </c>
      <c r="F110" s="9">
        <v>119</v>
      </c>
      <c r="G110" s="9">
        <v>149</v>
      </c>
      <c r="H110" s="3" t="s">
        <v>45</v>
      </c>
      <c r="I110" s="3" t="s">
        <v>71</v>
      </c>
      <c r="J110" s="3" t="s">
        <v>124</v>
      </c>
      <c r="K110" s="5">
        <f t="shared" si="5"/>
        <v>1666</v>
      </c>
      <c r="L110" s="5">
        <f t="shared" si="6"/>
        <v>2086</v>
      </c>
      <c r="M110" s="5">
        <f t="shared" si="7"/>
        <v>420</v>
      </c>
      <c r="N110" s="6">
        <f t="shared" si="8"/>
        <v>20.134228187919462</v>
      </c>
    </row>
    <row r="111" spans="1:14" x14ac:dyDescent="0.3">
      <c r="A111" s="2">
        <v>45393</v>
      </c>
      <c r="B111" s="2" t="str">
        <f t="shared" si="9"/>
        <v>April</v>
      </c>
      <c r="C111" s="3" t="s">
        <v>72</v>
      </c>
      <c r="D111" s="3" t="s">
        <v>13</v>
      </c>
      <c r="E111" s="3">
        <v>7</v>
      </c>
      <c r="F111" s="9">
        <v>259</v>
      </c>
      <c r="G111" s="9">
        <v>299</v>
      </c>
      <c r="H111" s="3" t="s">
        <v>47</v>
      </c>
      <c r="I111" s="3" t="s">
        <v>73</v>
      </c>
      <c r="J111" s="3" t="s">
        <v>122</v>
      </c>
      <c r="K111" s="5">
        <f t="shared" si="5"/>
        <v>1813</v>
      </c>
      <c r="L111" s="5">
        <f t="shared" si="6"/>
        <v>2093</v>
      </c>
      <c r="M111" s="5">
        <f t="shared" si="7"/>
        <v>280</v>
      </c>
      <c r="N111" s="6">
        <f t="shared" si="8"/>
        <v>13.377926421404682</v>
      </c>
    </row>
    <row r="112" spans="1:14" x14ac:dyDescent="0.3">
      <c r="A112" s="2">
        <v>45394</v>
      </c>
      <c r="B112" s="2" t="str">
        <f t="shared" si="9"/>
        <v>April</v>
      </c>
      <c r="C112" s="3" t="s">
        <v>74</v>
      </c>
      <c r="D112" s="3" t="s">
        <v>56</v>
      </c>
      <c r="E112" s="3">
        <v>28</v>
      </c>
      <c r="F112" s="9">
        <v>19</v>
      </c>
      <c r="G112" s="9">
        <v>29</v>
      </c>
      <c r="H112" s="3" t="s">
        <v>50</v>
      </c>
      <c r="I112" s="3" t="s">
        <v>75</v>
      </c>
      <c r="J112" s="3" t="s">
        <v>123</v>
      </c>
      <c r="K112" s="5">
        <f t="shared" si="5"/>
        <v>532</v>
      </c>
      <c r="L112" s="5">
        <f t="shared" si="6"/>
        <v>812</v>
      </c>
      <c r="M112" s="5">
        <f t="shared" si="7"/>
        <v>280</v>
      </c>
      <c r="N112" s="6">
        <f t="shared" si="8"/>
        <v>34.482758620689658</v>
      </c>
    </row>
    <row r="113" spans="1:14" x14ac:dyDescent="0.3">
      <c r="A113" s="2">
        <v>45395</v>
      </c>
      <c r="B113" s="2" t="str">
        <f t="shared" si="9"/>
        <v>April</v>
      </c>
      <c r="C113" s="3" t="s">
        <v>76</v>
      </c>
      <c r="D113" s="3" t="s">
        <v>9</v>
      </c>
      <c r="E113" s="3">
        <v>20</v>
      </c>
      <c r="F113" s="9">
        <v>42</v>
      </c>
      <c r="G113" s="9">
        <v>59</v>
      </c>
      <c r="H113" s="3" t="s">
        <v>53</v>
      </c>
      <c r="I113" s="3" t="s">
        <v>77</v>
      </c>
      <c r="J113" s="3" t="s">
        <v>124</v>
      </c>
      <c r="K113" s="5">
        <f t="shared" si="5"/>
        <v>840</v>
      </c>
      <c r="L113" s="5">
        <f t="shared" si="6"/>
        <v>1180</v>
      </c>
      <c r="M113" s="5">
        <f t="shared" si="7"/>
        <v>340</v>
      </c>
      <c r="N113" s="6">
        <f t="shared" si="8"/>
        <v>28.8135593220339</v>
      </c>
    </row>
    <row r="114" spans="1:14" x14ac:dyDescent="0.3">
      <c r="A114" s="2">
        <v>45396</v>
      </c>
      <c r="B114" s="2" t="str">
        <f t="shared" si="9"/>
        <v>April</v>
      </c>
      <c r="C114" s="3" t="s">
        <v>78</v>
      </c>
      <c r="D114" s="3" t="s">
        <v>13</v>
      </c>
      <c r="E114" s="3">
        <v>15</v>
      </c>
      <c r="F114" s="9">
        <v>59</v>
      </c>
      <c r="G114" s="9">
        <v>79</v>
      </c>
      <c r="H114" s="3" t="s">
        <v>57</v>
      </c>
      <c r="I114" s="3" t="s">
        <v>79</v>
      </c>
      <c r="J114" s="3" t="s">
        <v>125</v>
      </c>
      <c r="K114" s="5">
        <f t="shared" si="5"/>
        <v>885</v>
      </c>
      <c r="L114" s="5">
        <f t="shared" si="6"/>
        <v>1185</v>
      </c>
      <c r="M114" s="5">
        <f t="shared" si="7"/>
        <v>300</v>
      </c>
      <c r="N114" s="6">
        <f t="shared" si="8"/>
        <v>25.316455696202532</v>
      </c>
    </row>
    <row r="115" spans="1:14" x14ac:dyDescent="0.3">
      <c r="A115" s="2">
        <v>45397</v>
      </c>
      <c r="B115" s="2" t="str">
        <f t="shared" si="9"/>
        <v>April</v>
      </c>
      <c r="C115" s="3" t="s">
        <v>16</v>
      </c>
      <c r="D115" s="3" t="s">
        <v>80</v>
      </c>
      <c r="E115" s="3">
        <v>22</v>
      </c>
      <c r="F115" s="9">
        <v>40</v>
      </c>
      <c r="G115" s="9">
        <v>69</v>
      </c>
      <c r="H115" s="3" t="s">
        <v>45</v>
      </c>
      <c r="I115" s="3" t="s">
        <v>81</v>
      </c>
      <c r="J115" s="3" t="s">
        <v>124</v>
      </c>
      <c r="K115" s="5">
        <f t="shared" si="5"/>
        <v>880</v>
      </c>
      <c r="L115" s="5">
        <f t="shared" si="6"/>
        <v>1518</v>
      </c>
      <c r="M115" s="5">
        <f t="shared" si="7"/>
        <v>638</v>
      </c>
      <c r="N115" s="6">
        <f t="shared" si="8"/>
        <v>42.028985507246375</v>
      </c>
    </row>
    <row r="116" spans="1:14" x14ac:dyDescent="0.3">
      <c r="A116" s="2">
        <v>45398</v>
      </c>
      <c r="B116" s="2" t="str">
        <f t="shared" si="9"/>
        <v>April</v>
      </c>
      <c r="C116" s="3" t="s">
        <v>82</v>
      </c>
      <c r="D116" s="3" t="s">
        <v>56</v>
      </c>
      <c r="E116" s="3">
        <v>40</v>
      </c>
      <c r="F116" s="9">
        <v>26</v>
      </c>
      <c r="G116" s="9">
        <v>39</v>
      </c>
      <c r="H116" s="3" t="s">
        <v>47</v>
      </c>
      <c r="I116" s="3" t="s">
        <v>83</v>
      </c>
      <c r="J116" s="3" t="s">
        <v>124</v>
      </c>
      <c r="K116" s="5">
        <f t="shared" si="5"/>
        <v>1040</v>
      </c>
      <c r="L116" s="5">
        <f t="shared" si="6"/>
        <v>1560</v>
      </c>
      <c r="M116" s="5">
        <f t="shared" si="7"/>
        <v>520</v>
      </c>
      <c r="N116" s="6">
        <f t="shared" si="8"/>
        <v>33.333333333333336</v>
      </c>
    </row>
    <row r="117" spans="1:14" x14ac:dyDescent="0.3">
      <c r="A117" s="2">
        <v>45399</v>
      </c>
      <c r="B117" s="2" t="str">
        <f t="shared" si="9"/>
        <v>April</v>
      </c>
      <c r="C117" s="3" t="s">
        <v>84</v>
      </c>
      <c r="D117" s="3" t="s">
        <v>13</v>
      </c>
      <c r="E117" s="3">
        <v>10</v>
      </c>
      <c r="F117" s="9">
        <v>209</v>
      </c>
      <c r="G117" s="9">
        <v>259</v>
      </c>
      <c r="H117" s="3" t="s">
        <v>50</v>
      </c>
      <c r="I117" s="3" t="s">
        <v>85</v>
      </c>
      <c r="J117" s="3" t="s">
        <v>122</v>
      </c>
      <c r="K117" s="5">
        <f t="shared" si="5"/>
        <v>2090</v>
      </c>
      <c r="L117" s="5">
        <f t="shared" si="6"/>
        <v>2590</v>
      </c>
      <c r="M117" s="5">
        <f t="shared" si="7"/>
        <v>500</v>
      </c>
      <c r="N117" s="6">
        <f t="shared" si="8"/>
        <v>19.305019305019304</v>
      </c>
    </row>
    <row r="118" spans="1:14" x14ac:dyDescent="0.3">
      <c r="A118" s="2">
        <v>45400</v>
      </c>
      <c r="B118" s="2" t="str">
        <f t="shared" si="9"/>
        <v>April</v>
      </c>
      <c r="C118" s="3" t="s">
        <v>86</v>
      </c>
      <c r="D118" s="3" t="s">
        <v>9</v>
      </c>
      <c r="E118" s="3">
        <v>18</v>
      </c>
      <c r="F118" s="9">
        <v>15</v>
      </c>
      <c r="G118" s="9">
        <v>19</v>
      </c>
      <c r="H118" s="3" t="s">
        <v>53</v>
      </c>
      <c r="I118" s="3" t="s">
        <v>87</v>
      </c>
      <c r="J118" s="3" t="s">
        <v>123</v>
      </c>
      <c r="K118" s="5">
        <f t="shared" si="5"/>
        <v>270</v>
      </c>
      <c r="L118" s="5">
        <f t="shared" si="6"/>
        <v>342</v>
      </c>
      <c r="M118" s="5">
        <f t="shared" si="7"/>
        <v>72</v>
      </c>
      <c r="N118" s="6">
        <f t="shared" si="8"/>
        <v>21.05263157894737</v>
      </c>
    </row>
    <row r="119" spans="1:14" x14ac:dyDescent="0.3">
      <c r="A119" s="2">
        <v>45401</v>
      </c>
      <c r="B119" s="2" t="str">
        <f t="shared" si="9"/>
        <v>April</v>
      </c>
      <c r="C119" s="3" t="s">
        <v>88</v>
      </c>
      <c r="D119" s="3" t="s">
        <v>56</v>
      </c>
      <c r="E119" s="3">
        <v>15</v>
      </c>
      <c r="F119" s="9">
        <v>40</v>
      </c>
      <c r="G119" s="9">
        <v>59</v>
      </c>
      <c r="H119" s="3" t="s">
        <v>57</v>
      </c>
      <c r="I119" s="3" t="s">
        <v>89</v>
      </c>
      <c r="J119" s="3" t="s">
        <v>123</v>
      </c>
      <c r="K119" s="5">
        <f t="shared" si="5"/>
        <v>600</v>
      </c>
      <c r="L119" s="5">
        <f t="shared" si="6"/>
        <v>885</v>
      </c>
      <c r="M119" s="5">
        <f t="shared" si="7"/>
        <v>285</v>
      </c>
      <c r="N119" s="6">
        <f t="shared" si="8"/>
        <v>32.203389830508478</v>
      </c>
    </row>
    <row r="120" spans="1:14" x14ac:dyDescent="0.3">
      <c r="A120" s="2">
        <v>45402</v>
      </c>
      <c r="B120" s="2" t="str">
        <f t="shared" si="9"/>
        <v>April</v>
      </c>
      <c r="C120" s="3" t="s">
        <v>90</v>
      </c>
      <c r="D120" s="3" t="s">
        <v>13</v>
      </c>
      <c r="E120" s="3">
        <v>12</v>
      </c>
      <c r="F120" s="9">
        <v>150</v>
      </c>
      <c r="G120" s="9">
        <v>199</v>
      </c>
      <c r="H120" s="3" t="s">
        <v>45</v>
      </c>
      <c r="I120" s="3" t="s">
        <v>91</v>
      </c>
      <c r="J120" s="3" t="s">
        <v>124</v>
      </c>
      <c r="K120" s="5">
        <f t="shared" si="5"/>
        <v>1800</v>
      </c>
      <c r="L120" s="5">
        <f t="shared" si="6"/>
        <v>2388</v>
      </c>
      <c r="M120" s="5">
        <f t="shared" si="7"/>
        <v>588</v>
      </c>
      <c r="N120" s="6">
        <f t="shared" si="8"/>
        <v>24.623115577889447</v>
      </c>
    </row>
    <row r="121" spans="1:14" x14ac:dyDescent="0.3">
      <c r="A121" s="2">
        <v>45403</v>
      </c>
      <c r="B121" s="2" t="str">
        <f t="shared" si="9"/>
        <v>April</v>
      </c>
      <c r="C121" s="3" t="s">
        <v>70</v>
      </c>
      <c r="D121" s="3" t="s">
        <v>56</v>
      </c>
      <c r="E121" s="3">
        <v>10</v>
      </c>
      <c r="F121" s="9">
        <v>119</v>
      </c>
      <c r="G121" s="9">
        <v>149</v>
      </c>
      <c r="H121" s="3" t="s">
        <v>47</v>
      </c>
      <c r="I121" s="3" t="s">
        <v>92</v>
      </c>
      <c r="J121" s="3" t="s">
        <v>124</v>
      </c>
      <c r="K121" s="5">
        <f>E121*F121</f>
        <v>1190</v>
      </c>
      <c r="L121" s="5">
        <f t="shared" si="6"/>
        <v>1490</v>
      </c>
      <c r="M121" s="5">
        <f>L121-K121</f>
        <v>300</v>
      </c>
      <c r="N121" s="6">
        <f t="shared" si="8"/>
        <v>20.134228187919462</v>
      </c>
    </row>
    <row r="122" spans="1:14" x14ac:dyDescent="0.3">
      <c r="A122" s="2">
        <v>45404</v>
      </c>
      <c r="B122" s="2" t="str">
        <f t="shared" si="9"/>
        <v>April</v>
      </c>
      <c r="C122" s="3" t="s">
        <v>93</v>
      </c>
      <c r="D122" s="3" t="s">
        <v>13</v>
      </c>
      <c r="E122" s="3">
        <v>6</v>
      </c>
      <c r="F122" s="9">
        <v>300</v>
      </c>
      <c r="G122" s="9">
        <v>399</v>
      </c>
      <c r="H122" s="3" t="s">
        <v>50</v>
      </c>
      <c r="I122" s="3" t="s">
        <v>94</v>
      </c>
      <c r="J122" s="3" t="s">
        <v>124</v>
      </c>
      <c r="K122" s="5">
        <f t="shared" si="5"/>
        <v>1800</v>
      </c>
      <c r="L122" s="5">
        <f t="shared" si="6"/>
        <v>2394</v>
      </c>
      <c r="M122" s="5">
        <f>L122-K122</f>
        <v>594</v>
      </c>
      <c r="N122" s="6">
        <f t="shared" si="8"/>
        <v>24.81203007518797</v>
      </c>
    </row>
    <row r="123" spans="1:14" x14ac:dyDescent="0.3">
      <c r="A123" s="2">
        <v>45405</v>
      </c>
      <c r="B123" s="2" t="str">
        <f t="shared" si="9"/>
        <v>April</v>
      </c>
      <c r="C123" s="3" t="s">
        <v>95</v>
      </c>
      <c r="D123" s="3" t="s">
        <v>9</v>
      </c>
      <c r="E123" s="3">
        <v>20</v>
      </c>
      <c r="F123" s="9">
        <v>20</v>
      </c>
      <c r="G123" s="9">
        <v>24</v>
      </c>
      <c r="H123" s="3" t="s">
        <v>53</v>
      </c>
      <c r="I123" s="3" t="s">
        <v>96</v>
      </c>
      <c r="J123" s="3" t="s">
        <v>122</v>
      </c>
      <c r="K123" s="5">
        <f t="shared" si="5"/>
        <v>400</v>
      </c>
      <c r="L123" s="5">
        <f t="shared" si="6"/>
        <v>480</v>
      </c>
      <c r="M123" s="5">
        <f t="shared" si="7"/>
        <v>80</v>
      </c>
      <c r="N123" s="6">
        <f t="shared" si="8"/>
        <v>16.666666666666668</v>
      </c>
    </row>
    <row r="124" spans="1:14" x14ac:dyDescent="0.3">
      <c r="A124" s="2">
        <v>45406</v>
      </c>
      <c r="B124" s="2" t="str">
        <f t="shared" si="9"/>
        <v>April</v>
      </c>
      <c r="C124" s="3" t="s">
        <v>74</v>
      </c>
      <c r="D124" s="3" t="s">
        <v>56</v>
      </c>
      <c r="E124" s="3">
        <v>35</v>
      </c>
      <c r="F124" s="9">
        <v>15</v>
      </c>
      <c r="G124" s="9">
        <v>19</v>
      </c>
      <c r="H124" s="3" t="s">
        <v>57</v>
      </c>
      <c r="I124" s="3" t="s">
        <v>97</v>
      </c>
      <c r="J124" s="3" t="s">
        <v>124</v>
      </c>
      <c r="K124" s="5">
        <f t="shared" si="5"/>
        <v>525</v>
      </c>
      <c r="L124" s="5">
        <f t="shared" si="6"/>
        <v>665</v>
      </c>
      <c r="M124" s="5">
        <f t="shared" si="7"/>
        <v>140</v>
      </c>
      <c r="N124" s="6">
        <f t="shared" si="8"/>
        <v>21.05263157894737</v>
      </c>
    </row>
    <row r="125" spans="1:14" x14ac:dyDescent="0.3">
      <c r="A125" s="2">
        <v>45407</v>
      </c>
      <c r="B125" s="2" t="str">
        <f t="shared" si="9"/>
        <v>April</v>
      </c>
      <c r="C125" s="3" t="s">
        <v>12</v>
      </c>
      <c r="D125" s="3" t="s">
        <v>13</v>
      </c>
      <c r="E125" s="3">
        <v>6</v>
      </c>
      <c r="F125" s="9">
        <v>336</v>
      </c>
      <c r="G125" s="9">
        <v>389</v>
      </c>
      <c r="H125" s="3" t="s">
        <v>45</v>
      </c>
      <c r="I125" s="3" t="s">
        <v>98</v>
      </c>
      <c r="J125" s="3" t="s">
        <v>124</v>
      </c>
      <c r="K125" s="5">
        <f t="shared" si="5"/>
        <v>2016</v>
      </c>
      <c r="L125" s="5">
        <f t="shared" si="6"/>
        <v>2334</v>
      </c>
      <c r="M125" s="5">
        <f t="shared" si="7"/>
        <v>318</v>
      </c>
      <c r="N125" s="6">
        <f t="shared" si="8"/>
        <v>13.624678663239074</v>
      </c>
    </row>
    <row r="126" spans="1:14" x14ac:dyDescent="0.3">
      <c r="A126" s="2">
        <v>45408</v>
      </c>
      <c r="B126" s="2" t="str">
        <f t="shared" si="9"/>
        <v>April</v>
      </c>
      <c r="C126" s="3" t="s">
        <v>99</v>
      </c>
      <c r="D126" s="3" t="s">
        <v>13</v>
      </c>
      <c r="E126" s="3">
        <v>16</v>
      </c>
      <c r="F126" s="9">
        <v>50</v>
      </c>
      <c r="G126" s="9">
        <v>79</v>
      </c>
      <c r="H126" s="3" t="s">
        <v>47</v>
      </c>
      <c r="I126" s="3" t="s">
        <v>100</v>
      </c>
      <c r="J126" s="3" t="s">
        <v>122</v>
      </c>
      <c r="K126" s="5">
        <f t="shared" si="5"/>
        <v>800</v>
      </c>
      <c r="L126" s="5">
        <f t="shared" si="6"/>
        <v>1264</v>
      </c>
      <c r="M126" s="5">
        <f t="shared" si="7"/>
        <v>464</v>
      </c>
      <c r="N126" s="6">
        <f t="shared" si="8"/>
        <v>36.708860759493668</v>
      </c>
    </row>
    <row r="127" spans="1:14" x14ac:dyDescent="0.3">
      <c r="A127" s="2">
        <v>45409</v>
      </c>
      <c r="B127" s="2" t="str">
        <f t="shared" si="9"/>
        <v>April</v>
      </c>
      <c r="C127" s="3" t="s">
        <v>101</v>
      </c>
      <c r="D127" s="3" t="s">
        <v>56</v>
      </c>
      <c r="E127" s="3">
        <v>10</v>
      </c>
      <c r="F127" s="9">
        <v>19</v>
      </c>
      <c r="G127" s="9">
        <v>24</v>
      </c>
      <c r="H127" s="3" t="s">
        <v>50</v>
      </c>
      <c r="I127" s="3" t="s">
        <v>102</v>
      </c>
      <c r="J127" s="3" t="s">
        <v>125</v>
      </c>
      <c r="K127" s="5">
        <f t="shared" si="5"/>
        <v>190</v>
      </c>
      <c r="L127" s="5">
        <f t="shared" si="6"/>
        <v>240</v>
      </c>
      <c r="M127" s="5">
        <f t="shared" si="7"/>
        <v>50</v>
      </c>
      <c r="N127" s="6">
        <f t="shared" si="8"/>
        <v>20.833333333333332</v>
      </c>
    </row>
    <row r="128" spans="1:14" x14ac:dyDescent="0.3">
      <c r="A128" s="2">
        <v>45410</v>
      </c>
      <c r="B128" s="2" t="str">
        <f t="shared" si="9"/>
        <v>April</v>
      </c>
      <c r="C128" s="3" t="s">
        <v>103</v>
      </c>
      <c r="D128" s="3" t="s">
        <v>9</v>
      </c>
      <c r="E128" s="3">
        <v>28</v>
      </c>
      <c r="F128" s="9">
        <v>25</v>
      </c>
      <c r="G128" s="9">
        <v>29</v>
      </c>
      <c r="H128" s="3" t="s">
        <v>53</v>
      </c>
      <c r="I128" s="3" t="s">
        <v>104</v>
      </c>
      <c r="J128" s="3" t="s">
        <v>123</v>
      </c>
      <c r="K128" s="5">
        <f t="shared" si="5"/>
        <v>700</v>
      </c>
      <c r="L128" s="5">
        <f t="shared" si="6"/>
        <v>812</v>
      </c>
      <c r="M128" s="5">
        <f t="shared" si="7"/>
        <v>112</v>
      </c>
      <c r="N128" s="6">
        <f t="shared" si="8"/>
        <v>13.793103448275861</v>
      </c>
    </row>
    <row r="129" spans="1:14" x14ac:dyDescent="0.3">
      <c r="A129" s="2">
        <v>45411</v>
      </c>
      <c r="B129" s="2" t="str">
        <f t="shared" si="9"/>
        <v>April</v>
      </c>
      <c r="C129" s="3" t="s">
        <v>105</v>
      </c>
      <c r="D129" s="3" t="s">
        <v>56</v>
      </c>
      <c r="E129" s="3">
        <v>22</v>
      </c>
      <c r="F129" s="9">
        <v>20</v>
      </c>
      <c r="G129" s="9">
        <v>24</v>
      </c>
      <c r="H129" s="3" t="s">
        <v>57</v>
      </c>
      <c r="I129" s="3" t="s">
        <v>106</v>
      </c>
      <c r="J129" s="3" t="s">
        <v>125</v>
      </c>
      <c r="K129" s="5">
        <f t="shared" si="5"/>
        <v>440</v>
      </c>
      <c r="L129" s="5">
        <f t="shared" si="6"/>
        <v>528</v>
      </c>
      <c r="M129" s="5">
        <f t="shared" si="7"/>
        <v>88</v>
      </c>
      <c r="N129" s="6">
        <f t="shared" si="8"/>
        <v>16.666666666666668</v>
      </c>
    </row>
    <row r="130" spans="1:14" x14ac:dyDescent="0.3">
      <c r="A130" s="2">
        <v>45412</v>
      </c>
      <c r="B130" s="2" t="str">
        <f t="shared" si="9"/>
        <v>April</v>
      </c>
      <c r="C130" s="3" t="s">
        <v>60</v>
      </c>
      <c r="D130" s="3" t="s">
        <v>13</v>
      </c>
      <c r="E130" s="3">
        <v>8</v>
      </c>
      <c r="F130" s="9">
        <v>149</v>
      </c>
      <c r="G130" s="9">
        <v>169</v>
      </c>
      <c r="H130" s="3" t="s">
        <v>45</v>
      </c>
      <c r="I130" s="3" t="s">
        <v>107</v>
      </c>
      <c r="J130" s="3" t="s">
        <v>124</v>
      </c>
      <c r="K130" s="5">
        <f t="shared" ref="K130" si="10">E130*F130</f>
        <v>1192</v>
      </c>
      <c r="L130" s="5">
        <f t="shared" ref="L130" si="11">E130*G130</f>
        <v>1352</v>
      </c>
      <c r="M130" s="5">
        <f t="shared" ref="M130" si="12">L130-K130</f>
        <v>160</v>
      </c>
      <c r="N130" s="6">
        <f t="shared" ref="N130" si="13">M130*100/L130</f>
        <v>11.834319526627219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F4F874E-0574-4F0D-9A86-740AF915B237}">
          <x14:formula1>
            <xm:f>Dropdown_data!$A$2:$A$5</xm:f>
          </x14:formula1>
          <xm:sqref>J2:J130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D937-1DFA-4FE3-89DA-052BFE5C928D}">
  <dimension ref="A1:N130"/>
  <sheetViews>
    <sheetView workbookViewId="0">
      <selection activeCell="B2" sqref="B2"/>
    </sheetView>
  </sheetViews>
  <sheetFormatPr defaultRowHeight="14.4" x14ac:dyDescent="0.3"/>
  <cols>
    <col min="1" max="1" width="10.33203125" bestFit="1" customWidth="1"/>
    <col min="3" max="3" width="24.21875" customWidth="1"/>
    <col min="4" max="4" width="22.6640625" customWidth="1"/>
    <col min="5" max="5" width="9" customWidth="1"/>
    <col min="6" max="6" width="12.44140625" customWidth="1"/>
    <col min="7" max="7" width="12.88671875" customWidth="1"/>
    <col min="8" max="8" width="11.77734375" customWidth="1"/>
    <col min="9" max="9" width="24.44140625" customWidth="1"/>
    <col min="11" max="11" width="10" style="16" customWidth="1"/>
    <col min="12" max="12" width="12.6640625" style="16" customWidth="1"/>
    <col min="13" max="13" width="8.77734375" style="16"/>
    <col min="14" max="14" width="12.44140625" style="16" customWidth="1"/>
  </cols>
  <sheetData>
    <row r="1" spans="1:14" x14ac:dyDescent="0.3">
      <c r="A1" s="24" t="s">
        <v>0</v>
      </c>
      <c r="B1" s="25" t="s">
        <v>129</v>
      </c>
      <c r="C1" s="25" t="s">
        <v>1</v>
      </c>
      <c r="D1" s="25" t="s">
        <v>2</v>
      </c>
      <c r="E1" s="25" t="s">
        <v>3</v>
      </c>
      <c r="F1" s="26" t="s">
        <v>4</v>
      </c>
      <c r="G1" s="26" t="s">
        <v>5</v>
      </c>
      <c r="H1" s="25" t="s">
        <v>6</v>
      </c>
      <c r="I1" s="25" t="s">
        <v>7</v>
      </c>
      <c r="J1" s="25" t="s">
        <v>8</v>
      </c>
      <c r="K1" s="26" t="s">
        <v>119</v>
      </c>
      <c r="L1" s="26" t="s">
        <v>118</v>
      </c>
      <c r="M1" s="26" t="s">
        <v>121</v>
      </c>
      <c r="N1" s="27" t="s">
        <v>120</v>
      </c>
    </row>
    <row r="2" spans="1:14" x14ac:dyDescent="0.3">
      <c r="A2" s="11">
        <v>45293</v>
      </c>
      <c r="B2" s="2" t="str">
        <f>TEXT(A2,"MMMM")</f>
        <v>January</v>
      </c>
      <c r="C2" s="3" t="s">
        <v>46</v>
      </c>
      <c r="D2" s="3" t="s">
        <v>13</v>
      </c>
      <c r="E2" s="3">
        <v>20</v>
      </c>
      <c r="F2" s="9">
        <v>499</v>
      </c>
      <c r="G2" s="9">
        <v>549</v>
      </c>
      <c r="H2" s="3" t="s">
        <v>47</v>
      </c>
      <c r="I2" s="3" t="s">
        <v>48</v>
      </c>
      <c r="J2" s="3" t="s">
        <v>124</v>
      </c>
      <c r="K2" s="15">
        <f t="shared" ref="K2:K65" si="0">E2*F2</f>
        <v>9980</v>
      </c>
      <c r="L2" s="15">
        <f t="shared" ref="L2:L65" si="1">E2*G2</f>
        <v>10980</v>
      </c>
      <c r="M2" s="15">
        <f t="shared" ref="M2:M65" si="2">L2-K2</f>
        <v>1000</v>
      </c>
      <c r="N2" s="17">
        <f t="shared" ref="N2:N65" si="3">M2*100/L2</f>
        <v>9.1074681238615671</v>
      </c>
    </row>
    <row r="3" spans="1:14" x14ac:dyDescent="0.3">
      <c r="A3" s="11">
        <v>45294</v>
      </c>
      <c r="B3" s="2" t="str">
        <f t="shared" ref="B3:B66" si="4">TEXT(A3,"MMMM")</f>
        <v>January</v>
      </c>
      <c r="C3" s="3" t="s">
        <v>49</v>
      </c>
      <c r="D3" s="3" t="s">
        <v>13</v>
      </c>
      <c r="E3" s="3">
        <v>15</v>
      </c>
      <c r="F3" s="9">
        <v>34</v>
      </c>
      <c r="G3" s="9">
        <f>F3+4</f>
        <v>38</v>
      </c>
      <c r="H3" s="3" t="s">
        <v>50</v>
      </c>
      <c r="I3" s="3" t="s">
        <v>51</v>
      </c>
      <c r="J3" s="3" t="s">
        <v>125</v>
      </c>
      <c r="K3" s="15">
        <f t="shared" si="0"/>
        <v>510</v>
      </c>
      <c r="L3" s="15">
        <f t="shared" si="1"/>
        <v>570</v>
      </c>
      <c r="M3" s="15">
        <f t="shared" si="2"/>
        <v>60</v>
      </c>
      <c r="N3" s="17">
        <f t="shared" si="3"/>
        <v>10.526315789473685</v>
      </c>
    </row>
    <row r="4" spans="1:14" x14ac:dyDescent="0.3">
      <c r="A4" s="11">
        <v>45295</v>
      </c>
      <c r="B4" s="2" t="str">
        <f t="shared" si="4"/>
        <v>January</v>
      </c>
      <c r="C4" s="3" t="s">
        <v>52</v>
      </c>
      <c r="D4" s="3" t="s">
        <v>9</v>
      </c>
      <c r="E4" s="3">
        <v>30</v>
      </c>
      <c r="F4" s="9">
        <v>10</v>
      </c>
      <c r="G4" s="9">
        <v>19</v>
      </c>
      <c r="H4" s="3" t="s">
        <v>53</v>
      </c>
      <c r="I4" s="3" t="s">
        <v>54</v>
      </c>
      <c r="J4" s="3" t="s">
        <v>123</v>
      </c>
      <c r="K4" s="15">
        <f t="shared" si="0"/>
        <v>300</v>
      </c>
      <c r="L4" s="15">
        <f t="shared" si="1"/>
        <v>570</v>
      </c>
      <c r="M4" s="15">
        <f t="shared" si="2"/>
        <v>270</v>
      </c>
      <c r="N4" s="17">
        <f t="shared" si="3"/>
        <v>47.368421052631582</v>
      </c>
    </row>
    <row r="5" spans="1:14" x14ac:dyDescent="0.3">
      <c r="A5" s="11">
        <v>45296</v>
      </c>
      <c r="B5" s="2" t="str">
        <f t="shared" si="4"/>
        <v>January</v>
      </c>
      <c r="C5" s="3" t="s">
        <v>55</v>
      </c>
      <c r="D5" s="3" t="s">
        <v>56</v>
      </c>
      <c r="E5" s="3">
        <v>30</v>
      </c>
      <c r="F5" s="9">
        <v>129</v>
      </c>
      <c r="G5" s="9">
        <v>149</v>
      </c>
      <c r="H5" s="3" t="s">
        <v>57</v>
      </c>
      <c r="I5" s="3" t="s">
        <v>58</v>
      </c>
      <c r="J5" s="3" t="s">
        <v>125</v>
      </c>
      <c r="K5" s="15">
        <f t="shared" si="0"/>
        <v>3870</v>
      </c>
      <c r="L5" s="15">
        <f t="shared" si="1"/>
        <v>4470</v>
      </c>
      <c r="M5" s="15">
        <f t="shared" si="2"/>
        <v>600</v>
      </c>
      <c r="N5" s="17">
        <f t="shared" si="3"/>
        <v>13.422818791946309</v>
      </c>
    </row>
    <row r="6" spans="1:14" x14ac:dyDescent="0.3">
      <c r="A6" s="11">
        <v>45297</v>
      </c>
      <c r="B6" s="2" t="str">
        <f t="shared" si="4"/>
        <v>January</v>
      </c>
      <c r="C6" s="3" t="s">
        <v>60</v>
      </c>
      <c r="D6" s="3" t="s">
        <v>13</v>
      </c>
      <c r="E6" s="3">
        <v>25</v>
      </c>
      <c r="F6" s="9">
        <v>499</v>
      </c>
      <c r="G6" s="9">
        <v>599</v>
      </c>
      <c r="H6" s="3" t="s">
        <v>45</v>
      </c>
      <c r="I6" s="3" t="s">
        <v>61</v>
      </c>
      <c r="J6" s="3" t="s">
        <v>122</v>
      </c>
      <c r="K6" s="15">
        <f t="shared" si="0"/>
        <v>12475</v>
      </c>
      <c r="L6" s="15">
        <f t="shared" si="1"/>
        <v>14975</v>
      </c>
      <c r="M6" s="15">
        <f t="shared" si="2"/>
        <v>2500</v>
      </c>
      <c r="N6" s="17">
        <f t="shared" si="3"/>
        <v>16.694490818030051</v>
      </c>
    </row>
    <row r="7" spans="1:14" x14ac:dyDescent="0.3">
      <c r="A7" s="11">
        <v>45298</v>
      </c>
      <c r="B7" s="2" t="str">
        <f t="shared" si="4"/>
        <v>January</v>
      </c>
      <c r="C7" s="3" t="s">
        <v>62</v>
      </c>
      <c r="D7" s="3" t="s">
        <v>9</v>
      </c>
      <c r="E7" s="3">
        <v>30</v>
      </c>
      <c r="F7" s="9">
        <v>89</v>
      </c>
      <c r="G7" s="9">
        <v>109</v>
      </c>
      <c r="H7" s="3" t="s">
        <v>47</v>
      </c>
      <c r="I7" s="3" t="s">
        <v>63</v>
      </c>
      <c r="J7" s="3" t="s">
        <v>123</v>
      </c>
      <c r="K7" s="15">
        <f t="shared" si="0"/>
        <v>2670</v>
      </c>
      <c r="L7" s="15">
        <f t="shared" si="1"/>
        <v>3270</v>
      </c>
      <c r="M7" s="15">
        <f t="shared" si="2"/>
        <v>600</v>
      </c>
      <c r="N7" s="17">
        <f t="shared" si="3"/>
        <v>18.348623853211009</v>
      </c>
    </row>
    <row r="8" spans="1:14" x14ac:dyDescent="0.3">
      <c r="A8" s="11">
        <v>45299</v>
      </c>
      <c r="B8" s="2" t="str">
        <f t="shared" si="4"/>
        <v>January</v>
      </c>
      <c r="C8" s="3" t="s">
        <v>64</v>
      </c>
      <c r="D8" s="3" t="s">
        <v>13</v>
      </c>
      <c r="E8" s="3">
        <v>12</v>
      </c>
      <c r="F8" s="9">
        <v>300</v>
      </c>
      <c r="G8" s="9">
        <v>344</v>
      </c>
      <c r="H8" s="3" t="s">
        <v>50</v>
      </c>
      <c r="I8" s="3" t="s">
        <v>65</v>
      </c>
      <c r="J8" s="3" t="s">
        <v>124</v>
      </c>
      <c r="K8" s="15">
        <f t="shared" si="0"/>
        <v>3600</v>
      </c>
      <c r="L8" s="15">
        <f t="shared" si="1"/>
        <v>4128</v>
      </c>
      <c r="M8" s="15">
        <f t="shared" si="2"/>
        <v>528</v>
      </c>
      <c r="N8" s="17">
        <f t="shared" si="3"/>
        <v>12.790697674418604</v>
      </c>
    </row>
    <row r="9" spans="1:14" x14ac:dyDescent="0.3">
      <c r="A9" s="11">
        <v>45300</v>
      </c>
      <c r="B9" s="2" t="str">
        <f t="shared" si="4"/>
        <v>January</v>
      </c>
      <c r="C9" s="3" t="s">
        <v>66</v>
      </c>
      <c r="D9" s="3" t="s">
        <v>9</v>
      </c>
      <c r="E9" s="3">
        <v>15</v>
      </c>
      <c r="F9" s="9">
        <v>49</v>
      </c>
      <c r="G9" s="9">
        <v>69</v>
      </c>
      <c r="H9" s="3" t="s">
        <v>53</v>
      </c>
      <c r="I9" s="3" t="s">
        <v>67</v>
      </c>
      <c r="J9" s="3" t="s">
        <v>123</v>
      </c>
      <c r="K9" s="15">
        <f t="shared" si="0"/>
        <v>735</v>
      </c>
      <c r="L9" s="15">
        <f t="shared" si="1"/>
        <v>1035</v>
      </c>
      <c r="M9" s="15">
        <f t="shared" si="2"/>
        <v>300</v>
      </c>
      <c r="N9" s="17">
        <f t="shared" si="3"/>
        <v>28.985507246376812</v>
      </c>
    </row>
    <row r="10" spans="1:14" x14ac:dyDescent="0.3">
      <c r="A10" s="11">
        <v>45301</v>
      </c>
      <c r="B10" s="2" t="str">
        <f t="shared" si="4"/>
        <v>January</v>
      </c>
      <c r="C10" s="3" t="s">
        <v>68</v>
      </c>
      <c r="D10" s="3" t="s">
        <v>56</v>
      </c>
      <c r="E10" s="3">
        <v>10</v>
      </c>
      <c r="F10" s="9">
        <v>129</v>
      </c>
      <c r="G10" s="9">
        <v>139</v>
      </c>
      <c r="H10" s="3" t="s">
        <v>57</v>
      </c>
      <c r="I10" s="3" t="s">
        <v>69</v>
      </c>
      <c r="J10" s="3" t="s">
        <v>124</v>
      </c>
      <c r="K10" s="15">
        <f t="shared" si="0"/>
        <v>1290</v>
      </c>
      <c r="L10" s="15">
        <f t="shared" si="1"/>
        <v>1390</v>
      </c>
      <c r="M10" s="15">
        <f t="shared" si="2"/>
        <v>100</v>
      </c>
      <c r="N10" s="17">
        <f t="shared" si="3"/>
        <v>7.1942446043165464</v>
      </c>
    </row>
    <row r="11" spans="1:14" x14ac:dyDescent="0.3">
      <c r="A11" s="11">
        <v>45302</v>
      </c>
      <c r="B11" s="2" t="str">
        <f t="shared" si="4"/>
        <v>January</v>
      </c>
      <c r="C11" s="3" t="s">
        <v>70</v>
      </c>
      <c r="D11" s="3" t="s">
        <v>56</v>
      </c>
      <c r="E11" s="3">
        <v>20</v>
      </c>
      <c r="F11" s="9">
        <v>229</v>
      </c>
      <c r="G11" s="9">
        <v>269</v>
      </c>
      <c r="H11" s="3" t="s">
        <v>45</v>
      </c>
      <c r="I11" s="3" t="s">
        <v>71</v>
      </c>
      <c r="J11" s="3" t="s">
        <v>125</v>
      </c>
      <c r="K11" s="15">
        <f t="shared" si="0"/>
        <v>4580</v>
      </c>
      <c r="L11" s="15">
        <f t="shared" si="1"/>
        <v>5380</v>
      </c>
      <c r="M11" s="15">
        <f t="shared" si="2"/>
        <v>800</v>
      </c>
      <c r="N11" s="17">
        <f t="shared" si="3"/>
        <v>14.869888475836431</v>
      </c>
    </row>
    <row r="12" spans="1:14" x14ac:dyDescent="0.3">
      <c r="A12" s="11">
        <v>45303</v>
      </c>
      <c r="B12" s="2" t="str">
        <f t="shared" si="4"/>
        <v>January</v>
      </c>
      <c r="C12" s="3" t="s">
        <v>72</v>
      </c>
      <c r="D12" s="3" t="s">
        <v>13</v>
      </c>
      <c r="E12" s="3">
        <v>8</v>
      </c>
      <c r="F12" s="9">
        <v>499</v>
      </c>
      <c r="G12" s="9">
        <v>599</v>
      </c>
      <c r="H12" s="3" t="s">
        <v>47</v>
      </c>
      <c r="I12" s="3" t="s">
        <v>73</v>
      </c>
      <c r="J12" s="3" t="s">
        <v>125</v>
      </c>
      <c r="K12" s="15">
        <f t="shared" si="0"/>
        <v>3992</v>
      </c>
      <c r="L12" s="15">
        <f t="shared" si="1"/>
        <v>4792</v>
      </c>
      <c r="M12" s="15">
        <f t="shared" si="2"/>
        <v>800</v>
      </c>
      <c r="N12" s="17">
        <f t="shared" si="3"/>
        <v>16.694490818030051</v>
      </c>
    </row>
    <row r="13" spans="1:14" x14ac:dyDescent="0.3">
      <c r="A13" s="11">
        <v>45304</v>
      </c>
      <c r="B13" s="2" t="str">
        <f t="shared" si="4"/>
        <v>January</v>
      </c>
      <c r="C13" s="3" t="s">
        <v>74</v>
      </c>
      <c r="D13" s="3" t="s">
        <v>56</v>
      </c>
      <c r="E13" s="3">
        <v>20</v>
      </c>
      <c r="F13" s="9">
        <v>39</v>
      </c>
      <c r="G13" s="9">
        <v>59</v>
      </c>
      <c r="H13" s="3" t="s">
        <v>50</v>
      </c>
      <c r="I13" s="3" t="s">
        <v>75</v>
      </c>
      <c r="J13" s="3" t="s">
        <v>124</v>
      </c>
      <c r="K13" s="15">
        <f t="shared" si="0"/>
        <v>780</v>
      </c>
      <c r="L13" s="15">
        <f t="shared" si="1"/>
        <v>1180</v>
      </c>
      <c r="M13" s="15">
        <f t="shared" si="2"/>
        <v>400</v>
      </c>
      <c r="N13" s="17">
        <f t="shared" si="3"/>
        <v>33.898305084745765</v>
      </c>
    </row>
    <row r="14" spans="1:14" x14ac:dyDescent="0.3">
      <c r="A14" s="11">
        <v>45305</v>
      </c>
      <c r="B14" s="2" t="str">
        <f t="shared" si="4"/>
        <v>January</v>
      </c>
      <c r="C14" s="3" t="s">
        <v>76</v>
      </c>
      <c r="D14" s="3" t="s">
        <v>9</v>
      </c>
      <c r="E14" s="3">
        <v>25</v>
      </c>
      <c r="F14" s="9">
        <v>79</v>
      </c>
      <c r="G14" s="9">
        <v>99</v>
      </c>
      <c r="H14" s="3" t="s">
        <v>53</v>
      </c>
      <c r="I14" s="3" t="s">
        <v>77</v>
      </c>
      <c r="J14" s="3" t="s">
        <v>125</v>
      </c>
      <c r="K14" s="15">
        <f t="shared" si="0"/>
        <v>1975</v>
      </c>
      <c r="L14" s="15">
        <f t="shared" si="1"/>
        <v>2475</v>
      </c>
      <c r="M14" s="15">
        <f t="shared" si="2"/>
        <v>500</v>
      </c>
      <c r="N14" s="17">
        <f t="shared" si="3"/>
        <v>20.202020202020201</v>
      </c>
    </row>
    <row r="15" spans="1:14" ht="16.8" customHeight="1" x14ac:dyDescent="0.3">
      <c r="A15" s="11">
        <v>45306</v>
      </c>
      <c r="B15" s="2" t="str">
        <f t="shared" si="4"/>
        <v>January</v>
      </c>
      <c r="C15" s="3" t="s">
        <v>78</v>
      </c>
      <c r="D15" s="3" t="s">
        <v>13</v>
      </c>
      <c r="E15" s="3">
        <v>15</v>
      </c>
      <c r="F15" s="9">
        <v>159</v>
      </c>
      <c r="G15" s="9">
        <v>179</v>
      </c>
      <c r="H15" s="3" t="s">
        <v>57</v>
      </c>
      <c r="I15" s="3" t="s">
        <v>79</v>
      </c>
      <c r="J15" s="3" t="s">
        <v>122</v>
      </c>
      <c r="K15" s="15">
        <f t="shared" si="0"/>
        <v>2385</v>
      </c>
      <c r="L15" s="15">
        <f t="shared" si="1"/>
        <v>2685</v>
      </c>
      <c r="M15" s="15">
        <f t="shared" si="2"/>
        <v>300</v>
      </c>
      <c r="N15" s="17">
        <f t="shared" si="3"/>
        <v>11.173184357541899</v>
      </c>
    </row>
    <row r="16" spans="1:14" x14ac:dyDescent="0.3">
      <c r="A16" s="11">
        <v>45307</v>
      </c>
      <c r="B16" s="2" t="str">
        <f t="shared" si="4"/>
        <v>January</v>
      </c>
      <c r="C16" s="3" t="s">
        <v>16</v>
      </c>
      <c r="D16" s="3" t="s">
        <v>80</v>
      </c>
      <c r="E16" s="3">
        <v>30</v>
      </c>
      <c r="F16" s="9">
        <v>219</v>
      </c>
      <c r="G16" s="9">
        <v>249</v>
      </c>
      <c r="H16" s="3" t="s">
        <v>45</v>
      </c>
      <c r="I16" s="3" t="s">
        <v>81</v>
      </c>
      <c r="J16" s="3" t="s">
        <v>122</v>
      </c>
      <c r="K16" s="15">
        <f t="shared" si="0"/>
        <v>6570</v>
      </c>
      <c r="L16" s="15">
        <f t="shared" si="1"/>
        <v>7470</v>
      </c>
      <c r="M16" s="15">
        <f t="shared" si="2"/>
        <v>900</v>
      </c>
      <c r="N16" s="17">
        <f t="shared" si="3"/>
        <v>12.048192771084338</v>
      </c>
    </row>
    <row r="17" spans="1:14" x14ac:dyDescent="0.3">
      <c r="A17" s="11">
        <v>45308</v>
      </c>
      <c r="B17" s="2" t="str">
        <f t="shared" si="4"/>
        <v>January</v>
      </c>
      <c r="C17" s="3" t="s">
        <v>82</v>
      </c>
      <c r="D17" s="3" t="s">
        <v>56</v>
      </c>
      <c r="E17" s="3">
        <v>30</v>
      </c>
      <c r="F17" s="9">
        <v>39</v>
      </c>
      <c r="G17" s="9">
        <v>59</v>
      </c>
      <c r="H17" s="3" t="s">
        <v>47</v>
      </c>
      <c r="I17" s="3" t="s">
        <v>83</v>
      </c>
      <c r="J17" s="3" t="s">
        <v>123</v>
      </c>
      <c r="K17" s="15">
        <f t="shared" si="0"/>
        <v>1170</v>
      </c>
      <c r="L17" s="15">
        <f t="shared" si="1"/>
        <v>1770</v>
      </c>
      <c r="M17" s="15">
        <f t="shared" si="2"/>
        <v>600</v>
      </c>
      <c r="N17" s="17">
        <f t="shared" si="3"/>
        <v>33.898305084745765</v>
      </c>
    </row>
    <row r="18" spans="1:14" x14ac:dyDescent="0.3">
      <c r="A18" s="11">
        <v>45309</v>
      </c>
      <c r="B18" s="2" t="str">
        <f t="shared" si="4"/>
        <v>January</v>
      </c>
      <c r="C18" s="3" t="s">
        <v>84</v>
      </c>
      <c r="D18" s="3" t="s">
        <v>13</v>
      </c>
      <c r="E18" s="3">
        <v>10</v>
      </c>
      <c r="F18" s="9">
        <v>169</v>
      </c>
      <c r="G18" s="9">
        <v>189</v>
      </c>
      <c r="H18" s="3" t="s">
        <v>50</v>
      </c>
      <c r="I18" s="3" t="s">
        <v>85</v>
      </c>
      <c r="J18" s="3" t="s">
        <v>124</v>
      </c>
      <c r="K18" s="15">
        <f t="shared" si="0"/>
        <v>1690</v>
      </c>
      <c r="L18" s="15">
        <f t="shared" si="1"/>
        <v>1890</v>
      </c>
      <c r="M18" s="15">
        <f t="shared" si="2"/>
        <v>200</v>
      </c>
      <c r="N18" s="17">
        <f t="shared" si="3"/>
        <v>10.582010582010582</v>
      </c>
    </row>
    <row r="19" spans="1:14" x14ac:dyDescent="0.3">
      <c r="A19" s="11">
        <v>45310</v>
      </c>
      <c r="B19" s="2" t="str">
        <f t="shared" si="4"/>
        <v>January</v>
      </c>
      <c r="C19" s="3" t="s">
        <v>86</v>
      </c>
      <c r="D19" s="3" t="s">
        <v>9</v>
      </c>
      <c r="E19" s="3">
        <v>15</v>
      </c>
      <c r="F19" s="9">
        <v>150</v>
      </c>
      <c r="G19" s="9">
        <v>199</v>
      </c>
      <c r="H19" s="3" t="s">
        <v>53</v>
      </c>
      <c r="I19" s="3" t="s">
        <v>87</v>
      </c>
      <c r="J19" s="3" t="s">
        <v>124</v>
      </c>
      <c r="K19" s="15">
        <f t="shared" si="0"/>
        <v>2250</v>
      </c>
      <c r="L19" s="15">
        <f t="shared" si="1"/>
        <v>2985</v>
      </c>
      <c r="M19" s="15">
        <f t="shared" si="2"/>
        <v>735</v>
      </c>
      <c r="N19" s="17">
        <f t="shared" si="3"/>
        <v>24.623115577889447</v>
      </c>
    </row>
    <row r="20" spans="1:14" x14ac:dyDescent="0.3">
      <c r="A20" s="11">
        <v>45311</v>
      </c>
      <c r="B20" s="2" t="str">
        <f t="shared" si="4"/>
        <v>January</v>
      </c>
      <c r="C20" s="3" t="s">
        <v>88</v>
      </c>
      <c r="D20" s="3" t="s">
        <v>56</v>
      </c>
      <c r="E20" s="3">
        <v>25</v>
      </c>
      <c r="F20" s="9">
        <v>59</v>
      </c>
      <c r="G20" s="9">
        <v>79</v>
      </c>
      <c r="H20" s="3" t="s">
        <v>57</v>
      </c>
      <c r="I20" s="3" t="s">
        <v>89</v>
      </c>
      <c r="J20" s="3" t="s">
        <v>122</v>
      </c>
      <c r="K20" s="15">
        <f t="shared" si="0"/>
        <v>1475</v>
      </c>
      <c r="L20" s="15">
        <f t="shared" si="1"/>
        <v>1975</v>
      </c>
      <c r="M20" s="15">
        <f t="shared" si="2"/>
        <v>500</v>
      </c>
      <c r="N20" s="17">
        <f t="shared" si="3"/>
        <v>25.316455696202532</v>
      </c>
    </row>
    <row r="21" spans="1:14" x14ac:dyDescent="0.3">
      <c r="A21" s="11">
        <v>45314</v>
      </c>
      <c r="B21" s="2" t="str">
        <f t="shared" si="4"/>
        <v>January</v>
      </c>
      <c r="C21" s="3" t="s">
        <v>88</v>
      </c>
      <c r="D21" s="3" t="s">
        <v>56</v>
      </c>
      <c r="E21" s="3">
        <v>4</v>
      </c>
      <c r="F21" s="9">
        <v>69</v>
      </c>
      <c r="G21" s="9">
        <v>89</v>
      </c>
      <c r="H21" s="3" t="s">
        <v>27</v>
      </c>
      <c r="I21" s="3" t="s">
        <v>36</v>
      </c>
      <c r="J21" s="3" t="s">
        <v>124</v>
      </c>
      <c r="K21" s="15">
        <f t="shared" si="0"/>
        <v>276</v>
      </c>
      <c r="L21" s="15">
        <f t="shared" si="1"/>
        <v>356</v>
      </c>
      <c r="M21" s="15">
        <f t="shared" si="2"/>
        <v>80</v>
      </c>
      <c r="N21" s="17">
        <f t="shared" si="3"/>
        <v>22.471910112359552</v>
      </c>
    </row>
    <row r="22" spans="1:14" x14ac:dyDescent="0.3">
      <c r="A22" s="11">
        <v>45315</v>
      </c>
      <c r="B22" s="2" t="str">
        <f t="shared" si="4"/>
        <v>January</v>
      </c>
      <c r="C22" s="3" t="s">
        <v>76</v>
      </c>
      <c r="D22" s="3" t="s">
        <v>9</v>
      </c>
      <c r="E22" s="3">
        <v>30</v>
      </c>
      <c r="F22" s="9">
        <v>24</v>
      </c>
      <c r="G22" s="9">
        <v>39</v>
      </c>
      <c r="H22" s="3" t="s">
        <v>31</v>
      </c>
      <c r="I22" s="3" t="s">
        <v>37</v>
      </c>
      <c r="J22" s="3" t="s">
        <v>124</v>
      </c>
      <c r="K22" s="15">
        <f t="shared" si="0"/>
        <v>720</v>
      </c>
      <c r="L22" s="15">
        <f t="shared" si="1"/>
        <v>1170</v>
      </c>
      <c r="M22" s="15">
        <f t="shared" si="2"/>
        <v>450</v>
      </c>
      <c r="N22" s="17">
        <f t="shared" si="3"/>
        <v>38.46153846153846</v>
      </c>
    </row>
    <row r="23" spans="1:14" x14ac:dyDescent="0.3">
      <c r="A23" s="11">
        <v>45316</v>
      </c>
      <c r="B23" s="2" t="str">
        <f t="shared" si="4"/>
        <v>January</v>
      </c>
      <c r="C23" s="3" t="s">
        <v>52</v>
      </c>
      <c r="D23" s="3" t="s">
        <v>9</v>
      </c>
      <c r="E23" s="3">
        <v>24</v>
      </c>
      <c r="F23" s="9">
        <v>39</v>
      </c>
      <c r="G23" s="9">
        <v>44</v>
      </c>
      <c r="H23" s="3" t="s">
        <v>34</v>
      </c>
      <c r="I23" s="3" t="s">
        <v>38</v>
      </c>
      <c r="J23" s="3" t="s">
        <v>125</v>
      </c>
      <c r="K23" s="15">
        <f t="shared" si="0"/>
        <v>936</v>
      </c>
      <c r="L23" s="15">
        <f t="shared" si="1"/>
        <v>1056</v>
      </c>
      <c r="M23" s="15">
        <f t="shared" si="2"/>
        <v>120</v>
      </c>
      <c r="N23" s="17">
        <f t="shared" si="3"/>
        <v>11.363636363636363</v>
      </c>
    </row>
    <row r="24" spans="1:14" x14ac:dyDescent="0.3">
      <c r="A24" s="11">
        <v>45317</v>
      </c>
      <c r="B24" s="2" t="str">
        <f t="shared" si="4"/>
        <v>January</v>
      </c>
      <c r="C24" s="3" t="s">
        <v>16</v>
      </c>
      <c r="D24" s="3" t="s">
        <v>80</v>
      </c>
      <c r="E24" s="3">
        <v>3</v>
      </c>
      <c r="F24" s="9">
        <v>119</v>
      </c>
      <c r="G24" s="9">
        <v>159</v>
      </c>
      <c r="H24" s="3" t="s">
        <v>20</v>
      </c>
      <c r="I24" s="3" t="s">
        <v>39</v>
      </c>
      <c r="J24" s="3" t="s">
        <v>125</v>
      </c>
      <c r="K24" s="15">
        <f t="shared" si="0"/>
        <v>357</v>
      </c>
      <c r="L24" s="15">
        <f t="shared" si="1"/>
        <v>477</v>
      </c>
      <c r="M24" s="15">
        <f t="shared" si="2"/>
        <v>120</v>
      </c>
      <c r="N24" s="17">
        <f t="shared" si="3"/>
        <v>25.157232704402517</v>
      </c>
    </row>
    <row r="25" spans="1:14" x14ac:dyDescent="0.3">
      <c r="A25" s="11">
        <v>45318</v>
      </c>
      <c r="B25" s="2" t="str">
        <f t="shared" si="4"/>
        <v>January</v>
      </c>
      <c r="C25" s="3" t="s">
        <v>12</v>
      </c>
      <c r="D25" s="3" t="s">
        <v>13</v>
      </c>
      <c r="E25" s="3">
        <v>10</v>
      </c>
      <c r="F25" s="9">
        <v>399</v>
      </c>
      <c r="G25" s="9">
        <v>499</v>
      </c>
      <c r="H25" s="3" t="s">
        <v>23</v>
      </c>
      <c r="I25" s="3" t="s">
        <v>40</v>
      </c>
      <c r="J25" s="3" t="s">
        <v>122</v>
      </c>
      <c r="K25" s="15">
        <f t="shared" si="0"/>
        <v>3990</v>
      </c>
      <c r="L25" s="15">
        <f t="shared" si="1"/>
        <v>4990</v>
      </c>
      <c r="M25" s="15">
        <f t="shared" si="2"/>
        <v>1000</v>
      </c>
      <c r="N25" s="17">
        <f t="shared" si="3"/>
        <v>20.040080160320642</v>
      </c>
    </row>
    <row r="26" spans="1:14" x14ac:dyDescent="0.3">
      <c r="A26" s="11">
        <v>45319</v>
      </c>
      <c r="B26" s="2" t="str">
        <f t="shared" si="4"/>
        <v>January</v>
      </c>
      <c r="C26" s="3" t="s">
        <v>82</v>
      </c>
      <c r="D26" s="3" t="s">
        <v>56</v>
      </c>
      <c r="E26" s="3">
        <v>2</v>
      </c>
      <c r="F26" s="9">
        <v>19</v>
      </c>
      <c r="G26" s="9">
        <v>22</v>
      </c>
      <c r="H26" s="3" t="s">
        <v>27</v>
      </c>
      <c r="I26" s="3" t="s">
        <v>41</v>
      </c>
      <c r="J26" s="3" t="s">
        <v>124</v>
      </c>
      <c r="K26" s="15">
        <f t="shared" si="0"/>
        <v>38</v>
      </c>
      <c r="L26" s="15">
        <f t="shared" si="1"/>
        <v>44</v>
      </c>
      <c r="M26" s="15">
        <f t="shared" si="2"/>
        <v>6</v>
      </c>
      <c r="N26" s="17">
        <f t="shared" si="3"/>
        <v>13.636363636363637</v>
      </c>
    </row>
    <row r="27" spans="1:14" x14ac:dyDescent="0.3">
      <c r="A27" s="11">
        <v>45320</v>
      </c>
      <c r="B27" s="2" t="str">
        <f t="shared" si="4"/>
        <v>January</v>
      </c>
      <c r="C27" s="3" t="s">
        <v>62</v>
      </c>
      <c r="D27" s="3" t="s">
        <v>9</v>
      </c>
      <c r="E27" s="3">
        <v>3</v>
      </c>
      <c r="F27" s="9">
        <v>209</v>
      </c>
      <c r="G27" s="9">
        <v>224</v>
      </c>
      <c r="H27" s="3" t="s">
        <v>31</v>
      </c>
      <c r="I27" s="3" t="s">
        <v>42</v>
      </c>
      <c r="J27" s="3" t="s">
        <v>124</v>
      </c>
      <c r="K27" s="15">
        <f t="shared" si="0"/>
        <v>627</v>
      </c>
      <c r="L27" s="15">
        <f t="shared" si="1"/>
        <v>672</v>
      </c>
      <c r="M27" s="15">
        <f t="shared" si="2"/>
        <v>45</v>
      </c>
      <c r="N27" s="17">
        <f t="shared" si="3"/>
        <v>6.6964285714285712</v>
      </c>
    </row>
    <row r="28" spans="1:14" x14ac:dyDescent="0.3">
      <c r="A28" s="11">
        <v>45321</v>
      </c>
      <c r="B28" s="2" t="str">
        <f t="shared" si="4"/>
        <v>January</v>
      </c>
      <c r="C28" s="3" t="s">
        <v>70</v>
      </c>
      <c r="D28" s="3" t="s">
        <v>56</v>
      </c>
      <c r="E28" s="3">
        <v>6</v>
      </c>
      <c r="F28" s="9">
        <v>119</v>
      </c>
      <c r="G28" s="9">
        <v>139</v>
      </c>
      <c r="H28" s="3" t="s">
        <v>34</v>
      </c>
      <c r="I28" s="3" t="s">
        <v>43</v>
      </c>
      <c r="J28" s="3" t="s">
        <v>124</v>
      </c>
      <c r="K28" s="15">
        <f t="shared" si="0"/>
        <v>714</v>
      </c>
      <c r="L28" s="15">
        <f t="shared" si="1"/>
        <v>834</v>
      </c>
      <c r="M28" s="15">
        <f t="shared" si="2"/>
        <v>120</v>
      </c>
      <c r="N28" s="17">
        <f t="shared" si="3"/>
        <v>14.388489208633093</v>
      </c>
    </row>
    <row r="29" spans="1:14" x14ac:dyDescent="0.3">
      <c r="A29" s="11">
        <v>45322</v>
      </c>
      <c r="B29" s="2" t="str">
        <f t="shared" si="4"/>
        <v>January</v>
      </c>
      <c r="C29" s="3" t="s">
        <v>76</v>
      </c>
      <c r="D29" s="3" t="s">
        <v>9</v>
      </c>
      <c r="E29" s="3">
        <v>4</v>
      </c>
      <c r="F29" s="9">
        <v>64</v>
      </c>
      <c r="G29" s="9">
        <v>89</v>
      </c>
      <c r="H29" s="3" t="s">
        <v>20</v>
      </c>
      <c r="I29" s="3" t="s">
        <v>44</v>
      </c>
      <c r="J29" s="3" t="s">
        <v>122</v>
      </c>
      <c r="K29" s="15">
        <f t="shared" si="0"/>
        <v>256</v>
      </c>
      <c r="L29" s="15">
        <f t="shared" si="1"/>
        <v>356</v>
      </c>
      <c r="M29" s="15">
        <f t="shared" si="2"/>
        <v>100</v>
      </c>
      <c r="N29" s="17">
        <f t="shared" si="3"/>
        <v>28.089887640449437</v>
      </c>
    </row>
    <row r="30" spans="1:14" x14ac:dyDescent="0.3">
      <c r="A30" s="11">
        <v>45312</v>
      </c>
      <c r="B30" s="2" t="str">
        <f t="shared" si="4"/>
        <v>January</v>
      </c>
      <c r="C30" s="3" t="s">
        <v>90</v>
      </c>
      <c r="D30" s="3" t="s">
        <v>13</v>
      </c>
      <c r="E30" s="3">
        <v>20</v>
      </c>
      <c r="F30" s="9">
        <v>229</v>
      </c>
      <c r="G30" s="9">
        <v>259</v>
      </c>
      <c r="H30" s="3" t="s">
        <v>45</v>
      </c>
      <c r="I30" s="3" t="s">
        <v>91</v>
      </c>
      <c r="J30" s="3" t="s">
        <v>124</v>
      </c>
      <c r="K30" s="15">
        <f t="shared" si="0"/>
        <v>4580</v>
      </c>
      <c r="L30" s="15">
        <f t="shared" si="1"/>
        <v>5180</v>
      </c>
      <c r="M30" s="15">
        <f t="shared" si="2"/>
        <v>600</v>
      </c>
      <c r="N30" s="17">
        <f t="shared" si="3"/>
        <v>11.583011583011583</v>
      </c>
    </row>
    <row r="31" spans="1:14" x14ac:dyDescent="0.3">
      <c r="A31" s="11">
        <v>45313</v>
      </c>
      <c r="B31" s="2" t="str">
        <f t="shared" si="4"/>
        <v>January</v>
      </c>
      <c r="C31" s="3" t="s">
        <v>70</v>
      </c>
      <c r="D31" s="3" t="s">
        <v>56</v>
      </c>
      <c r="E31" s="3">
        <v>15</v>
      </c>
      <c r="F31" s="9">
        <v>134</v>
      </c>
      <c r="G31" s="9">
        <v>169</v>
      </c>
      <c r="H31" s="3" t="s">
        <v>47</v>
      </c>
      <c r="I31" s="3" t="s">
        <v>92</v>
      </c>
      <c r="J31" s="3" t="s">
        <v>124</v>
      </c>
      <c r="K31" s="15">
        <f t="shared" si="0"/>
        <v>2010</v>
      </c>
      <c r="L31" s="15">
        <f t="shared" si="1"/>
        <v>2535</v>
      </c>
      <c r="M31" s="15">
        <f t="shared" si="2"/>
        <v>525</v>
      </c>
      <c r="N31" s="17">
        <f t="shared" si="3"/>
        <v>20.710059171597631</v>
      </c>
    </row>
    <row r="32" spans="1:14" x14ac:dyDescent="0.3">
      <c r="A32" s="11">
        <v>45314</v>
      </c>
      <c r="B32" s="2" t="str">
        <f t="shared" si="4"/>
        <v>January</v>
      </c>
      <c r="C32" s="3" t="s">
        <v>93</v>
      </c>
      <c r="D32" s="3" t="s">
        <v>13</v>
      </c>
      <c r="E32" s="3">
        <v>10</v>
      </c>
      <c r="F32" s="9">
        <v>99</v>
      </c>
      <c r="G32" s="9">
        <v>139</v>
      </c>
      <c r="H32" s="3" t="s">
        <v>50</v>
      </c>
      <c r="I32" s="3" t="s">
        <v>94</v>
      </c>
      <c r="J32" s="3" t="s">
        <v>123</v>
      </c>
      <c r="K32" s="15">
        <f t="shared" si="0"/>
        <v>990</v>
      </c>
      <c r="L32" s="15">
        <f t="shared" si="1"/>
        <v>1390</v>
      </c>
      <c r="M32" s="15">
        <f t="shared" si="2"/>
        <v>400</v>
      </c>
      <c r="N32" s="17">
        <f t="shared" si="3"/>
        <v>28.776978417266186</v>
      </c>
    </row>
    <row r="33" spans="1:14" x14ac:dyDescent="0.3">
      <c r="A33" s="11">
        <v>45315</v>
      </c>
      <c r="B33" s="2" t="str">
        <f t="shared" si="4"/>
        <v>January</v>
      </c>
      <c r="C33" s="3" t="s">
        <v>95</v>
      </c>
      <c r="D33" s="3" t="s">
        <v>9</v>
      </c>
      <c r="E33" s="3">
        <v>30</v>
      </c>
      <c r="F33" s="9">
        <v>39</v>
      </c>
      <c r="G33" s="9">
        <v>59</v>
      </c>
      <c r="H33" s="3" t="s">
        <v>53</v>
      </c>
      <c r="I33" s="3" t="s">
        <v>96</v>
      </c>
      <c r="J33" s="3" t="s">
        <v>125</v>
      </c>
      <c r="K33" s="15">
        <f t="shared" si="0"/>
        <v>1170</v>
      </c>
      <c r="L33" s="15">
        <f t="shared" si="1"/>
        <v>1770</v>
      </c>
      <c r="M33" s="15">
        <f t="shared" si="2"/>
        <v>600</v>
      </c>
      <c r="N33" s="17">
        <f t="shared" si="3"/>
        <v>33.898305084745765</v>
      </c>
    </row>
    <row r="34" spans="1:14" x14ac:dyDescent="0.3">
      <c r="A34" s="11">
        <v>45316</v>
      </c>
      <c r="B34" s="2" t="str">
        <f t="shared" si="4"/>
        <v>January</v>
      </c>
      <c r="C34" s="3" t="s">
        <v>74</v>
      </c>
      <c r="D34" s="3" t="s">
        <v>56</v>
      </c>
      <c r="E34" s="3">
        <v>50</v>
      </c>
      <c r="F34" s="9">
        <v>19</v>
      </c>
      <c r="G34" s="9">
        <v>39</v>
      </c>
      <c r="H34" s="3" t="s">
        <v>57</v>
      </c>
      <c r="I34" s="3" t="s">
        <v>97</v>
      </c>
      <c r="J34" s="3" t="s">
        <v>124</v>
      </c>
      <c r="K34" s="15">
        <f t="shared" si="0"/>
        <v>950</v>
      </c>
      <c r="L34" s="15">
        <f t="shared" si="1"/>
        <v>1950</v>
      </c>
      <c r="M34" s="15">
        <f t="shared" si="2"/>
        <v>1000</v>
      </c>
      <c r="N34" s="17">
        <f t="shared" si="3"/>
        <v>51.282051282051285</v>
      </c>
    </row>
    <row r="35" spans="1:14" x14ac:dyDescent="0.3">
      <c r="A35" s="11">
        <v>45317</v>
      </c>
      <c r="B35" s="2" t="str">
        <f t="shared" si="4"/>
        <v>January</v>
      </c>
      <c r="C35" s="3" t="s">
        <v>12</v>
      </c>
      <c r="D35" s="3" t="s">
        <v>13</v>
      </c>
      <c r="E35" s="3">
        <v>12</v>
      </c>
      <c r="F35" s="9">
        <v>299</v>
      </c>
      <c r="G35" s="9">
        <v>344</v>
      </c>
      <c r="H35" s="3" t="s">
        <v>45</v>
      </c>
      <c r="I35" s="3" t="s">
        <v>98</v>
      </c>
      <c r="J35" s="3" t="s">
        <v>123</v>
      </c>
      <c r="K35" s="15">
        <f t="shared" si="0"/>
        <v>3588</v>
      </c>
      <c r="L35" s="15">
        <f t="shared" si="1"/>
        <v>4128</v>
      </c>
      <c r="M35" s="15">
        <f t="shared" si="2"/>
        <v>540</v>
      </c>
      <c r="N35" s="17">
        <f t="shared" si="3"/>
        <v>13.081395348837209</v>
      </c>
    </row>
    <row r="36" spans="1:14" x14ac:dyDescent="0.3">
      <c r="A36" s="11">
        <v>45318</v>
      </c>
      <c r="B36" s="2" t="str">
        <f t="shared" si="4"/>
        <v>January</v>
      </c>
      <c r="C36" s="3" t="s">
        <v>99</v>
      </c>
      <c r="D36" s="3" t="s">
        <v>13</v>
      </c>
      <c r="E36" s="3">
        <v>25</v>
      </c>
      <c r="F36" s="9">
        <v>49</v>
      </c>
      <c r="G36" s="9">
        <v>69</v>
      </c>
      <c r="H36" s="3" t="s">
        <v>47</v>
      </c>
      <c r="I36" s="3" t="s">
        <v>100</v>
      </c>
      <c r="J36" s="3" t="s">
        <v>124</v>
      </c>
      <c r="K36" s="15">
        <f t="shared" si="0"/>
        <v>1225</v>
      </c>
      <c r="L36" s="15">
        <f t="shared" si="1"/>
        <v>1725</v>
      </c>
      <c r="M36" s="15">
        <f t="shared" si="2"/>
        <v>500</v>
      </c>
      <c r="N36" s="17">
        <f t="shared" si="3"/>
        <v>28.985507246376812</v>
      </c>
    </row>
    <row r="37" spans="1:14" x14ac:dyDescent="0.3">
      <c r="A37" s="11">
        <v>45319</v>
      </c>
      <c r="B37" s="2" t="str">
        <f t="shared" si="4"/>
        <v>January</v>
      </c>
      <c r="C37" s="3" t="s">
        <v>101</v>
      </c>
      <c r="D37" s="3" t="s">
        <v>56</v>
      </c>
      <c r="E37" s="3">
        <v>20</v>
      </c>
      <c r="F37" s="9">
        <v>109</v>
      </c>
      <c r="G37" s="9">
        <v>129</v>
      </c>
      <c r="H37" s="3" t="s">
        <v>50</v>
      </c>
      <c r="I37" s="3" t="s">
        <v>102</v>
      </c>
      <c r="J37" s="3" t="s">
        <v>122</v>
      </c>
      <c r="K37" s="15">
        <f t="shared" si="0"/>
        <v>2180</v>
      </c>
      <c r="L37" s="15">
        <f t="shared" si="1"/>
        <v>2580</v>
      </c>
      <c r="M37" s="15">
        <f t="shared" si="2"/>
        <v>400</v>
      </c>
      <c r="N37" s="17">
        <f t="shared" si="3"/>
        <v>15.503875968992247</v>
      </c>
    </row>
    <row r="38" spans="1:14" x14ac:dyDescent="0.3">
      <c r="A38" s="11">
        <v>45320</v>
      </c>
      <c r="B38" s="2" t="str">
        <f t="shared" si="4"/>
        <v>January</v>
      </c>
      <c r="C38" s="3" t="s">
        <v>103</v>
      </c>
      <c r="D38" s="3" t="s">
        <v>9</v>
      </c>
      <c r="E38" s="3">
        <v>40</v>
      </c>
      <c r="F38" s="9">
        <v>44</v>
      </c>
      <c r="G38" s="9">
        <v>69</v>
      </c>
      <c r="H38" s="3" t="s">
        <v>53</v>
      </c>
      <c r="I38" s="3" t="s">
        <v>104</v>
      </c>
      <c r="J38" s="3" t="s">
        <v>122</v>
      </c>
      <c r="K38" s="15">
        <f t="shared" si="0"/>
        <v>1760</v>
      </c>
      <c r="L38" s="15">
        <f t="shared" si="1"/>
        <v>2760</v>
      </c>
      <c r="M38" s="15">
        <f t="shared" si="2"/>
        <v>1000</v>
      </c>
      <c r="N38" s="17">
        <f t="shared" si="3"/>
        <v>36.231884057971016</v>
      </c>
    </row>
    <row r="39" spans="1:14" x14ac:dyDescent="0.3">
      <c r="A39" s="11">
        <v>45321</v>
      </c>
      <c r="B39" s="2" t="str">
        <f t="shared" si="4"/>
        <v>January</v>
      </c>
      <c r="C39" s="3" t="s">
        <v>105</v>
      </c>
      <c r="D39" s="3" t="s">
        <v>56</v>
      </c>
      <c r="E39" s="3">
        <v>20</v>
      </c>
      <c r="F39" s="9">
        <v>129</v>
      </c>
      <c r="G39" s="9">
        <v>159</v>
      </c>
      <c r="H39" s="3" t="s">
        <v>57</v>
      </c>
      <c r="I39" s="3" t="s">
        <v>106</v>
      </c>
      <c r="J39" s="3" t="s">
        <v>124</v>
      </c>
      <c r="K39" s="15">
        <f t="shared" si="0"/>
        <v>2580</v>
      </c>
      <c r="L39" s="15">
        <f t="shared" si="1"/>
        <v>3180</v>
      </c>
      <c r="M39" s="15">
        <f t="shared" si="2"/>
        <v>600</v>
      </c>
      <c r="N39" s="17">
        <f t="shared" si="3"/>
        <v>18.867924528301888</v>
      </c>
    </row>
    <row r="40" spans="1:14" x14ac:dyDescent="0.3">
      <c r="A40" s="11">
        <v>45322</v>
      </c>
      <c r="B40" s="2" t="str">
        <f t="shared" si="4"/>
        <v>January</v>
      </c>
      <c r="C40" s="3" t="s">
        <v>60</v>
      </c>
      <c r="D40" s="3" t="s">
        <v>13</v>
      </c>
      <c r="E40" s="3">
        <v>18</v>
      </c>
      <c r="F40" s="9">
        <v>449</v>
      </c>
      <c r="G40" s="9">
        <v>499</v>
      </c>
      <c r="H40" s="3" t="s">
        <v>45</v>
      </c>
      <c r="I40" s="3" t="s">
        <v>107</v>
      </c>
      <c r="J40" s="3" t="s">
        <v>123</v>
      </c>
      <c r="K40" s="15">
        <f t="shared" si="0"/>
        <v>8082</v>
      </c>
      <c r="L40" s="15">
        <f t="shared" si="1"/>
        <v>8982</v>
      </c>
      <c r="M40" s="15">
        <f t="shared" si="2"/>
        <v>900</v>
      </c>
      <c r="N40" s="17">
        <f t="shared" si="3"/>
        <v>10.020040080160321</v>
      </c>
    </row>
    <row r="41" spans="1:14" x14ac:dyDescent="0.3">
      <c r="A41" s="11">
        <v>45323</v>
      </c>
      <c r="B41" s="2" t="str">
        <f t="shared" si="4"/>
        <v>February</v>
      </c>
      <c r="C41" s="3" t="s">
        <v>108</v>
      </c>
      <c r="D41" s="3" t="s">
        <v>80</v>
      </c>
      <c r="E41" s="3">
        <v>25</v>
      </c>
      <c r="F41" s="9">
        <v>59</v>
      </c>
      <c r="G41" s="9">
        <v>69</v>
      </c>
      <c r="H41" s="3" t="s">
        <v>47</v>
      </c>
      <c r="I41" s="3" t="s">
        <v>109</v>
      </c>
      <c r="J41" s="3" t="s">
        <v>124</v>
      </c>
      <c r="K41" s="15">
        <f t="shared" si="0"/>
        <v>1475</v>
      </c>
      <c r="L41" s="15">
        <f t="shared" si="1"/>
        <v>1725</v>
      </c>
      <c r="M41" s="15">
        <f t="shared" si="2"/>
        <v>250</v>
      </c>
      <c r="N41" s="17">
        <f t="shared" si="3"/>
        <v>14.492753623188406</v>
      </c>
    </row>
    <row r="42" spans="1:14" x14ac:dyDescent="0.3">
      <c r="A42" s="11">
        <v>45324</v>
      </c>
      <c r="B42" s="2" t="str">
        <f t="shared" si="4"/>
        <v>February</v>
      </c>
      <c r="C42" s="3" t="s">
        <v>110</v>
      </c>
      <c r="D42" s="3" t="s">
        <v>56</v>
      </c>
      <c r="E42" s="3">
        <v>20</v>
      </c>
      <c r="F42" s="9">
        <v>119</v>
      </c>
      <c r="G42" s="9">
        <v>159</v>
      </c>
      <c r="H42" s="3" t="s">
        <v>50</v>
      </c>
      <c r="I42" s="3" t="s">
        <v>111</v>
      </c>
      <c r="J42" s="3" t="s">
        <v>125</v>
      </c>
      <c r="K42" s="15">
        <f t="shared" si="0"/>
        <v>2380</v>
      </c>
      <c r="L42" s="15">
        <f t="shared" si="1"/>
        <v>3180</v>
      </c>
      <c r="M42" s="15">
        <f t="shared" si="2"/>
        <v>800</v>
      </c>
      <c r="N42" s="17">
        <f t="shared" si="3"/>
        <v>25.157232704402517</v>
      </c>
    </row>
    <row r="43" spans="1:14" x14ac:dyDescent="0.3">
      <c r="A43" s="11">
        <v>45325</v>
      </c>
      <c r="B43" s="2" t="str">
        <f t="shared" si="4"/>
        <v>February</v>
      </c>
      <c r="C43" s="3" t="s">
        <v>66</v>
      </c>
      <c r="D43" s="3" t="s">
        <v>9</v>
      </c>
      <c r="E43" s="3">
        <v>30</v>
      </c>
      <c r="F43" s="9">
        <v>39</v>
      </c>
      <c r="G43" s="9">
        <v>49</v>
      </c>
      <c r="H43" s="3" t="s">
        <v>53</v>
      </c>
      <c r="I43" s="3" t="s">
        <v>112</v>
      </c>
      <c r="J43" s="3" t="s">
        <v>125</v>
      </c>
      <c r="K43" s="15">
        <f t="shared" si="0"/>
        <v>1170</v>
      </c>
      <c r="L43" s="15">
        <f t="shared" si="1"/>
        <v>1470</v>
      </c>
      <c r="M43" s="15">
        <f t="shared" si="2"/>
        <v>300</v>
      </c>
      <c r="N43" s="17">
        <f t="shared" si="3"/>
        <v>20.408163265306122</v>
      </c>
    </row>
    <row r="44" spans="1:14" x14ac:dyDescent="0.3">
      <c r="A44" s="11">
        <v>45326</v>
      </c>
      <c r="B44" s="2" t="str">
        <f t="shared" si="4"/>
        <v>February</v>
      </c>
      <c r="C44" s="3" t="s">
        <v>88</v>
      </c>
      <c r="D44" s="3" t="s">
        <v>56</v>
      </c>
      <c r="E44" s="3">
        <v>15</v>
      </c>
      <c r="F44" s="9">
        <v>213</v>
      </c>
      <c r="G44" s="9">
        <v>239</v>
      </c>
      <c r="H44" s="3" t="s">
        <v>57</v>
      </c>
      <c r="I44" s="3" t="s">
        <v>113</v>
      </c>
      <c r="J44" s="3" t="s">
        <v>123</v>
      </c>
      <c r="K44" s="15">
        <f t="shared" si="0"/>
        <v>3195</v>
      </c>
      <c r="L44" s="15">
        <f t="shared" si="1"/>
        <v>3585</v>
      </c>
      <c r="M44" s="15">
        <f t="shared" si="2"/>
        <v>390</v>
      </c>
      <c r="N44" s="17">
        <f t="shared" si="3"/>
        <v>10.878661087866108</v>
      </c>
    </row>
    <row r="45" spans="1:14" x14ac:dyDescent="0.3">
      <c r="A45" s="11">
        <v>45327</v>
      </c>
      <c r="B45" s="2" t="str">
        <f t="shared" si="4"/>
        <v>February</v>
      </c>
      <c r="C45" s="3" t="s">
        <v>46</v>
      </c>
      <c r="D45" s="3" t="s">
        <v>13</v>
      </c>
      <c r="E45" s="3">
        <v>22</v>
      </c>
      <c r="F45" s="9">
        <v>119</v>
      </c>
      <c r="G45" s="9">
        <v>159</v>
      </c>
      <c r="H45" s="3" t="s">
        <v>45</v>
      </c>
      <c r="I45" s="3" t="s">
        <v>73</v>
      </c>
      <c r="J45" s="3" t="s">
        <v>124</v>
      </c>
      <c r="K45" s="15">
        <f t="shared" si="0"/>
        <v>2618</v>
      </c>
      <c r="L45" s="15">
        <f t="shared" si="1"/>
        <v>3498</v>
      </c>
      <c r="M45" s="15">
        <f t="shared" si="2"/>
        <v>880</v>
      </c>
      <c r="N45" s="17">
        <f t="shared" si="3"/>
        <v>25.157232704402517</v>
      </c>
    </row>
    <row r="46" spans="1:14" x14ac:dyDescent="0.3">
      <c r="A46" s="11">
        <v>45328</v>
      </c>
      <c r="B46" s="2" t="str">
        <f t="shared" si="4"/>
        <v>February</v>
      </c>
      <c r="C46" s="3" t="s">
        <v>62</v>
      </c>
      <c r="D46" s="3" t="s">
        <v>9</v>
      </c>
      <c r="E46" s="3">
        <v>35</v>
      </c>
      <c r="F46" s="9">
        <v>79</v>
      </c>
      <c r="G46" s="9">
        <v>109</v>
      </c>
      <c r="H46" s="3" t="s">
        <v>47</v>
      </c>
      <c r="I46" s="3" t="s">
        <v>114</v>
      </c>
      <c r="J46" s="3" t="s">
        <v>125</v>
      </c>
      <c r="K46" s="15">
        <f t="shared" si="0"/>
        <v>2765</v>
      </c>
      <c r="L46" s="15">
        <f t="shared" si="1"/>
        <v>3815</v>
      </c>
      <c r="M46" s="15">
        <f t="shared" si="2"/>
        <v>1050</v>
      </c>
      <c r="N46" s="17">
        <f t="shared" si="3"/>
        <v>27.522935779816514</v>
      </c>
    </row>
    <row r="47" spans="1:14" x14ac:dyDescent="0.3">
      <c r="A47" s="11">
        <v>45329</v>
      </c>
      <c r="B47" s="2" t="str">
        <f t="shared" si="4"/>
        <v>February</v>
      </c>
      <c r="C47" s="3" t="s">
        <v>49</v>
      </c>
      <c r="D47" s="3" t="s">
        <v>13</v>
      </c>
      <c r="E47" s="3">
        <v>18</v>
      </c>
      <c r="F47" s="9">
        <v>19</v>
      </c>
      <c r="G47" s="9">
        <v>29</v>
      </c>
      <c r="H47" s="3" t="s">
        <v>50</v>
      </c>
      <c r="I47" s="3" t="s">
        <v>115</v>
      </c>
      <c r="J47" s="3" t="s">
        <v>124</v>
      </c>
      <c r="K47" s="15">
        <f t="shared" si="0"/>
        <v>342</v>
      </c>
      <c r="L47" s="15">
        <f t="shared" si="1"/>
        <v>522</v>
      </c>
      <c r="M47" s="15">
        <f t="shared" si="2"/>
        <v>180</v>
      </c>
      <c r="N47" s="17">
        <f t="shared" si="3"/>
        <v>34.482758620689658</v>
      </c>
    </row>
    <row r="48" spans="1:14" x14ac:dyDescent="0.3">
      <c r="A48" s="11">
        <v>45330</v>
      </c>
      <c r="B48" s="2" t="str">
        <f t="shared" si="4"/>
        <v>February</v>
      </c>
      <c r="C48" s="3" t="s">
        <v>52</v>
      </c>
      <c r="D48" s="3" t="s">
        <v>9</v>
      </c>
      <c r="E48" s="3">
        <v>40</v>
      </c>
      <c r="F48" s="9">
        <v>29</v>
      </c>
      <c r="G48" s="9">
        <v>39</v>
      </c>
      <c r="H48" s="3" t="s">
        <v>53</v>
      </c>
      <c r="I48" s="3" t="s">
        <v>116</v>
      </c>
      <c r="J48" s="3" t="s">
        <v>124</v>
      </c>
      <c r="K48" s="15">
        <f t="shared" si="0"/>
        <v>1160</v>
      </c>
      <c r="L48" s="15">
        <f t="shared" si="1"/>
        <v>1560</v>
      </c>
      <c r="M48" s="15">
        <f t="shared" si="2"/>
        <v>400</v>
      </c>
      <c r="N48" s="17">
        <f t="shared" si="3"/>
        <v>25.641025641025642</v>
      </c>
    </row>
    <row r="49" spans="1:14" x14ac:dyDescent="0.3">
      <c r="A49" s="11">
        <v>45331</v>
      </c>
      <c r="B49" s="2" t="str">
        <f t="shared" si="4"/>
        <v>February</v>
      </c>
      <c r="C49" s="3" t="s">
        <v>68</v>
      </c>
      <c r="D49" s="3" t="s">
        <v>56</v>
      </c>
      <c r="E49" s="3">
        <v>30</v>
      </c>
      <c r="F49" s="9">
        <v>109</v>
      </c>
      <c r="G49" s="9">
        <v>129</v>
      </c>
      <c r="H49" s="3" t="s">
        <v>57</v>
      </c>
      <c r="I49" s="3" t="s">
        <v>117</v>
      </c>
      <c r="J49" s="3" t="s">
        <v>125</v>
      </c>
      <c r="K49" s="15">
        <f t="shared" si="0"/>
        <v>3270</v>
      </c>
      <c r="L49" s="15">
        <f t="shared" si="1"/>
        <v>3870</v>
      </c>
      <c r="M49" s="15">
        <f t="shared" si="2"/>
        <v>600</v>
      </c>
      <c r="N49" s="17">
        <f t="shared" si="3"/>
        <v>15.503875968992247</v>
      </c>
    </row>
    <row r="50" spans="1:14" x14ac:dyDescent="0.3">
      <c r="A50" s="11">
        <v>45332</v>
      </c>
      <c r="B50" s="2" t="str">
        <f t="shared" si="4"/>
        <v>February</v>
      </c>
      <c r="C50" s="3" t="s">
        <v>70</v>
      </c>
      <c r="D50" s="3" t="s">
        <v>56</v>
      </c>
      <c r="E50" s="3">
        <v>18</v>
      </c>
      <c r="F50" s="9">
        <v>119</v>
      </c>
      <c r="G50" s="9">
        <v>139</v>
      </c>
      <c r="H50" s="3" t="s">
        <v>45</v>
      </c>
      <c r="I50" s="3" t="s">
        <v>71</v>
      </c>
      <c r="J50" s="3" t="s">
        <v>125</v>
      </c>
      <c r="K50" s="15">
        <f t="shared" si="0"/>
        <v>2142</v>
      </c>
      <c r="L50" s="15">
        <f t="shared" si="1"/>
        <v>2502</v>
      </c>
      <c r="M50" s="15">
        <f t="shared" si="2"/>
        <v>360</v>
      </c>
      <c r="N50" s="17">
        <f t="shared" si="3"/>
        <v>14.388489208633093</v>
      </c>
    </row>
    <row r="51" spans="1:14" x14ac:dyDescent="0.3">
      <c r="A51" s="11">
        <v>45333</v>
      </c>
      <c r="B51" s="2" t="str">
        <f t="shared" si="4"/>
        <v>February</v>
      </c>
      <c r="C51" s="3" t="s">
        <v>72</v>
      </c>
      <c r="D51" s="3" t="s">
        <v>13</v>
      </c>
      <c r="E51" s="3">
        <v>10</v>
      </c>
      <c r="F51" s="9">
        <v>949</v>
      </c>
      <c r="G51" s="9">
        <v>1099</v>
      </c>
      <c r="H51" s="3" t="s">
        <v>47</v>
      </c>
      <c r="I51" s="3" t="s">
        <v>73</v>
      </c>
      <c r="J51" s="3" t="s">
        <v>125</v>
      </c>
      <c r="K51" s="15">
        <f t="shared" si="0"/>
        <v>9490</v>
      </c>
      <c r="L51" s="15">
        <f t="shared" si="1"/>
        <v>10990</v>
      </c>
      <c r="M51" s="15">
        <f t="shared" si="2"/>
        <v>1500</v>
      </c>
      <c r="N51" s="17">
        <f t="shared" si="3"/>
        <v>13.64877161055505</v>
      </c>
    </row>
    <row r="52" spans="1:14" x14ac:dyDescent="0.3">
      <c r="A52" s="11">
        <v>45334</v>
      </c>
      <c r="B52" s="2" t="str">
        <f t="shared" si="4"/>
        <v>February</v>
      </c>
      <c r="C52" s="3" t="s">
        <v>74</v>
      </c>
      <c r="D52" s="3" t="s">
        <v>56</v>
      </c>
      <c r="E52" s="3">
        <v>35</v>
      </c>
      <c r="F52" s="9">
        <v>29</v>
      </c>
      <c r="G52" s="9">
        <v>49</v>
      </c>
      <c r="H52" s="3" t="s">
        <v>50</v>
      </c>
      <c r="I52" s="3" t="s">
        <v>75</v>
      </c>
      <c r="J52" s="3" t="s">
        <v>125</v>
      </c>
      <c r="K52" s="15">
        <f t="shared" si="0"/>
        <v>1015</v>
      </c>
      <c r="L52" s="15">
        <f t="shared" si="1"/>
        <v>1715</v>
      </c>
      <c r="M52" s="15">
        <f t="shared" si="2"/>
        <v>700</v>
      </c>
      <c r="N52" s="17">
        <f t="shared" si="3"/>
        <v>40.816326530612244</v>
      </c>
    </row>
    <row r="53" spans="1:14" x14ac:dyDescent="0.3">
      <c r="A53" s="11">
        <v>45335</v>
      </c>
      <c r="B53" s="2" t="str">
        <f t="shared" si="4"/>
        <v>February</v>
      </c>
      <c r="C53" s="3" t="s">
        <v>76</v>
      </c>
      <c r="D53" s="3" t="s">
        <v>9</v>
      </c>
      <c r="E53" s="3">
        <v>20</v>
      </c>
      <c r="F53" s="9">
        <v>44</v>
      </c>
      <c r="G53" s="9">
        <v>69</v>
      </c>
      <c r="H53" s="3" t="s">
        <v>53</v>
      </c>
      <c r="I53" s="3" t="s">
        <v>77</v>
      </c>
      <c r="J53" s="3" t="s">
        <v>124</v>
      </c>
      <c r="K53" s="15">
        <f t="shared" si="0"/>
        <v>880</v>
      </c>
      <c r="L53" s="15">
        <f t="shared" si="1"/>
        <v>1380</v>
      </c>
      <c r="M53" s="15">
        <f t="shared" si="2"/>
        <v>500</v>
      </c>
      <c r="N53" s="17">
        <f t="shared" si="3"/>
        <v>36.231884057971016</v>
      </c>
    </row>
    <row r="54" spans="1:14" x14ac:dyDescent="0.3">
      <c r="A54" s="11">
        <v>45336</v>
      </c>
      <c r="B54" s="2" t="str">
        <f t="shared" si="4"/>
        <v>February</v>
      </c>
      <c r="C54" s="3" t="s">
        <v>78</v>
      </c>
      <c r="D54" s="3" t="s">
        <v>13</v>
      </c>
      <c r="E54" s="3">
        <v>12</v>
      </c>
      <c r="F54" s="9">
        <v>84</v>
      </c>
      <c r="G54" s="9">
        <v>109</v>
      </c>
      <c r="H54" s="3" t="s">
        <v>57</v>
      </c>
      <c r="I54" s="3" t="s">
        <v>79</v>
      </c>
      <c r="J54" s="3" t="s">
        <v>125</v>
      </c>
      <c r="K54" s="15">
        <f t="shared" si="0"/>
        <v>1008</v>
      </c>
      <c r="L54" s="15">
        <f t="shared" si="1"/>
        <v>1308</v>
      </c>
      <c r="M54" s="15">
        <f t="shared" si="2"/>
        <v>300</v>
      </c>
      <c r="N54" s="17">
        <f t="shared" si="3"/>
        <v>22.935779816513762</v>
      </c>
    </row>
    <row r="55" spans="1:14" x14ac:dyDescent="0.3">
      <c r="A55" s="11">
        <v>45337</v>
      </c>
      <c r="B55" s="2" t="str">
        <f t="shared" si="4"/>
        <v>February</v>
      </c>
      <c r="C55" s="3" t="s">
        <v>16</v>
      </c>
      <c r="D55" s="3" t="s">
        <v>80</v>
      </c>
      <c r="E55" s="3">
        <v>28</v>
      </c>
      <c r="F55" s="9">
        <v>40</v>
      </c>
      <c r="G55" s="9">
        <v>69</v>
      </c>
      <c r="H55" s="3" t="s">
        <v>45</v>
      </c>
      <c r="I55" s="3" t="s">
        <v>81</v>
      </c>
      <c r="J55" s="3" t="s">
        <v>122</v>
      </c>
      <c r="K55" s="15">
        <f t="shared" si="0"/>
        <v>1120</v>
      </c>
      <c r="L55" s="15">
        <f t="shared" si="1"/>
        <v>1932</v>
      </c>
      <c r="M55" s="15">
        <f t="shared" si="2"/>
        <v>812</v>
      </c>
      <c r="N55" s="17">
        <f t="shared" si="3"/>
        <v>42.028985507246375</v>
      </c>
    </row>
    <row r="56" spans="1:14" x14ac:dyDescent="0.3">
      <c r="A56" s="11">
        <v>45338</v>
      </c>
      <c r="B56" s="2" t="str">
        <f t="shared" si="4"/>
        <v>February</v>
      </c>
      <c r="C56" s="3" t="s">
        <v>82</v>
      </c>
      <c r="D56" s="3" t="s">
        <v>56</v>
      </c>
      <c r="E56" s="3">
        <v>40</v>
      </c>
      <c r="F56" s="9">
        <v>9</v>
      </c>
      <c r="G56" s="9">
        <v>14</v>
      </c>
      <c r="H56" s="3" t="s">
        <v>47</v>
      </c>
      <c r="I56" s="3" t="s">
        <v>83</v>
      </c>
      <c r="J56" s="3" t="s">
        <v>122</v>
      </c>
      <c r="K56" s="15">
        <f t="shared" si="0"/>
        <v>360</v>
      </c>
      <c r="L56" s="15">
        <f t="shared" si="1"/>
        <v>560</v>
      </c>
      <c r="M56" s="15">
        <f t="shared" si="2"/>
        <v>200</v>
      </c>
      <c r="N56" s="17">
        <f t="shared" si="3"/>
        <v>35.714285714285715</v>
      </c>
    </row>
    <row r="57" spans="1:14" x14ac:dyDescent="0.3">
      <c r="A57" s="11">
        <v>45339</v>
      </c>
      <c r="B57" s="2" t="str">
        <f t="shared" si="4"/>
        <v>February</v>
      </c>
      <c r="C57" s="3" t="s">
        <v>84</v>
      </c>
      <c r="D57" s="3" t="s">
        <v>13</v>
      </c>
      <c r="E57" s="3">
        <v>15</v>
      </c>
      <c r="F57" s="9">
        <v>229</v>
      </c>
      <c r="G57" s="9">
        <v>249</v>
      </c>
      <c r="H57" s="3" t="s">
        <v>50</v>
      </c>
      <c r="I57" s="3" t="s">
        <v>85</v>
      </c>
      <c r="J57" s="3" t="s">
        <v>124</v>
      </c>
      <c r="K57" s="15">
        <f t="shared" si="0"/>
        <v>3435</v>
      </c>
      <c r="L57" s="15">
        <f t="shared" si="1"/>
        <v>3735</v>
      </c>
      <c r="M57" s="15">
        <f t="shared" si="2"/>
        <v>300</v>
      </c>
      <c r="N57" s="17">
        <f t="shared" si="3"/>
        <v>8.0321285140562253</v>
      </c>
    </row>
    <row r="58" spans="1:14" x14ac:dyDescent="0.3">
      <c r="A58" s="11">
        <v>45340</v>
      </c>
      <c r="B58" s="2" t="str">
        <f t="shared" si="4"/>
        <v>February</v>
      </c>
      <c r="C58" s="3" t="s">
        <v>86</v>
      </c>
      <c r="D58" s="3" t="s">
        <v>9</v>
      </c>
      <c r="E58" s="3">
        <v>22</v>
      </c>
      <c r="F58" s="9">
        <v>29</v>
      </c>
      <c r="G58" s="9">
        <v>49</v>
      </c>
      <c r="H58" s="3" t="s">
        <v>53</v>
      </c>
      <c r="I58" s="3" t="s">
        <v>87</v>
      </c>
      <c r="J58" s="3" t="s">
        <v>125</v>
      </c>
      <c r="K58" s="15">
        <f t="shared" si="0"/>
        <v>638</v>
      </c>
      <c r="L58" s="15">
        <f t="shared" si="1"/>
        <v>1078</v>
      </c>
      <c r="M58" s="15">
        <f t="shared" si="2"/>
        <v>440</v>
      </c>
      <c r="N58" s="17">
        <f t="shared" si="3"/>
        <v>40.816326530612244</v>
      </c>
    </row>
    <row r="59" spans="1:14" x14ac:dyDescent="0.3">
      <c r="A59" s="11">
        <v>45341</v>
      </c>
      <c r="B59" s="2" t="str">
        <f t="shared" si="4"/>
        <v>February</v>
      </c>
      <c r="C59" s="3" t="s">
        <v>88</v>
      </c>
      <c r="D59" s="3" t="s">
        <v>56</v>
      </c>
      <c r="E59" s="3">
        <v>18</v>
      </c>
      <c r="F59" s="9">
        <v>29</v>
      </c>
      <c r="G59" s="9">
        <v>49</v>
      </c>
      <c r="H59" s="3" t="s">
        <v>57</v>
      </c>
      <c r="I59" s="3" t="s">
        <v>89</v>
      </c>
      <c r="J59" s="3" t="s">
        <v>123</v>
      </c>
      <c r="K59" s="15">
        <f t="shared" si="0"/>
        <v>522</v>
      </c>
      <c r="L59" s="15">
        <f t="shared" si="1"/>
        <v>882</v>
      </c>
      <c r="M59" s="15">
        <f t="shared" si="2"/>
        <v>360</v>
      </c>
      <c r="N59" s="17">
        <f t="shared" si="3"/>
        <v>40.816326530612244</v>
      </c>
    </row>
    <row r="60" spans="1:14" x14ac:dyDescent="0.3">
      <c r="A60" s="11">
        <v>45342</v>
      </c>
      <c r="B60" s="2" t="str">
        <f t="shared" si="4"/>
        <v>February</v>
      </c>
      <c r="C60" s="3" t="s">
        <v>90</v>
      </c>
      <c r="D60" s="3" t="s">
        <v>13</v>
      </c>
      <c r="E60" s="3">
        <v>18</v>
      </c>
      <c r="F60" s="9">
        <v>64</v>
      </c>
      <c r="G60" s="9">
        <v>99</v>
      </c>
      <c r="H60" s="3" t="s">
        <v>45</v>
      </c>
      <c r="I60" s="3" t="s">
        <v>91</v>
      </c>
      <c r="J60" s="3" t="s">
        <v>124</v>
      </c>
      <c r="K60" s="15">
        <f t="shared" si="0"/>
        <v>1152</v>
      </c>
      <c r="L60" s="15">
        <f t="shared" si="1"/>
        <v>1782</v>
      </c>
      <c r="M60" s="15">
        <f t="shared" si="2"/>
        <v>630</v>
      </c>
      <c r="N60" s="17">
        <f t="shared" si="3"/>
        <v>35.353535353535356</v>
      </c>
    </row>
    <row r="61" spans="1:14" x14ac:dyDescent="0.3">
      <c r="A61" s="11">
        <v>45343</v>
      </c>
      <c r="B61" s="2" t="str">
        <f t="shared" si="4"/>
        <v>February</v>
      </c>
      <c r="C61" s="3" t="s">
        <v>70</v>
      </c>
      <c r="D61" s="3" t="s">
        <v>56</v>
      </c>
      <c r="E61" s="3">
        <v>14</v>
      </c>
      <c r="F61" s="9">
        <v>139</v>
      </c>
      <c r="G61" s="9">
        <v>169</v>
      </c>
      <c r="H61" s="3" t="s">
        <v>47</v>
      </c>
      <c r="I61" s="3" t="s">
        <v>92</v>
      </c>
      <c r="J61" s="3" t="s">
        <v>124</v>
      </c>
      <c r="K61" s="15">
        <f t="shared" si="0"/>
        <v>1946</v>
      </c>
      <c r="L61" s="15">
        <f t="shared" si="1"/>
        <v>2366</v>
      </c>
      <c r="M61" s="15">
        <f t="shared" si="2"/>
        <v>420</v>
      </c>
      <c r="N61" s="17">
        <f t="shared" si="3"/>
        <v>17.751479289940828</v>
      </c>
    </row>
    <row r="62" spans="1:14" x14ac:dyDescent="0.3">
      <c r="A62" s="11">
        <v>45344</v>
      </c>
      <c r="B62" s="2" t="str">
        <f t="shared" si="4"/>
        <v>February</v>
      </c>
      <c r="C62" s="3" t="s">
        <v>93</v>
      </c>
      <c r="D62" s="3" t="s">
        <v>13</v>
      </c>
      <c r="E62" s="3">
        <v>8</v>
      </c>
      <c r="F62" s="9">
        <v>139</v>
      </c>
      <c r="G62" s="9">
        <v>199</v>
      </c>
      <c r="H62" s="3" t="s">
        <v>50</v>
      </c>
      <c r="I62" s="3" t="s">
        <v>94</v>
      </c>
      <c r="J62" s="3" t="s">
        <v>125</v>
      </c>
      <c r="K62" s="15">
        <f t="shared" si="0"/>
        <v>1112</v>
      </c>
      <c r="L62" s="15">
        <f t="shared" si="1"/>
        <v>1592</v>
      </c>
      <c r="M62" s="15">
        <f t="shared" si="2"/>
        <v>480</v>
      </c>
      <c r="N62" s="17">
        <f t="shared" si="3"/>
        <v>30.150753768844222</v>
      </c>
    </row>
    <row r="63" spans="1:14" x14ac:dyDescent="0.3">
      <c r="A63" s="11">
        <v>45345</v>
      </c>
      <c r="B63" s="2" t="str">
        <f t="shared" si="4"/>
        <v>February</v>
      </c>
      <c r="C63" s="3" t="s">
        <v>95</v>
      </c>
      <c r="D63" s="3" t="s">
        <v>9</v>
      </c>
      <c r="E63" s="3">
        <v>28</v>
      </c>
      <c r="F63" s="9">
        <v>20</v>
      </c>
      <c r="G63" s="9">
        <v>29</v>
      </c>
      <c r="H63" s="3" t="s">
        <v>53</v>
      </c>
      <c r="I63" s="3" t="s">
        <v>96</v>
      </c>
      <c r="J63" s="3" t="s">
        <v>123</v>
      </c>
      <c r="K63" s="15">
        <f t="shared" si="0"/>
        <v>560</v>
      </c>
      <c r="L63" s="15">
        <f t="shared" si="1"/>
        <v>812</v>
      </c>
      <c r="M63" s="15">
        <f t="shared" si="2"/>
        <v>252</v>
      </c>
      <c r="N63" s="17">
        <f t="shared" si="3"/>
        <v>31.03448275862069</v>
      </c>
    </row>
    <row r="64" spans="1:14" x14ac:dyDescent="0.3">
      <c r="A64" s="11">
        <v>45346</v>
      </c>
      <c r="B64" s="2" t="str">
        <f t="shared" si="4"/>
        <v>February</v>
      </c>
      <c r="C64" s="3" t="s">
        <v>74</v>
      </c>
      <c r="D64" s="3" t="s">
        <v>56</v>
      </c>
      <c r="E64" s="3">
        <v>45</v>
      </c>
      <c r="F64" s="9">
        <v>15</v>
      </c>
      <c r="G64" s="9">
        <v>19</v>
      </c>
      <c r="H64" s="3" t="s">
        <v>57</v>
      </c>
      <c r="I64" s="3" t="s">
        <v>97</v>
      </c>
      <c r="J64" s="3" t="s">
        <v>124</v>
      </c>
      <c r="K64" s="15">
        <f t="shared" si="0"/>
        <v>675</v>
      </c>
      <c r="L64" s="15">
        <f t="shared" si="1"/>
        <v>855</v>
      </c>
      <c r="M64" s="15">
        <f t="shared" si="2"/>
        <v>180</v>
      </c>
      <c r="N64" s="17">
        <f t="shared" si="3"/>
        <v>21.05263157894737</v>
      </c>
    </row>
    <row r="65" spans="1:14" x14ac:dyDescent="0.3">
      <c r="A65" s="11">
        <v>45347</v>
      </c>
      <c r="B65" s="2" t="str">
        <f t="shared" si="4"/>
        <v>February</v>
      </c>
      <c r="C65" s="3" t="s">
        <v>12</v>
      </c>
      <c r="D65" s="3" t="s">
        <v>13</v>
      </c>
      <c r="E65" s="3">
        <v>10</v>
      </c>
      <c r="F65" s="9">
        <v>599</v>
      </c>
      <c r="G65" s="9">
        <v>699</v>
      </c>
      <c r="H65" s="3" t="s">
        <v>45</v>
      </c>
      <c r="I65" s="3" t="s">
        <v>98</v>
      </c>
      <c r="J65" s="3" t="s">
        <v>125</v>
      </c>
      <c r="K65" s="15">
        <f t="shared" si="0"/>
        <v>5990</v>
      </c>
      <c r="L65" s="15">
        <f t="shared" si="1"/>
        <v>6990</v>
      </c>
      <c r="M65" s="15">
        <f t="shared" si="2"/>
        <v>1000</v>
      </c>
      <c r="N65" s="17">
        <f t="shared" si="3"/>
        <v>14.306151645207439</v>
      </c>
    </row>
    <row r="66" spans="1:14" x14ac:dyDescent="0.3">
      <c r="A66" s="11">
        <v>45348</v>
      </c>
      <c r="B66" s="2" t="str">
        <f t="shared" si="4"/>
        <v>February</v>
      </c>
      <c r="C66" s="3" t="s">
        <v>99</v>
      </c>
      <c r="D66" s="3" t="s">
        <v>13</v>
      </c>
      <c r="E66" s="3">
        <v>20</v>
      </c>
      <c r="F66" s="9">
        <v>50</v>
      </c>
      <c r="G66" s="9">
        <v>69</v>
      </c>
      <c r="H66" s="3" t="s">
        <v>47</v>
      </c>
      <c r="I66" s="3" t="s">
        <v>100</v>
      </c>
      <c r="J66" s="3" t="s">
        <v>124</v>
      </c>
      <c r="K66" s="15">
        <f t="shared" ref="K66:K129" si="5">E66*F66</f>
        <v>1000</v>
      </c>
      <c r="L66" s="15">
        <f t="shared" ref="L66:L129" si="6">E66*G66</f>
        <v>1380</v>
      </c>
      <c r="M66" s="15">
        <f t="shared" ref="M66:M129" si="7">L66-K66</f>
        <v>380</v>
      </c>
      <c r="N66" s="17">
        <f t="shared" ref="N66:N129" si="8">M66*100/L66</f>
        <v>27.536231884057973</v>
      </c>
    </row>
    <row r="67" spans="1:14" x14ac:dyDescent="0.3">
      <c r="A67" s="11">
        <v>45349</v>
      </c>
      <c r="B67" s="2" t="str">
        <f t="shared" ref="B67:B130" si="9">TEXT(A67,"MMMM")</f>
        <v>February</v>
      </c>
      <c r="C67" s="3" t="s">
        <v>101</v>
      </c>
      <c r="D67" s="3" t="s">
        <v>56</v>
      </c>
      <c r="E67" s="3">
        <v>15</v>
      </c>
      <c r="F67" s="9">
        <v>10</v>
      </c>
      <c r="G67" s="9">
        <v>19</v>
      </c>
      <c r="H67" s="3" t="s">
        <v>50</v>
      </c>
      <c r="I67" s="3" t="s">
        <v>102</v>
      </c>
      <c r="J67" s="3" t="s">
        <v>122</v>
      </c>
      <c r="K67" s="15">
        <f t="shared" si="5"/>
        <v>150</v>
      </c>
      <c r="L67" s="15">
        <f t="shared" si="6"/>
        <v>285</v>
      </c>
      <c r="M67" s="15">
        <f t="shared" si="7"/>
        <v>135</v>
      </c>
      <c r="N67" s="17">
        <f t="shared" si="8"/>
        <v>47.368421052631582</v>
      </c>
    </row>
    <row r="68" spans="1:14" x14ac:dyDescent="0.3">
      <c r="A68" s="11">
        <v>45350</v>
      </c>
      <c r="B68" s="2" t="str">
        <f t="shared" si="9"/>
        <v>February</v>
      </c>
      <c r="C68" s="3" t="s">
        <v>103</v>
      </c>
      <c r="D68" s="3" t="s">
        <v>9</v>
      </c>
      <c r="E68" s="3">
        <v>35</v>
      </c>
      <c r="F68" s="9">
        <v>25</v>
      </c>
      <c r="G68" s="9">
        <v>29</v>
      </c>
      <c r="H68" s="3" t="s">
        <v>53</v>
      </c>
      <c r="I68" s="3" t="s">
        <v>104</v>
      </c>
      <c r="J68" s="3" t="s">
        <v>122</v>
      </c>
      <c r="K68" s="15">
        <f t="shared" si="5"/>
        <v>875</v>
      </c>
      <c r="L68" s="15">
        <f t="shared" si="6"/>
        <v>1015</v>
      </c>
      <c r="M68" s="15">
        <f t="shared" si="7"/>
        <v>140</v>
      </c>
      <c r="N68" s="17">
        <f t="shared" si="8"/>
        <v>13.793103448275861</v>
      </c>
    </row>
    <row r="69" spans="1:14" x14ac:dyDescent="0.3">
      <c r="A69" s="11">
        <v>45351</v>
      </c>
      <c r="B69" s="2" t="str">
        <f t="shared" si="9"/>
        <v>February</v>
      </c>
      <c r="C69" s="3" t="s">
        <v>105</v>
      </c>
      <c r="D69" s="3" t="s">
        <v>56</v>
      </c>
      <c r="E69" s="3">
        <v>30</v>
      </c>
      <c r="F69" s="9">
        <v>29</v>
      </c>
      <c r="G69" s="9">
        <v>34</v>
      </c>
      <c r="H69" s="3" t="s">
        <v>57</v>
      </c>
      <c r="I69" s="3" t="s">
        <v>106</v>
      </c>
      <c r="J69" s="3" t="s">
        <v>122</v>
      </c>
      <c r="K69" s="15">
        <f t="shared" si="5"/>
        <v>870</v>
      </c>
      <c r="L69" s="15">
        <f t="shared" si="6"/>
        <v>1020</v>
      </c>
      <c r="M69" s="15">
        <f t="shared" si="7"/>
        <v>150</v>
      </c>
      <c r="N69" s="17">
        <f t="shared" si="8"/>
        <v>14.705882352941176</v>
      </c>
    </row>
    <row r="70" spans="1:14" x14ac:dyDescent="0.3">
      <c r="A70" s="11">
        <v>45352</v>
      </c>
      <c r="B70" s="2" t="str">
        <f t="shared" si="9"/>
        <v>March</v>
      </c>
      <c r="C70" s="3" t="s">
        <v>60</v>
      </c>
      <c r="D70" s="3" t="s">
        <v>13</v>
      </c>
      <c r="E70" s="3">
        <v>15</v>
      </c>
      <c r="F70" s="9">
        <v>199</v>
      </c>
      <c r="G70" s="9">
        <v>224</v>
      </c>
      <c r="H70" s="3" t="s">
        <v>45</v>
      </c>
      <c r="I70" s="3" t="s">
        <v>107</v>
      </c>
      <c r="J70" s="3" t="s">
        <v>122</v>
      </c>
      <c r="K70" s="15">
        <f t="shared" si="5"/>
        <v>2985</v>
      </c>
      <c r="L70" s="15">
        <f t="shared" si="6"/>
        <v>3360</v>
      </c>
      <c r="M70" s="15">
        <f t="shared" si="7"/>
        <v>375</v>
      </c>
      <c r="N70" s="17">
        <f t="shared" si="8"/>
        <v>11.160714285714286</v>
      </c>
    </row>
    <row r="71" spans="1:14" x14ac:dyDescent="0.3">
      <c r="A71" s="11">
        <v>45353</v>
      </c>
      <c r="B71" s="2" t="str">
        <f t="shared" si="9"/>
        <v>March</v>
      </c>
      <c r="C71" s="3" t="s">
        <v>108</v>
      </c>
      <c r="D71" s="3" t="s">
        <v>80</v>
      </c>
      <c r="E71" s="3">
        <v>20</v>
      </c>
      <c r="F71" s="9">
        <v>47</v>
      </c>
      <c r="G71" s="9">
        <v>69</v>
      </c>
      <c r="H71" s="3" t="s">
        <v>47</v>
      </c>
      <c r="I71" s="3" t="s">
        <v>109</v>
      </c>
      <c r="J71" s="3" t="s">
        <v>123</v>
      </c>
      <c r="K71" s="15">
        <f t="shared" si="5"/>
        <v>940</v>
      </c>
      <c r="L71" s="15">
        <f t="shared" si="6"/>
        <v>1380</v>
      </c>
      <c r="M71" s="15">
        <f t="shared" si="7"/>
        <v>440</v>
      </c>
      <c r="N71" s="17">
        <f t="shared" si="8"/>
        <v>31.884057971014492</v>
      </c>
    </row>
    <row r="72" spans="1:14" x14ac:dyDescent="0.3">
      <c r="A72" s="11">
        <v>45354</v>
      </c>
      <c r="B72" s="2" t="str">
        <f t="shared" si="9"/>
        <v>March</v>
      </c>
      <c r="C72" s="3" t="s">
        <v>110</v>
      </c>
      <c r="D72" s="3" t="s">
        <v>56</v>
      </c>
      <c r="E72" s="3">
        <v>18</v>
      </c>
      <c r="F72" s="9">
        <v>119</v>
      </c>
      <c r="G72" s="9">
        <v>149</v>
      </c>
      <c r="H72" s="3" t="s">
        <v>50</v>
      </c>
      <c r="I72" s="3" t="s">
        <v>111</v>
      </c>
      <c r="J72" s="3" t="s">
        <v>124</v>
      </c>
      <c r="K72" s="15">
        <f t="shared" si="5"/>
        <v>2142</v>
      </c>
      <c r="L72" s="15">
        <f t="shared" si="6"/>
        <v>2682</v>
      </c>
      <c r="M72" s="15">
        <f t="shared" si="7"/>
        <v>540</v>
      </c>
      <c r="N72" s="17">
        <f t="shared" si="8"/>
        <v>20.134228187919462</v>
      </c>
    </row>
    <row r="73" spans="1:14" x14ac:dyDescent="0.3">
      <c r="A73" s="11">
        <v>45355</v>
      </c>
      <c r="B73" s="2" t="str">
        <f t="shared" si="9"/>
        <v>March</v>
      </c>
      <c r="C73" s="3" t="s">
        <v>66</v>
      </c>
      <c r="D73" s="3" t="s">
        <v>9</v>
      </c>
      <c r="E73" s="3">
        <v>25</v>
      </c>
      <c r="F73" s="9">
        <v>34</v>
      </c>
      <c r="G73" s="9">
        <v>59</v>
      </c>
      <c r="H73" s="3" t="s">
        <v>53</v>
      </c>
      <c r="I73" s="3" t="s">
        <v>112</v>
      </c>
      <c r="J73" s="3" t="s">
        <v>124</v>
      </c>
      <c r="K73" s="15">
        <f t="shared" si="5"/>
        <v>850</v>
      </c>
      <c r="L73" s="15">
        <f t="shared" si="6"/>
        <v>1475</v>
      </c>
      <c r="M73" s="15">
        <f t="shared" si="7"/>
        <v>625</v>
      </c>
      <c r="N73" s="17">
        <f t="shared" si="8"/>
        <v>42.372881355932201</v>
      </c>
    </row>
    <row r="74" spans="1:14" x14ac:dyDescent="0.3">
      <c r="A74" s="11">
        <v>45356</v>
      </c>
      <c r="B74" s="2" t="str">
        <f t="shared" si="9"/>
        <v>March</v>
      </c>
      <c r="C74" s="3" t="s">
        <v>88</v>
      </c>
      <c r="D74" s="3" t="s">
        <v>56</v>
      </c>
      <c r="E74" s="3">
        <v>12</v>
      </c>
      <c r="F74" s="9">
        <v>40</v>
      </c>
      <c r="G74" s="9">
        <v>69</v>
      </c>
      <c r="H74" s="3" t="s">
        <v>57</v>
      </c>
      <c r="I74" s="3" t="s">
        <v>113</v>
      </c>
      <c r="J74" s="3" t="s">
        <v>124</v>
      </c>
      <c r="K74" s="15">
        <f t="shared" si="5"/>
        <v>480</v>
      </c>
      <c r="L74" s="15">
        <f t="shared" si="6"/>
        <v>828</v>
      </c>
      <c r="M74" s="15">
        <f t="shared" si="7"/>
        <v>348</v>
      </c>
      <c r="N74" s="17">
        <f t="shared" si="8"/>
        <v>42.028985507246375</v>
      </c>
    </row>
    <row r="75" spans="1:14" x14ac:dyDescent="0.3">
      <c r="A75" s="11">
        <v>45357</v>
      </c>
      <c r="B75" s="2" t="str">
        <f t="shared" si="9"/>
        <v>March</v>
      </c>
      <c r="C75" s="3" t="s">
        <v>46</v>
      </c>
      <c r="D75" s="3" t="s">
        <v>13</v>
      </c>
      <c r="E75" s="3">
        <v>20</v>
      </c>
      <c r="F75" s="9">
        <v>219</v>
      </c>
      <c r="G75" s="9">
        <v>299</v>
      </c>
      <c r="H75" s="3" t="s">
        <v>45</v>
      </c>
      <c r="I75" s="3" t="s">
        <v>73</v>
      </c>
      <c r="J75" s="3" t="s">
        <v>125</v>
      </c>
      <c r="K75" s="15">
        <f t="shared" si="5"/>
        <v>4380</v>
      </c>
      <c r="L75" s="15">
        <f t="shared" si="6"/>
        <v>5980</v>
      </c>
      <c r="M75" s="15">
        <f t="shared" si="7"/>
        <v>1600</v>
      </c>
      <c r="N75" s="17">
        <f t="shared" si="8"/>
        <v>26.755852842809364</v>
      </c>
    </row>
    <row r="76" spans="1:14" x14ac:dyDescent="0.3">
      <c r="A76" s="11">
        <v>45358</v>
      </c>
      <c r="B76" s="2" t="str">
        <f t="shared" si="9"/>
        <v>March</v>
      </c>
      <c r="C76" s="3" t="s">
        <v>62</v>
      </c>
      <c r="D76" s="3" t="s">
        <v>9</v>
      </c>
      <c r="E76" s="3">
        <v>30</v>
      </c>
      <c r="F76" s="9">
        <v>59</v>
      </c>
      <c r="G76" s="9">
        <v>79</v>
      </c>
      <c r="H76" s="3" t="s">
        <v>47</v>
      </c>
      <c r="I76" s="3" t="s">
        <v>114</v>
      </c>
      <c r="J76" s="3" t="s">
        <v>124</v>
      </c>
      <c r="K76" s="15">
        <f t="shared" si="5"/>
        <v>1770</v>
      </c>
      <c r="L76" s="15">
        <f t="shared" si="6"/>
        <v>2370</v>
      </c>
      <c r="M76" s="15">
        <f t="shared" si="7"/>
        <v>600</v>
      </c>
      <c r="N76" s="17">
        <f t="shared" si="8"/>
        <v>25.316455696202532</v>
      </c>
    </row>
    <row r="77" spans="1:14" x14ac:dyDescent="0.3">
      <c r="A77" s="11">
        <v>45359</v>
      </c>
      <c r="B77" s="2" t="str">
        <f t="shared" si="9"/>
        <v>March</v>
      </c>
      <c r="C77" s="3" t="s">
        <v>49</v>
      </c>
      <c r="D77" s="3" t="s">
        <v>13</v>
      </c>
      <c r="E77" s="3">
        <v>15</v>
      </c>
      <c r="F77" s="9">
        <v>22</v>
      </c>
      <c r="G77" s="9">
        <v>49</v>
      </c>
      <c r="H77" s="3" t="s">
        <v>50</v>
      </c>
      <c r="I77" s="3" t="s">
        <v>115</v>
      </c>
      <c r="J77" s="3" t="s">
        <v>122</v>
      </c>
      <c r="K77" s="15">
        <f t="shared" si="5"/>
        <v>330</v>
      </c>
      <c r="L77" s="15">
        <f t="shared" si="6"/>
        <v>735</v>
      </c>
      <c r="M77" s="15">
        <f t="shared" si="7"/>
        <v>405</v>
      </c>
      <c r="N77" s="17">
        <f t="shared" si="8"/>
        <v>55.102040816326529</v>
      </c>
    </row>
    <row r="78" spans="1:14" x14ac:dyDescent="0.3">
      <c r="A78" s="11">
        <v>45360</v>
      </c>
      <c r="B78" s="2" t="str">
        <f t="shared" si="9"/>
        <v>March</v>
      </c>
      <c r="C78" s="3" t="s">
        <v>52</v>
      </c>
      <c r="D78" s="3" t="s">
        <v>9</v>
      </c>
      <c r="E78" s="3">
        <v>35</v>
      </c>
      <c r="F78" s="9">
        <v>8</v>
      </c>
      <c r="G78" s="9">
        <v>14</v>
      </c>
      <c r="H78" s="3" t="s">
        <v>53</v>
      </c>
      <c r="I78" s="3" t="s">
        <v>116</v>
      </c>
      <c r="J78" s="3" t="s">
        <v>125</v>
      </c>
      <c r="K78" s="15">
        <f t="shared" si="5"/>
        <v>280</v>
      </c>
      <c r="L78" s="15">
        <f t="shared" si="6"/>
        <v>490</v>
      </c>
      <c r="M78" s="15">
        <f t="shared" si="7"/>
        <v>210</v>
      </c>
      <c r="N78" s="17">
        <f t="shared" si="8"/>
        <v>42.857142857142854</v>
      </c>
    </row>
    <row r="79" spans="1:14" x14ac:dyDescent="0.3">
      <c r="A79" s="11">
        <v>45361</v>
      </c>
      <c r="B79" s="2" t="str">
        <f t="shared" si="9"/>
        <v>March</v>
      </c>
      <c r="C79" s="3" t="s">
        <v>68</v>
      </c>
      <c r="D79" s="3" t="s">
        <v>56</v>
      </c>
      <c r="E79" s="3">
        <v>25</v>
      </c>
      <c r="F79" s="9">
        <v>15</v>
      </c>
      <c r="G79" s="9">
        <v>29</v>
      </c>
      <c r="H79" s="3" t="s">
        <v>57</v>
      </c>
      <c r="I79" s="3" t="s">
        <v>117</v>
      </c>
      <c r="J79" s="3" t="s">
        <v>123</v>
      </c>
      <c r="K79" s="15">
        <f t="shared" si="5"/>
        <v>375</v>
      </c>
      <c r="L79" s="15">
        <f t="shared" si="6"/>
        <v>725</v>
      </c>
      <c r="M79" s="15">
        <f t="shared" si="7"/>
        <v>350</v>
      </c>
      <c r="N79" s="17">
        <f t="shared" si="8"/>
        <v>48.275862068965516</v>
      </c>
    </row>
    <row r="80" spans="1:14" x14ac:dyDescent="0.3">
      <c r="A80" s="11">
        <v>45362</v>
      </c>
      <c r="B80" s="2" t="str">
        <f t="shared" si="9"/>
        <v>March</v>
      </c>
      <c r="C80" s="3" t="s">
        <v>70</v>
      </c>
      <c r="D80" s="3" t="s">
        <v>56</v>
      </c>
      <c r="E80" s="3">
        <v>16</v>
      </c>
      <c r="F80" s="9">
        <v>25</v>
      </c>
      <c r="G80" s="9">
        <v>39</v>
      </c>
      <c r="H80" s="3" t="s">
        <v>45</v>
      </c>
      <c r="I80" s="3" t="s">
        <v>71</v>
      </c>
      <c r="J80" s="3" t="s">
        <v>125</v>
      </c>
      <c r="K80" s="15">
        <f t="shared" si="5"/>
        <v>400</v>
      </c>
      <c r="L80" s="15">
        <f t="shared" si="6"/>
        <v>624</v>
      </c>
      <c r="M80" s="15">
        <f t="shared" si="7"/>
        <v>224</v>
      </c>
      <c r="N80" s="17">
        <f t="shared" si="8"/>
        <v>35.897435897435898</v>
      </c>
    </row>
    <row r="81" spans="1:14" x14ac:dyDescent="0.3">
      <c r="A81" s="11">
        <v>45363</v>
      </c>
      <c r="B81" s="2" t="str">
        <f t="shared" si="9"/>
        <v>March</v>
      </c>
      <c r="C81" s="3" t="s">
        <v>72</v>
      </c>
      <c r="D81" s="3" t="s">
        <v>13</v>
      </c>
      <c r="E81" s="3">
        <v>9</v>
      </c>
      <c r="F81" s="9">
        <v>419</v>
      </c>
      <c r="G81" s="9">
        <v>459</v>
      </c>
      <c r="H81" s="3" t="s">
        <v>47</v>
      </c>
      <c r="I81" s="3" t="s">
        <v>73</v>
      </c>
      <c r="J81" s="3" t="s">
        <v>123</v>
      </c>
      <c r="K81" s="15">
        <f t="shared" si="5"/>
        <v>3771</v>
      </c>
      <c r="L81" s="15">
        <f t="shared" si="6"/>
        <v>4131</v>
      </c>
      <c r="M81" s="15">
        <f t="shared" si="7"/>
        <v>360</v>
      </c>
      <c r="N81" s="17">
        <f t="shared" si="8"/>
        <v>8.7145969498910674</v>
      </c>
    </row>
    <row r="82" spans="1:14" x14ac:dyDescent="0.3">
      <c r="A82" s="11">
        <v>45364</v>
      </c>
      <c r="B82" s="2" t="str">
        <f t="shared" si="9"/>
        <v>March</v>
      </c>
      <c r="C82" s="3" t="s">
        <v>74</v>
      </c>
      <c r="D82" s="3" t="s">
        <v>56</v>
      </c>
      <c r="E82" s="3">
        <v>30</v>
      </c>
      <c r="F82" s="9">
        <v>29</v>
      </c>
      <c r="G82" s="9">
        <v>59</v>
      </c>
      <c r="H82" s="3" t="s">
        <v>50</v>
      </c>
      <c r="I82" s="3" t="s">
        <v>75</v>
      </c>
      <c r="J82" s="3" t="s">
        <v>123</v>
      </c>
      <c r="K82" s="15">
        <f t="shared" si="5"/>
        <v>870</v>
      </c>
      <c r="L82" s="15">
        <f t="shared" si="6"/>
        <v>1770</v>
      </c>
      <c r="M82" s="15">
        <f t="shared" si="7"/>
        <v>900</v>
      </c>
      <c r="N82" s="17">
        <f t="shared" si="8"/>
        <v>50.847457627118644</v>
      </c>
    </row>
    <row r="83" spans="1:14" x14ac:dyDescent="0.3">
      <c r="A83" s="11">
        <v>45365</v>
      </c>
      <c r="B83" s="2" t="str">
        <f t="shared" si="9"/>
        <v>March</v>
      </c>
      <c r="C83" s="3" t="s">
        <v>76</v>
      </c>
      <c r="D83" s="3" t="s">
        <v>9</v>
      </c>
      <c r="E83" s="3">
        <v>22</v>
      </c>
      <c r="F83" s="9">
        <v>52</v>
      </c>
      <c r="G83" s="9">
        <v>69</v>
      </c>
      <c r="H83" s="3" t="s">
        <v>53</v>
      </c>
      <c r="I83" s="3" t="s">
        <v>77</v>
      </c>
      <c r="J83" s="3" t="s">
        <v>124</v>
      </c>
      <c r="K83" s="15">
        <f t="shared" si="5"/>
        <v>1144</v>
      </c>
      <c r="L83" s="15">
        <f t="shared" si="6"/>
        <v>1518</v>
      </c>
      <c r="M83" s="15">
        <f t="shared" si="7"/>
        <v>374</v>
      </c>
      <c r="N83" s="17">
        <f t="shared" si="8"/>
        <v>24.637681159420289</v>
      </c>
    </row>
    <row r="84" spans="1:14" x14ac:dyDescent="0.3">
      <c r="A84" s="11">
        <v>45366</v>
      </c>
      <c r="B84" s="2" t="str">
        <f t="shared" si="9"/>
        <v>March</v>
      </c>
      <c r="C84" s="3" t="s">
        <v>78</v>
      </c>
      <c r="D84" s="3" t="s">
        <v>13</v>
      </c>
      <c r="E84" s="3">
        <v>18</v>
      </c>
      <c r="F84" s="9">
        <v>62</v>
      </c>
      <c r="G84" s="9">
        <v>78</v>
      </c>
      <c r="H84" s="3" t="s">
        <v>57</v>
      </c>
      <c r="I84" s="3" t="s">
        <v>79</v>
      </c>
      <c r="J84" s="3" t="s">
        <v>124</v>
      </c>
      <c r="K84" s="15">
        <f t="shared" si="5"/>
        <v>1116</v>
      </c>
      <c r="L84" s="15">
        <f t="shared" si="6"/>
        <v>1404</v>
      </c>
      <c r="M84" s="15">
        <f t="shared" si="7"/>
        <v>288</v>
      </c>
      <c r="N84" s="17">
        <f t="shared" si="8"/>
        <v>20.512820512820515</v>
      </c>
    </row>
    <row r="85" spans="1:14" x14ac:dyDescent="0.3">
      <c r="A85" s="11">
        <v>45367</v>
      </c>
      <c r="B85" s="2" t="str">
        <f t="shared" si="9"/>
        <v>March</v>
      </c>
      <c r="C85" s="3" t="s">
        <v>16</v>
      </c>
      <c r="D85" s="3" t="s">
        <v>80</v>
      </c>
      <c r="E85" s="3">
        <v>25</v>
      </c>
      <c r="F85" s="9">
        <v>40</v>
      </c>
      <c r="G85" s="9">
        <v>69</v>
      </c>
      <c r="H85" s="3" t="s">
        <v>45</v>
      </c>
      <c r="I85" s="3" t="s">
        <v>81</v>
      </c>
      <c r="J85" s="3" t="s">
        <v>124</v>
      </c>
      <c r="K85" s="15">
        <f t="shared" si="5"/>
        <v>1000</v>
      </c>
      <c r="L85" s="15">
        <f t="shared" si="6"/>
        <v>1725</v>
      </c>
      <c r="M85" s="15">
        <f t="shared" si="7"/>
        <v>725</v>
      </c>
      <c r="N85" s="17">
        <f t="shared" si="8"/>
        <v>42.028985507246375</v>
      </c>
    </row>
    <row r="86" spans="1:14" x14ac:dyDescent="0.3">
      <c r="A86" s="11">
        <v>45368</v>
      </c>
      <c r="B86" s="2" t="str">
        <f t="shared" si="9"/>
        <v>March</v>
      </c>
      <c r="C86" s="3" t="s">
        <v>82</v>
      </c>
      <c r="D86" s="3" t="s">
        <v>56</v>
      </c>
      <c r="E86" s="3">
        <v>45</v>
      </c>
      <c r="F86" s="9">
        <v>29</v>
      </c>
      <c r="G86" s="9">
        <v>39</v>
      </c>
      <c r="H86" s="3" t="s">
        <v>47</v>
      </c>
      <c r="I86" s="3" t="s">
        <v>83</v>
      </c>
      <c r="J86" s="3" t="s">
        <v>122</v>
      </c>
      <c r="K86" s="15">
        <f t="shared" si="5"/>
        <v>1305</v>
      </c>
      <c r="L86" s="15">
        <f t="shared" si="6"/>
        <v>1755</v>
      </c>
      <c r="M86" s="15">
        <f t="shared" si="7"/>
        <v>450</v>
      </c>
      <c r="N86" s="17">
        <f t="shared" si="8"/>
        <v>25.641025641025642</v>
      </c>
    </row>
    <row r="87" spans="1:14" x14ac:dyDescent="0.3">
      <c r="A87" s="11">
        <v>45369</v>
      </c>
      <c r="B87" s="2" t="str">
        <f t="shared" si="9"/>
        <v>March</v>
      </c>
      <c r="C87" s="3" t="s">
        <v>84</v>
      </c>
      <c r="D87" s="3" t="s">
        <v>13</v>
      </c>
      <c r="E87" s="3">
        <v>12</v>
      </c>
      <c r="F87" s="9">
        <v>169</v>
      </c>
      <c r="G87" s="9">
        <v>189</v>
      </c>
      <c r="H87" s="3" t="s">
        <v>50</v>
      </c>
      <c r="I87" s="3" t="s">
        <v>85</v>
      </c>
      <c r="J87" s="3" t="s">
        <v>124</v>
      </c>
      <c r="K87" s="15">
        <f t="shared" si="5"/>
        <v>2028</v>
      </c>
      <c r="L87" s="15">
        <f t="shared" si="6"/>
        <v>2268</v>
      </c>
      <c r="M87" s="15">
        <f t="shared" si="7"/>
        <v>240</v>
      </c>
      <c r="N87" s="17">
        <f t="shared" si="8"/>
        <v>10.582010582010582</v>
      </c>
    </row>
    <row r="88" spans="1:14" x14ac:dyDescent="0.3">
      <c r="A88" s="11">
        <v>45370</v>
      </c>
      <c r="B88" s="2" t="str">
        <f t="shared" si="9"/>
        <v>March</v>
      </c>
      <c r="C88" s="3" t="s">
        <v>86</v>
      </c>
      <c r="D88" s="3" t="s">
        <v>9</v>
      </c>
      <c r="E88" s="3">
        <v>20</v>
      </c>
      <c r="F88" s="9">
        <v>9</v>
      </c>
      <c r="G88" s="9">
        <v>14</v>
      </c>
      <c r="H88" s="3" t="s">
        <v>53</v>
      </c>
      <c r="I88" s="3" t="s">
        <v>87</v>
      </c>
      <c r="J88" s="3" t="s">
        <v>125</v>
      </c>
      <c r="K88" s="15">
        <f t="shared" si="5"/>
        <v>180</v>
      </c>
      <c r="L88" s="15">
        <f t="shared" si="6"/>
        <v>280</v>
      </c>
      <c r="M88" s="15">
        <f t="shared" si="7"/>
        <v>100</v>
      </c>
      <c r="N88" s="17">
        <f t="shared" si="8"/>
        <v>35.714285714285715</v>
      </c>
    </row>
    <row r="89" spans="1:14" x14ac:dyDescent="0.3">
      <c r="A89" s="11">
        <v>45371</v>
      </c>
      <c r="B89" s="2" t="str">
        <f t="shared" si="9"/>
        <v>March</v>
      </c>
      <c r="C89" s="3" t="s">
        <v>88</v>
      </c>
      <c r="D89" s="3" t="s">
        <v>56</v>
      </c>
      <c r="E89" s="3">
        <v>20</v>
      </c>
      <c r="F89" s="9">
        <v>19</v>
      </c>
      <c r="G89" s="9">
        <v>29</v>
      </c>
      <c r="H89" s="3" t="s">
        <v>57</v>
      </c>
      <c r="I89" s="3" t="s">
        <v>89</v>
      </c>
      <c r="J89" s="3" t="s">
        <v>124</v>
      </c>
      <c r="K89" s="15">
        <f t="shared" si="5"/>
        <v>380</v>
      </c>
      <c r="L89" s="15">
        <f t="shared" si="6"/>
        <v>580</v>
      </c>
      <c r="M89" s="15">
        <f t="shared" si="7"/>
        <v>200</v>
      </c>
      <c r="N89" s="17">
        <f t="shared" si="8"/>
        <v>34.482758620689658</v>
      </c>
    </row>
    <row r="90" spans="1:14" x14ac:dyDescent="0.3">
      <c r="A90" s="11">
        <v>45372</v>
      </c>
      <c r="B90" s="2" t="str">
        <f t="shared" si="9"/>
        <v>March</v>
      </c>
      <c r="C90" s="3" t="s">
        <v>90</v>
      </c>
      <c r="D90" s="3" t="s">
        <v>13</v>
      </c>
      <c r="E90" s="3">
        <v>15</v>
      </c>
      <c r="F90" s="9">
        <v>119</v>
      </c>
      <c r="G90" s="9">
        <v>134</v>
      </c>
      <c r="H90" s="3" t="s">
        <v>45</v>
      </c>
      <c r="I90" s="3" t="s">
        <v>91</v>
      </c>
      <c r="J90" s="3" t="s">
        <v>124</v>
      </c>
      <c r="K90" s="15">
        <f t="shared" si="5"/>
        <v>1785</v>
      </c>
      <c r="L90" s="15">
        <f t="shared" si="6"/>
        <v>2010</v>
      </c>
      <c r="M90" s="15">
        <f t="shared" si="7"/>
        <v>225</v>
      </c>
      <c r="N90" s="17">
        <f t="shared" si="8"/>
        <v>11.194029850746269</v>
      </c>
    </row>
    <row r="91" spans="1:14" x14ac:dyDescent="0.3">
      <c r="A91" s="11">
        <v>45373</v>
      </c>
      <c r="B91" s="2" t="str">
        <f t="shared" si="9"/>
        <v>March</v>
      </c>
      <c r="C91" s="3" t="s">
        <v>70</v>
      </c>
      <c r="D91" s="3" t="s">
        <v>56</v>
      </c>
      <c r="E91" s="3">
        <v>12</v>
      </c>
      <c r="F91" s="9">
        <v>154</v>
      </c>
      <c r="G91" s="9">
        <v>169</v>
      </c>
      <c r="H91" s="3" t="s">
        <v>47</v>
      </c>
      <c r="I91" s="3" t="s">
        <v>92</v>
      </c>
      <c r="J91" s="3" t="s">
        <v>125</v>
      </c>
      <c r="K91" s="15">
        <f t="shared" si="5"/>
        <v>1848</v>
      </c>
      <c r="L91" s="15">
        <f t="shared" si="6"/>
        <v>2028</v>
      </c>
      <c r="M91" s="15">
        <f t="shared" si="7"/>
        <v>180</v>
      </c>
      <c r="N91" s="17">
        <f t="shared" si="8"/>
        <v>8.8757396449704142</v>
      </c>
    </row>
    <row r="92" spans="1:14" x14ac:dyDescent="0.3">
      <c r="A92" s="11">
        <v>45374</v>
      </c>
      <c r="B92" s="2" t="str">
        <f t="shared" si="9"/>
        <v>March</v>
      </c>
      <c r="C92" s="3" t="s">
        <v>93</v>
      </c>
      <c r="D92" s="3" t="s">
        <v>13</v>
      </c>
      <c r="E92" s="3">
        <v>7</v>
      </c>
      <c r="F92" s="9">
        <v>119</v>
      </c>
      <c r="G92" s="9">
        <v>19</v>
      </c>
      <c r="H92" s="3" t="s">
        <v>50</v>
      </c>
      <c r="I92" s="3" t="s">
        <v>94</v>
      </c>
      <c r="J92" s="3" t="s">
        <v>122</v>
      </c>
      <c r="K92" s="15">
        <f t="shared" si="5"/>
        <v>833</v>
      </c>
      <c r="L92" s="15">
        <f t="shared" si="6"/>
        <v>133</v>
      </c>
      <c r="M92" s="15">
        <f t="shared" si="7"/>
        <v>-700</v>
      </c>
      <c r="N92" s="17">
        <f t="shared" si="8"/>
        <v>-526.31578947368416</v>
      </c>
    </row>
    <row r="93" spans="1:14" x14ac:dyDescent="0.3">
      <c r="A93" s="11">
        <v>45375</v>
      </c>
      <c r="B93" s="2" t="str">
        <f t="shared" si="9"/>
        <v>March</v>
      </c>
      <c r="C93" s="3" t="s">
        <v>95</v>
      </c>
      <c r="D93" s="3" t="s">
        <v>9</v>
      </c>
      <c r="E93" s="3">
        <v>25</v>
      </c>
      <c r="F93" s="9">
        <v>20</v>
      </c>
      <c r="G93" s="9">
        <v>39</v>
      </c>
      <c r="H93" s="3" t="s">
        <v>53</v>
      </c>
      <c r="I93" s="3" t="s">
        <v>96</v>
      </c>
      <c r="J93" s="3" t="s">
        <v>123</v>
      </c>
      <c r="K93" s="15">
        <f t="shared" si="5"/>
        <v>500</v>
      </c>
      <c r="L93" s="15">
        <f t="shared" si="6"/>
        <v>975</v>
      </c>
      <c r="M93" s="15">
        <f t="shared" si="7"/>
        <v>475</v>
      </c>
      <c r="N93" s="17">
        <f t="shared" si="8"/>
        <v>48.717948717948715</v>
      </c>
    </row>
    <row r="94" spans="1:14" x14ac:dyDescent="0.3">
      <c r="A94" s="11">
        <v>45376</v>
      </c>
      <c r="B94" s="2" t="str">
        <f t="shared" si="9"/>
        <v>March</v>
      </c>
      <c r="C94" s="3" t="s">
        <v>74</v>
      </c>
      <c r="D94" s="3" t="s">
        <v>56</v>
      </c>
      <c r="E94" s="3">
        <v>40</v>
      </c>
      <c r="F94" s="9">
        <v>15</v>
      </c>
      <c r="G94" s="9">
        <v>29</v>
      </c>
      <c r="H94" s="3" t="s">
        <v>57</v>
      </c>
      <c r="I94" s="3" t="s">
        <v>97</v>
      </c>
      <c r="J94" s="3" t="s">
        <v>124</v>
      </c>
      <c r="K94" s="15">
        <f t="shared" si="5"/>
        <v>600</v>
      </c>
      <c r="L94" s="15">
        <f t="shared" si="6"/>
        <v>1160</v>
      </c>
      <c r="M94" s="15">
        <f t="shared" si="7"/>
        <v>560</v>
      </c>
      <c r="N94" s="17">
        <f t="shared" si="8"/>
        <v>48.275862068965516</v>
      </c>
    </row>
    <row r="95" spans="1:14" x14ac:dyDescent="0.3">
      <c r="A95" s="11">
        <v>45377</v>
      </c>
      <c r="B95" s="2" t="str">
        <f t="shared" si="9"/>
        <v>March</v>
      </c>
      <c r="C95" s="3" t="s">
        <v>12</v>
      </c>
      <c r="D95" s="3" t="s">
        <v>13</v>
      </c>
      <c r="E95" s="3">
        <v>8</v>
      </c>
      <c r="F95" s="9">
        <v>409</v>
      </c>
      <c r="G95" s="9">
        <v>459</v>
      </c>
      <c r="H95" s="3" t="s">
        <v>45</v>
      </c>
      <c r="I95" s="3" t="s">
        <v>98</v>
      </c>
      <c r="J95" s="3" t="s">
        <v>125</v>
      </c>
      <c r="K95" s="15">
        <f t="shared" si="5"/>
        <v>3272</v>
      </c>
      <c r="L95" s="15">
        <f t="shared" si="6"/>
        <v>3672</v>
      </c>
      <c r="M95" s="15">
        <f t="shared" si="7"/>
        <v>400</v>
      </c>
      <c r="N95" s="17">
        <f t="shared" si="8"/>
        <v>10.893246187363834</v>
      </c>
    </row>
    <row r="96" spans="1:14" x14ac:dyDescent="0.3">
      <c r="A96" s="11">
        <v>45378</v>
      </c>
      <c r="B96" s="2" t="str">
        <f t="shared" si="9"/>
        <v>March</v>
      </c>
      <c r="C96" s="3" t="s">
        <v>99</v>
      </c>
      <c r="D96" s="3" t="s">
        <v>13</v>
      </c>
      <c r="E96" s="3">
        <v>18</v>
      </c>
      <c r="F96" s="9">
        <v>129</v>
      </c>
      <c r="G96" s="9">
        <v>169</v>
      </c>
      <c r="H96" s="3" t="s">
        <v>47</v>
      </c>
      <c r="I96" s="3" t="s">
        <v>100</v>
      </c>
      <c r="J96" s="3" t="s">
        <v>123</v>
      </c>
      <c r="K96" s="15">
        <f t="shared" si="5"/>
        <v>2322</v>
      </c>
      <c r="L96" s="15">
        <f t="shared" si="6"/>
        <v>3042</v>
      </c>
      <c r="M96" s="15">
        <f t="shared" si="7"/>
        <v>720</v>
      </c>
      <c r="N96" s="17">
        <f t="shared" si="8"/>
        <v>23.668639053254438</v>
      </c>
    </row>
    <row r="97" spans="1:14" x14ac:dyDescent="0.3">
      <c r="A97" s="11">
        <v>45379</v>
      </c>
      <c r="B97" s="2" t="str">
        <f t="shared" si="9"/>
        <v>March</v>
      </c>
      <c r="C97" s="3" t="s">
        <v>101</v>
      </c>
      <c r="D97" s="3" t="s">
        <v>56</v>
      </c>
      <c r="E97" s="3">
        <v>12</v>
      </c>
      <c r="F97" s="9">
        <v>22</v>
      </c>
      <c r="G97" s="9">
        <v>39</v>
      </c>
      <c r="H97" s="3" t="s">
        <v>50</v>
      </c>
      <c r="I97" s="3" t="s">
        <v>102</v>
      </c>
      <c r="J97" s="3" t="s">
        <v>124</v>
      </c>
      <c r="K97" s="15">
        <f t="shared" si="5"/>
        <v>264</v>
      </c>
      <c r="L97" s="15">
        <f t="shared" si="6"/>
        <v>468</v>
      </c>
      <c r="M97" s="15">
        <f t="shared" si="7"/>
        <v>204</v>
      </c>
      <c r="N97" s="17">
        <f t="shared" si="8"/>
        <v>43.589743589743591</v>
      </c>
    </row>
    <row r="98" spans="1:14" x14ac:dyDescent="0.3">
      <c r="A98" s="11">
        <v>45380</v>
      </c>
      <c r="B98" s="2" t="str">
        <f t="shared" si="9"/>
        <v>March</v>
      </c>
      <c r="C98" s="3" t="s">
        <v>103</v>
      </c>
      <c r="D98" s="3" t="s">
        <v>9</v>
      </c>
      <c r="E98" s="3">
        <v>30</v>
      </c>
      <c r="F98" s="9">
        <v>25</v>
      </c>
      <c r="G98" s="9">
        <v>39</v>
      </c>
      <c r="H98" s="3" t="s">
        <v>53</v>
      </c>
      <c r="I98" s="3" t="s">
        <v>104</v>
      </c>
      <c r="J98" s="3" t="s">
        <v>124</v>
      </c>
      <c r="K98" s="15">
        <f t="shared" si="5"/>
        <v>750</v>
      </c>
      <c r="L98" s="15">
        <f t="shared" si="6"/>
        <v>1170</v>
      </c>
      <c r="M98" s="15">
        <f t="shared" si="7"/>
        <v>420</v>
      </c>
      <c r="N98" s="17">
        <f t="shared" si="8"/>
        <v>35.897435897435898</v>
      </c>
    </row>
    <row r="99" spans="1:14" x14ac:dyDescent="0.3">
      <c r="A99" s="11">
        <v>45381</v>
      </c>
      <c r="B99" s="2" t="str">
        <f t="shared" si="9"/>
        <v>March</v>
      </c>
      <c r="C99" s="3" t="s">
        <v>105</v>
      </c>
      <c r="D99" s="3" t="s">
        <v>56</v>
      </c>
      <c r="E99" s="3">
        <v>28</v>
      </c>
      <c r="F99" s="9">
        <v>20</v>
      </c>
      <c r="G99" s="9">
        <v>29</v>
      </c>
      <c r="H99" s="3" t="s">
        <v>57</v>
      </c>
      <c r="I99" s="3" t="s">
        <v>106</v>
      </c>
      <c r="J99" s="3" t="s">
        <v>125</v>
      </c>
      <c r="K99" s="15">
        <f t="shared" si="5"/>
        <v>560</v>
      </c>
      <c r="L99" s="15">
        <f t="shared" si="6"/>
        <v>812</v>
      </c>
      <c r="M99" s="15">
        <f t="shared" si="7"/>
        <v>252</v>
      </c>
      <c r="N99" s="17">
        <f t="shared" si="8"/>
        <v>31.03448275862069</v>
      </c>
    </row>
    <row r="100" spans="1:14" x14ac:dyDescent="0.3">
      <c r="A100" s="11">
        <v>45382</v>
      </c>
      <c r="B100" s="2" t="str">
        <f t="shared" si="9"/>
        <v>March</v>
      </c>
      <c r="C100" s="3" t="s">
        <v>60</v>
      </c>
      <c r="D100" s="3" t="s">
        <v>13</v>
      </c>
      <c r="E100" s="3">
        <v>10</v>
      </c>
      <c r="F100" s="9">
        <v>229</v>
      </c>
      <c r="G100" s="9">
        <v>249</v>
      </c>
      <c r="H100" s="3" t="s">
        <v>45</v>
      </c>
      <c r="I100" s="3" t="s">
        <v>107</v>
      </c>
      <c r="J100" s="3" t="s">
        <v>122</v>
      </c>
      <c r="K100" s="15">
        <f t="shared" si="5"/>
        <v>2290</v>
      </c>
      <c r="L100" s="15">
        <f t="shared" si="6"/>
        <v>2490</v>
      </c>
      <c r="M100" s="15">
        <f t="shared" si="7"/>
        <v>200</v>
      </c>
      <c r="N100" s="17">
        <f t="shared" si="8"/>
        <v>8.0321285140562253</v>
      </c>
    </row>
    <row r="101" spans="1:14" x14ac:dyDescent="0.3">
      <c r="A101" s="11">
        <v>45383</v>
      </c>
      <c r="B101" s="2" t="str">
        <f t="shared" si="9"/>
        <v>April</v>
      </c>
      <c r="C101" s="3" t="s">
        <v>108</v>
      </c>
      <c r="D101" s="3" t="s">
        <v>80</v>
      </c>
      <c r="E101" s="3">
        <v>18</v>
      </c>
      <c r="F101" s="9">
        <v>30</v>
      </c>
      <c r="G101" s="9">
        <v>39</v>
      </c>
      <c r="H101" s="3" t="s">
        <v>47</v>
      </c>
      <c r="I101" s="3" t="s">
        <v>109</v>
      </c>
      <c r="J101" s="3" t="s">
        <v>123</v>
      </c>
      <c r="K101" s="15">
        <f t="shared" si="5"/>
        <v>540</v>
      </c>
      <c r="L101" s="15">
        <f t="shared" si="6"/>
        <v>702</v>
      </c>
      <c r="M101" s="15">
        <f t="shared" si="7"/>
        <v>162</v>
      </c>
      <c r="N101" s="17">
        <f t="shared" si="8"/>
        <v>23.076923076923077</v>
      </c>
    </row>
    <row r="102" spans="1:14" x14ac:dyDescent="0.3">
      <c r="A102" s="11">
        <v>45384</v>
      </c>
      <c r="B102" s="2" t="str">
        <f t="shared" si="9"/>
        <v>April</v>
      </c>
      <c r="C102" s="3" t="s">
        <v>110</v>
      </c>
      <c r="D102" s="3" t="s">
        <v>56</v>
      </c>
      <c r="E102" s="3">
        <v>15</v>
      </c>
      <c r="F102" s="9">
        <v>89</v>
      </c>
      <c r="G102" s="9">
        <v>109</v>
      </c>
      <c r="H102" s="3" t="s">
        <v>50</v>
      </c>
      <c r="I102" s="3" t="s">
        <v>111</v>
      </c>
      <c r="J102" s="3" t="s">
        <v>123</v>
      </c>
      <c r="K102" s="15">
        <f t="shared" si="5"/>
        <v>1335</v>
      </c>
      <c r="L102" s="15">
        <f t="shared" si="6"/>
        <v>1635</v>
      </c>
      <c r="M102" s="15">
        <f t="shared" si="7"/>
        <v>300</v>
      </c>
      <c r="N102" s="17">
        <f t="shared" si="8"/>
        <v>18.348623853211009</v>
      </c>
    </row>
    <row r="103" spans="1:14" x14ac:dyDescent="0.3">
      <c r="A103" s="11">
        <v>45385</v>
      </c>
      <c r="B103" s="2" t="str">
        <f t="shared" si="9"/>
        <v>April</v>
      </c>
      <c r="C103" s="3" t="s">
        <v>66</v>
      </c>
      <c r="D103" s="3" t="s">
        <v>9</v>
      </c>
      <c r="E103" s="3">
        <v>22</v>
      </c>
      <c r="F103" s="9">
        <v>20</v>
      </c>
      <c r="G103" s="9">
        <v>29</v>
      </c>
      <c r="H103" s="3" t="s">
        <v>53</v>
      </c>
      <c r="I103" s="3" t="s">
        <v>112</v>
      </c>
      <c r="J103" s="3" t="s">
        <v>122</v>
      </c>
      <c r="K103" s="15">
        <f t="shared" si="5"/>
        <v>440</v>
      </c>
      <c r="L103" s="15">
        <f t="shared" si="6"/>
        <v>638</v>
      </c>
      <c r="M103" s="15">
        <f t="shared" si="7"/>
        <v>198</v>
      </c>
      <c r="N103" s="17">
        <f t="shared" si="8"/>
        <v>31.03448275862069</v>
      </c>
    </row>
    <row r="104" spans="1:14" x14ac:dyDescent="0.3">
      <c r="A104" s="11">
        <v>45386</v>
      </c>
      <c r="B104" s="2" t="str">
        <f t="shared" si="9"/>
        <v>April</v>
      </c>
      <c r="C104" s="3" t="s">
        <v>88</v>
      </c>
      <c r="D104" s="3" t="s">
        <v>56</v>
      </c>
      <c r="E104" s="3">
        <v>10</v>
      </c>
      <c r="F104" s="9">
        <v>40</v>
      </c>
      <c r="G104" s="9">
        <v>59</v>
      </c>
      <c r="H104" s="3" t="s">
        <v>57</v>
      </c>
      <c r="I104" s="3" t="s">
        <v>113</v>
      </c>
      <c r="J104" s="3" t="s">
        <v>124</v>
      </c>
      <c r="K104" s="15">
        <f t="shared" si="5"/>
        <v>400</v>
      </c>
      <c r="L104" s="15">
        <f t="shared" si="6"/>
        <v>590</v>
      </c>
      <c r="M104" s="15">
        <f t="shared" si="7"/>
        <v>190</v>
      </c>
      <c r="N104" s="17">
        <f t="shared" si="8"/>
        <v>32.203389830508478</v>
      </c>
    </row>
    <row r="105" spans="1:14" x14ac:dyDescent="0.3">
      <c r="A105" s="11">
        <v>45387</v>
      </c>
      <c r="B105" s="2" t="str">
        <f t="shared" si="9"/>
        <v>April</v>
      </c>
      <c r="C105" s="3" t="s">
        <v>46</v>
      </c>
      <c r="D105" s="3" t="s">
        <v>13</v>
      </c>
      <c r="E105" s="3">
        <v>18</v>
      </c>
      <c r="F105" s="9">
        <v>229</v>
      </c>
      <c r="G105" s="9">
        <v>249</v>
      </c>
      <c r="H105" s="3" t="s">
        <v>45</v>
      </c>
      <c r="I105" s="3" t="s">
        <v>73</v>
      </c>
      <c r="J105" s="3" t="s">
        <v>124</v>
      </c>
      <c r="K105" s="15">
        <f t="shared" si="5"/>
        <v>4122</v>
      </c>
      <c r="L105" s="15">
        <f t="shared" si="6"/>
        <v>4482</v>
      </c>
      <c r="M105" s="15">
        <f t="shared" si="7"/>
        <v>360</v>
      </c>
      <c r="N105" s="17">
        <f t="shared" si="8"/>
        <v>8.0321285140562253</v>
      </c>
    </row>
    <row r="106" spans="1:14" x14ac:dyDescent="0.3">
      <c r="A106" s="11">
        <v>45388</v>
      </c>
      <c r="B106" s="2" t="str">
        <f t="shared" si="9"/>
        <v>April</v>
      </c>
      <c r="C106" s="3" t="s">
        <v>62</v>
      </c>
      <c r="D106" s="3" t="s">
        <v>9</v>
      </c>
      <c r="E106" s="3">
        <v>28</v>
      </c>
      <c r="F106" s="9">
        <v>68</v>
      </c>
      <c r="G106" s="9">
        <v>79</v>
      </c>
      <c r="H106" s="3" t="s">
        <v>47</v>
      </c>
      <c r="I106" s="3" t="s">
        <v>114</v>
      </c>
      <c r="J106" s="3" t="s">
        <v>123</v>
      </c>
      <c r="K106" s="15">
        <f t="shared" si="5"/>
        <v>1904</v>
      </c>
      <c r="L106" s="15">
        <f t="shared" si="6"/>
        <v>2212</v>
      </c>
      <c r="M106" s="15">
        <f t="shared" si="7"/>
        <v>308</v>
      </c>
      <c r="N106" s="17">
        <f t="shared" si="8"/>
        <v>13.924050632911392</v>
      </c>
    </row>
    <row r="107" spans="1:14" x14ac:dyDescent="0.3">
      <c r="A107" s="11">
        <v>45389</v>
      </c>
      <c r="B107" s="2" t="str">
        <f t="shared" si="9"/>
        <v>April</v>
      </c>
      <c r="C107" s="3" t="s">
        <v>49</v>
      </c>
      <c r="D107" s="3" t="s">
        <v>13</v>
      </c>
      <c r="E107" s="3">
        <v>12</v>
      </c>
      <c r="F107" s="9">
        <v>19</v>
      </c>
      <c r="G107" s="9">
        <v>29</v>
      </c>
      <c r="H107" s="3" t="s">
        <v>50</v>
      </c>
      <c r="I107" s="3" t="s">
        <v>115</v>
      </c>
      <c r="J107" s="3" t="s">
        <v>122</v>
      </c>
      <c r="K107" s="15">
        <f t="shared" si="5"/>
        <v>228</v>
      </c>
      <c r="L107" s="15">
        <f t="shared" si="6"/>
        <v>348</v>
      </c>
      <c r="M107" s="15">
        <f t="shared" si="7"/>
        <v>120</v>
      </c>
      <c r="N107" s="17">
        <f t="shared" si="8"/>
        <v>34.482758620689658</v>
      </c>
    </row>
    <row r="108" spans="1:14" x14ac:dyDescent="0.3">
      <c r="A108" s="11">
        <v>45390</v>
      </c>
      <c r="B108" s="2" t="str">
        <f t="shared" si="9"/>
        <v>April</v>
      </c>
      <c r="C108" s="3" t="s">
        <v>52</v>
      </c>
      <c r="D108" s="3" t="s">
        <v>9</v>
      </c>
      <c r="E108" s="3">
        <v>32</v>
      </c>
      <c r="F108" s="9">
        <v>14</v>
      </c>
      <c r="G108" s="9">
        <v>22</v>
      </c>
      <c r="H108" s="3" t="s">
        <v>53</v>
      </c>
      <c r="I108" s="3" t="s">
        <v>116</v>
      </c>
      <c r="J108" s="3" t="s">
        <v>124</v>
      </c>
      <c r="K108" s="15">
        <f t="shared" si="5"/>
        <v>448</v>
      </c>
      <c r="L108" s="15">
        <f t="shared" si="6"/>
        <v>704</v>
      </c>
      <c r="M108" s="15">
        <f t="shared" si="7"/>
        <v>256</v>
      </c>
      <c r="N108" s="17">
        <f t="shared" si="8"/>
        <v>36.363636363636367</v>
      </c>
    </row>
    <row r="109" spans="1:14" x14ac:dyDescent="0.3">
      <c r="A109" s="11">
        <v>45391</v>
      </c>
      <c r="B109" s="2" t="str">
        <f t="shared" si="9"/>
        <v>April</v>
      </c>
      <c r="C109" s="3" t="s">
        <v>68</v>
      </c>
      <c r="D109" s="3" t="s">
        <v>56</v>
      </c>
      <c r="E109" s="3">
        <v>20</v>
      </c>
      <c r="F109" s="9">
        <v>15</v>
      </c>
      <c r="G109" s="9">
        <v>19</v>
      </c>
      <c r="H109" s="3" t="s">
        <v>57</v>
      </c>
      <c r="I109" s="3" t="s">
        <v>117</v>
      </c>
      <c r="J109" s="3" t="s">
        <v>125</v>
      </c>
      <c r="K109" s="15">
        <f t="shared" si="5"/>
        <v>300</v>
      </c>
      <c r="L109" s="15">
        <f t="shared" si="6"/>
        <v>380</v>
      </c>
      <c r="M109" s="15">
        <f t="shared" si="7"/>
        <v>80</v>
      </c>
      <c r="N109" s="17">
        <f t="shared" si="8"/>
        <v>21.05263157894737</v>
      </c>
    </row>
    <row r="110" spans="1:14" x14ac:dyDescent="0.3">
      <c r="A110" s="11">
        <v>45392</v>
      </c>
      <c r="B110" s="2" t="str">
        <f t="shared" si="9"/>
        <v>April</v>
      </c>
      <c r="C110" s="3" t="s">
        <v>70</v>
      </c>
      <c r="D110" s="3" t="s">
        <v>56</v>
      </c>
      <c r="E110" s="3">
        <v>14</v>
      </c>
      <c r="F110" s="9">
        <v>119</v>
      </c>
      <c r="G110" s="9">
        <v>149</v>
      </c>
      <c r="H110" s="3" t="s">
        <v>45</v>
      </c>
      <c r="I110" s="3" t="s">
        <v>71</v>
      </c>
      <c r="J110" s="3" t="s">
        <v>124</v>
      </c>
      <c r="K110" s="15">
        <f t="shared" si="5"/>
        <v>1666</v>
      </c>
      <c r="L110" s="15">
        <f t="shared" si="6"/>
        <v>2086</v>
      </c>
      <c r="M110" s="15">
        <f t="shared" si="7"/>
        <v>420</v>
      </c>
      <c r="N110" s="17">
        <f t="shared" si="8"/>
        <v>20.134228187919462</v>
      </c>
    </row>
    <row r="111" spans="1:14" x14ac:dyDescent="0.3">
      <c r="A111" s="11">
        <v>45393</v>
      </c>
      <c r="B111" s="2" t="str">
        <f t="shared" si="9"/>
        <v>April</v>
      </c>
      <c r="C111" s="3" t="s">
        <v>72</v>
      </c>
      <c r="D111" s="3" t="s">
        <v>13</v>
      </c>
      <c r="E111" s="3">
        <v>7</v>
      </c>
      <c r="F111" s="9">
        <v>259</v>
      </c>
      <c r="G111" s="9">
        <v>299</v>
      </c>
      <c r="H111" s="3" t="s">
        <v>47</v>
      </c>
      <c r="I111" s="3" t="s">
        <v>73</v>
      </c>
      <c r="J111" s="3" t="s">
        <v>122</v>
      </c>
      <c r="K111" s="15">
        <f t="shared" si="5"/>
        <v>1813</v>
      </c>
      <c r="L111" s="15">
        <f t="shared" si="6"/>
        <v>2093</v>
      </c>
      <c r="M111" s="15">
        <f t="shared" si="7"/>
        <v>280</v>
      </c>
      <c r="N111" s="17">
        <f t="shared" si="8"/>
        <v>13.377926421404682</v>
      </c>
    </row>
    <row r="112" spans="1:14" x14ac:dyDescent="0.3">
      <c r="A112" s="11">
        <v>45394</v>
      </c>
      <c r="B112" s="2" t="str">
        <f t="shared" si="9"/>
        <v>April</v>
      </c>
      <c r="C112" s="3" t="s">
        <v>74</v>
      </c>
      <c r="D112" s="3" t="s">
        <v>56</v>
      </c>
      <c r="E112" s="3">
        <v>28</v>
      </c>
      <c r="F112" s="9">
        <v>19</v>
      </c>
      <c r="G112" s="9">
        <v>29</v>
      </c>
      <c r="H112" s="3" t="s">
        <v>50</v>
      </c>
      <c r="I112" s="3" t="s">
        <v>75</v>
      </c>
      <c r="J112" s="3" t="s">
        <v>123</v>
      </c>
      <c r="K112" s="15">
        <f t="shared" si="5"/>
        <v>532</v>
      </c>
      <c r="L112" s="15">
        <f t="shared" si="6"/>
        <v>812</v>
      </c>
      <c r="M112" s="15">
        <f t="shared" si="7"/>
        <v>280</v>
      </c>
      <c r="N112" s="17">
        <f t="shared" si="8"/>
        <v>34.482758620689658</v>
      </c>
    </row>
    <row r="113" spans="1:14" x14ac:dyDescent="0.3">
      <c r="A113" s="11">
        <v>45395</v>
      </c>
      <c r="B113" s="2" t="str">
        <f t="shared" si="9"/>
        <v>April</v>
      </c>
      <c r="C113" s="3" t="s">
        <v>76</v>
      </c>
      <c r="D113" s="3" t="s">
        <v>9</v>
      </c>
      <c r="E113" s="3">
        <v>20</v>
      </c>
      <c r="F113" s="9">
        <v>42</v>
      </c>
      <c r="G113" s="9">
        <v>59</v>
      </c>
      <c r="H113" s="3" t="s">
        <v>53</v>
      </c>
      <c r="I113" s="3" t="s">
        <v>77</v>
      </c>
      <c r="J113" s="3" t="s">
        <v>124</v>
      </c>
      <c r="K113" s="15">
        <f t="shared" si="5"/>
        <v>840</v>
      </c>
      <c r="L113" s="15">
        <f t="shared" si="6"/>
        <v>1180</v>
      </c>
      <c r="M113" s="15">
        <f t="shared" si="7"/>
        <v>340</v>
      </c>
      <c r="N113" s="17">
        <f t="shared" si="8"/>
        <v>28.8135593220339</v>
      </c>
    </row>
    <row r="114" spans="1:14" x14ac:dyDescent="0.3">
      <c r="A114" s="11">
        <v>45396</v>
      </c>
      <c r="B114" s="2" t="str">
        <f t="shared" si="9"/>
        <v>April</v>
      </c>
      <c r="C114" s="3" t="s">
        <v>78</v>
      </c>
      <c r="D114" s="3" t="s">
        <v>13</v>
      </c>
      <c r="E114" s="3">
        <v>15</v>
      </c>
      <c r="F114" s="9">
        <v>59</v>
      </c>
      <c r="G114" s="9">
        <v>79</v>
      </c>
      <c r="H114" s="3" t="s">
        <v>57</v>
      </c>
      <c r="I114" s="3" t="s">
        <v>79</v>
      </c>
      <c r="J114" s="3" t="s">
        <v>125</v>
      </c>
      <c r="K114" s="15">
        <f t="shared" si="5"/>
        <v>885</v>
      </c>
      <c r="L114" s="15">
        <f t="shared" si="6"/>
        <v>1185</v>
      </c>
      <c r="M114" s="15">
        <f t="shared" si="7"/>
        <v>300</v>
      </c>
      <c r="N114" s="17">
        <f t="shared" si="8"/>
        <v>25.316455696202532</v>
      </c>
    </row>
    <row r="115" spans="1:14" x14ac:dyDescent="0.3">
      <c r="A115" s="11">
        <v>45397</v>
      </c>
      <c r="B115" s="2" t="str">
        <f t="shared" si="9"/>
        <v>April</v>
      </c>
      <c r="C115" s="3" t="s">
        <v>16</v>
      </c>
      <c r="D115" s="3" t="s">
        <v>80</v>
      </c>
      <c r="E115" s="3">
        <v>22</v>
      </c>
      <c r="F115" s="9">
        <v>40</v>
      </c>
      <c r="G115" s="9">
        <v>69</v>
      </c>
      <c r="H115" s="3" t="s">
        <v>45</v>
      </c>
      <c r="I115" s="3" t="s">
        <v>81</v>
      </c>
      <c r="J115" s="3" t="s">
        <v>124</v>
      </c>
      <c r="K115" s="15">
        <f t="shared" si="5"/>
        <v>880</v>
      </c>
      <c r="L115" s="15">
        <f t="shared" si="6"/>
        <v>1518</v>
      </c>
      <c r="M115" s="15">
        <f t="shared" si="7"/>
        <v>638</v>
      </c>
      <c r="N115" s="17">
        <f t="shared" si="8"/>
        <v>42.028985507246375</v>
      </c>
    </row>
    <row r="116" spans="1:14" x14ac:dyDescent="0.3">
      <c r="A116" s="11">
        <v>45398</v>
      </c>
      <c r="B116" s="2" t="str">
        <f t="shared" si="9"/>
        <v>April</v>
      </c>
      <c r="C116" s="3" t="s">
        <v>82</v>
      </c>
      <c r="D116" s="3" t="s">
        <v>56</v>
      </c>
      <c r="E116" s="3">
        <v>40</v>
      </c>
      <c r="F116" s="9">
        <v>26</v>
      </c>
      <c r="G116" s="9">
        <v>39</v>
      </c>
      <c r="H116" s="3" t="s">
        <v>47</v>
      </c>
      <c r="I116" s="3" t="s">
        <v>83</v>
      </c>
      <c r="J116" s="3" t="s">
        <v>124</v>
      </c>
      <c r="K116" s="15">
        <f t="shared" si="5"/>
        <v>1040</v>
      </c>
      <c r="L116" s="15">
        <f t="shared" si="6"/>
        <v>1560</v>
      </c>
      <c r="M116" s="15">
        <f t="shared" si="7"/>
        <v>520</v>
      </c>
      <c r="N116" s="17">
        <f t="shared" si="8"/>
        <v>33.333333333333336</v>
      </c>
    </row>
    <row r="117" spans="1:14" x14ac:dyDescent="0.3">
      <c r="A117" s="11">
        <v>45399</v>
      </c>
      <c r="B117" s="2" t="str">
        <f t="shared" si="9"/>
        <v>April</v>
      </c>
      <c r="C117" s="3" t="s">
        <v>84</v>
      </c>
      <c r="D117" s="3" t="s">
        <v>13</v>
      </c>
      <c r="E117" s="3">
        <v>10</v>
      </c>
      <c r="F117" s="9">
        <v>209</v>
      </c>
      <c r="G117" s="9">
        <v>259</v>
      </c>
      <c r="H117" s="3" t="s">
        <v>50</v>
      </c>
      <c r="I117" s="3" t="s">
        <v>85</v>
      </c>
      <c r="J117" s="3" t="s">
        <v>122</v>
      </c>
      <c r="K117" s="15">
        <f t="shared" si="5"/>
        <v>2090</v>
      </c>
      <c r="L117" s="15">
        <f t="shared" si="6"/>
        <v>2590</v>
      </c>
      <c r="M117" s="15">
        <f t="shared" si="7"/>
        <v>500</v>
      </c>
      <c r="N117" s="17">
        <f t="shared" si="8"/>
        <v>19.305019305019304</v>
      </c>
    </row>
    <row r="118" spans="1:14" x14ac:dyDescent="0.3">
      <c r="A118" s="11">
        <v>45400</v>
      </c>
      <c r="B118" s="2" t="str">
        <f t="shared" si="9"/>
        <v>April</v>
      </c>
      <c r="C118" s="3" t="s">
        <v>86</v>
      </c>
      <c r="D118" s="3" t="s">
        <v>9</v>
      </c>
      <c r="E118" s="3">
        <v>18</v>
      </c>
      <c r="F118" s="9">
        <v>15</v>
      </c>
      <c r="G118" s="9">
        <v>19</v>
      </c>
      <c r="H118" s="3" t="s">
        <v>53</v>
      </c>
      <c r="I118" s="3" t="s">
        <v>87</v>
      </c>
      <c r="J118" s="3" t="s">
        <v>123</v>
      </c>
      <c r="K118" s="15">
        <f t="shared" si="5"/>
        <v>270</v>
      </c>
      <c r="L118" s="15">
        <f t="shared" si="6"/>
        <v>342</v>
      </c>
      <c r="M118" s="15">
        <f t="shared" si="7"/>
        <v>72</v>
      </c>
      <c r="N118" s="17">
        <f t="shared" si="8"/>
        <v>21.05263157894737</v>
      </c>
    </row>
    <row r="119" spans="1:14" x14ac:dyDescent="0.3">
      <c r="A119" s="11">
        <v>45401</v>
      </c>
      <c r="B119" s="2" t="str">
        <f t="shared" si="9"/>
        <v>April</v>
      </c>
      <c r="C119" s="3" t="s">
        <v>88</v>
      </c>
      <c r="D119" s="3" t="s">
        <v>56</v>
      </c>
      <c r="E119" s="3">
        <v>15</v>
      </c>
      <c r="F119" s="9">
        <v>40</v>
      </c>
      <c r="G119" s="9">
        <v>59</v>
      </c>
      <c r="H119" s="3" t="s">
        <v>57</v>
      </c>
      <c r="I119" s="3" t="s">
        <v>89</v>
      </c>
      <c r="J119" s="3" t="s">
        <v>123</v>
      </c>
      <c r="K119" s="15">
        <f t="shared" si="5"/>
        <v>600</v>
      </c>
      <c r="L119" s="15">
        <f t="shared" si="6"/>
        <v>885</v>
      </c>
      <c r="M119" s="15">
        <f t="shared" si="7"/>
        <v>285</v>
      </c>
      <c r="N119" s="17">
        <f t="shared" si="8"/>
        <v>32.203389830508478</v>
      </c>
    </row>
    <row r="120" spans="1:14" x14ac:dyDescent="0.3">
      <c r="A120" s="11">
        <v>45402</v>
      </c>
      <c r="B120" s="2" t="str">
        <f t="shared" si="9"/>
        <v>April</v>
      </c>
      <c r="C120" s="3" t="s">
        <v>90</v>
      </c>
      <c r="D120" s="3" t="s">
        <v>13</v>
      </c>
      <c r="E120" s="3">
        <v>12</v>
      </c>
      <c r="F120" s="9">
        <v>150</v>
      </c>
      <c r="G120" s="9">
        <v>199</v>
      </c>
      <c r="H120" s="3" t="s">
        <v>45</v>
      </c>
      <c r="I120" s="3" t="s">
        <v>91</v>
      </c>
      <c r="J120" s="3" t="s">
        <v>124</v>
      </c>
      <c r="K120" s="15">
        <f t="shared" si="5"/>
        <v>1800</v>
      </c>
      <c r="L120" s="15">
        <f t="shared" si="6"/>
        <v>2388</v>
      </c>
      <c r="M120" s="15">
        <f t="shared" si="7"/>
        <v>588</v>
      </c>
      <c r="N120" s="17">
        <f t="shared" si="8"/>
        <v>24.623115577889447</v>
      </c>
    </row>
    <row r="121" spans="1:14" x14ac:dyDescent="0.3">
      <c r="A121" s="11">
        <v>45403</v>
      </c>
      <c r="B121" s="2" t="str">
        <f t="shared" si="9"/>
        <v>April</v>
      </c>
      <c r="C121" s="3" t="s">
        <v>70</v>
      </c>
      <c r="D121" s="3" t="s">
        <v>56</v>
      </c>
      <c r="E121" s="3">
        <v>10</v>
      </c>
      <c r="F121" s="9">
        <v>119</v>
      </c>
      <c r="G121" s="9">
        <v>149</v>
      </c>
      <c r="H121" s="3" t="s">
        <v>47</v>
      </c>
      <c r="I121" s="3" t="s">
        <v>92</v>
      </c>
      <c r="J121" s="3" t="s">
        <v>124</v>
      </c>
      <c r="K121" s="15">
        <f>E121*F121</f>
        <v>1190</v>
      </c>
      <c r="L121" s="15">
        <f t="shared" si="6"/>
        <v>1490</v>
      </c>
      <c r="M121" s="15">
        <f>L121-K121</f>
        <v>300</v>
      </c>
      <c r="N121" s="17">
        <f t="shared" si="8"/>
        <v>20.134228187919462</v>
      </c>
    </row>
    <row r="122" spans="1:14" x14ac:dyDescent="0.3">
      <c r="A122" s="11">
        <v>45404</v>
      </c>
      <c r="B122" s="2" t="str">
        <f t="shared" si="9"/>
        <v>April</v>
      </c>
      <c r="C122" s="3" t="s">
        <v>93</v>
      </c>
      <c r="D122" s="3" t="s">
        <v>13</v>
      </c>
      <c r="E122" s="3">
        <v>6</v>
      </c>
      <c r="F122" s="9">
        <v>300</v>
      </c>
      <c r="G122" s="9">
        <v>399</v>
      </c>
      <c r="H122" s="3" t="s">
        <v>50</v>
      </c>
      <c r="I122" s="3" t="s">
        <v>94</v>
      </c>
      <c r="J122" s="3" t="s">
        <v>124</v>
      </c>
      <c r="K122" s="15">
        <f t="shared" si="5"/>
        <v>1800</v>
      </c>
      <c r="L122" s="15">
        <f t="shared" si="6"/>
        <v>2394</v>
      </c>
      <c r="M122" s="15">
        <f>L122-K122</f>
        <v>594</v>
      </c>
      <c r="N122" s="17">
        <f t="shared" si="8"/>
        <v>24.81203007518797</v>
      </c>
    </row>
    <row r="123" spans="1:14" x14ac:dyDescent="0.3">
      <c r="A123" s="11">
        <v>45405</v>
      </c>
      <c r="B123" s="2" t="str">
        <f t="shared" si="9"/>
        <v>April</v>
      </c>
      <c r="C123" s="3" t="s">
        <v>95</v>
      </c>
      <c r="D123" s="3" t="s">
        <v>9</v>
      </c>
      <c r="E123" s="3">
        <v>20</v>
      </c>
      <c r="F123" s="9">
        <v>20</v>
      </c>
      <c r="G123" s="9">
        <v>24</v>
      </c>
      <c r="H123" s="3" t="s">
        <v>53</v>
      </c>
      <c r="I123" s="3" t="s">
        <v>96</v>
      </c>
      <c r="J123" s="3" t="s">
        <v>122</v>
      </c>
      <c r="K123" s="15">
        <f t="shared" si="5"/>
        <v>400</v>
      </c>
      <c r="L123" s="15">
        <f t="shared" si="6"/>
        <v>480</v>
      </c>
      <c r="M123" s="15">
        <f t="shared" si="7"/>
        <v>80</v>
      </c>
      <c r="N123" s="17">
        <f t="shared" si="8"/>
        <v>16.666666666666668</v>
      </c>
    </row>
    <row r="124" spans="1:14" x14ac:dyDescent="0.3">
      <c r="A124" s="11">
        <v>45406</v>
      </c>
      <c r="B124" s="2" t="str">
        <f t="shared" si="9"/>
        <v>April</v>
      </c>
      <c r="C124" s="3" t="s">
        <v>74</v>
      </c>
      <c r="D124" s="3" t="s">
        <v>56</v>
      </c>
      <c r="E124" s="3">
        <v>35</v>
      </c>
      <c r="F124" s="9">
        <v>15</v>
      </c>
      <c r="G124" s="9">
        <v>19</v>
      </c>
      <c r="H124" s="3" t="s">
        <v>57</v>
      </c>
      <c r="I124" s="3" t="s">
        <v>97</v>
      </c>
      <c r="J124" s="3" t="s">
        <v>124</v>
      </c>
      <c r="K124" s="15">
        <f t="shared" si="5"/>
        <v>525</v>
      </c>
      <c r="L124" s="15">
        <f t="shared" si="6"/>
        <v>665</v>
      </c>
      <c r="M124" s="15">
        <f t="shared" si="7"/>
        <v>140</v>
      </c>
      <c r="N124" s="17">
        <f t="shared" si="8"/>
        <v>21.05263157894737</v>
      </c>
    </row>
    <row r="125" spans="1:14" x14ac:dyDescent="0.3">
      <c r="A125" s="11">
        <v>45407</v>
      </c>
      <c r="B125" s="2" t="str">
        <f t="shared" si="9"/>
        <v>April</v>
      </c>
      <c r="C125" s="3" t="s">
        <v>12</v>
      </c>
      <c r="D125" s="3" t="s">
        <v>13</v>
      </c>
      <c r="E125" s="3">
        <v>6</v>
      </c>
      <c r="F125" s="9">
        <v>336</v>
      </c>
      <c r="G125" s="9">
        <v>389</v>
      </c>
      <c r="H125" s="3" t="s">
        <v>45</v>
      </c>
      <c r="I125" s="3" t="s">
        <v>98</v>
      </c>
      <c r="J125" s="3" t="s">
        <v>124</v>
      </c>
      <c r="K125" s="15">
        <f t="shared" si="5"/>
        <v>2016</v>
      </c>
      <c r="L125" s="15">
        <f t="shared" si="6"/>
        <v>2334</v>
      </c>
      <c r="M125" s="15">
        <f t="shared" si="7"/>
        <v>318</v>
      </c>
      <c r="N125" s="17">
        <f t="shared" si="8"/>
        <v>13.624678663239074</v>
      </c>
    </row>
    <row r="126" spans="1:14" x14ac:dyDescent="0.3">
      <c r="A126" s="11">
        <v>45408</v>
      </c>
      <c r="B126" s="2" t="str">
        <f t="shared" si="9"/>
        <v>April</v>
      </c>
      <c r="C126" s="3" t="s">
        <v>99</v>
      </c>
      <c r="D126" s="3" t="s">
        <v>13</v>
      </c>
      <c r="E126" s="3">
        <v>16</v>
      </c>
      <c r="F126" s="9">
        <v>50</v>
      </c>
      <c r="G126" s="9">
        <v>79</v>
      </c>
      <c r="H126" s="3" t="s">
        <v>47</v>
      </c>
      <c r="I126" s="3" t="s">
        <v>100</v>
      </c>
      <c r="J126" s="3" t="s">
        <v>122</v>
      </c>
      <c r="K126" s="15">
        <f t="shared" si="5"/>
        <v>800</v>
      </c>
      <c r="L126" s="15">
        <f t="shared" si="6"/>
        <v>1264</v>
      </c>
      <c r="M126" s="15">
        <f t="shared" si="7"/>
        <v>464</v>
      </c>
      <c r="N126" s="17">
        <f t="shared" si="8"/>
        <v>36.708860759493668</v>
      </c>
    </row>
    <row r="127" spans="1:14" x14ac:dyDescent="0.3">
      <c r="A127" s="11">
        <v>45409</v>
      </c>
      <c r="B127" s="2" t="str">
        <f t="shared" si="9"/>
        <v>April</v>
      </c>
      <c r="C127" s="3" t="s">
        <v>101</v>
      </c>
      <c r="D127" s="3" t="s">
        <v>56</v>
      </c>
      <c r="E127" s="3">
        <v>10</v>
      </c>
      <c r="F127" s="9">
        <v>19</v>
      </c>
      <c r="G127" s="9">
        <v>24</v>
      </c>
      <c r="H127" s="3" t="s">
        <v>50</v>
      </c>
      <c r="I127" s="3" t="s">
        <v>102</v>
      </c>
      <c r="J127" s="3" t="s">
        <v>125</v>
      </c>
      <c r="K127" s="15">
        <f t="shared" si="5"/>
        <v>190</v>
      </c>
      <c r="L127" s="15">
        <f t="shared" si="6"/>
        <v>240</v>
      </c>
      <c r="M127" s="15">
        <f t="shared" si="7"/>
        <v>50</v>
      </c>
      <c r="N127" s="17">
        <f t="shared" si="8"/>
        <v>20.833333333333332</v>
      </c>
    </row>
    <row r="128" spans="1:14" x14ac:dyDescent="0.3">
      <c r="A128" s="11">
        <v>45410</v>
      </c>
      <c r="B128" s="2" t="str">
        <f t="shared" si="9"/>
        <v>April</v>
      </c>
      <c r="C128" s="3" t="s">
        <v>103</v>
      </c>
      <c r="D128" s="3" t="s">
        <v>9</v>
      </c>
      <c r="E128" s="3">
        <v>28</v>
      </c>
      <c r="F128" s="9">
        <v>25</v>
      </c>
      <c r="G128" s="9">
        <v>29</v>
      </c>
      <c r="H128" s="3" t="s">
        <v>53</v>
      </c>
      <c r="I128" s="3" t="s">
        <v>104</v>
      </c>
      <c r="J128" s="3" t="s">
        <v>123</v>
      </c>
      <c r="K128" s="15">
        <f t="shared" si="5"/>
        <v>700</v>
      </c>
      <c r="L128" s="15">
        <f t="shared" si="6"/>
        <v>812</v>
      </c>
      <c r="M128" s="15">
        <f t="shared" si="7"/>
        <v>112</v>
      </c>
      <c r="N128" s="17">
        <f t="shared" si="8"/>
        <v>13.793103448275861</v>
      </c>
    </row>
    <row r="129" spans="1:14" x14ac:dyDescent="0.3">
      <c r="A129" s="11">
        <v>45411</v>
      </c>
      <c r="B129" s="2" t="str">
        <f t="shared" si="9"/>
        <v>April</v>
      </c>
      <c r="C129" s="3" t="s">
        <v>105</v>
      </c>
      <c r="D129" s="3" t="s">
        <v>56</v>
      </c>
      <c r="E129" s="3">
        <v>22</v>
      </c>
      <c r="F129" s="9">
        <v>20</v>
      </c>
      <c r="G129" s="9">
        <v>24</v>
      </c>
      <c r="H129" s="3" t="s">
        <v>57</v>
      </c>
      <c r="I129" s="3" t="s">
        <v>106</v>
      </c>
      <c r="J129" s="3" t="s">
        <v>125</v>
      </c>
      <c r="K129" s="15">
        <f t="shared" si="5"/>
        <v>440</v>
      </c>
      <c r="L129" s="15">
        <f t="shared" si="6"/>
        <v>528</v>
      </c>
      <c r="M129" s="15">
        <f t="shared" si="7"/>
        <v>88</v>
      </c>
      <c r="N129" s="17">
        <f t="shared" si="8"/>
        <v>16.666666666666668</v>
      </c>
    </row>
    <row r="130" spans="1:14" x14ac:dyDescent="0.3">
      <c r="A130" s="12">
        <v>45412</v>
      </c>
      <c r="B130" s="23" t="str">
        <f t="shared" si="9"/>
        <v>April</v>
      </c>
      <c r="C130" s="13" t="s">
        <v>60</v>
      </c>
      <c r="D130" s="13" t="s">
        <v>13</v>
      </c>
      <c r="E130" s="13">
        <v>8</v>
      </c>
      <c r="F130" s="14">
        <v>149</v>
      </c>
      <c r="G130" s="14">
        <v>169</v>
      </c>
      <c r="H130" s="13" t="s">
        <v>45</v>
      </c>
      <c r="I130" s="13" t="s">
        <v>107</v>
      </c>
      <c r="J130" s="13" t="s">
        <v>124</v>
      </c>
      <c r="K130" s="18">
        <f t="shared" ref="K130" si="10">E130*F130</f>
        <v>1192</v>
      </c>
      <c r="L130" s="18">
        <f t="shared" ref="L130" si="11">E130*G130</f>
        <v>1352</v>
      </c>
      <c r="M130" s="18">
        <f t="shared" ref="M130" si="12">L130-K130</f>
        <v>160</v>
      </c>
      <c r="N130" s="19">
        <f t="shared" ref="N130" si="13">M130*100/L130</f>
        <v>11.834319526627219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EB8C39C-B4F7-46C6-B347-F37F3D834F24}">
          <x14:formula1>
            <xm:f>Dropdown_data!$A$2:$A$5</xm:f>
          </x14:formula1>
          <xm:sqref>J2:J130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4C1-A902-45E4-9860-98B2BFBE3222}">
  <dimension ref="B2:P30"/>
  <sheetViews>
    <sheetView workbookViewId="0"/>
  </sheetViews>
  <sheetFormatPr defaultRowHeight="14.4" x14ac:dyDescent="0.3"/>
  <cols>
    <col min="2" max="2" width="12.44140625" bestFit="1" customWidth="1"/>
    <col min="3" max="4" width="11.5546875" bestFit="1" customWidth="1"/>
    <col min="5" max="5" width="12.44140625" bestFit="1" customWidth="1"/>
    <col min="6" max="6" width="11.5546875" bestFit="1" customWidth="1"/>
    <col min="8" max="8" width="12.44140625" bestFit="1" customWidth="1"/>
    <col min="9" max="9" width="15.109375" bestFit="1" customWidth="1"/>
    <col min="11" max="11" width="12.44140625" bestFit="1" customWidth="1"/>
    <col min="12" max="12" width="15.5546875" bestFit="1" customWidth="1"/>
    <col min="13" max="13" width="7.88671875" bestFit="1" customWidth="1"/>
    <col min="14" max="14" width="10.33203125" bestFit="1" customWidth="1"/>
    <col min="15" max="15" width="8.6640625" bestFit="1" customWidth="1"/>
    <col min="16" max="16" width="10.5546875" bestFit="1" customWidth="1"/>
  </cols>
  <sheetData>
    <row r="2" spans="2:16" x14ac:dyDescent="0.3">
      <c r="K2" s="20" t="s">
        <v>127</v>
      </c>
      <c r="L2" t="s">
        <v>141</v>
      </c>
    </row>
    <row r="3" spans="2:16" x14ac:dyDescent="0.3">
      <c r="B3" s="20" t="s">
        <v>127</v>
      </c>
      <c r="C3" t="s">
        <v>128</v>
      </c>
      <c r="G3" s="21"/>
      <c r="K3" s="21" t="s">
        <v>57</v>
      </c>
      <c r="L3" s="10">
        <v>8161</v>
      </c>
    </row>
    <row r="4" spans="2:16" x14ac:dyDescent="0.3">
      <c r="B4" s="21" t="s">
        <v>56</v>
      </c>
      <c r="C4" s="118">
        <v>1009</v>
      </c>
      <c r="G4" s="21"/>
      <c r="K4" s="21" t="s">
        <v>53</v>
      </c>
      <c r="L4" s="10">
        <v>8699</v>
      </c>
    </row>
    <row r="5" spans="2:16" x14ac:dyDescent="0.3">
      <c r="B5" s="21" t="s">
        <v>9</v>
      </c>
      <c r="C5" s="118">
        <v>811</v>
      </c>
      <c r="G5" s="21"/>
      <c r="K5" s="21" t="s">
        <v>31</v>
      </c>
      <c r="L5" s="10">
        <v>495</v>
      </c>
    </row>
    <row r="6" spans="2:16" x14ac:dyDescent="0.3">
      <c r="B6" s="21" t="s">
        <v>13</v>
      </c>
      <c r="C6" s="118">
        <v>590</v>
      </c>
      <c r="G6" s="21"/>
      <c r="K6" s="21" t="s">
        <v>23</v>
      </c>
      <c r="L6" s="10">
        <v>1000</v>
      </c>
    </row>
    <row r="7" spans="2:16" x14ac:dyDescent="0.3">
      <c r="B7" s="21" t="s">
        <v>80</v>
      </c>
      <c r="C7" s="118">
        <v>171</v>
      </c>
      <c r="K7" s="21" t="s">
        <v>34</v>
      </c>
      <c r="L7" s="10">
        <v>240</v>
      </c>
    </row>
    <row r="8" spans="2:16" x14ac:dyDescent="0.3">
      <c r="K8" s="21" t="s">
        <v>27</v>
      </c>
      <c r="L8" s="10">
        <v>86</v>
      </c>
    </row>
    <row r="9" spans="2:16" x14ac:dyDescent="0.3">
      <c r="B9" s="21"/>
      <c r="K9" s="21" t="s">
        <v>45</v>
      </c>
      <c r="L9" s="10">
        <v>16155</v>
      </c>
    </row>
    <row r="10" spans="2:16" x14ac:dyDescent="0.3">
      <c r="B10" s="28" t="s">
        <v>134</v>
      </c>
      <c r="C10">
        <f>SUM(C4:C7)</f>
        <v>2581</v>
      </c>
      <c r="K10" s="21" t="s">
        <v>20</v>
      </c>
      <c r="L10" s="10">
        <v>220</v>
      </c>
    </row>
    <row r="11" spans="2:16" x14ac:dyDescent="0.3">
      <c r="K11" s="21" t="s">
        <v>50</v>
      </c>
      <c r="L11" s="10">
        <v>8016</v>
      </c>
    </row>
    <row r="12" spans="2:16" x14ac:dyDescent="0.3">
      <c r="B12" s="20" t="s">
        <v>127</v>
      </c>
      <c r="C12" t="s">
        <v>126</v>
      </c>
      <c r="K12" s="21" t="s">
        <v>47</v>
      </c>
      <c r="L12" s="10">
        <v>12609</v>
      </c>
    </row>
    <row r="13" spans="2:16" x14ac:dyDescent="0.3">
      <c r="B13" s="21" t="s">
        <v>132</v>
      </c>
      <c r="C13" s="10">
        <v>120125</v>
      </c>
      <c r="E13" s="20" t="s">
        <v>127</v>
      </c>
      <c r="F13" t="s">
        <v>141</v>
      </c>
      <c r="H13" s="20" t="s">
        <v>127</v>
      </c>
      <c r="I13" t="s">
        <v>144</v>
      </c>
    </row>
    <row r="14" spans="2:16" x14ac:dyDescent="0.3">
      <c r="B14" s="21" t="s">
        <v>131</v>
      </c>
      <c r="C14" s="10">
        <v>67404</v>
      </c>
      <c r="E14" s="21" t="s">
        <v>132</v>
      </c>
      <c r="F14" s="10">
        <v>20799</v>
      </c>
      <c r="H14" s="21" t="s">
        <v>132</v>
      </c>
      <c r="I14" s="10">
        <v>99326</v>
      </c>
    </row>
    <row r="15" spans="2:16" x14ac:dyDescent="0.3">
      <c r="B15" s="21" t="s">
        <v>135</v>
      </c>
      <c r="C15" s="10">
        <v>54040</v>
      </c>
      <c r="E15" s="21" t="s">
        <v>131</v>
      </c>
      <c r="F15" s="10">
        <v>14089</v>
      </c>
      <c r="H15" s="21" t="s">
        <v>131</v>
      </c>
      <c r="I15" s="10">
        <v>53315</v>
      </c>
      <c r="K15" s="20" t="s">
        <v>141</v>
      </c>
      <c r="L15" s="20" t="s">
        <v>146</v>
      </c>
    </row>
    <row r="16" spans="2:16" x14ac:dyDescent="0.3">
      <c r="B16" s="21" t="s">
        <v>130</v>
      </c>
      <c r="C16" s="10">
        <v>39889</v>
      </c>
      <c r="E16" s="21" t="s">
        <v>135</v>
      </c>
      <c r="F16" s="10">
        <v>12290</v>
      </c>
      <c r="H16" s="21" t="s">
        <v>135</v>
      </c>
      <c r="I16" s="10">
        <v>41750</v>
      </c>
      <c r="K16" s="20" t="s">
        <v>127</v>
      </c>
      <c r="L16" t="s">
        <v>56</v>
      </c>
      <c r="M16" t="s">
        <v>9</v>
      </c>
      <c r="N16" t="s">
        <v>13</v>
      </c>
      <c r="O16" t="s">
        <v>80</v>
      </c>
      <c r="P16" t="s">
        <v>147</v>
      </c>
    </row>
    <row r="17" spans="2:16" x14ac:dyDescent="0.3">
      <c r="E17" s="21" t="s">
        <v>130</v>
      </c>
      <c r="F17" s="10">
        <v>8503</v>
      </c>
      <c r="H17" s="21" t="s">
        <v>130</v>
      </c>
      <c r="I17" s="10">
        <v>31386</v>
      </c>
      <c r="K17" s="21" t="s">
        <v>123</v>
      </c>
      <c r="L17" s="10">
        <v>3465</v>
      </c>
      <c r="M17" s="10">
        <v>2389</v>
      </c>
      <c r="N17" s="10">
        <v>2920</v>
      </c>
      <c r="O17" s="10">
        <v>602</v>
      </c>
      <c r="P17" s="10">
        <v>9376</v>
      </c>
    </row>
    <row r="18" spans="2:16" x14ac:dyDescent="0.3">
      <c r="B18" s="28" t="s">
        <v>133</v>
      </c>
      <c r="C18" s="10">
        <f>SUM(C13:C16)</f>
        <v>281458</v>
      </c>
      <c r="K18" s="21" t="s">
        <v>122</v>
      </c>
      <c r="L18" s="10">
        <v>1835</v>
      </c>
      <c r="M18" s="10">
        <v>1518</v>
      </c>
      <c r="N18" s="10">
        <v>5444</v>
      </c>
      <c r="O18" s="10">
        <v>1712</v>
      </c>
      <c r="P18" s="10">
        <v>10509</v>
      </c>
    </row>
    <row r="19" spans="2:16" x14ac:dyDescent="0.3">
      <c r="E19" s="28" t="s">
        <v>145</v>
      </c>
      <c r="F19" s="10">
        <f>SUM(F14:F17)</f>
        <v>55681</v>
      </c>
      <c r="H19" s="28" t="s">
        <v>119</v>
      </c>
      <c r="I19" s="10">
        <f>SUM(I14:I17)</f>
        <v>225777</v>
      </c>
      <c r="K19" s="21" t="s">
        <v>125</v>
      </c>
      <c r="L19" s="10">
        <v>4734</v>
      </c>
      <c r="M19" s="10">
        <v>3320</v>
      </c>
      <c r="N19" s="10">
        <v>6440</v>
      </c>
      <c r="O19" s="10">
        <v>120</v>
      </c>
      <c r="P19" s="10">
        <v>14614</v>
      </c>
    </row>
    <row r="20" spans="2:16" ht="15" thickBot="1" x14ac:dyDescent="0.35">
      <c r="K20" s="21" t="s">
        <v>124</v>
      </c>
      <c r="L20" s="10">
        <v>6853</v>
      </c>
      <c r="M20" s="10">
        <v>4745</v>
      </c>
      <c r="N20" s="10">
        <v>7971</v>
      </c>
      <c r="O20" s="10">
        <v>1613</v>
      </c>
      <c r="P20" s="10">
        <v>21182</v>
      </c>
    </row>
    <row r="21" spans="2:16" ht="15" thickBot="1" x14ac:dyDescent="0.35">
      <c r="B21" s="45"/>
      <c r="C21" s="46"/>
      <c r="D21" s="46"/>
      <c r="E21" s="46"/>
      <c r="F21" s="46"/>
      <c r="G21" s="47"/>
    </row>
    <row r="22" spans="2:16" ht="15" thickBot="1" x14ac:dyDescent="0.35">
      <c r="B22" s="53" t="s">
        <v>127</v>
      </c>
      <c r="C22" s="47" t="s">
        <v>141</v>
      </c>
      <c r="G22" s="48"/>
    </row>
    <row r="23" spans="2:16" x14ac:dyDescent="0.3">
      <c r="B23" s="54" t="s">
        <v>132</v>
      </c>
      <c r="C23" s="57">
        <v>10451</v>
      </c>
      <c r="G23" s="48"/>
    </row>
    <row r="24" spans="2:16" x14ac:dyDescent="0.3">
      <c r="B24" s="55" t="s">
        <v>131</v>
      </c>
      <c r="C24" s="58">
        <v>7377</v>
      </c>
      <c r="G24" s="48"/>
    </row>
    <row r="25" spans="2:16" x14ac:dyDescent="0.3">
      <c r="B25" s="55" t="s">
        <v>135</v>
      </c>
      <c r="C25" s="58">
        <v>7012</v>
      </c>
      <c r="G25" s="48"/>
    </row>
    <row r="26" spans="2:16" ht="15" thickBot="1" x14ac:dyDescent="0.35">
      <c r="B26" s="56" t="s">
        <v>130</v>
      </c>
      <c r="C26" s="59">
        <v>4019</v>
      </c>
      <c r="G26" s="48"/>
    </row>
    <row r="27" spans="2:16" x14ac:dyDescent="0.3">
      <c r="B27" s="49"/>
      <c r="G27" s="48"/>
    </row>
    <row r="28" spans="2:16" x14ac:dyDescent="0.3">
      <c r="B28" s="49"/>
      <c r="G28" s="48"/>
    </row>
    <row r="29" spans="2:16" x14ac:dyDescent="0.3">
      <c r="B29" s="49"/>
      <c r="G29" s="48"/>
    </row>
    <row r="30" spans="2:16" ht="15" thickBot="1" x14ac:dyDescent="0.35">
      <c r="B30" s="50"/>
      <c r="C30" s="51"/>
      <c r="D30" s="51"/>
      <c r="E30" s="51"/>
      <c r="F30" s="51"/>
      <c r="G30" s="52"/>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C81F1-F8CD-4EAC-BEAC-2921A6572DF0}">
  <dimension ref="A1:H5"/>
  <sheetViews>
    <sheetView zoomScale="320" zoomScaleNormal="320" workbookViewId="0">
      <selection activeCell="B4" sqref="B4"/>
    </sheetView>
  </sheetViews>
  <sheetFormatPr defaultRowHeight="14.4" x14ac:dyDescent="0.3"/>
  <sheetData>
    <row r="1" spans="1:8" x14ac:dyDescent="0.3">
      <c r="A1" s="91" t="s">
        <v>148</v>
      </c>
      <c r="B1" s="91"/>
      <c r="C1" s="91"/>
      <c r="D1" s="91"/>
      <c r="E1" s="91"/>
      <c r="F1" s="91"/>
      <c r="G1" s="91"/>
      <c r="H1" s="91"/>
    </row>
    <row r="2" spans="1:8" x14ac:dyDescent="0.3">
      <c r="A2" t="s">
        <v>122</v>
      </c>
    </row>
    <row r="3" spans="1:8" x14ac:dyDescent="0.3">
      <c r="A3" t="s">
        <v>123</v>
      </c>
    </row>
    <row r="4" spans="1:8" x14ac:dyDescent="0.3">
      <c r="A4" t="s">
        <v>124</v>
      </c>
    </row>
    <row r="5" spans="1:8" x14ac:dyDescent="0.3">
      <c r="A5" t="s">
        <v>125</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0849-1DB4-4DC8-A40D-148C21D5F4FE}">
  <sheetPr>
    <pageSetUpPr autoPageBreaks="0"/>
  </sheetPr>
  <dimension ref="B1:V50"/>
  <sheetViews>
    <sheetView showGridLines="0" tabSelected="1" zoomScale="101" zoomScaleNormal="100" workbookViewId="0">
      <selection activeCell="A13" sqref="A13"/>
    </sheetView>
  </sheetViews>
  <sheetFormatPr defaultColWidth="8.77734375" defaultRowHeight="14.4" x14ac:dyDescent="0.3"/>
  <cols>
    <col min="1" max="1" width="8.77734375" style="22" customWidth="1"/>
    <col min="2" max="2" width="3.109375" style="22" customWidth="1"/>
    <col min="3" max="3" width="9.5546875" style="22" customWidth="1"/>
    <col min="4" max="21" width="8.77734375" style="22"/>
    <col min="22" max="22" width="4.21875" style="22" customWidth="1"/>
    <col min="23" max="16384" width="8.77734375" style="22"/>
  </cols>
  <sheetData>
    <row r="1" spans="2:22" ht="15" thickBot="1" x14ac:dyDescent="0.35"/>
    <row r="2" spans="2:22" ht="15" thickBot="1" x14ac:dyDescent="0.35">
      <c r="B2" s="37"/>
      <c r="C2" s="38"/>
      <c r="D2" s="38"/>
      <c r="E2" s="38"/>
      <c r="F2" s="38"/>
      <c r="G2" s="38"/>
      <c r="H2" s="38"/>
      <c r="I2" s="38"/>
      <c r="J2" s="38"/>
      <c r="K2" s="38"/>
      <c r="L2" s="38"/>
      <c r="M2" s="38"/>
      <c r="N2" s="38"/>
      <c r="O2" s="38"/>
      <c r="P2" s="38"/>
      <c r="Q2" s="38"/>
      <c r="R2" s="38"/>
      <c r="S2" s="38"/>
      <c r="T2" s="38"/>
      <c r="U2" s="38"/>
      <c r="V2" s="39"/>
    </row>
    <row r="3" spans="2:22" ht="13.8" customHeight="1" x14ac:dyDescent="0.3">
      <c r="B3" s="40"/>
      <c r="C3" s="104" t="s">
        <v>139</v>
      </c>
      <c r="D3" s="105"/>
      <c r="E3" s="105"/>
      <c r="F3" s="105"/>
      <c r="G3" s="105"/>
      <c r="H3" s="105"/>
      <c r="I3" s="105"/>
      <c r="J3" s="105"/>
      <c r="K3" s="105"/>
      <c r="L3" s="105"/>
      <c r="M3" s="105"/>
      <c r="N3" s="105"/>
      <c r="O3" s="105"/>
      <c r="P3" s="105"/>
      <c r="Q3" s="105"/>
      <c r="R3" s="105"/>
      <c r="S3" s="105"/>
      <c r="T3" s="105"/>
      <c r="U3" s="106"/>
      <c r="V3" s="41"/>
    </row>
    <row r="4" spans="2:22" ht="13.8" customHeight="1" thickBot="1" x14ac:dyDescent="0.35">
      <c r="B4" s="40"/>
      <c r="C4" s="107"/>
      <c r="D4" s="108"/>
      <c r="E4" s="108"/>
      <c r="F4" s="108"/>
      <c r="G4" s="108"/>
      <c r="H4" s="108"/>
      <c r="I4" s="108"/>
      <c r="J4" s="108"/>
      <c r="K4" s="108"/>
      <c r="L4" s="108"/>
      <c r="M4" s="108"/>
      <c r="N4" s="108"/>
      <c r="O4" s="108"/>
      <c r="P4" s="108"/>
      <c r="Q4" s="108"/>
      <c r="R4" s="108"/>
      <c r="S4" s="108"/>
      <c r="T4" s="108"/>
      <c r="U4" s="109"/>
      <c r="V4" s="41"/>
    </row>
    <row r="5" spans="2:22" ht="13.8" customHeight="1" x14ac:dyDescent="0.3">
      <c r="B5" s="40"/>
      <c r="V5" s="41"/>
    </row>
    <row r="6" spans="2:22" ht="13.8" customHeight="1" x14ac:dyDescent="0.3">
      <c r="B6" s="40"/>
      <c r="C6" s="116" t="s">
        <v>137</v>
      </c>
      <c r="D6" s="117"/>
      <c r="E6" s="117"/>
      <c r="I6" s="116" t="s">
        <v>138</v>
      </c>
      <c r="J6" s="117"/>
      <c r="K6" s="117"/>
      <c r="L6" s="116"/>
      <c r="Q6" s="116" t="s">
        <v>136</v>
      </c>
      <c r="R6" s="117"/>
      <c r="S6" s="117"/>
      <c r="V6" s="41"/>
    </row>
    <row r="7" spans="2:22" ht="13.8" customHeight="1" x14ac:dyDescent="0.3">
      <c r="B7" s="40"/>
      <c r="C7" s="117"/>
      <c r="D7" s="117"/>
      <c r="E7" s="117"/>
      <c r="I7" s="117"/>
      <c r="J7" s="117"/>
      <c r="K7" s="117"/>
      <c r="L7" s="117"/>
      <c r="Q7" s="117"/>
      <c r="R7" s="117"/>
      <c r="S7" s="117"/>
      <c r="V7" s="41"/>
    </row>
    <row r="8" spans="2:22" ht="13.8" customHeight="1" x14ac:dyDescent="0.3">
      <c r="B8" s="40"/>
      <c r="V8" s="41"/>
    </row>
    <row r="9" spans="2:22" ht="13.8" customHeight="1" x14ac:dyDescent="0.3">
      <c r="B9" s="40"/>
      <c r="C9" s="92" t="s">
        <v>133</v>
      </c>
      <c r="D9" s="93"/>
      <c r="E9" s="93"/>
      <c r="F9" s="94"/>
      <c r="H9" s="92" t="s">
        <v>142</v>
      </c>
      <c r="I9" s="93"/>
      <c r="J9" s="93"/>
      <c r="K9" s="94"/>
      <c r="M9" s="92" t="s">
        <v>143</v>
      </c>
      <c r="N9" s="93"/>
      <c r="O9" s="93"/>
      <c r="P9" s="94"/>
      <c r="R9" s="92" t="s">
        <v>140</v>
      </c>
      <c r="S9" s="93"/>
      <c r="T9" s="93"/>
      <c r="U9" s="94"/>
      <c r="V9" s="41"/>
    </row>
    <row r="10" spans="2:22" ht="13.8" customHeight="1" x14ac:dyDescent="0.3">
      <c r="B10" s="40"/>
      <c r="C10" s="95"/>
      <c r="D10" s="96"/>
      <c r="E10" s="96"/>
      <c r="F10" s="97"/>
      <c r="H10" s="95"/>
      <c r="I10" s="96"/>
      <c r="J10" s="96"/>
      <c r="K10" s="97"/>
      <c r="M10" s="95"/>
      <c r="N10" s="96"/>
      <c r="O10" s="96"/>
      <c r="P10" s="97"/>
      <c r="R10" s="95"/>
      <c r="S10" s="96"/>
      <c r="T10" s="96"/>
      <c r="U10" s="97"/>
      <c r="V10" s="41"/>
    </row>
    <row r="11" spans="2:22" ht="13.8" customHeight="1" x14ac:dyDescent="0.3">
      <c r="B11" s="40"/>
      <c r="C11" s="110">
        <f>Pivot_table_sheet!C18</f>
        <v>281458</v>
      </c>
      <c r="D11" s="111"/>
      <c r="E11" s="111"/>
      <c r="F11" s="112"/>
      <c r="H11" s="110">
        <f>Pivot_table_sheet!I19</f>
        <v>225777</v>
      </c>
      <c r="I11" s="111"/>
      <c r="J11" s="111"/>
      <c r="K11" s="112"/>
      <c r="M11" s="110">
        <f>Pivot_table_sheet!F19</f>
        <v>55681</v>
      </c>
      <c r="N11" s="111"/>
      <c r="O11" s="111"/>
      <c r="P11" s="112"/>
      <c r="R11" s="98">
        <f>Pivot_table_sheet!C10</f>
        <v>2581</v>
      </c>
      <c r="S11" s="99"/>
      <c r="T11" s="99"/>
      <c r="U11" s="100"/>
      <c r="V11" s="41"/>
    </row>
    <row r="12" spans="2:22" ht="13.8" customHeight="1" x14ac:dyDescent="0.3">
      <c r="B12" s="40"/>
      <c r="C12" s="110"/>
      <c r="D12" s="111"/>
      <c r="E12" s="111"/>
      <c r="F12" s="112"/>
      <c r="H12" s="110"/>
      <c r="I12" s="111"/>
      <c r="J12" s="111"/>
      <c r="K12" s="112"/>
      <c r="M12" s="110"/>
      <c r="N12" s="111"/>
      <c r="O12" s="111"/>
      <c r="P12" s="112"/>
      <c r="R12" s="98"/>
      <c r="S12" s="99"/>
      <c r="T12" s="99"/>
      <c r="U12" s="100"/>
      <c r="V12" s="41"/>
    </row>
    <row r="13" spans="2:22" ht="13.8" customHeight="1" x14ac:dyDescent="0.3">
      <c r="B13" s="40"/>
      <c r="C13" s="113"/>
      <c r="D13" s="114"/>
      <c r="E13" s="114"/>
      <c r="F13" s="115"/>
      <c r="H13" s="113"/>
      <c r="I13" s="114"/>
      <c r="J13" s="114"/>
      <c r="K13" s="115"/>
      <c r="M13" s="113"/>
      <c r="N13" s="114"/>
      <c r="O13" s="114"/>
      <c r="P13" s="115"/>
      <c r="R13" s="101"/>
      <c r="S13" s="102"/>
      <c r="T13" s="102"/>
      <c r="U13" s="103"/>
      <c r="V13" s="41"/>
    </row>
    <row r="14" spans="2:22" ht="13.8" customHeight="1" x14ac:dyDescent="1.2">
      <c r="B14" s="40"/>
      <c r="G14" s="60"/>
      <c r="H14" s="60"/>
      <c r="V14" s="41"/>
    </row>
    <row r="15" spans="2:22" x14ac:dyDescent="0.3">
      <c r="B15" s="40"/>
      <c r="V15" s="41"/>
    </row>
    <row r="16" spans="2:22" x14ac:dyDescent="0.3">
      <c r="B16" s="40"/>
      <c r="V16" s="41"/>
    </row>
    <row r="17" spans="2:22" x14ac:dyDescent="0.3">
      <c r="B17" s="40"/>
      <c r="V17" s="41"/>
    </row>
    <row r="18" spans="2:22" x14ac:dyDescent="0.3">
      <c r="B18" s="40"/>
      <c r="V18" s="41"/>
    </row>
    <row r="19" spans="2:22" x14ac:dyDescent="0.3">
      <c r="B19" s="40"/>
      <c r="V19" s="41"/>
    </row>
    <row r="20" spans="2:22" x14ac:dyDescent="0.3">
      <c r="B20" s="40"/>
      <c r="V20" s="41"/>
    </row>
    <row r="21" spans="2:22" x14ac:dyDescent="0.3">
      <c r="B21" s="40"/>
      <c r="V21" s="41"/>
    </row>
    <row r="22" spans="2:22" x14ac:dyDescent="0.3">
      <c r="B22" s="40"/>
      <c r="V22" s="41"/>
    </row>
    <row r="23" spans="2:22" x14ac:dyDescent="0.3">
      <c r="B23" s="40"/>
      <c r="V23" s="41"/>
    </row>
    <row r="24" spans="2:22" x14ac:dyDescent="0.3">
      <c r="B24" s="40"/>
      <c r="V24" s="41"/>
    </row>
    <row r="25" spans="2:22" x14ac:dyDescent="0.3">
      <c r="B25" s="40"/>
      <c r="V25" s="41"/>
    </row>
    <row r="26" spans="2:22" x14ac:dyDescent="0.3">
      <c r="B26" s="40"/>
      <c r="V26" s="41"/>
    </row>
    <row r="27" spans="2:22" x14ac:dyDescent="0.3">
      <c r="B27" s="40"/>
      <c r="V27" s="41"/>
    </row>
    <row r="28" spans="2:22" x14ac:dyDescent="0.3">
      <c r="B28" s="40"/>
      <c r="V28" s="41"/>
    </row>
    <row r="29" spans="2:22" x14ac:dyDescent="0.3">
      <c r="B29" s="40"/>
      <c r="V29" s="41"/>
    </row>
    <row r="30" spans="2:22" x14ac:dyDescent="0.3">
      <c r="B30" s="40"/>
      <c r="V30" s="41"/>
    </row>
    <row r="31" spans="2:22" x14ac:dyDescent="0.3">
      <c r="B31" s="40"/>
      <c r="V31" s="41"/>
    </row>
    <row r="32" spans="2:22" x14ac:dyDescent="0.3">
      <c r="B32" s="40"/>
      <c r="V32" s="41"/>
    </row>
    <row r="33" spans="2:22" x14ac:dyDescent="0.3">
      <c r="B33" s="40"/>
      <c r="V33" s="41"/>
    </row>
    <row r="34" spans="2:22" x14ac:dyDescent="0.3">
      <c r="B34" s="40"/>
      <c r="C34" s="29"/>
      <c r="D34" s="30"/>
      <c r="E34" s="30"/>
      <c r="F34" s="30"/>
      <c r="G34" s="30"/>
      <c r="H34" s="30"/>
      <c r="I34" s="30"/>
      <c r="J34" s="30"/>
      <c r="K34" s="30"/>
      <c r="L34" s="31"/>
      <c r="V34" s="41"/>
    </row>
    <row r="35" spans="2:22" x14ac:dyDescent="0.3">
      <c r="B35" s="40"/>
      <c r="C35" s="36"/>
      <c r="L35" s="32"/>
      <c r="V35" s="41"/>
    </row>
    <row r="36" spans="2:22" x14ac:dyDescent="0.3">
      <c r="B36" s="40"/>
      <c r="C36" s="36"/>
      <c r="L36" s="32"/>
      <c r="V36" s="41"/>
    </row>
    <row r="37" spans="2:22" x14ac:dyDescent="0.3">
      <c r="B37" s="40"/>
      <c r="C37" s="36"/>
      <c r="L37" s="32"/>
      <c r="V37" s="41"/>
    </row>
    <row r="38" spans="2:22" x14ac:dyDescent="0.3">
      <c r="B38" s="40"/>
      <c r="C38" s="36"/>
      <c r="L38" s="32"/>
      <c r="V38" s="41"/>
    </row>
    <row r="39" spans="2:22" x14ac:dyDescent="0.3">
      <c r="B39" s="40"/>
      <c r="C39" s="36"/>
      <c r="L39" s="32"/>
      <c r="V39" s="41"/>
    </row>
    <row r="40" spans="2:22" x14ac:dyDescent="0.3">
      <c r="B40" s="40"/>
      <c r="C40" s="36"/>
      <c r="L40" s="32"/>
      <c r="V40" s="41"/>
    </row>
    <row r="41" spans="2:22" x14ac:dyDescent="0.3">
      <c r="B41" s="40"/>
      <c r="C41" s="36"/>
      <c r="L41" s="32"/>
      <c r="V41" s="41"/>
    </row>
    <row r="42" spans="2:22" x14ac:dyDescent="0.3">
      <c r="B42" s="40"/>
      <c r="C42" s="36"/>
      <c r="L42" s="32"/>
      <c r="V42" s="41"/>
    </row>
    <row r="43" spans="2:22" x14ac:dyDescent="0.3">
      <c r="B43" s="40"/>
      <c r="C43" s="36"/>
      <c r="L43" s="32"/>
      <c r="V43" s="41"/>
    </row>
    <row r="44" spans="2:22" x14ac:dyDescent="0.3">
      <c r="B44" s="40"/>
      <c r="C44" s="36"/>
      <c r="L44" s="32"/>
      <c r="V44" s="41"/>
    </row>
    <row r="45" spans="2:22" x14ac:dyDescent="0.3">
      <c r="B45" s="40"/>
      <c r="C45" s="36"/>
      <c r="L45" s="32"/>
      <c r="V45" s="41"/>
    </row>
    <row r="46" spans="2:22" x14ac:dyDescent="0.3">
      <c r="B46" s="40"/>
      <c r="C46" s="36"/>
      <c r="L46" s="32"/>
      <c r="V46" s="41"/>
    </row>
    <row r="47" spans="2:22" x14ac:dyDescent="0.3">
      <c r="B47" s="40"/>
      <c r="C47" s="36"/>
      <c r="L47" s="32"/>
      <c r="V47" s="41"/>
    </row>
    <row r="48" spans="2:22" x14ac:dyDescent="0.3">
      <c r="B48" s="40"/>
      <c r="C48" s="36"/>
      <c r="L48" s="32"/>
      <c r="V48" s="41"/>
    </row>
    <row r="49" spans="2:22" x14ac:dyDescent="0.3">
      <c r="B49" s="40"/>
      <c r="C49" s="33"/>
      <c r="D49" s="34"/>
      <c r="E49" s="34"/>
      <c r="F49" s="34"/>
      <c r="G49" s="34"/>
      <c r="H49" s="34"/>
      <c r="I49" s="34"/>
      <c r="J49" s="34"/>
      <c r="K49" s="34"/>
      <c r="L49" s="35"/>
      <c r="V49" s="41"/>
    </row>
    <row r="50" spans="2:22" ht="15" thickBot="1" x14ac:dyDescent="0.35">
      <c r="B50" s="42"/>
      <c r="C50" s="43"/>
      <c r="D50" s="43"/>
      <c r="E50" s="43"/>
      <c r="F50" s="43"/>
      <c r="G50" s="43"/>
      <c r="H50" s="43"/>
      <c r="I50" s="43"/>
      <c r="J50" s="43"/>
      <c r="K50" s="43"/>
      <c r="L50" s="43"/>
      <c r="M50" s="43"/>
      <c r="N50" s="43"/>
      <c r="O50" s="43"/>
      <c r="P50" s="43"/>
      <c r="Q50" s="43"/>
      <c r="R50" s="43"/>
      <c r="S50" s="43"/>
      <c r="T50" s="43"/>
      <c r="U50" s="43"/>
      <c r="V50" s="44"/>
    </row>
  </sheetData>
  <mergeCells count="13">
    <mergeCell ref="R9:U10"/>
    <mergeCell ref="R11:U13"/>
    <mergeCell ref="C3:U4"/>
    <mergeCell ref="C11:F13"/>
    <mergeCell ref="C9:F10"/>
    <mergeCell ref="Q6:S7"/>
    <mergeCell ref="I6:K7"/>
    <mergeCell ref="L6:L7"/>
    <mergeCell ref="C6:E7"/>
    <mergeCell ref="H9:K10"/>
    <mergeCell ref="M9:P10"/>
    <mergeCell ref="H11:K13"/>
    <mergeCell ref="M11:P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3 b I 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e 3 b 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t 2 y F g o i k e 4 D g A A A B E A A A A T A B w A R m 9 y b X V s Y X M v U 2 V j d G l v b j E u b S C i G A A o o B Q A A A A A A A A A A A A A A A A A A A A A A A A A A A A r T k 0 u y c z P U w i G 0 I b W A F B L A Q I t A B Q A A g A I A H t 2 y F i h a f n G p A A A A P Y A A A A S A A A A A A A A A A A A A A A A A A A A A A B D b 2 5 m a W c v U G F j a 2 F n Z S 5 4 b W x Q S w E C L Q A U A A I A C A B 7 d s h Y D 8 r p q 6 Q A A A D p A A A A E w A A A A A A A A A A A A A A A A D w A A A A W 0 N v b n R l b n R f V H l w Z X N d L n h t b F B L A Q I t A B Q A A g A I A H t 2 y 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5 B H e W e L 3 Q J 5 7 8 N a Q 0 y v k A A A A A A I A A A A A A B B m A A A A A Q A A I A A A A M d / F s / Q h E 2 r K I x w l 0 3 2 j q s o + g g 3 H b f N X b N k 5 2 f i a F + J A A A A A A 6 A A A A A A g A A I A A A A J C 1 v T z J g A v p x r C 5 8 D z 4 W 8 w k t o + Y e 6 T E t Q 7 B r v O E m 0 d X U A A A A C m B A m b / I z 3 g F c N j + D M + t k l 1 I U o a t X W f X z O q s J 8 1 9 s s W 4 6 p u 4 L S i c K x p / h 6 O Y V t 9 P q 4 3 c T O 9 h e n U B / V k m o 5 u p G B c L w M i F z R L W v d F o a h o Z f W n Q A A A A L K H T i f I x O 5 Z p B f q L h s O r g 2 V F Y 3 / f 1 G v 9 U d F C m S u d R v R B K 8 6 y 3 R L 1 V X 2 4 k l b 9 U J r j H Q H r a h 0 P Z c F Y S r X Q + z 0 B x Q = < / D a t a M a s h u p > 
</file>

<file path=customXml/itemProps1.xml><?xml version="1.0" encoding="utf-8"?>
<ds:datastoreItem xmlns:ds="http://schemas.openxmlformats.org/officeDocument/2006/customXml" ds:itemID="{D24EFE78-E176-4C01-8990-7C4720A5E8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Categories for Project_budget</vt:lpstr>
      <vt:lpstr>Project_budget_Sheet</vt:lpstr>
      <vt:lpstr>Dropdown_data (1)</vt:lpstr>
      <vt:lpstr>Sales_data</vt:lpstr>
      <vt:lpstr>Cleaned_Sales_data</vt:lpstr>
      <vt:lpstr>Table</vt:lpstr>
      <vt:lpstr>Pivot_table_sheet</vt:lpstr>
      <vt:lpstr>Dropdown_data</vt:lpstr>
      <vt:lpstr>Dashboard</vt:lpstr>
      <vt:lpstr>Miscellaneous</vt:lpstr>
      <vt:lpstr>Onetime</vt:lpstr>
      <vt:lpstr>Transportation</vt:lpstr>
      <vt:lpstr>Variable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 Bhaskar</dc:creator>
  <cp:lastModifiedBy>bhaskar .</cp:lastModifiedBy>
  <dcterms:created xsi:type="dcterms:W3CDTF">2024-06-01T17:55:29Z</dcterms:created>
  <dcterms:modified xsi:type="dcterms:W3CDTF">2024-06-10T18:51:08Z</dcterms:modified>
</cp:coreProperties>
</file>