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apress-books\excel-formulas-book\advanced-excel-formulas-files\ch-7\"/>
    </mc:Choice>
  </mc:AlternateContent>
  <xr:revisionPtr revIDLastSave="0" documentId="13_ncr:1_{2DE2966B-3F5F-4F73-B028-719FE5E39309}" xr6:coauthVersionLast="47" xr6:coauthVersionMax="47" xr10:uidLastSave="{00000000-0000-0000-0000-000000000000}"/>
  <bookViews>
    <workbookView xWindow="0" yWindow="0" windowWidth="20520" windowHeight="13080" xr2:uid="{E503998F-E231-47A4-A3FB-36E1B4B7EFFA}"/>
  </bookViews>
  <sheets>
    <sheet name="Exact Match" sheetId="1" r:id="rId1"/>
    <sheet name="Exact Match Data" sheetId="8" r:id="rId2"/>
    <sheet name="Range Lookup" sheetId="3" r:id="rId3"/>
    <sheet name="Range Lookup Data" sheetId="15" r:id="rId4"/>
    <sheet name="Col Index Number Tricks 1" sheetId="14" r:id="rId5"/>
    <sheet name="Col Index Number Tricks 2" sheetId="16" r:id="rId6"/>
    <sheet name="Col Index Number Data" sheetId="13" r:id="rId7"/>
    <sheet name="Index Row Data" sheetId="18" r:id="rId8"/>
    <sheet name="Data for COLUMNS" sheetId="17" r:id="rId9"/>
    <sheet name="Common Problems 1" sheetId="2" r:id="rId10"/>
    <sheet name="Common Problems 2" sheetId="22" r:id="rId11"/>
    <sheet name="Error Handling" sheetId="21" r:id="rId12"/>
    <sheet name="HLOOKUP" sheetId="20" r:id="rId13"/>
    <sheet name="Lookup Left" sheetId="19" r:id="rId14"/>
    <sheet name="Partial Match" sheetId="6" r:id="rId15"/>
    <sheet name="Case-Sensitive" sheetId="4" r:id="rId16"/>
    <sheet name="Multi-Criteria" sheetId="5" r:id="rId17"/>
    <sheet name="Nth Match" sheetId="7" r:id="rId18"/>
    <sheet name="VLOOKUP &amp; CF" sheetId="24" r:id="rId19"/>
    <sheet name="Dynamic Chart" sheetId="25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3" i="4"/>
  <c r="D3" i="19"/>
  <c r="D4" i="19"/>
  <c r="D5" i="19"/>
  <c r="D6" i="19"/>
  <c r="D7" i="19"/>
  <c r="D8" i="19"/>
  <c r="D4" i="21" l="1"/>
  <c r="D5" i="21"/>
  <c r="D6" i="21"/>
  <c r="E6" i="21" s="1"/>
  <c r="D7" i="21"/>
  <c r="E5" i="21"/>
  <c r="E7" i="21"/>
  <c r="D3" i="21"/>
  <c r="E3" i="21" s="1"/>
  <c r="E4" i="21"/>
  <c r="J3" i="22"/>
  <c r="J4" i="22"/>
  <c r="J5" i="22"/>
  <c r="J6" i="22"/>
  <c r="J7" i="22"/>
  <c r="J8" i="22"/>
  <c r="C4" i="22"/>
  <c r="C5" i="22"/>
  <c r="C6" i="22"/>
  <c r="C3" i="22"/>
  <c r="H3" i="2"/>
  <c r="C3" i="2"/>
  <c r="E3" i="3"/>
  <c r="E4" i="3"/>
  <c r="E5" i="3"/>
  <c r="E6" i="3"/>
  <c r="E7" i="3"/>
  <c r="E8" i="3"/>
  <c r="E9" i="3"/>
  <c r="E10" i="3"/>
  <c r="E2" i="3"/>
  <c r="E9" i="21" l="1"/>
  <c r="D9" i="21"/>
</calcChain>
</file>

<file path=xl/sharedStrings.xml><?xml version="1.0" encoding="utf-8"?>
<sst xmlns="http://schemas.openxmlformats.org/spreadsheetml/2006/main" count="527" uniqueCount="188">
  <si>
    <t>Tier</t>
  </si>
  <si>
    <t>Blue</t>
  </si>
  <si>
    <t>Silver</t>
  </si>
  <si>
    <t>Gold</t>
  </si>
  <si>
    <t>Executive</t>
  </si>
  <si>
    <t>Price</t>
  </si>
  <si>
    <t>Bronze</t>
  </si>
  <si>
    <t>Orange Juice</t>
  </si>
  <si>
    <t>Coffee</t>
  </si>
  <si>
    <t>Tea</t>
  </si>
  <si>
    <t>Hot Chocolate</t>
  </si>
  <si>
    <t>Beer</t>
  </si>
  <si>
    <t>Wine</t>
  </si>
  <si>
    <t>Water</t>
  </si>
  <si>
    <t>Patricio Simpson</t>
  </si>
  <si>
    <t>Francisco Chang</t>
  </si>
  <si>
    <t>Yang Wang</t>
  </si>
  <si>
    <t>Pedro Afonso</t>
  </si>
  <si>
    <t>Elizabeth Brown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</si>
  <si>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</si>
  <si>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</si>
  <si>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</si>
  <si>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</si>
  <si>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</si>
  <si>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</si>
  <si>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</si>
  <si>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Maria Larsson</t>
  </si>
  <si>
    <t>Name</t>
  </si>
  <si>
    <t>Membership</t>
  </si>
  <si>
    <t>ID</t>
  </si>
  <si>
    <t>Sales Rep</t>
  </si>
  <si>
    <t>Georgia Keegan</t>
  </si>
  <si>
    <t>Christopher Hartley</t>
  </si>
  <si>
    <t>Paul Beechcroft</t>
  </si>
  <si>
    <t>Cyndy Bloom</t>
  </si>
  <si>
    <t>Audrey White</t>
  </si>
  <si>
    <t>Elizabeth Kendrick</t>
  </si>
  <si>
    <t>Simon James</t>
  </si>
  <si>
    <t>Samantha Cavalho</t>
  </si>
  <si>
    <t>Date</t>
  </si>
  <si>
    <t>Units Sold</t>
  </si>
  <si>
    <t>Product Name</t>
  </si>
  <si>
    <t>Store</t>
  </si>
  <si>
    <t>North</t>
  </si>
  <si>
    <t>West</t>
  </si>
  <si>
    <t>East</t>
  </si>
  <si>
    <t>South</t>
  </si>
  <si>
    <t>Total</t>
  </si>
  <si>
    <t>Rep Name</t>
  </si>
  <si>
    <t>Rep Status</t>
  </si>
  <si>
    <t>Discount</t>
  </si>
  <si>
    <t>Date Range</t>
  </si>
  <si>
    <t>Rate</t>
  </si>
  <si>
    <t>Qty</t>
  </si>
  <si>
    <t>Minus Disc</t>
  </si>
  <si>
    <t>A288</t>
  </si>
  <si>
    <t>A123</t>
  </si>
  <si>
    <t>A781</t>
  </si>
  <si>
    <t>A186</t>
  </si>
  <si>
    <t>A210</t>
  </si>
  <si>
    <t>A189</t>
  </si>
  <si>
    <t>A515</t>
  </si>
  <si>
    <t>A692</t>
  </si>
  <si>
    <t>A417</t>
  </si>
  <si>
    <t>Ref</t>
  </si>
  <si>
    <t>BY78</t>
  </si>
  <si>
    <t>BY197</t>
  </si>
  <si>
    <t>BY88</t>
  </si>
  <si>
    <t>BY42</t>
  </si>
  <si>
    <t>BY90</t>
  </si>
  <si>
    <t>BY9</t>
  </si>
  <si>
    <t>Status</t>
  </si>
  <si>
    <t>Years</t>
  </si>
  <si>
    <t>Manager</t>
  </si>
  <si>
    <t>Henriette Pfalzheim</t>
  </si>
  <si>
    <t>Marie Bertrand</t>
  </si>
  <si>
    <t>Guillermo Fernández</t>
  </si>
  <si>
    <t>Georg Pipps</t>
  </si>
  <si>
    <t>Isabel de Castro</t>
  </si>
  <si>
    <t>Bernardo Batista</t>
  </si>
  <si>
    <t>Lúcia Carvalho</t>
  </si>
  <si>
    <t>Liz Evans</t>
  </si>
  <si>
    <t>Red</t>
  </si>
  <si>
    <t>Age</t>
  </si>
  <si>
    <t>Trudy Andrews</t>
  </si>
  <si>
    <t>Carly Ferdinand</t>
  </si>
  <si>
    <t>Rep ID</t>
  </si>
  <si>
    <t>Monthly Total</t>
  </si>
  <si>
    <t>SD270</t>
  </si>
  <si>
    <t>SD100</t>
  </si>
  <si>
    <t>SD461</t>
  </si>
  <si>
    <t>SD155</t>
  </si>
  <si>
    <t>SD384</t>
  </si>
  <si>
    <t>SD422</t>
  </si>
  <si>
    <t>SD64</t>
  </si>
  <si>
    <t>SD397</t>
  </si>
  <si>
    <t>Jan-21</t>
  </si>
  <si>
    <t>Feb-21</t>
  </si>
  <si>
    <t>Mar-21</t>
  </si>
  <si>
    <t>Apr-21</t>
  </si>
  <si>
    <t>May-21</t>
  </si>
  <si>
    <t>Region</t>
  </si>
  <si>
    <t>Salary</t>
  </si>
  <si>
    <t>Dept</t>
  </si>
  <si>
    <t>IT</t>
  </si>
  <si>
    <t>HR</t>
  </si>
  <si>
    <t>Finance</t>
  </si>
  <si>
    <t>3992</t>
  </si>
  <si>
    <t>1841</t>
  </si>
  <si>
    <t>3463</t>
  </si>
  <si>
    <t>3740</t>
  </si>
  <si>
    <t>Grade</t>
  </si>
  <si>
    <t>Score</t>
  </si>
  <si>
    <t>Superb</t>
  </si>
  <si>
    <t>Very Good</t>
  </si>
  <si>
    <t>Good</t>
  </si>
  <si>
    <t>Poor</t>
  </si>
  <si>
    <t>Destination</t>
  </si>
  <si>
    <t>Miles</t>
  </si>
  <si>
    <t>Locations</t>
  </si>
  <si>
    <t>Distance</t>
  </si>
  <si>
    <t>Bristol</t>
  </si>
  <si>
    <t>Leicester</t>
  </si>
  <si>
    <t>Hull</t>
  </si>
  <si>
    <t>Portsmouth</t>
  </si>
  <si>
    <t>Norwich</t>
  </si>
  <si>
    <t>Paul</t>
  </si>
  <si>
    <t>Cyndy</t>
  </si>
  <si>
    <t>Audrey</t>
  </si>
  <si>
    <t>Elizabeth</t>
  </si>
  <si>
    <t>Wk 1</t>
  </si>
  <si>
    <t>Wk 2</t>
  </si>
  <si>
    <t>Wk 3</t>
  </si>
  <si>
    <t>Wk 4</t>
  </si>
  <si>
    <t>Gill</t>
  </si>
  <si>
    <t>Bryan</t>
  </si>
  <si>
    <t>Kevin</t>
  </si>
  <si>
    <t>Barbara</t>
  </si>
  <si>
    <t>Rachel</t>
  </si>
  <si>
    <t>Sue</t>
  </si>
  <si>
    <t>City</t>
  </si>
  <si>
    <t>Copenhagen, Denmark</t>
  </si>
  <si>
    <t>London, UK</t>
  </si>
  <si>
    <t>Berlin, Germany</t>
  </si>
  <si>
    <t>Lisbon, Portugal</t>
  </si>
  <si>
    <t>Newcastle, UK</t>
  </si>
  <si>
    <t>Target</t>
  </si>
  <si>
    <t>Value</t>
  </si>
  <si>
    <t>Copenhagen</t>
  </si>
  <si>
    <t>Newcastle</t>
  </si>
  <si>
    <t>Berlin</t>
  </si>
  <si>
    <t>Lisbon</t>
  </si>
  <si>
    <t>London</t>
  </si>
  <si>
    <t>Level</t>
  </si>
  <si>
    <t>A</t>
  </si>
  <si>
    <t>B</t>
  </si>
  <si>
    <t>C</t>
  </si>
  <si>
    <t>a</t>
  </si>
  <si>
    <t>b</t>
  </si>
  <si>
    <t>c</t>
  </si>
  <si>
    <t>Regional Code</t>
  </si>
  <si>
    <t>Client ID</t>
  </si>
  <si>
    <t>HUM</t>
  </si>
  <si>
    <t>CRA</t>
  </si>
  <si>
    <t>IPS</t>
  </si>
  <si>
    <t>CHE</t>
  </si>
  <si>
    <t>009</t>
  </si>
  <si>
    <t>213</t>
  </si>
  <si>
    <t>415</t>
  </si>
  <si>
    <t>772</t>
  </si>
  <si>
    <t>180</t>
  </si>
  <si>
    <t>438</t>
  </si>
  <si>
    <t>Previous</t>
  </si>
  <si>
    <t>911</t>
  </si>
  <si>
    <t>034</t>
  </si>
  <si>
    <t>552</t>
  </si>
  <si>
    <t>SWA</t>
  </si>
  <si>
    <t>David</t>
  </si>
  <si>
    <t>Kelly</t>
  </si>
  <si>
    <t>Instance</t>
  </si>
  <si>
    <t>Locale</t>
  </si>
  <si>
    <t>GB</t>
  </si>
  <si>
    <t>NZ</t>
  </si>
  <si>
    <t>AU</t>
  </si>
  <si>
    <t>DE</t>
  </si>
  <si>
    <t>BE</t>
  </si>
  <si>
    <t>Wk 5</t>
  </si>
  <si>
    <t>Wk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</si>
</sst>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4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43" fontId="0" fillId="0" borderId="0" xfId="1" applyFont="1"/>
    <xf numFmtId="164" fontId="0" fillId="0" borderId="0" xfId="1" applyNumberFormat="1" applyFont="1"/>
    <xf numFmtId="0" fontId="2" fillId="2" borderId="2" xfId="0" applyFont="1" applyFill="1" applyBorder="1"/>
    <xf numFmtId="0" fontId="1" fillId="0" borderId="0" xfId="2"/>
    <xf numFmtId="0" fontId="2" fillId="3" borderId="2" xfId="0" applyFont="1" applyFill="1" applyBorder="1"/>
    <xf numFmtId="14" fontId="0" fillId="0" borderId="0" xfId="0" applyNumberFormat="1"/>
    <xf numFmtId="165" fontId="0" fillId="0" borderId="0" xfId="0" applyNumberFormat="1"/>
    <xf numFmtId="165" fontId="0" fillId="0" borderId="0" xfId="3" applyNumberFormat="1" applyFont="1"/>
    <xf numFmtId="0" fontId="2" fillId="3" borderId="1" xfId="0" applyFont="1" applyFill="1" applyBorder="1"/>
    <xf numFmtId="0" fontId="2" fillId="4" borderId="2" xfId="2" applyFont="1" applyFill="1" applyBorder="1"/>
    <xf numFmtId="0" fontId="2" fillId="4" borderId="2" xfId="0" applyFont="1" applyFill="1" applyBorder="1"/>
    <xf numFmtId="0" fontId="0" fillId="0" borderId="0" xfId="0" applyNumberFormat="1"/>
    <xf numFmtId="17" fontId="2" fillId="3" borderId="2" xfId="0" applyNumberFormat="1" applyFont="1" applyFill="1" applyBorder="1"/>
    <xf numFmtId="0" fontId="2" fillId="4" borderId="1" xfId="2" applyFont="1" applyFill="1" applyBorder="1"/>
    <xf numFmtId="0" fontId="2" fillId="4" borderId="1" xfId="0" applyFont="1" applyFill="1" applyBorder="1"/>
    <xf numFmtId="49" fontId="0" fillId="0" borderId="0" xfId="0" applyNumberFormat="1"/>
    <xf numFmtId="0" fontId="2" fillId="0" borderId="0" xfId="0" applyFont="1"/>
    <xf numFmtId="14" fontId="0" fillId="0" borderId="1" xfId="0" applyNumberFormat="1" applyBorder="1"/>
    <xf numFmtId="0" fontId="0" fillId="0" borderId="1" xfId="0" applyBorder="1"/>
    <xf numFmtId="0" fontId="2" fillId="5" borderId="1" xfId="0" applyFont="1" applyFill="1" applyBorder="1"/>
    <xf numFmtId="43" fontId="0" fillId="0" borderId="1" xfId="1" applyFont="1" applyBorder="1"/>
    <xf numFmtId="43" fontId="2" fillId="4" borderId="1" xfId="1" applyFont="1" applyFill="1" applyBorder="1"/>
    <xf numFmtId="164" fontId="2" fillId="4" borderId="1" xfId="1" applyNumberFormat="1" applyFont="1" applyFill="1" applyBorder="1"/>
    <xf numFmtId="0" fontId="0" fillId="0" borderId="0" xfId="0" applyFont="1"/>
  </cellXfs>
  <cellStyles count="4">
    <cellStyle name="Comma" xfId="1" builtinId="3"/>
    <cellStyle name="Normal" xfId="0" builtinId="0"/>
    <cellStyle name="Normal 2" xfId="2" xr:uid="{B19B8755-2712-40CF-8BE1-A9684001993D}"/>
    <cellStyle name="Percent" xfId="3" builtinId="5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* #,##0_-;\-* #,##0_-;_-* &quot;-&quot;??_-;_-@_-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* #,##0_-;\-* #,##0_-;_-* &quot;-&quot;??_-;_-@_-"/>
    </dxf>
    <dxf>
      <numFmt numFmtId="30" formatCode="@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* #,##0_-;\-* #,##0_-;_-* &quot;-&quot;??_-;_-@_-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2" formatCode="mmm\-yy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%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* #,##0_-;\-* #,##0_-;_-* &quot;-&quot;??_-;_-@_-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E6587F-2DD2-4DD2-B6A7-EDD2664596CF}" name="tblMemberships" displayName="tblMemberships" ref="A1:C14" totalsRowShown="0" headerRowDxfId="41" headerRowBorderDxfId="40" tableBorderDxfId="39">
  <autoFilter ref="A1:C14" xr:uid="{33E6587F-2DD2-4DD2-B6A7-EDD2664596CF}">
    <filterColumn colId="0" hiddenButton="1"/>
    <filterColumn colId="1" hiddenButton="1"/>
    <filterColumn colId="2" hiddenButton="1"/>
  </autoFilter>
  <tableColumns count="3">
    <tableColumn id="1" xr3:uid="{2DB44DEE-3066-4770-8184-C050FDF0EE31}" name="Name"/>
    <tableColumn id="2" xr3:uid="{32B73DED-B536-459B-AAE7-FEC1D7010CFA}" name="Membership"/>
    <tableColumn id="3" xr3:uid="{F68FD904-FB3C-4B0E-B7FD-73ECD716A1C7}" name="Price" dataDxfId="3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98D02D-593B-4BA0-AE48-C725150EEB67}" name="tblTiers" displayName="tblTiers" ref="B2:C7" totalsRowShown="0" headerRowDxfId="37" headerRowBorderDxfId="36" tableBorderDxfId="35">
  <autoFilter ref="B2:C7" xr:uid="{1A98D02D-593B-4BA0-AE48-C725150EEB67}">
    <filterColumn colId="0" hiddenButton="1"/>
    <filterColumn colId="1" hiddenButton="1"/>
  </autoFilter>
  <tableColumns count="2">
    <tableColumn id="1" xr3:uid="{ECA52E2B-C85A-41AB-9322-1AC67B149542}" name="Tier"/>
    <tableColumn id="2" xr3:uid="{5ADAC2E9-BD1F-45D0-8F8E-F09355B39D43}" name="Price" dataDxfId="34" dataCellStyle="Comm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D466B1-974B-43BE-B57F-ACFE7251AAEF}" name="tblRates" displayName="tblRates" ref="E1:F4" totalsRowShown="0" headerRowDxfId="33" headerRowBorderDxfId="32" tableBorderDxfId="31">
  <autoFilter ref="E1:F4" xr:uid="{7ED466B1-974B-43BE-B57F-ACFE7251AAEF}">
    <filterColumn colId="0" hiddenButton="1"/>
    <filterColumn colId="1" hiddenButton="1"/>
  </autoFilter>
  <tableColumns count="2">
    <tableColumn id="1" xr3:uid="{F8473E0C-BE47-4394-AA72-33DE7EAC54D6}" name="Date Range"/>
    <tableColumn id="2" xr3:uid="{9770B105-1E85-485A-91A2-F35F4DC6372E}" name="Rate" dataDxfId="3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D0705E-028A-487C-B12E-C7B5382AF198}" name="tblReps" displayName="tblReps" ref="A1:F10" totalsRowShown="0" headerRowDxfId="29" headerRowBorderDxfId="28" tableBorderDxfId="27">
  <autoFilter ref="A1:F10" xr:uid="{89D0705E-028A-487C-B12E-C7B5382AF19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4CBEBEC-C0A0-4599-AFFF-AAE627800022}" name="ID"/>
    <tableColumn id="2" xr3:uid="{23840022-E057-4970-A692-480EC5E0C08C}" name="Sales Rep"/>
    <tableColumn id="3" xr3:uid="{045EE4D4-7489-4555-A7D9-7E49A9E159B2}" name="Age"/>
    <tableColumn id="4" xr3:uid="{B508CD06-DC8A-481C-BE70-D1FA724F4548}" name="Manager"/>
    <tableColumn id="7" xr3:uid="{BF9EE4B9-4749-4B44-AD79-D31A8C99D8C6}" name="Status"/>
    <tableColumn id="6" xr3:uid="{B502A582-842F-456F-AAEB-03BFC5DAB545}" name="Year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77F70D-69C7-4F80-BCD5-25A89BBFB8C1}" name="tblMonthly" displayName="tblMonthly" ref="A1:G9" totalsRowShown="0" headerRowDxfId="26" dataDxfId="24" headerRowBorderDxfId="25" tableBorderDxfId="23" dataCellStyle="Comma">
  <autoFilter ref="A1:G9" xr:uid="{C177F70D-69C7-4F80-BCD5-25A89BBFB8C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DE20203-03F0-4631-9FBF-0A369AF23E46}" name="ID"/>
    <tableColumn id="2" xr3:uid="{99E78835-BBD3-40E4-B33B-07063A2F594B}" name="Name"/>
    <tableColumn id="3" xr3:uid="{8EE17258-B0A6-4FA2-96C7-304CB52503D5}" name="Jan-21" dataDxfId="22" dataCellStyle="Comma"/>
    <tableColumn id="4" xr3:uid="{3C2E193F-20B2-4C91-B5E7-75DE553E23A7}" name="Feb-21" dataDxfId="21" dataCellStyle="Comma"/>
    <tableColumn id="5" xr3:uid="{53DBDC6B-8A6E-40B5-8EA9-4842683A23D7}" name="Mar-21" dataDxfId="20" dataCellStyle="Comma"/>
    <tableColumn id="6" xr3:uid="{5365662D-0BCE-44F8-A007-2848818A3C7A}" name="Apr-21" dataDxfId="19" dataCellStyle="Comma"/>
    <tableColumn id="7" xr3:uid="{D545AF80-8D29-4F6C-B649-97990652A58E}" name="May-21" dataDxfId="18" dataCellStyle="Comma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3EBECE-AD89-4847-8855-67E6A6D502BF}" name="tblTargets" displayName="tblTargets" ref="G2:H7" totalsRowShown="0" headerRowDxfId="17" headerRowBorderDxfId="16" tableBorderDxfId="15">
  <autoFilter ref="G2:H7" xr:uid="{B33EBECE-AD89-4847-8855-67E6A6D502BF}">
    <filterColumn colId="0" hiddenButton="1"/>
    <filterColumn colId="1" hiddenButton="1"/>
  </autoFilter>
  <tableColumns count="2">
    <tableColumn id="1" xr3:uid="{D79A2AA8-509A-4712-BF6B-1E569D533551}" name="City"/>
    <tableColumn id="2" xr3:uid="{2B93D5FB-2CC0-4C42-B50E-2FABF6C6E284}" name="Target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7DBD7A5-14AF-447F-AE47-3AA1FB301AB6}" name="tblLastMonth" displayName="tblLastMonth" ref="G2:I11" totalsRowShown="0" headerRowDxfId="14" headerRowBorderDxfId="13" tableBorderDxfId="12">
  <autoFilter ref="G2:I11" xr:uid="{27DBD7A5-14AF-447F-AE47-3AA1FB301AB6}">
    <filterColumn colId="0" hiddenButton="1"/>
    <filterColumn colId="1" hiddenButton="1"/>
    <filterColumn colId="2" hiddenButton="1"/>
  </autoFilter>
  <tableColumns count="3">
    <tableColumn id="1" xr3:uid="{82006632-12AB-4A2A-8873-A5029C24868B}" name="Regional Code"/>
    <tableColumn id="2" xr3:uid="{B21C79A7-31B3-44CF-81D6-1612D25B70A3}" name="Client ID" dataDxfId="11"/>
    <tableColumn id="3" xr3:uid="{4755AAC2-D0F0-470A-9606-6B85AB919F12}" name="Total" dataDxfId="10" dataCellStyle="Comma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6021DA0-D0CF-428E-ACC9-D4CCC07EF804}" name="tblWeekly" displayName="tblWeekly" ref="B2:H9" totalsRowShown="0" headerRowDxfId="9" dataDxfId="7" headerRowBorderDxfId="8" tableBorderDxfId="6" dataCellStyle="Comma">
  <autoFilter ref="B2:H9" xr:uid="{A6021DA0-D0CF-428E-ACC9-D4CCC07EF80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E237DED-DDD5-476D-9B5F-BFC2D46A23B5}" name="Name"/>
    <tableColumn id="2" xr3:uid="{BDE7B70B-0FD4-41A8-8BF5-961D1EDDF8CA}" name="Wk 1" dataDxfId="5" dataCellStyle="Comma"/>
    <tableColumn id="3" xr3:uid="{7B1922B2-68E0-4018-8C5E-0780394F26AF}" name="Wk 2" dataDxfId="4" dataCellStyle="Comma"/>
    <tableColumn id="4" xr3:uid="{BC6830FF-A27A-49A5-8E94-D437EE14E54C}" name="Wk 3" dataDxfId="3" dataCellStyle="Comma"/>
    <tableColumn id="5" xr3:uid="{3CC15822-E991-4EEB-894E-8400E1368AE9}" name="Wk 4" dataDxfId="2" dataCellStyle="Comma"/>
    <tableColumn id="6" xr3:uid="{914CD333-71CF-4FF6-9197-DD457182F0E3}" name="Wk 5" dataDxfId="1" dataCellStyle="Comma"/>
    <tableColumn id="7" xr3:uid="{B1381FDD-2618-4E4F-9FA7-59E1041EB9EF}" name="Wk 6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2517-C7DB-4A9D-AE85-DA72082BC5AB}">
  <dimension ref="A1:C14"/>
  <sheetViews>
    <sheetView tabSelected="1" zoomScale="115" zoomScaleNormal="115" workbookViewId="0">
      <selection activeCell="K10" sqref="K10"/>
    </sheetView>
  </sheetViews>
  <sheetFormatPr defaultRowHeight="18" x14ac:dyDescent="0.55000000000000004"/>
  <cols>
    <col min="1" max="1" width="14.89453125" customWidth="1"/>
    <col min="2" max="2" width="12.41796875" customWidth="1"/>
    <col min="3" max="3" width="9.68359375" customWidth="1"/>
  </cols>
  <sheetData>
    <row r="1" spans="1:3" x14ac:dyDescent="0.55000000000000004">
      <c r="A1" s="6" t="s">
        <v>27</v>
      </c>
      <c r="B1" s="6" t="s">
        <v>28</v>
      </c>
      <c r="C1" s="6" t="s">
        <v>5</v>
      </c>
    </row>
    <row r="2" spans="1:3" x14ac:dyDescent="0.55000000000000004">
      <c r="A2" t="s">
        <v>14</v>
      </c>
      <c r="B2" t="s">
        <v>2</v>
      </c>
    </row>
    <row r="3" spans="1:3" x14ac:dyDescent="0.55000000000000004">
      <c r="A3" t="s">
        <v>15</v>
      </c>
      <c r="B3" t="s">
        <v>1</v>
      </c>
    </row>
    <row r="4" spans="1:3" x14ac:dyDescent="0.55000000000000004">
      <c r="A4" t="s">
        <v>16</v>
      </c>
      <c r="B4" t="s">
        <v>3</v>
      </c>
    </row>
    <row r="5" spans="1:3" x14ac:dyDescent="0.55000000000000004">
      <c r="A5" t="s">
        <v>17</v>
      </c>
      <c r="B5" t="s">
        <v>3</v>
      </c>
    </row>
    <row r="6" spans="1:3" x14ac:dyDescent="0.55000000000000004">
      <c r="A6" t="s">
        <v>18</v>
      </c>
      <c r="B6" t="s">
        <v>6</v>
      </c>
    </row>
    <row r="7" spans="1:3" x14ac:dyDescent="0.55000000000000004">
      <c r="A7" t="s">
        <v>19</v>
      </c>
      <c r="B7" t="s">
        <v>2</v>
      </c>
    </row>
    <row r="8" spans="1:3" x14ac:dyDescent="0.55000000000000004">
      <c r="A8" t="s">
        <v>20</v>
      </c>
      <c r="B8" t="s">
        <v>4</v>
      </c>
    </row>
    <row r="9" spans="1:3" x14ac:dyDescent="0.55000000000000004">
      <c r="A9" t="s">
        <v>21</v>
      </c>
      <c r="B9" t="s">
        <v>4</v>
      </c>
    </row>
    <row r="10" spans="1:3" x14ac:dyDescent="0.55000000000000004">
      <c r="A10" t="s">
        <v>22</v>
      </c>
      <c r="B10" t="s">
        <v>4</v>
      </c>
    </row>
    <row r="11" spans="1:3" x14ac:dyDescent="0.55000000000000004">
      <c r="A11" t="s">
        <v>23</v>
      </c>
      <c r="B11" t="s">
        <v>2</v>
      </c>
    </row>
    <row r="12" spans="1:3" x14ac:dyDescent="0.55000000000000004">
      <c r="A12" t="s">
        <v>24</v>
      </c>
      <c r="B12" t="s">
        <v>1</v>
      </c>
    </row>
    <row r="13" spans="1:3" x14ac:dyDescent="0.55000000000000004">
      <c r="A13" t="s">
        <v>25</v>
      </c>
      <c r="B13" t="s">
        <v>4</v>
      </c>
    </row>
    <row r="14" spans="1:3" x14ac:dyDescent="0.55000000000000004">
      <c r="A14" t="s">
        <v>26</v>
      </c>
      <c r="B14" t="s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6461-58EB-4F97-A08E-34666AA132CC}">
  <dimension ref="B2:J9"/>
  <sheetViews>
    <sheetView workbookViewId="0">
      <selection activeCell="B14" sqref="B14"/>
    </sheetView>
  </sheetViews>
  <sheetFormatPr defaultRowHeight="18" x14ac:dyDescent="0.55000000000000004"/>
  <cols>
    <col min="2" max="2" width="15.05078125" bestFit="1" customWidth="1"/>
    <col min="3" max="3" width="9.7890625" bestFit="1" customWidth="1"/>
    <col min="5" max="5" width="9.7890625" bestFit="1" customWidth="1"/>
    <col min="7" max="7" width="7.734375" customWidth="1"/>
    <col min="9" max="9" width="15.05078125" bestFit="1" customWidth="1"/>
  </cols>
  <sheetData>
    <row r="2" spans="2:10" x14ac:dyDescent="0.55000000000000004">
      <c r="B2" s="10" t="s">
        <v>29</v>
      </c>
      <c r="C2" s="10" t="s">
        <v>102</v>
      </c>
      <c r="G2" s="10" t="s">
        <v>29</v>
      </c>
      <c r="H2" s="10" t="s">
        <v>102</v>
      </c>
    </row>
    <row r="3" spans="2:10" x14ac:dyDescent="0.55000000000000004">
      <c r="B3">
        <v>1841</v>
      </c>
      <c r="C3" s="3" t="e">
        <f>VLOOKUP(B3,$B$6:$E$9,4,FALSE)</f>
        <v>#N/A</v>
      </c>
      <c r="G3">
        <v>3463</v>
      </c>
      <c r="H3" s="3" t="e">
        <f>VLOOKUP(G3,$G$6:$J$9,4,FALSE)</f>
        <v>#N/A</v>
      </c>
    </row>
    <row r="5" spans="2:10" x14ac:dyDescent="0.55000000000000004">
      <c r="B5" s="1" t="s">
        <v>27</v>
      </c>
      <c r="C5" s="1" t="s">
        <v>29</v>
      </c>
      <c r="D5" s="1" t="s">
        <v>103</v>
      </c>
      <c r="E5" s="1" t="s">
        <v>102</v>
      </c>
      <c r="G5" s="1" t="s">
        <v>29</v>
      </c>
      <c r="H5" s="1" t="s">
        <v>103</v>
      </c>
      <c r="I5" s="1" t="s">
        <v>27</v>
      </c>
      <c r="J5" s="1" t="s">
        <v>102</v>
      </c>
    </row>
    <row r="6" spans="2:10" x14ac:dyDescent="0.55000000000000004">
      <c r="B6" s="5" t="s">
        <v>33</v>
      </c>
      <c r="C6" s="5">
        <v>3992</v>
      </c>
      <c r="D6" t="s">
        <v>104</v>
      </c>
      <c r="E6" s="3">
        <v>33500</v>
      </c>
      <c r="G6" s="17" t="s">
        <v>107</v>
      </c>
      <c r="H6" t="s">
        <v>104</v>
      </c>
      <c r="I6" s="5" t="s">
        <v>33</v>
      </c>
      <c r="J6" s="3">
        <v>33500</v>
      </c>
    </row>
    <row r="7" spans="2:10" x14ac:dyDescent="0.55000000000000004">
      <c r="B7" s="5" t="s">
        <v>34</v>
      </c>
      <c r="C7" s="5">
        <v>3463</v>
      </c>
      <c r="D7" t="s">
        <v>105</v>
      </c>
      <c r="E7" s="3">
        <v>40000</v>
      </c>
      <c r="G7" s="17" t="s">
        <v>109</v>
      </c>
      <c r="H7" t="s">
        <v>105</v>
      </c>
      <c r="I7" s="5" t="s">
        <v>34</v>
      </c>
      <c r="J7" s="3">
        <v>40000</v>
      </c>
    </row>
    <row r="8" spans="2:10" x14ac:dyDescent="0.55000000000000004">
      <c r="B8" s="5" t="s">
        <v>35</v>
      </c>
      <c r="C8" s="5">
        <v>1841</v>
      </c>
      <c r="D8" t="s">
        <v>106</v>
      </c>
      <c r="E8" s="3">
        <v>32000</v>
      </c>
      <c r="G8" s="17" t="s">
        <v>108</v>
      </c>
      <c r="H8" t="s">
        <v>106</v>
      </c>
      <c r="I8" s="5" t="s">
        <v>35</v>
      </c>
      <c r="J8" s="3">
        <v>32000</v>
      </c>
    </row>
    <row r="9" spans="2:10" x14ac:dyDescent="0.55000000000000004">
      <c r="B9" s="5" t="s">
        <v>36</v>
      </c>
      <c r="C9" s="5">
        <v>3740</v>
      </c>
      <c r="D9" t="s">
        <v>104</v>
      </c>
      <c r="E9" s="3">
        <v>58000</v>
      </c>
      <c r="G9" s="17" t="s">
        <v>110</v>
      </c>
      <c r="H9" t="s">
        <v>104</v>
      </c>
      <c r="I9" s="5" t="s">
        <v>36</v>
      </c>
      <c r="J9" s="3">
        <v>58000</v>
      </c>
    </row>
  </sheetData>
  <pageMargins left="0.7" right="0.7" top="0.75" bottom="0.75" header="0.3" footer="0.3"/>
  <pageSetup paperSize="9" orientation="portrait" r:id="rId1"/>
  <ignoredErrors>
    <ignoredError sqref="G6:G9" numberStoredAsText="1"/>
    <ignoredError sqref="H3" evalError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E2A1-7698-4E22-9B1C-C2D09EF1B469}">
  <dimension ref="B2:M8"/>
  <sheetViews>
    <sheetView workbookViewId="0">
      <selection activeCell="I1" sqref="I1:M9"/>
    </sheetView>
  </sheetViews>
  <sheetFormatPr defaultRowHeight="18" x14ac:dyDescent="0.55000000000000004"/>
  <cols>
    <col min="1" max="1" width="5.9453125" customWidth="1"/>
    <col min="4" max="4" width="5.89453125" customWidth="1"/>
    <col min="6" max="6" width="15.05078125" bestFit="1" customWidth="1"/>
    <col min="9" max="9" width="7.5234375" customWidth="1"/>
    <col min="10" max="10" width="10.578125" customWidth="1"/>
    <col min="11" max="11" width="5.47265625" customWidth="1"/>
    <col min="12" max="12" width="7.68359375" customWidth="1"/>
    <col min="13" max="13" width="9.7890625" customWidth="1"/>
  </cols>
  <sheetData>
    <row r="2" spans="2:13" x14ac:dyDescent="0.55000000000000004">
      <c r="B2" s="10" t="s">
        <v>29</v>
      </c>
      <c r="C2" s="10" t="s">
        <v>102</v>
      </c>
      <c r="E2" s="1" t="s">
        <v>29</v>
      </c>
      <c r="F2" s="1" t="s">
        <v>27</v>
      </c>
      <c r="G2" s="1" t="s">
        <v>102</v>
      </c>
      <c r="I2" s="1" t="s">
        <v>112</v>
      </c>
      <c r="J2" s="1" t="s">
        <v>111</v>
      </c>
      <c r="L2" s="10" t="s">
        <v>112</v>
      </c>
      <c r="M2" s="10" t="s">
        <v>111</v>
      </c>
    </row>
    <row r="3" spans="2:13" x14ac:dyDescent="0.55000000000000004">
      <c r="B3">
        <v>1841</v>
      </c>
      <c r="C3" s="3" t="e">
        <f>VLOOKUP(B3,$E$3:$G$6,3)</f>
        <v>#N/A</v>
      </c>
      <c r="E3" s="13">
        <v>3992</v>
      </c>
      <c r="F3" s="5" t="s">
        <v>33</v>
      </c>
      <c r="G3" s="3">
        <v>33500</v>
      </c>
      <c r="I3">
        <v>93</v>
      </c>
      <c r="J3" t="str">
        <f>VLOOKUP(I3,$L$3:$M$6,2,TRUE)</f>
        <v>Very Good</v>
      </c>
      <c r="L3">
        <v>60</v>
      </c>
      <c r="M3" t="s">
        <v>115</v>
      </c>
    </row>
    <row r="4" spans="2:13" x14ac:dyDescent="0.55000000000000004">
      <c r="B4">
        <v>3463</v>
      </c>
      <c r="C4" s="3">
        <f t="shared" ref="C4:C6" si="0">VLOOKUP(B4,$E$3:$G$6,3)</f>
        <v>40000</v>
      </c>
      <c r="E4" s="13">
        <v>3463</v>
      </c>
      <c r="F4" s="5" t="s">
        <v>34</v>
      </c>
      <c r="G4" s="3">
        <v>40000</v>
      </c>
      <c r="I4">
        <v>56</v>
      </c>
      <c r="J4" t="str">
        <f t="shared" ref="J4:J8" si="1">VLOOKUP(I4,$L$3:$M$6,2,TRUE)</f>
        <v>Poor</v>
      </c>
      <c r="L4">
        <v>0</v>
      </c>
      <c r="M4" t="s">
        <v>116</v>
      </c>
    </row>
    <row r="5" spans="2:13" x14ac:dyDescent="0.55000000000000004">
      <c r="B5">
        <v>3740</v>
      </c>
      <c r="C5" s="3">
        <f t="shared" si="0"/>
        <v>58000</v>
      </c>
      <c r="E5" s="13">
        <v>1841</v>
      </c>
      <c r="F5" s="5" t="s">
        <v>35</v>
      </c>
      <c r="G5" s="3">
        <v>32000</v>
      </c>
      <c r="I5">
        <v>95</v>
      </c>
      <c r="J5" t="str">
        <f t="shared" si="1"/>
        <v>Very Good</v>
      </c>
      <c r="L5">
        <v>90</v>
      </c>
      <c r="M5" t="s">
        <v>113</v>
      </c>
    </row>
    <row r="6" spans="2:13" x14ac:dyDescent="0.55000000000000004">
      <c r="B6">
        <v>3992</v>
      </c>
      <c r="C6" s="3">
        <f t="shared" si="0"/>
        <v>58000</v>
      </c>
      <c r="E6" s="13">
        <v>3740</v>
      </c>
      <c r="F6" s="5" t="s">
        <v>36</v>
      </c>
      <c r="G6" s="3">
        <v>58000</v>
      </c>
      <c r="I6">
        <v>46</v>
      </c>
      <c r="J6" t="str">
        <f t="shared" si="1"/>
        <v>Poor</v>
      </c>
      <c r="L6">
        <v>75</v>
      </c>
      <c r="M6" t="s">
        <v>114</v>
      </c>
    </row>
    <row r="7" spans="2:13" x14ac:dyDescent="0.55000000000000004">
      <c r="I7">
        <v>89</v>
      </c>
      <c r="J7" t="str">
        <f t="shared" si="1"/>
        <v>Poor</v>
      </c>
    </row>
    <row r="8" spans="2:13" x14ac:dyDescent="0.55000000000000004">
      <c r="I8">
        <v>74</v>
      </c>
      <c r="J8" t="str">
        <f t="shared" si="1"/>
        <v>Poor</v>
      </c>
    </row>
  </sheetData>
  <sortState xmlns:xlrd2="http://schemas.microsoft.com/office/spreadsheetml/2017/richdata2" ref="L3:M6">
    <sortCondition ref="M4:M6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65D7-0990-4DE2-8D10-CDC307DC32DA}">
  <dimension ref="B2:I13"/>
  <sheetViews>
    <sheetView showGridLines="0" workbookViewId="0">
      <selection activeCell="I12" sqref="I12"/>
    </sheetView>
  </sheetViews>
  <sheetFormatPr defaultRowHeight="18" x14ac:dyDescent="0.55000000000000004"/>
  <cols>
    <col min="1" max="1" width="6.15625" customWidth="1"/>
    <col min="2" max="2" width="10.15625" bestFit="1" customWidth="1"/>
    <col min="3" max="3" width="12.26171875" customWidth="1"/>
    <col min="8" max="8" width="13.1015625" customWidth="1"/>
  </cols>
  <sheetData>
    <row r="2" spans="2:9" x14ac:dyDescent="0.55000000000000004">
      <c r="B2" s="10" t="s">
        <v>39</v>
      </c>
      <c r="C2" s="10" t="s">
        <v>117</v>
      </c>
      <c r="D2" s="10" t="s">
        <v>118</v>
      </c>
      <c r="E2" s="10" t="s">
        <v>47</v>
      </c>
      <c r="H2" s="21" t="s">
        <v>119</v>
      </c>
      <c r="I2" s="21" t="s">
        <v>120</v>
      </c>
    </row>
    <row r="3" spans="2:9" x14ac:dyDescent="0.55000000000000004">
      <c r="B3" s="19">
        <v>44508</v>
      </c>
      <c r="C3" s="20" t="s">
        <v>122</v>
      </c>
      <c r="D3" s="20">
        <f>IFERROR(VLOOKUP(C3,$H$3:$I$7,2,FALSE),0)</f>
        <v>102</v>
      </c>
      <c r="E3" s="22">
        <f>D3*0.45*2</f>
        <v>91.8</v>
      </c>
      <c r="H3" t="s">
        <v>121</v>
      </c>
      <c r="I3">
        <v>118</v>
      </c>
    </row>
    <row r="4" spans="2:9" x14ac:dyDescent="0.55000000000000004">
      <c r="B4" s="19">
        <v>44509</v>
      </c>
      <c r="C4" s="20" t="s">
        <v>125</v>
      </c>
      <c r="D4" s="20">
        <f t="shared" ref="D4:D7" si="0">VLOOKUP(C4,$H$3:$I$7,2,FALSE)</f>
        <v>118</v>
      </c>
      <c r="E4" s="22">
        <f t="shared" ref="E4:E7" si="1">D4*0.45*2</f>
        <v>106.2</v>
      </c>
      <c r="H4" t="s">
        <v>123</v>
      </c>
      <c r="I4">
        <v>205</v>
      </c>
    </row>
    <row r="5" spans="2:9" x14ac:dyDescent="0.55000000000000004">
      <c r="B5" s="19">
        <v>44510</v>
      </c>
      <c r="C5" s="20" t="s">
        <v>121</v>
      </c>
      <c r="D5" s="20">
        <f t="shared" si="0"/>
        <v>118</v>
      </c>
      <c r="E5" s="22">
        <f t="shared" si="1"/>
        <v>106.2</v>
      </c>
      <c r="H5" t="s">
        <v>122</v>
      </c>
      <c r="I5">
        <v>102</v>
      </c>
    </row>
    <row r="6" spans="2:9" x14ac:dyDescent="0.55000000000000004">
      <c r="B6" s="20"/>
      <c r="C6" s="20"/>
      <c r="D6" s="20" t="e">
        <f t="shared" si="0"/>
        <v>#N/A</v>
      </c>
      <c r="E6" s="22" t="e">
        <f t="shared" si="1"/>
        <v>#N/A</v>
      </c>
      <c r="H6" t="s">
        <v>125</v>
      </c>
      <c r="I6">
        <v>118</v>
      </c>
    </row>
    <row r="7" spans="2:9" x14ac:dyDescent="0.55000000000000004">
      <c r="B7" s="20"/>
      <c r="C7" s="20"/>
      <c r="D7" s="20" t="e">
        <f t="shared" si="0"/>
        <v>#N/A</v>
      </c>
      <c r="E7" s="22" t="e">
        <f t="shared" si="1"/>
        <v>#N/A</v>
      </c>
      <c r="H7" t="s">
        <v>124</v>
      </c>
      <c r="I7">
        <v>82</v>
      </c>
    </row>
    <row r="9" spans="2:9" x14ac:dyDescent="0.55000000000000004">
      <c r="D9" s="24" t="e">
        <f>SUM(D3:D7)</f>
        <v>#N/A</v>
      </c>
      <c r="E9" s="23" t="e">
        <f>SUM(E3:E7)</f>
        <v>#N/A</v>
      </c>
    </row>
    <row r="13" spans="2:9" x14ac:dyDescent="0.55000000000000004">
      <c r="F13" s="25"/>
    </row>
  </sheetData>
  <sortState xmlns:xlrd2="http://schemas.microsoft.com/office/spreadsheetml/2017/richdata2" ref="H3:I7">
    <sortCondition ref="H4:H7"/>
  </sortState>
  <dataValidations count="1">
    <dataValidation type="list" allowBlank="1" showInputMessage="1" showErrorMessage="1" sqref="C3:C7" xr:uid="{E3BEDFC1-ACED-4DEB-80F2-F676A4FF6F17}">
      <formula1>$H$3:$H$7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1575-AA74-49CD-826E-8A72F64D8F0E}">
  <dimension ref="B1:F8"/>
  <sheetViews>
    <sheetView workbookViewId="0">
      <selection activeCell="G16" sqref="G16"/>
    </sheetView>
  </sheetViews>
  <sheetFormatPr defaultRowHeight="18" x14ac:dyDescent="0.55000000000000004"/>
  <cols>
    <col min="1" max="1" width="5.5234375" customWidth="1"/>
    <col min="3" max="6" width="10.26171875" customWidth="1"/>
  </cols>
  <sheetData>
    <row r="1" spans="2:6" x14ac:dyDescent="0.55000000000000004">
      <c r="C1" s="10" t="s">
        <v>133</v>
      </c>
    </row>
    <row r="2" spans="2:6" x14ac:dyDescent="0.55000000000000004">
      <c r="B2" s="18" t="s">
        <v>127</v>
      </c>
    </row>
    <row r="4" spans="2:6" x14ac:dyDescent="0.55000000000000004">
      <c r="B4" s="1" t="s">
        <v>27</v>
      </c>
      <c r="C4" s="5" t="s">
        <v>126</v>
      </c>
      <c r="D4" s="5" t="s">
        <v>127</v>
      </c>
      <c r="E4" s="5" t="s">
        <v>128</v>
      </c>
      <c r="F4" s="5" t="s">
        <v>129</v>
      </c>
    </row>
    <row r="5" spans="2:6" x14ac:dyDescent="0.55000000000000004">
      <c r="B5" s="1" t="s">
        <v>130</v>
      </c>
      <c r="C5" s="3">
        <v>563</v>
      </c>
      <c r="D5" s="3">
        <v>892</v>
      </c>
      <c r="E5" s="3">
        <v>1179</v>
      </c>
      <c r="F5" s="3">
        <v>397</v>
      </c>
    </row>
    <row r="6" spans="2:6" x14ac:dyDescent="0.55000000000000004">
      <c r="B6" s="1" t="s">
        <v>131</v>
      </c>
      <c r="C6" s="3">
        <v>815</v>
      </c>
      <c r="D6" s="3">
        <v>747</v>
      </c>
      <c r="E6" s="3">
        <v>415</v>
      </c>
      <c r="F6" s="3">
        <v>560</v>
      </c>
    </row>
    <row r="7" spans="2:6" x14ac:dyDescent="0.55000000000000004">
      <c r="B7" s="1" t="s">
        <v>132</v>
      </c>
      <c r="C7" s="3">
        <v>610</v>
      </c>
      <c r="D7" s="3">
        <v>675</v>
      </c>
      <c r="E7" s="3">
        <v>369</v>
      </c>
      <c r="F7" s="3">
        <v>414</v>
      </c>
    </row>
    <row r="8" spans="2:6" x14ac:dyDescent="0.55000000000000004">
      <c r="B8" s="1" t="s">
        <v>133</v>
      </c>
      <c r="C8" s="3">
        <v>538</v>
      </c>
      <c r="D8" s="3">
        <v>234</v>
      </c>
      <c r="E8" s="3">
        <v>1055</v>
      </c>
      <c r="F8" s="3">
        <v>1052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233B-A796-435A-AA9D-01709C983C27}">
  <dimension ref="B2:G8"/>
  <sheetViews>
    <sheetView workbookViewId="0">
      <selection activeCell="F12" sqref="F12"/>
    </sheetView>
  </sheetViews>
  <sheetFormatPr defaultRowHeight="18" x14ac:dyDescent="0.55000000000000004"/>
  <cols>
    <col min="1" max="1" width="6" customWidth="1"/>
    <col min="2" max="2" width="11.578125" customWidth="1"/>
    <col min="3" max="3" width="7.62890625" customWidth="1"/>
    <col min="4" max="4" width="10.47265625" customWidth="1"/>
    <col min="5" max="5" width="6.83984375" customWidth="1"/>
    <col min="6" max="6" width="9.3671875" customWidth="1"/>
    <col min="7" max="7" width="7.1015625" customWidth="1"/>
  </cols>
  <sheetData>
    <row r="2" spans="2:7" x14ac:dyDescent="0.55000000000000004">
      <c r="B2" s="1" t="s">
        <v>27</v>
      </c>
      <c r="C2" s="1" t="s">
        <v>112</v>
      </c>
      <c r="D2" s="1" t="s">
        <v>111</v>
      </c>
      <c r="F2" s="10" t="s">
        <v>111</v>
      </c>
      <c r="G2" s="10" t="s">
        <v>112</v>
      </c>
    </row>
    <row r="3" spans="2:7" x14ac:dyDescent="0.55000000000000004">
      <c r="B3" t="s">
        <v>134</v>
      </c>
      <c r="C3">
        <v>93</v>
      </c>
      <c r="D3" t="e">
        <f>VLOOKUP(C3,$F$3:$G$6,2,TRUE)</f>
        <v>#N/A</v>
      </c>
      <c r="F3" t="s">
        <v>116</v>
      </c>
      <c r="G3">
        <v>0</v>
      </c>
    </row>
    <row r="4" spans="2:7" x14ac:dyDescent="0.55000000000000004">
      <c r="B4" t="s">
        <v>135</v>
      </c>
      <c r="C4">
        <v>56</v>
      </c>
      <c r="D4" t="e">
        <f t="shared" ref="D4:D8" si="0">VLOOKUP(C4,$F$3:$G$6,2,TRUE)</f>
        <v>#N/A</v>
      </c>
      <c r="F4" t="s">
        <v>115</v>
      </c>
      <c r="G4">
        <v>60</v>
      </c>
    </row>
    <row r="5" spans="2:7" x14ac:dyDescent="0.55000000000000004">
      <c r="B5" t="s">
        <v>136</v>
      </c>
      <c r="C5">
        <v>95</v>
      </c>
      <c r="D5" t="e">
        <f t="shared" si="0"/>
        <v>#N/A</v>
      </c>
      <c r="F5" t="s">
        <v>114</v>
      </c>
      <c r="G5">
        <v>75</v>
      </c>
    </row>
    <row r="6" spans="2:7" x14ac:dyDescent="0.55000000000000004">
      <c r="B6" t="s">
        <v>137</v>
      </c>
      <c r="C6">
        <v>46</v>
      </c>
      <c r="D6" t="e">
        <f t="shared" si="0"/>
        <v>#N/A</v>
      </c>
      <c r="F6" t="s">
        <v>113</v>
      </c>
      <c r="G6">
        <v>90</v>
      </c>
    </row>
    <row r="7" spans="2:7" x14ac:dyDescent="0.55000000000000004">
      <c r="B7" t="s">
        <v>138</v>
      </c>
      <c r="C7">
        <v>89</v>
      </c>
      <c r="D7" t="e">
        <f t="shared" si="0"/>
        <v>#N/A</v>
      </c>
    </row>
    <row r="8" spans="2:7" x14ac:dyDescent="0.55000000000000004">
      <c r="B8" t="s">
        <v>139</v>
      </c>
      <c r="C8">
        <v>74</v>
      </c>
      <c r="D8" t="e">
        <f t="shared" si="0"/>
        <v>#N/A</v>
      </c>
    </row>
  </sheetData>
  <sortState xmlns:xlrd2="http://schemas.microsoft.com/office/spreadsheetml/2017/richdata2" ref="F3:G6">
    <sortCondition ref="G4:G6"/>
  </sortState>
  <pageMargins left="0.7" right="0.7" top="0.75" bottom="0.75" header="0.3" footer="0.3"/>
  <ignoredErrors>
    <ignoredError sqref="D3 D4:D8" evalError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99500-E1A1-4EFE-83C2-7B7FEEE62325}">
  <dimension ref="B2:H9"/>
  <sheetViews>
    <sheetView workbookViewId="0">
      <selection activeCell="B2" sqref="B2:B9"/>
    </sheetView>
  </sheetViews>
  <sheetFormatPr defaultRowHeight="18" x14ac:dyDescent="0.55000000000000004"/>
  <cols>
    <col min="1" max="1" width="6.5234375" customWidth="1"/>
    <col min="2" max="2" width="13.41796875" bestFit="1" customWidth="1"/>
    <col min="3" max="3" width="10.5234375" bestFit="1" customWidth="1"/>
    <col min="6" max="6" width="7.578125" customWidth="1"/>
    <col min="7" max="7" width="18.7890625" bestFit="1" customWidth="1"/>
  </cols>
  <sheetData>
    <row r="2" spans="2:8" x14ac:dyDescent="0.55000000000000004">
      <c r="B2" s="1" t="s">
        <v>27</v>
      </c>
      <c r="C2" s="1" t="s">
        <v>140</v>
      </c>
      <c r="D2" s="1" t="s">
        <v>147</v>
      </c>
      <c r="E2" s="1" t="s">
        <v>146</v>
      </c>
      <c r="G2" s="6" t="s">
        <v>140</v>
      </c>
      <c r="H2" s="6" t="s">
        <v>146</v>
      </c>
    </row>
    <row r="3" spans="2:8" x14ac:dyDescent="0.55000000000000004">
      <c r="B3" t="s">
        <v>17</v>
      </c>
      <c r="C3" t="s">
        <v>152</v>
      </c>
      <c r="D3">
        <v>470</v>
      </c>
      <c r="G3" t="s">
        <v>141</v>
      </c>
      <c r="H3">
        <v>240</v>
      </c>
    </row>
    <row r="4" spans="2:8" x14ac:dyDescent="0.55000000000000004">
      <c r="B4" t="s">
        <v>18</v>
      </c>
      <c r="C4" t="s">
        <v>148</v>
      </c>
      <c r="D4">
        <v>391</v>
      </c>
      <c r="G4" t="s">
        <v>142</v>
      </c>
      <c r="H4">
        <v>710</v>
      </c>
    </row>
    <row r="5" spans="2:8" x14ac:dyDescent="0.55000000000000004">
      <c r="B5" t="s">
        <v>19</v>
      </c>
      <c r="C5" t="s">
        <v>151</v>
      </c>
      <c r="D5">
        <v>417</v>
      </c>
      <c r="G5" t="s">
        <v>143</v>
      </c>
      <c r="H5">
        <v>890</v>
      </c>
    </row>
    <row r="6" spans="2:8" x14ac:dyDescent="0.55000000000000004">
      <c r="B6" t="s">
        <v>20</v>
      </c>
      <c r="C6" t="s">
        <v>150</v>
      </c>
      <c r="D6">
        <v>282</v>
      </c>
      <c r="G6" t="s">
        <v>144</v>
      </c>
      <c r="H6">
        <v>610</v>
      </c>
    </row>
    <row r="7" spans="2:8" x14ac:dyDescent="0.55000000000000004">
      <c r="B7" t="s">
        <v>21</v>
      </c>
      <c r="C7" t="s">
        <v>149</v>
      </c>
      <c r="D7">
        <v>1197</v>
      </c>
      <c r="G7" t="s">
        <v>145</v>
      </c>
      <c r="H7">
        <v>860</v>
      </c>
    </row>
    <row r="8" spans="2:8" x14ac:dyDescent="0.55000000000000004">
      <c r="B8" t="s">
        <v>22</v>
      </c>
      <c r="C8" t="s">
        <v>151</v>
      </c>
      <c r="D8">
        <v>771</v>
      </c>
    </row>
    <row r="9" spans="2:8" x14ac:dyDescent="0.55000000000000004">
      <c r="B9" t="s">
        <v>23</v>
      </c>
      <c r="C9" t="s">
        <v>148</v>
      </c>
      <c r="D9">
        <v>1112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A14F-152C-4F5F-9799-B85FF1FB2C40}">
  <dimension ref="B2:H9"/>
  <sheetViews>
    <sheetView workbookViewId="0">
      <selection activeCell="B3" sqref="B3:B9"/>
    </sheetView>
  </sheetViews>
  <sheetFormatPr defaultRowHeight="18" x14ac:dyDescent="0.55000000000000004"/>
  <cols>
    <col min="1" max="1" width="5.26171875" customWidth="1"/>
    <col min="2" max="2" width="13.41796875" bestFit="1" customWidth="1"/>
    <col min="3" max="3" width="7.89453125" customWidth="1"/>
    <col min="6" max="6" width="7.5234375" customWidth="1"/>
  </cols>
  <sheetData>
    <row r="2" spans="2:8" x14ac:dyDescent="0.55000000000000004">
      <c r="B2" s="1" t="s">
        <v>27</v>
      </c>
      <c r="C2" s="1" t="s">
        <v>153</v>
      </c>
      <c r="D2" s="1" t="s">
        <v>147</v>
      </c>
      <c r="E2" s="1" t="s">
        <v>50</v>
      </c>
      <c r="G2" s="10" t="s">
        <v>153</v>
      </c>
      <c r="H2" s="10" t="s">
        <v>50</v>
      </c>
    </row>
    <row r="3" spans="2:8" x14ac:dyDescent="0.55000000000000004">
      <c r="B3" t="s">
        <v>17</v>
      </c>
      <c r="C3" t="s">
        <v>154</v>
      </c>
      <c r="D3" s="3">
        <v>1199</v>
      </c>
      <c r="E3" s="9">
        <f>VLOOKUP(C3,$G$3:$H$8,2,FALSE)</f>
        <v>0.15</v>
      </c>
      <c r="G3" t="s">
        <v>154</v>
      </c>
      <c r="H3" s="8">
        <v>0.15</v>
      </c>
    </row>
    <row r="4" spans="2:8" x14ac:dyDescent="0.55000000000000004">
      <c r="B4" t="s">
        <v>18</v>
      </c>
      <c r="C4" t="s">
        <v>158</v>
      </c>
      <c r="D4" s="3">
        <v>936</v>
      </c>
      <c r="E4" s="9">
        <f t="shared" ref="E4:E9" si="0">VLOOKUP(C4,$G$3:$H$8,2,FALSE)</f>
        <v>0.12</v>
      </c>
      <c r="G4" t="s">
        <v>155</v>
      </c>
      <c r="H4" s="8">
        <v>0.12</v>
      </c>
    </row>
    <row r="5" spans="2:8" x14ac:dyDescent="0.55000000000000004">
      <c r="B5" t="s">
        <v>19</v>
      </c>
      <c r="C5" t="s">
        <v>158</v>
      </c>
      <c r="D5" s="3">
        <v>1360</v>
      </c>
      <c r="E5" s="9">
        <f t="shared" si="0"/>
        <v>0.12</v>
      </c>
      <c r="G5" t="s">
        <v>156</v>
      </c>
      <c r="H5" s="8">
        <v>0.1</v>
      </c>
    </row>
    <row r="6" spans="2:8" x14ac:dyDescent="0.55000000000000004">
      <c r="B6" t="s">
        <v>20</v>
      </c>
      <c r="C6" t="s">
        <v>157</v>
      </c>
      <c r="D6" s="3">
        <v>1098</v>
      </c>
      <c r="E6" s="9">
        <f t="shared" si="0"/>
        <v>0.15</v>
      </c>
      <c r="G6" t="s">
        <v>157</v>
      </c>
      <c r="H6" s="8">
        <v>7.4999999999999997E-2</v>
      </c>
    </row>
    <row r="7" spans="2:8" x14ac:dyDescent="0.55000000000000004">
      <c r="B7" t="s">
        <v>21</v>
      </c>
      <c r="C7" t="s">
        <v>155</v>
      </c>
      <c r="D7" s="3">
        <v>1401</v>
      </c>
      <c r="E7" s="9">
        <f t="shared" si="0"/>
        <v>0.12</v>
      </c>
      <c r="G7" t="s">
        <v>158</v>
      </c>
      <c r="H7" s="8">
        <v>0.05</v>
      </c>
    </row>
    <row r="8" spans="2:8" x14ac:dyDescent="0.55000000000000004">
      <c r="B8" t="s">
        <v>22</v>
      </c>
      <c r="C8" t="s">
        <v>154</v>
      </c>
      <c r="D8" s="3">
        <v>1419</v>
      </c>
      <c r="E8" s="9">
        <f t="shared" si="0"/>
        <v>0.15</v>
      </c>
      <c r="G8" t="s">
        <v>159</v>
      </c>
      <c r="H8" s="8">
        <v>2.5000000000000001E-2</v>
      </c>
    </row>
    <row r="9" spans="2:8" x14ac:dyDescent="0.55000000000000004">
      <c r="B9" t="s">
        <v>23</v>
      </c>
      <c r="C9" t="s">
        <v>156</v>
      </c>
      <c r="D9" s="3">
        <v>858</v>
      </c>
      <c r="E9" s="9">
        <f t="shared" si="0"/>
        <v>0.1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1F5AD-E36B-4604-9513-267FAE445A7E}">
  <dimension ref="B2:I11"/>
  <sheetViews>
    <sheetView zoomScaleNormal="100" workbookViewId="0">
      <selection activeCell="E3" sqref="E3"/>
    </sheetView>
  </sheetViews>
  <sheetFormatPr defaultRowHeight="18" x14ac:dyDescent="0.55000000000000004"/>
  <cols>
    <col min="1" max="1" width="5.1015625" customWidth="1"/>
    <col min="2" max="2" width="12.3125" bestFit="1" customWidth="1"/>
    <col min="6" max="6" width="5.3671875" customWidth="1"/>
    <col min="7" max="7" width="12.3125" bestFit="1" customWidth="1"/>
  </cols>
  <sheetData>
    <row r="2" spans="2:9" x14ac:dyDescent="0.55000000000000004">
      <c r="B2" s="1" t="s">
        <v>160</v>
      </c>
      <c r="C2" s="1" t="s">
        <v>161</v>
      </c>
      <c r="D2" s="1" t="s">
        <v>47</v>
      </c>
      <c r="E2" s="1" t="s">
        <v>172</v>
      </c>
      <c r="G2" s="6" t="s">
        <v>160</v>
      </c>
      <c r="H2" s="6" t="s">
        <v>161</v>
      </c>
      <c r="I2" s="6" t="s">
        <v>47</v>
      </c>
    </row>
    <row r="3" spans="2:9" x14ac:dyDescent="0.55000000000000004">
      <c r="B3" t="s">
        <v>162</v>
      </c>
      <c r="C3" s="17" t="s">
        <v>166</v>
      </c>
      <c r="D3" s="3">
        <v>651</v>
      </c>
      <c r="G3" t="s">
        <v>162</v>
      </c>
      <c r="H3" s="17" t="s">
        <v>166</v>
      </c>
      <c r="I3" s="3">
        <v>437</v>
      </c>
    </row>
    <row r="4" spans="2:9" x14ac:dyDescent="0.55000000000000004">
      <c r="B4" t="s">
        <v>165</v>
      </c>
      <c r="C4" s="17" t="s">
        <v>170</v>
      </c>
      <c r="D4" s="3">
        <v>1127</v>
      </c>
      <c r="G4" t="s">
        <v>163</v>
      </c>
      <c r="H4" s="17" t="s">
        <v>167</v>
      </c>
      <c r="I4" s="3">
        <v>1023</v>
      </c>
    </row>
    <row r="5" spans="2:9" x14ac:dyDescent="0.55000000000000004">
      <c r="B5" t="s">
        <v>163</v>
      </c>
      <c r="C5" s="17" t="s">
        <v>167</v>
      </c>
      <c r="D5" s="3">
        <v>473</v>
      </c>
      <c r="G5" t="s">
        <v>162</v>
      </c>
      <c r="H5" s="17" t="s">
        <v>168</v>
      </c>
      <c r="I5" s="3">
        <v>703</v>
      </c>
    </row>
    <row r="6" spans="2:9" x14ac:dyDescent="0.55000000000000004">
      <c r="B6" t="s">
        <v>162</v>
      </c>
      <c r="C6" s="17" t="s">
        <v>168</v>
      </c>
      <c r="D6" s="3">
        <v>1391</v>
      </c>
      <c r="G6" t="s">
        <v>164</v>
      </c>
      <c r="H6" s="17" t="s">
        <v>169</v>
      </c>
      <c r="I6" s="3">
        <v>999</v>
      </c>
    </row>
    <row r="7" spans="2:9" x14ac:dyDescent="0.55000000000000004">
      <c r="B7" t="s">
        <v>164</v>
      </c>
      <c r="C7" s="17" t="s">
        <v>171</v>
      </c>
      <c r="D7" s="3">
        <v>1227</v>
      </c>
      <c r="G7" t="s">
        <v>165</v>
      </c>
      <c r="H7" s="17" t="s">
        <v>170</v>
      </c>
      <c r="I7" s="3">
        <v>824</v>
      </c>
    </row>
    <row r="8" spans="2:9" x14ac:dyDescent="0.55000000000000004">
      <c r="B8" t="s">
        <v>164</v>
      </c>
      <c r="C8" s="17" t="s">
        <v>169</v>
      </c>
      <c r="D8" s="3">
        <v>1050</v>
      </c>
      <c r="G8" t="s">
        <v>164</v>
      </c>
      <c r="H8" s="17" t="s">
        <v>171</v>
      </c>
      <c r="I8" s="3">
        <v>1243</v>
      </c>
    </row>
    <row r="9" spans="2:9" x14ac:dyDescent="0.55000000000000004">
      <c r="G9" t="s">
        <v>162</v>
      </c>
      <c r="H9" s="17" t="s">
        <v>173</v>
      </c>
      <c r="I9" s="3">
        <v>819</v>
      </c>
    </row>
    <row r="10" spans="2:9" x14ac:dyDescent="0.55000000000000004">
      <c r="G10" t="s">
        <v>163</v>
      </c>
      <c r="H10" s="17" t="s">
        <v>174</v>
      </c>
      <c r="I10" s="3">
        <v>690</v>
      </c>
    </row>
    <row r="11" spans="2:9" x14ac:dyDescent="0.55000000000000004">
      <c r="G11" t="s">
        <v>176</v>
      </c>
      <c r="H11" s="17" t="s">
        <v>175</v>
      </c>
      <c r="I11" s="3">
        <v>497</v>
      </c>
    </row>
  </sheetData>
  <sortState xmlns:xlrd2="http://schemas.microsoft.com/office/spreadsheetml/2017/richdata2" ref="B3:E8">
    <sortCondition ref="C4:C8"/>
  </sortState>
  <pageMargins left="0.7" right="0.7" top="0.75" bottom="0.75" header="0.3" footer="0.3"/>
  <pageSetup paperSize="9" orientation="portrait" r:id="rId1"/>
  <ignoredErrors>
    <ignoredError sqref="H3:H11 C3:C8" numberStoredAsText="1"/>
  </ignoredErrors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4298-97AA-4E22-9F88-CB75A29E9D44}">
  <dimension ref="B2:G11"/>
  <sheetViews>
    <sheetView zoomScale="115" zoomScaleNormal="115" workbookViewId="0">
      <selection activeCell="C5" sqref="C5"/>
    </sheetView>
  </sheetViews>
  <sheetFormatPr defaultRowHeight="18" x14ac:dyDescent="0.55000000000000004"/>
  <cols>
    <col min="1" max="1" width="5.26171875" customWidth="1"/>
    <col min="4" max="4" width="6.20703125" customWidth="1"/>
    <col min="5" max="5" width="10.3125" bestFit="1" customWidth="1"/>
  </cols>
  <sheetData>
    <row r="2" spans="2:7" x14ac:dyDescent="0.55000000000000004">
      <c r="B2" s="21" t="s">
        <v>27</v>
      </c>
      <c r="C2" s="20" t="s">
        <v>178</v>
      </c>
      <c r="E2" s="10" t="s">
        <v>39</v>
      </c>
      <c r="F2" s="10" t="s">
        <v>27</v>
      </c>
      <c r="G2" s="10" t="s">
        <v>112</v>
      </c>
    </row>
    <row r="3" spans="2:7" x14ac:dyDescent="0.55000000000000004">
      <c r="E3" s="7">
        <v>44271</v>
      </c>
      <c r="F3" t="s">
        <v>177</v>
      </c>
      <c r="G3">
        <v>60</v>
      </c>
    </row>
    <row r="4" spans="2:7" x14ac:dyDescent="0.55000000000000004">
      <c r="B4" s="1" t="s">
        <v>179</v>
      </c>
      <c r="C4" s="1" t="s">
        <v>112</v>
      </c>
      <c r="E4" s="7">
        <v>44278</v>
      </c>
      <c r="F4" t="s">
        <v>178</v>
      </c>
      <c r="G4">
        <v>61</v>
      </c>
    </row>
    <row r="5" spans="2:7" x14ac:dyDescent="0.55000000000000004">
      <c r="B5">
        <v>1</v>
      </c>
      <c r="E5" s="7">
        <v>44285</v>
      </c>
      <c r="F5" t="s">
        <v>139</v>
      </c>
      <c r="G5">
        <v>93</v>
      </c>
    </row>
    <row r="6" spans="2:7" x14ac:dyDescent="0.55000000000000004">
      <c r="B6">
        <v>2</v>
      </c>
      <c r="E6" s="7">
        <v>44306</v>
      </c>
      <c r="F6" t="s">
        <v>139</v>
      </c>
      <c r="G6">
        <v>66</v>
      </c>
    </row>
    <row r="7" spans="2:7" x14ac:dyDescent="0.55000000000000004">
      <c r="B7">
        <v>3</v>
      </c>
      <c r="E7" s="7">
        <v>44314</v>
      </c>
      <c r="F7" t="s">
        <v>177</v>
      </c>
      <c r="G7">
        <v>84</v>
      </c>
    </row>
    <row r="8" spans="2:7" x14ac:dyDescent="0.55000000000000004">
      <c r="E8" s="7">
        <v>44316</v>
      </c>
      <c r="F8" t="s">
        <v>178</v>
      </c>
      <c r="G8">
        <v>96</v>
      </c>
    </row>
    <row r="9" spans="2:7" x14ac:dyDescent="0.55000000000000004">
      <c r="E9" s="7">
        <v>44346</v>
      </c>
      <c r="F9" t="s">
        <v>177</v>
      </c>
      <c r="G9">
        <v>59</v>
      </c>
    </row>
    <row r="10" spans="2:7" x14ac:dyDescent="0.55000000000000004">
      <c r="E10" s="7">
        <v>44362</v>
      </c>
      <c r="F10" t="s">
        <v>139</v>
      </c>
      <c r="G10">
        <v>87</v>
      </c>
    </row>
    <row r="11" spans="2:7" x14ac:dyDescent="0.55000000000000004">
      <c r="E11" s="7">
        <v>44391</v>
      </c>
      <c r="F11" t="s">
        <v>178</v>
      </c>
      <c r="G11">
        <v>71</v>
      </c>
    </row>
  </sheetData>
  <sortState xmlns:xlrd2="http://schemas.microsoft.com/office/spreadsheetml/2017/richdata2" ref="E3:G11">
    <sortCondition ref="E5:E11"/>
  </sortState>
  <dataValidations disablePrompts="1" count="1">
    <dataValidation type="list" allowBlank="1" showInputMessage="1" showErrorMessage="1" sqref="C2" xr:uid="{BAD3915C-8C81-45FC-A1AE-97F8BCF476E8}">
      <formula1>"David,Kelly,Sue"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F5BDD-F730-4F88-8D6A-77D35C9C12C9}">
  <dimension ref="B2:G9"/>
  <sheetViews>
    <sheetView workbookViewId="0">
      <selection activeCell="D6" sqref="D6"/>
    </sheetView>
  </sheetViews>
  <sheetFormatPr defaultRowHeight="18" x14ac:dyDescent="0.55000000000000004"/>
  <cols>
    <col min="1" max="1" width="5.3125" customWidth="1"/>
    <col min="2" max="2" width="13.41796875" bestFit="1" customWidth="1"/>
    <col min="5" max="5" width="6.1015625" customWidth="1"/>
  </cols>
  <sheetData>
    <row r="2" spans="2:7" x14ac:dyDescent="0.55000000000000004">
      <c r="B2" s="1" t="s">
        <v>27</v>
      </c>
      <c r="C2" s="1" t="s">
        <v>180</v>
      </c>
      <c r="D2" s="1" t="s">
        <v>147</v>
      </c>
      <c r="F2" s="10" t="s">
        <v>180</v>
      </c>
      <c r="G2" s="10" t="s">
        <v>146</v>
      </c>
    </row>
    <row r="3" spans="2:7" x14ac:dyDescent="0.55000000000000004">
      <c r="B3" t="s">
        <v>17</v>
      </c>
      <c r="C3" t="s">
        <v>181</v>
      </c>
      <c r="D3" s="3">
        <v>1753</v>
      </c>
      <c r="F3" t="s">
        <v>183</v>
      </c>
      <c r="G3">
        <v>1500</v>
      </c>
    </row>
    <row r="4" spans="2:7" x14ac:dyDescent="0.55000000000000004">
      <c r="B4" t="s">
        <v>18</v>
      </c>
      <c r="C4" t="s">
        <v>182</v>
      </c>
      <c r="D4" s="3">
        <v>903</v>
      </c>
      <c r="F4" t="s">
        <v>185</v>
      </c>
      <c r="G4">
        <v>600</v>
      </c>
    </row>
    <row r="5" spans="2:7" x14ac:dyDescent="0.55000000000000004">
      <c r="B5" t="s">
        <v>19</v>
      </c>
      <c r="C5" t="s">
        <v>182</v>
      </c>
      <c r="D5" s="3">
        <v>581</v>
      </c>
      <c r="F5" t="s">
        <v>184</v>
      </c>
      <c r="G5">
        <v>900</v>
      </c>
    </row>
    <row r="6" spans="2:7" x14ac:dyDescent="0.55000000000000004">
      <c r="B6" t="s">
        <v>20</v>
      </c>
      <c r="C6" t="s">
        <v>183</v>
      </c>
      <c r="D6" s="3">
        <v>1666</v>
      </c>
      <c r="F6" t="s">
        <v>181</v>
      </c>
      <c r="G6">
        <v>1800</v>
      </c>
    </row>
    <row r="7" spans="2:7" x14ac:dyDescent="0.55000000000000004">
      <c r="B7" t="s">
        <v>21</v>
      </c>
      <c r="C7" t="s">
        <v>184</v>
      </c>
      <c r="D7" s="3">
        <v>751</v>
      </c>
      <c r="F7" t="s">
        <v>182</v>
      </c>
      <c r="G7">
        <v>850</v>
      </c>
    </row>
    <row r="8" spans="2:7" x14ac:dyDescent="0.55000000000000004">
      <c r="B8" t="s">
        <v>22</v>
      </c>
      <c r="C8" t="s">
        <v>181</v>
      </c>
      <c r="D8" s="3">
        <v>1884</v>
      </c>
    </row>
    <row r="9" spans="2:7" x14ac:dyDescent="0.55000000000000004">
      <c r="B9" t="s">
        <v>23</v>
      </c>
      <c r="C9" t="s">
        <v>185</v>
      </c>
      <c r="D9" s="3">
        <v>242</v>
      </c>
    </row>
  </sheetData>
  <sortState xmlns:xlrd2="http://schemas.microsoft.com/office/spreadsheetml/2017/richdata2" ref="F3:F7">
    <sortCondition ref="F4:F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3DD2-BE83-4137-9EA9-CC550B4B6448}">
  <dimension ref="B2:C7"/>
  <sheetViews>
    <sheetView zoomScale="115" zoomScaleNormal="115" workbookViewId="0">
      <selection activeCell="C5" sqref="C5"/>
    </sheetView>
  </sheetViews>
  <sheetFormatPr defaultRowHeight="18" x14ac:dyDescent="0.55000000000000004"/>
  <cols>
    <col min="1" max="1" width="5.20703125" customWidth="1"/>
  </cols>
  <sheetData>
    <row r="2" spans="2:3" x14ac:dyDescent="0.55000000000000004">
      <c r="B2" s="4" t="s">
        <v>0</v>
      </c>
      <c r="C2" s="4" t="s">
        <v>5</v>
      </c>
    </row>
    <row r="3" spans="2:3" x14ac:dyDescent="0.55000000000000004">
      <c r="B3" t="s">
        <v>1</v>
      </c>
      <c r="C3" s="3">
        <v>30</v>
      </c>
    </row>
    <row r="4" spans="2:3" x14ac:dyDescent="0.55000000000000004">
      <c r="B4" t="s">
        <v>6</v>
      </c>
      <c r="C4" s="3">
        <v>45</v>
      </c>
    </row>
    <row r="5" spans="2:3" x14ac:dyDescent="0.55000000000000004">
      <c r="B5" t="s">
        <v>2</v>
      </c>
      <c r="C5" s="3">
        <v>55</v>
      </c>
    </row>
    <row r="6" spans="2:3" x14ac:dyDescent="0.55000000000000004">
      <c r="B6" t="s">
        <v>3</v>
      </c>
      <c r="C6" s="3">
        <v>80</v>
      </c>
    </row>
    <row r="7" spans="2:3" x14ac:dyDescent="0.55000000000000004">
      <c r="B7" t="s">
        <v>4</v>
      </c>
      <c r="C7" s="3">
        <v>140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4D73D-3D88-43B1-8A2F-3240B3CEC906}">
  <dimension ref="B2:J12"/>
  <sheetViews>
    <sheetView showGridLines="0" workbookViewId="0">
      <selection activeCell="B12" sqref="B12"/>
    </sheetView>
  </sheetViews>
  <sheetFormatPr defaultRowHeight="18" x14ac:dyDescent="0.55000000000000004"/>
  <cols>
    <col min="1" max="1" width="4.68359375" customWidth="1"/>
    <col min="2" max="2" width="13.41796875" bestFit="1" customWidth="1"/>
    <col min="9" max="9" width="5.20703125" customWidth="1"/>
    <col min="10" max="10" width="13.7890625" customWidth="1"/>
  </cols>
  <sheetData>
    <row r="2" spans="2:10" x14ac:dyDescent="0.55000000000000004">
      <c r="B2" s="4" t="s">
        <v>27</v>
      </c>
      <c r="C2" s="4" t="s">
        <v>130</v>
      </c>
      <c r="D2" s="4" t="s">
        <v>131</v>
      </c>
      <c r="E2" s="4" t="s">
        <v>132</v>
      </c>
      <c r="F2" s="4" t="s">
        <v>133</v>
      </c>
      <c r="G2" s="4" t="s">
        <v>186</v>
      </c>
      <c r="H2" s="4" t="s">
        <v>187</v>
      </c>
      <c r="J2" s="21" t="s">
        <v>27</v>
      </c>
    </row>
    <row r="3" spans="2:10" x14ac:dyDescent="0.55000000000000004">
      <c r="B3" t="s">
        <v>21</v>
      </c>
      <c r="C3" s="3">
        <v>446</v>
      </c>
      <c r="D3" s="3">
        <v>1880</v>
      </c>
      <c r="E3" s="3">
        <v>1548</v>
      </c>
      <c r="F3" s="3">
        <v>2281</v>
      </c>
      <c r="G3" s="3">
        <v>1944</v>
      </c>
      <c r="H3" s="3">
        <v>647</v>
      </c>
      <c r="J3" s="20" t="s">
        <v>20</v>
      </c>
    </row>
    <row r="4" spans="2:10" x14ac:dyDescent="0.55000000000000004">
      <c r="B4" t="s">
        <v>23</v>
      </c>
      <c r="C4" s="3">
        <v>1109</v>
      </c>
      <c r="D4" s="3">
        <v>1488</v>
      </c>
      <c r="E4" s="3">
        <v>1160</v>
      </c>
      <c r="F4" s="3">
        <v>1457</v>
      </c>
      <c r="G4" s="3">
        <v>1690</v>
      </c>
      <c r="H4" s="3">
        <v>522</v>
      </c>
    </row>
    <row r="5" spans="2:10" x14ac:dyDescent="0.55000000000000004">
      <c r="B5" t="s">
        <v>18</v>
      </c>
      <c r="C5" s="3">
        <v>2366</v>
      </c>
      <c r="D5" s="3">
        <v>1860</v>
      </c>
      <c r="E5" s="3">
        <v>1523</v>
      </c>
      <c r="F5" s="3">
        <v>1474</v>
      </c>
      <c r="G5" s="3">
        <v>1407</v>
      </c>
      <c r="H5" s="3">
        <v>2380</v>
      </c>
    </row>
    <row r="6" spans="2:10" x14ac:dyDescent="0.55000000000000004">
      <c r="B6" t="s">
        <v>20</v>
      </c>
      <c r="C6" s="3">
        <v>1785</v>
      </c>
      <c r="D6" s="3">
        <v>1428</v>
      </c>
      <c r="E6" s="3">
        <v>1464</v>
      </c>
      <c r="F6" s="3">
        <v>2216</v>
      </c>
      <c r="G6" s="3">
        <v>1881</v>
      </c>
      <c r="H6" s="3">
        <v>2150</v>
      </c>
    </row>
    <row r="7" spans="2:10" x14ac:dyDescent="0.55000000000000004">
      <c r="B7" t="s">
        <v>17</v>
      </c>
      <c r="C7" s="3">
        <v>1621</v>
      </c>
      <c r="D7" s="3">
        <v>1920</v>
      </c>
      <c r="E7" s="3">
        <v>1729</v>
      </c>
      <c r="F7" s="3">
        <v>2260</v>
      </c>
      <c r="G7" s="3">
        <v>1267</v>
      </c>
      <c r="H7" s="3">
        <v>1842</v>
      </c>
    </row>
    <row r="8" spans="2:10" x14ac:dyDescent="0.55000000000000004">
      <c r="B8" t="s">
        <v>22</v>
      </c>
      <c r="C8" s="3">
        <v>1541</v>
      </c>
      <c r="D8" s="3">
        <v>2047</v>
      </c>
      <c r="E8" s="3">
        <v>1210</v>
      </c>
      <c r="F8" s="3">
        <v>1462</v>
      </c>
      <c r="G8" s="3">
        <v>1937</v>
      </c>
      <c r="H8" s="3">
        <v>925</v>
      </c>
    </row>
    <row r="9" spans="2:10" x14ac:dyDescent="0.55000000000000004">
      <c r="B9" t="s">
        <v>19</v>
      </c>
      <c r="C9" s="3">
        <v>2251</v>
      </c>
      <c r="D9" s="3">
        <v>1264</v>
      </c>
      <c r="E9" s="3">
        <v>772</v>
      </c>
      <c r="F9" s="3">
        <v>1269</v>
      </c>
      <c r="G9" s="3">
        <v>2230</v>
      </c>
      <c r="H9" s="3">
        <v>502</v>
      </c>
    </row>
    <row r="11" spans="2:10" x14ac:dyDescent="0.55000000000000004">
      <c r="B11" s="10" t="s">
        <v>27</v>
      </c>
      <c r="C11" s="10" t="s">
        <v>130</v>
      </c>
      <c r="D11" s="10" t="s">
        <v>131</v>
      </c>
      <c r="E11" s="10" t="s">
        <v>132</v>
      </c>
      <c r="F11" s="10" t="s">
        <v>133</v>
      </c>
      <c r="G11" s="10" t="s">
        <v>186</v>
      </c>
      <c r="H11" s="10" t="s">
        <v>187</v>
      </c>
    </row>
    <row r="12" spans="2:10" x14ac:dyDescent="0.55000000000000004">
      <c r="C12" s="3"/>
      <c r="D12" s="3"/>
      <c r="E12" s="3"/>
      <c r="F12" s="3"/>
      <c r="G12" s="3"/>
      <c r="H12" s="3"/>
    </row>
  </sheetData>
  <phoneticPr fontId="3" type="noConversion"/>
  <dataValidations count="1">
    <dataValidation type="list" allowBlank="1" showInputMessage="1" showErrorMessage="1" sqref="J3" xr:uid="{FEDA234D-C5D1-4B68-A0B5-42E42F3FDB29}">
      <formula1>$B$3:$B$9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2AA9-6541-4FC7-9AD7-B3029A3A450B}">
  <dimension ref="A1:I10"/>
  <sheetViews>
    <sheetView zoomScale="115" zoomScaleNormal="115" workbookViewId="0">
      <selection activeCell="I2" sqref="I2"/>
    </sheetView>
  </sheetViews>
  <sheetFormatPr defaultRowHeight="18" x14ac:dyDescent="0.55000000000000004"/>
  <cols>
    <col min="4" max="4" width="9.47265625" customWidth="1"/>
    <col min="5" max="5" width="10.89453125" bestFit="1" customWidth="1"/>
    <col min="8" max="8" width="12.47265625" customWidth="1"/>
    <col min="9" max="9" width="9.7890625" customWidth="1"/>
  </cols>
  <sheetData>
    <row r="1" spans="1:9" x14ac:dyDescent="0.55000000000000004">
      <c r="A1" s="1" t="s">
        <v>29</v>
      </c>
      <c r="B1" s="1" t="s">
        <v>53</v>
      </c>
      <c r="C1" s="1" t="s">
        <v>47</v>
      </c>
      <c r="D1" s="1" t="s">
        <v>50</v>
      </c>
      <c r="E1" s="1" t="s">
        <v>54</v>
      </c>
      <c r="G1" s="10" t="s">
        <v>64</v>
      </c>
      <c r="H1" s="10" t="s">
        <v>39</v>
      </c>
      <c r="I1" s="10" t="s">
        <v>52</v>
      </c>
    </row>
    <row r="2" spans="1:9" x14ac:dyDescent="0.55000000000000004">
      <c r="A2" t="s">
        <v>55</v>
      </c>
      <c r="B2">
        <v>63</v>
      </c>
      <c r="C2">
        <v>504</v>
      </c>
      <c r="D2" s="9"/>
      <c r="E2" s="2">
        <f>C2*(1-D2)</f>
        <v>504</v>
      </c>
      <c r="G2" t="s">
        <v>65</v>
      </c>
      <c r="H2" s="7">
        <v>44400</v>
      </c>
      <c r="I2" s="9"/>
    </row>
    <row r="3" spans="1:9" x14ac:dyDescent="0.55000000000000004">
      <c r="A3" t="s">
        <v>56</v>
      </c>
      <c r="B3">
        <v>70</v>
      </c>
      <c r="C3">
        <v>490</v>
      </c>
      <c r="D3" s="9"/>
      <c r="E3" s="2">
        <f t="shared" ref="E3:E10" si="0">C3*(1-D3)</f>
        <v>490</v>
      </c>
      <c r="G3" t="s">
        <v>66</v>
      </c>
      <c r="H3" s="7">
        <v>44267</v>
      </c>
      <c r="I3" s="9"/>
    </row>
    <row r="4" spans="1:9" x14ac:dyDescent="0.55000000000000004">
      <c r="A4" t="s">
        <v>57</v>
      </c>
      <c r="B4">
        <v>20</v>
      </c>
      <c r="C4">
        <v>100</v>
      </c>
      <c r="D4" s="9"/>
      <c r="E4" s="2">
        <f t="shared" si="0"/>
        <v>100</v>
      </c>
      <c r="G4" t="s">
        <v>67</v>
      </c>
      <c r="H4" s="7">
        <v>44393</v>
      </c>
      <c r="I4" s="9"/>
    </row>
    <row r="5" spans="1:9" x14ac:dyDescent="0.55000000000000004">
      <c r="A5" t="s">
        <v>58</v>
      </c>
      <c r="B5">
        <v>77</v>
      </c>
      <c r="C5">
        <v>539</v>
      </c>
      <c r="D5" s="9"/>
      <c r="E5" s="2">
        <f t="shared" si="0"/>
        <v>539</v>
      </c>
      <c r="G5" t="s">
        <v>68</v>
      </c>
      <c r="H5" s="7">
        <v>44560</v>
      </c>
      <c r="I5" s="9"/>
    </row>
    <row r="6" spans="1:9" x14ac:dyDescent="0.55000000000000004">
      <c r="A6" t="s">
        <v>59</v>
      </c>
      <c r="B6">
        <v>31</v>
      </c>
      <c r="C6">
        <v>124</v>
      </c>
      <c r="D6" s="9"/>
      <c r="E6" s="2">
        <f t="shared" si="0"/>
        <v>124</v>
      </c>
      <c r="G6" t="s">
        <v>69</v>
      </c>
      <c r="H6" s="7">
        <v>44355</v>
      </c>
      <c r="I6" s="9"/>
    </row>
    <row r="7" spans="1:9" x14ac:dyDescent="0.55000000000000004">
      <c r="A7" t="s">
        <v>60</v>
      </c>
      <c r="B7">
        <v>5</v>
      </c>
      <c r="C7">
        <v>25</v>
      </c>
      <c r="D7" s="9"/>
      <c r="E7" s="2">
        <f t="shared" si="0"/>
        <v>25</v>
      </c>
      <c r="G7" t="s">
        <v>70</v>
      </c>
      <c r="H7" s="7">
        <v>44509</v>
      </c>
      <c r="I7" s="9"/>
    </row>
    <row r="8" spans="1:9" x14ac:dyDescent="0.55000000000000004">
      <c r="A8" t="s">
        <v>61</v>
      </c>
      <c r="B8">
        <v>64</v>
      </c>
      <c r="C8">
        <v>384</v>
      </c>
      <c r="D8" s="9"/>
      <c r="E8" s="2">
        <f t="shared" si="0"/>
        <v>384</v>
      </c>
    </row>
    <row r="9" spans="1:9" x14ac:dyDescent="0.55000000000000004">
      <c r="A9" t="s">
        <v>62</v>
      </c>
      <c r="B9">
        <v>101</v>
      </c>
      <c r="C9">
        <v>505</v>
      </c>
      <c r="D9" s="9"/>
      <c r="E9" s="2">
        <f t="shared" si="0"/>
        <v>505</v>
      </c>
    </row>
    <row r="10" spans="1:9" x14ac:dyDescent="0.55000000000000004">
      <c r="A10" t="s">
        <v>63</v>
      </c>
      <c r="B10">
        <v>45</v>
      </c>
      <c r="C10">
        <v>180</v>
      </c>
      <c r="D10" s="9"/>
      <c r="E10" s="2">
        <f t="shared" si="0"/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08EEF-87AD-4E7A-858F-85644A030695}">
  <dimension ref="A1:F7"/>
  <sheetViews>
    <sheetView zoomScale="115" zoomScaleNormal="115" workbookViewId="0">
      <selection activeCell="G13" sqref="G13"/>
    </sheetView>
  </sheetViews>
  <sheetFormatPr defaultRowHeight="18" x14ac:dyDescent="0.55000000000000004"/>
  <cols>
    <col min="5" max="5" width="11.20703125" customWidth="1"/>
  </cols>
  <sheetData>
    <row r="1" spans="1:6" x14ac:dyDescent="0.55000000000000004">
      <c r="A1" s="1" t="s">
        <v>53</v>
      </c>
      <c r="B1" s="1" t="s">
        <v>50</v>
      </c>
      <c r="E1" s="6" t="s">
        <v>51</v>
      </c>
      <c r="F1" s="6" t="s">
        <v>52</v>
      </c>
    </row>
    <row r="2" spans="1:6" x14ac:dyDescent="0.55000000000000004">
      <c r="A2">
        <v>0</v>
      </c>
      <c r="B2" s="8">
        <v>0</v>
      </c>
      <c r="E2" s="7">
        <v>44265</v>
      </c>
      <c r="F2" s="8">
        <v>2.1999999999999999E-2</v>
      </c>
    </row>
    <row r="3" spans="1:6" x14ac:dyDescent="0.55000000000000004">
      <c r="A3">
        <v>15</v>
      </c>
      <c r="B3" s="8">
        <v>0.03</v>
      </c>
      <c r="E3" s="7">
        <v>44399</v>
      </c>
      <c r="F3" s="8">
        <v>5.0999999999999997E-2</v>
      </c>
    </row>
    <row r="4" spans="1:6" x14ac:dyDescent="0.55000000000000004">
      <c r="A4">
        <v>50</v>
      </c>
      <c r="B4" s="8">
        <v>0.05</v>
      </c>
      <c r="E4" s="7">
        <v>44470</v>
      </c>
      <c r="F4" s="8">
        <v>0.08</v>
      </c>
    </row>
    <row r="5" spans="1:6" x14ac:dyDescent="0.55000000000000004">
      <c r="A5">
        <v>65</v>
      </c>
      <c r="B5" s="8">
        <v>7.4999999999999997E-2</v>
      </c>
    </row>
    <row r="6" spans="1:6" x14ac:dyDescent="0.55000000000000004">
      <c r="A6">
        <v>90</v>
      </c>
      <c r="B6" s="8">
        <v>0.1</v>
      </c>
    </row>
    <row r="7" spans="1:6" x14ac:dyDescent="0.55000000000000004">
      <c r="A7">
        <v>100</v>
      </c>
      <c r="B7" s="8">
        <v>0.115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7EC97-6569-4C7F-A7CB-09D083724B98}">
  <dimension ref="A1:I50"/>
  <sheetViews>
    <sheetView workbookViewId="0">
      <selection activeCell="F2" sqref="F2"/>
    </sheetView>
  </sheetViews>
  <sheetFormatPr defaultRowHeight="18" x14ac:dyDescent="0.55000000000000004"/>
  <cols>
    <col min="1" max="1" width="9.7890625" customWidth="1"/>
    <col min="2" max="2" width="10.68359375" customWidth="1"/>
    <col min="3" max="3" width="14.47265625" customWidth="1"/>
    <col min="4" max="4" width="9.578125" customWidth="1"/>
    <col min="5" max="5" width="8.41796875" customWidth="1"/>
    <col min="6" max="6" width="17.1015625" customWidth="1"/>
    <col min="7" max="7" width="11.41796875" customWidth="1"/>
    <col min="9" max="9" width="9.9453125" customWidth="1"/>
  </cols>
  <sheetData>
    <row r="1" spans="1:9" x14ac:dyDescent="0.55000000000000004">
      <c r="A1" s="1" t="s">
        <v>29</v>
      </c>
      <c r="B1" s="1" t="s">
        <v>39</v>
      </c>
      <c r="C1" s="1" t="s">
        <v>41</v>
      </c>
      <c r="D1" s="1" t="s">
        <v>42</v>
      </c>
      <c r="E1" s="1" t="s">
        <v>86</v>
      </c>
      <c r="F1" s="1" t="s">
        <v>48</v>
      </c>
      <c r="G1" s="1" t="s">
        <v>49</v>
      </c>
      <c r="H1" s="1" t="s">
        <v>40</v>
      </c>
      <c r="I1" s="1" t="s">
        <v>47</v>
      </c>
    </row>
    <row r="2" spans="1:9" x14ac:dyDescent="0.55000000000000004">
      <c r="A2">
        <v>19775</v>
      </c>
      <c r="B2" s="7">
        <v>44315</v>
      </c>
      <c r="C2" s="7" t="s">
        <v>11</v>
      </c>
      <c r="D2" s="7" t="s">
        <v>43</v>
      </c>
      <c r="E2" s="13">
        <v>1229</v>
      </c>
      <c r="F2" s="7"/>
      <c r="G2" s="7"/>
      <c r="H2">
        <v>7</v>
      </c>
      <c r="I2" s="2">
        <v>325.27</v>
      </c>
    </row>
    <row r="3" spans="1:9" x14ac:dyDescent="0.55000000000000004">
      <c r="A3">
        <v>20684</v>
      </c>
      <c r="B3" s="7">
        <v>44418</v>
      </c>
      <c r="C3" s="7" t="s">
        <v>7</v>
      </c>
      <c r="D3" s="7" t="s">
        <v>44</v>
      </c>
      <c r="E3" s="13">
        <v>3740</v>
      </c>
      <c r="F3" s="7"/>
      <c r="G3" s="7"/>
      <c r="H3">
        <v>3</v>
      </c>
      <c r="I3" s="2">
        <v>378</v>
      </c>
    </row>
    <row r="4" spans="1:9" x14ac:dyDescent="0.55000000000000004">
      <c r="A4">
        <v>20685</v>
      </c>
      <c r="B4" s="7">
        <v>44422</v>
      </c>
      <c r="C4" s="7" t="s">
        <v>12</v>
      </c>
      <c r="D4" s="7" t="s">
        <v>45</v>
      </c>
      <c r="E4" s="13">
        <v>1571</v>
      </c>
      <c r="F4" s="7"/>
      <c r="G4" s="7"/>
      <c r="H4">
        <v>13</v>
      </c>
      <c r="I4" s="2">
        <v>272.08999999999997</v>
      </c>
    </row>
    <row r="5" spans="1:9" x14ac:dyDescent="0.55000000000000004">
      <c r="A5">
        <v>20686</v>
      </c>
      <c r="B5" s="7">
        <v>44338</v>
      </c>
      <c r="C5" s="7" t="s">
        <v>8</v>
      </c>
      <c r="D5" s="7" t="s">
        <v>44</v>
      </c>
      <c r="E5" s="13">
        <v>1815</v>
      </c>
      <c r="F5" s="7"/>
      <c r="G5" s="7"/>
      <c r="H5">
        <v>15</v>
      </c>
      <c r="I5" s="2">
        <v>252.27</v>
      </c>
    </row>
    <row r="6" spans="1:9" x14ac:dyDescent="0.55000000000000004">
      <c r="A6">
        <v>20687</v>
      </c>
      <c r="B6" s="7">
        <v>44402</v>
      </c>
      <c r="C6" s="7" t="s">
        <v>11</v>
      </c>
      <c r="D6" s="7" t="s">
        <v>46</v>
      </c>
      <c r="E6" s="13">
        <v>1571</v>
      </c>
      <c r="F6" s="7"/>
      <c r="G6" s="7"/>
      <c r="H6">
        <v>21</v>
      </c>
      <c r="I6" s="2">
        <v>139.44999999999999</v>
      </c>
    </row>
    <row r="7" spans="1:9" x14ac:dyDescent="0.55000000000000004">
      <c r="A7">
        <v>20688</v>
      </c>
      <c r="B7" s="7">
        <v>44293</v>
      </c>
      <c r="C7" s="7" t="s">
        <v>11</v>
      </c>
      <c r="D7" s="7" t="s">
        <v>44</v>
      </c>
      <c r="E7" s="13">
        <v>3740</v>
      </c>
      <c r="F7" s="7"/>
      <c r="G7" s="7"/>
      <c r="H7">
        <v>29</v>
      </c>
      <c r="I7" s="2">
        <v>363.02</v>
      </c>
    </row>
    <row r="8" spans="1:9" x14ac:dyDescent="0.55000000000000004">
      <c r="A8">
        <v>20689</v>
      </c>
      <c r="B8" s="7">
        <v>44271</v>
      </c>
      <c r="C8" s="7" t="s">
        <v>13</v>
      </c>
      <c r="D8" s="7" t="s">
        <v>43</v>
      </c>
      <c r="E8" s="13">
        <v>3740</v>
      </c>
      <c r="F8" s="7"/>
      <c r="G8" s="7"/>
      <c r="H8">
        <v>13</v>
      </c>
      <c r="I8" s="2">
        <v>100.7</v>
      </c>
    </row>
    <row r="9" spans="1:9" x14ac:dyDescent="0.55000000000000004">
      <c r="A9">
        <v>20690</v>
      </c>
      <c r="B9" s="7">
        <v>44235</v>
      </c>
      <c r="C9" s="7" t="s">
        <v>10</v>
      </c>
      <c r="D9" s="7" t="s">
        <v>44</v>
      </c>
      <c r="E9" s="13">
        <v>1841</v>
      </c>
      <c r="F9" s="7"/>
      <c r="G9" s="7"/>
      <c r="H9">
        <v>20</v>
      </c>
      <c r="I9" s="2">
        <v>424.5</v>
      </c>
    </row>
    <row r="10" spans="1:9" x14ac:dyDescent="0.55000000000000004">
      <c r="A10">
        <v>20691</v>
      </c>
      <c r="B10" s="7">
        <v>44387</v>
      </c>
      <c r="C10" s="7" t="s">
        <v>8</v>
      </c>
      <c r="D10" s="7" t="s">
        <v>45</v>
      </c>
      <c r="E10" s="13">
        <v>3156</v>
      </c>
      <c r="F10" s="7"/>
      <c r="G10" s="7"/>
      <c r="H10">
        <v>17</v>
      </c>
      <c r="I10" s="2">
        <v>442.9</v>
      </c>
    </row>
    <row r="11" spans="1:9" x14ac:dyDescent="0.55000000000000004">
      <c r="A11">
        <v>20692</v>
      </c>
      <c r="B11" s="7">
        <v>44367</v>
      </c>
      <c r="C11" s="7" t="s">
        <v>7</v>
      </c>
      <c r="D11" s="7" t="s">
        <v>44</v>
      </c>
      <c r="E11" s="13">
        <v>1229</v>
      </c>
      <c r="F11" s="7"/>
      <c r="G11" s="7"/>
      <c r="H11">
        <v>5</v>
      </c>
      <c r="I11" s="2">
        <v>239.63</v>
      </c>
    </row>
    <row r="12" spans="1:9" x14ac:dyDescent="0.55000000000000004">
      <c r="A12">
        <v>20693</v>
      </c>
      <c r="B12" s="7">
        <v>44426</v>
      </c>
      <c r="C12" s="7" t="s">
        <v>8</v>
      </c>
      <c r="D12" s="7" t="s">
        <v>44</v>
      </c>
      <c r="E12" s="13">
        <v>1571</v>
      </c>
      <c r="F12" s="7"/>
      <c r="G12" s="7"/>
      <c r="H12">
        <v>33</v>
      </c>
      <c r="I12" s="2">
        <v>302.61</v>
      </c>
    </row>
    <row r="13" spans="1:9" x14ac:dyDescent="0.55000000000000004">
      <c r="A13">
        <v>19776</v>
      </c>
      <c r="B13" s="7">
        <v>44432</v>
      </c>
      <c r="C13" s="7" t="s">
        <v>9</v>
      </c>
      <c r="D13" s="7" t="s">
        <v>44</v>
      </c>
      <c r="E13" s="13">
        <v>3992</v>
      </c>
      <c r="F13" s="7"/>
      <c r="G13" s="7"/>
      <c r="H13">
        <v>48</v>
      </c>
      <c r="I13" s="2">
        <v>407.94</v>
      </c>
    </row>
    <row r="14" spans="1:9" x14ac:dyDescent="0.55000000000000004">
      <c r="A14">
        <v>19777</v>
      </c>
      <c r="B14" s="7">
        <v>44220</v>
      </c>
      <c r="C14" s="7" t="s">
        <v>12</v>
      </c>
      <c r="D14" s="7" t="s">
        <v>43</v>
      </c>
      <c r="E14" s="13">
        <v>3740</v>
      </c>
      <c r="F14" s="7"/>
      <c r="G14" s="7"/>
      <c r="H14">
        <v>25</v>
      </c>
      <c r="I14" s="2">
        <v>207.3</v>
      </c>
    </row>
    <row r="15" spans="1:9" x14ac:dyDescent="0.55000000000000004">
      <c r="A15">
        <v>19778</v>
      </c>
      <c r="B15" s="7">
        <v>44417</v>
      </c>
      <c r="C15" s="7" t="s">
        <v>9</v>
      </c>
      <c r="D15" s="7" t="s">
        <v>45</v>
      </c>
      <c r="E15" s="13">
        <v>1841</v>
      </c>
      <c r="F15" s="7"/>
      <c r="G15" s="7"/>
      <c r="H15">
        <v>49</v>
      </c>
      <c r="I15" s="2">
        <v>73.099999999999994</v>
      </c>
    </row>
    <row r="16" spans="1:9" x14ac:dyDescent="0.55000000000000004">
      <c r="A16">
        <v>20694</v>
      </c>
      <c r="B16" s="7">
        <v>44325</v>
      </c>
      <c r="C16" s="7" t="s">
        <v>12</v>
      </c>
      <c r="D16" s="7" t="s">
        <v>44</v>
      </c>
      <c r="E16" s="13">
        <v>1229</v>
      </c>
      <c r="F16" s="7"/>
      <c r="G16" s="7"/>
      <c r="H16">
        <v>25</v>
      </c>
      <c r="I16" s="2">
        <v>455.5</v>
      </c>
    </row>
    <row r="17" spans="1:9" x14ac:dyDescent="0.55000000000000004">
      <c r="A17">
        <v>19779</v>
      </c>
      <c r="B17" s="7">
        <v>44268</v>
      </c>
      <c r="C17" s="7" t="s">
        <v>9</v>
      </c>
      <c r="D17" s="7" t="s">
        <v>43</v>
      </c>
      <c r="E17" s="13">
        <v>3740</v>
      </c>
      <c r="F17" s="7"/>
      <c r="G17" s="7"/>
      <c r="H17">
        <v>14</v>
      </c>
      <c r="I17" s="2">
        <v>230.87</v>
      </c>
    </row>
    <row r="18" spans="1:9" x14ac:dyDescent="0.55000000000000004">
      <c r="A18">
        <v>19780</v>
      </c>
      <c r="B18" s="7">
        <v>44393</v>
      </c>
      <c r="C18" s="7" t="s">
        <v>11</v>
      </c>
      <c r="D18" s="7" t="s">
        <v>45</v>
      </c>
      <c r="E18" s="13">
        <v>3156</v>
      </c>
      <c r="F18" s="7"/>
      <c r="G18" s="7"/>
      <c r="H18">
        <v>38</v>
      </c>
      <c r="I18" s="2">
        <v>486.7</v>
      </c>
    </row>
    <row r="19" spans="1:9" x14ac:dyDescent="0.55000000000000004">
      <c r="A19">
        <v>20695</v>
      </c>
      <c r="B19" s="7">
        <v>44207</v>
      </c>
      <c r="C19" s="7" t="s">
        <v>8</v>
      </c>
      <c r="D19" s="7" t="s">
        <v>43</v>
      </c>
      <c r="E19" s="13">
        <v>1815</v>
      </c>
      <c r="F19" s="7"/>
      <c r="G19" s="7"/>
      <c r="H19">
        <v>39</v>
      </c>
      <c r="I19" s="2">
        <v>59.06</v>
      </c>
    </row>
    <row r="20" spans="1:9" x14ac:dyDescent="0.55000000000000004">
      <c r="A20">
        <v>20696</v>
      </c>
      <c r="B20" s="7">
        <v>44278</v>
      </c>
      <c r="C20" s="7" t="s">
        <v>8</v>
      </c>
      <c r="D20" s="7" t="s">
        <v>43</v>
      </c>
      <c r="E20" s="13">
        <v>3992</v>
      </c>
      <c r="F20" s="7"/>
      <c r="G20" s="7"/>
      <c r="H20">
        <v>14</v>
      </c>
      <c r="I20" s="2">
        <v>422.97</v>
      </c>
    </row>
    <row r="21" spans="1:9" x14ac:dyDescent="0.55000000000000004">
      <c r="A21">
        <v>20697</v>
      </c>
      <c r="B21" s="7">
        <v>44230</v>
      </c>
      <c r="C21" s="7" t="s">
        <v>9</v>
      </c>
      <c r="D21" s="7" t="s">
        <v>43</v>
      </c>
      <c r="E21" s="13">
        <v>1841</v>
      </c>
      <c r="F21" s="7"/>
      <c r="G21" s="7"/>
      <c r="H21">
        <v>30</v>
      </c>
      <c r="I21" s="2">
        <v>456.55</v>
      </c>
    </row>
    <row r="22" spans="1:9" x14ac:dyDescent="0.55000000000000004">
      <c r="A22">
        <v>20698</v>
      </c>
      <c r="B22" s="7">
        <v>44452</v>
      </c>
      <c r="C22" s="7" t="s">
        <v>8</v>
      </c>
      <c r="D22" s="7" t="s">
        <v>46</v>
      </c>
      <c r="E22" s="13">
        <v>1815</v>
      </c>
      <c r="F22" s="7"/>
      <c r="G22" s="7"/>
      <c r="H22">
        <v>29</v>
      </c>
      <c r="I22" s="2">
        <v>425.76</v>
      </c>
    </row>
    <row r="23" spans="1:9" x14ac:dyDescent="0.55000000000000004">
      <c r="A23">
        <v>20699</v>
      </c>
      <c r="B23" s="7">
        <v>44365</v>
      </c>
      <c r="C23" s="7" t="s">
        <v>9</v>
      </c>
      <c r="D23" s="7" t="s">
        <v>45</v>
      </c>
      <c r="E23" s="13">
        <v>3156</v>
      </c>
      <c r="F23" s="7"/>
      <c r="G23" s="7"/>
      <c r="H23">
        <v>42</v>
      </c>
      <c r="I23" s="2">
        <v>287.25</v>
      </c>
    </row>
    <row r="24" spans="1:9" x14ac:dyDescent="0.55000000000000004">
      <c r="A24">
        <v>19781</v>
      </c>
      <c r="B24" s="7">
        <v>44352</v>
      </c>
      <c r="C24" s="7" t="s">
        <v>13</v>
      </c>
      <c r="D24" s="7" t="s">
        <v>44</v>
      </c>
      <c r="E24" s="13">
        <v>3740</v>
      </c>
      <c r="F24" s="7"/>
      <c r="G24" s="7"/>
      <c r="H24">
        <v>40</v>
      </c>
      <c r="I24" s="2">
        <v>355.76</v>
      </c>
    </row>
    <row r="25" spans="1:9" x14ac:dyDescent="0.55000000000000004">
      <c r="A25">
        <v>19782</v>
      </c>
      <c r="B25" s="7">
        <v>44380</v>
      </c>
      <c r="C25" s="7" t="s">
        <v>8</v>
      </c>
      <c r="D25" s="7" t="s">
        <v>46</v>
      </c>
      <c r="E25" s="13">
        <v>3156</v>
      </c>
      <c r="F25" s="7"/>
      <c r="G25" s="7"/>
      <c r="H25">
        <v>22</v>
      </c>
      <c r="I25" s="2">
        <v>253.77</v>
      </c>
    </row>
    <row r="26" spans="1:9" x14ac:dyDescent="0.55000000000000004">
      <c r="A26">
        <v>20700</v>
      </c>
      <c r="B26" s="7">
        <v>44305</v>
      </c>
      <c r="C26" s="7" t="s">
        <v>8</v>
      </c>
      <c r="D26" s="7" t="s">
        <v>45</v>
      </c>
      <c r="E26" s="13">
        <v>3463</v>
      </c>
      <c r="F26" s="7"/>
      <c r="G26" s="7"/>
      <c r="H26">
        <v>2</v>
      </c>
      <c r="I26" s="2">
        <v>382.46</v>
      </c>
    </row>
    <row r="27" spans="1:9" x14ac:dyDescent="0.55000000000000004">
      <c r="A27">
        <v>20701</v>
      </c>
      <c r="B27" s="7">
        <v>44387</v>
      </c>
      <c r="C27" s="7" t="s">
        <v>12</v>
      </c>
      <c r="D27" s="7" t="s">
        <v>46</v>
      </c>
      <c r="E27" s="13">
        <v>2092</v>
      </c>
      <c r="F27" s="7"/>
      <c r="G27" s="7"/>
      <c r="H27">
        <v>26</v>
      </c>
      <c r="I27" s="2">
        <v>414.23</v>
      </c>
    </row>
    <row r="28" spans="1:9" x14ac:dyDescent="0.55000000000000004">
      <c r="A28">
        <v>20702</v>
      </c>
      <c r="B28" s="7">
        <v>44440</v>
      </c>
      <c r="C28" s="7" t="s">
        <v>8</v>
      </c>
      <c r="D28" s="7" t="s">
        <v>43</v>
      </c>
      <c r="E28" s="13">
        <v>1571</v>
      </c>
      <c r="F28" s="7"/>
      <c r="G28" s="7"/>
      <c r="H28">
        <v>9</v>
      </c>
      <c r="I28" s="2">
        <v>296.14</v>
      </c>
    </row>
    <row r="29" spans="1:9" x14ac:dyDescent="0.55000000000000004">
      <c r="A29">
        <v>19783</v>
      </c>
      <c r="B29" s="7">
        <v>44328</v>
      </c>
      <c r="C29" s="7" t="s">
        <v>10</v>
      </c>
      <c r="D29" s="7" t="s">
        <v>43</v>
      </c>
      <c r="E29" s="13">
        <v>1841</v>
      </c>
      <c r="F29" s="7"/>
      <c r="G29" s="7"/>
      <c r="H29">
        <v>24</v>
      </c>
      <c r="I29" s="2">
        <v>347.32</v>
      </c>
    </row>
    <row r="30" spans="1:9" x14ac:dyDescent="0.55000000000000004">
      <c r="A30">
        <v>19784</v>
      </c>
      <c r="B30" s="7">
        <v>44415</v>
      </c>
      <c r="C30" s="7" t="s">
        <v>9</v>
      </c>
      <c r="D30" s="7" t="s">
        <v>43</v>
      </c>
      <c r="E30" s="13">
        <v>3156</v>
      </c>
      <c r="F30" s="7"/>
      <c r="G30" s="7"/>
      <c r="H30">
        <v>33</v>
      </c>
      <c r="I30" s="2">
        <v>354.93</v>
      </c>
    </row>
    <row r="31" spans="1:9" x14ac:dyDescent="0.55000000000000004">
      <c r="A31">
        <v>19785</v>
      </c>
      <c r="B31" s="7">
        <v>44322</v>
      </c>
      <c r="C31" s="7" t="s">
        <v>9</v>
      </c>
      <c r="D31" s="7" t="s">
        <v>44</v>
      </c>
      <c r="E31" s="13">
        <v>3463</v>
      </c>
      <c r="F31" s="7"/>
      <c r="G31" s="7"/>
      <c r="H31">
        <v>13</v>
      </c>
      <c r="I31" s="2">
        <v>154.27000000000001</v>
      </c>
    </row>
    <row r="32" spans="1:9" x14ac:dyDescent="0.55000000000000004">
      <c r="A32">
        <v>19786</v>
      </c>
      <c r="B32" s="7">
        <v>44208</v>
      </c>
      <c r="C32" s="7" t="s">
        <v>10</v>
      </c>
      <c r="D32" s="7" t="s">
        <v>44</v>
      </c>
      <c r="E32" s="13">
        <v>3740</v>
      </c>
      <c r="F32" s="7"/>
      <c r="G32" s="7"/>
      <c r="H32">
        <v>16</v>
      </c>
      <c r="I32" s="2">
        <v>424.8</v>
      </c>
    </row>
    <row r="33" spans="1:9" x14ac:dyDescent="0.55000000000000004">
      <c r="A33">
        <v>19787</v>
      </c>
      <c r="B33" s="7">
        <v>44312</v>
      </c>
      <c r="C33" s="7" t="s">
        <v>11</v>
      </c>
      <c r="D33" s="7" t="s">
        <v>43</v>
      </c>
      <c r="E33" s="13">
        <v>1571</v>
      </c>
      <c r="F33" s="7"/>
      <c r="G33" s="7"/>
      <c r="H33">
        <v>37</v>
      </c>
      <c r="I33" s="2">
        <v>85.07</v>
      </c>
    </row>
    <row r="34" spans="1:9" x14ac:dyDescent="0.55000000000000004">
      <c r="A34">
        <v>19788</v>
      </c>
      <c r="B34" s="7">
        <v>44221</v>
      </c>
      <c r="C34" s="7" t="s">
        <v>13</v>
      </c>
      <c r="D34" s="7" t="s">
        <v>44</v>
      </c>
      <c r="E34" s="13">
        <v>1815</v>
      </c>
      <c r="F34" s="7"/>
      <c r="G34" s="7"/>
      <c r="H34">
        <v>35</v>
      </c>
      <c r="I34" s="2">
        <v>436.53</v>
      </c>
    </row>
    <row r="35" spans="1:9" x14ac:dyDescent="0.55000000000000004">
      <c r="A35">
        <v>20703</v>
      </c>
      <c r="B35" s="7">
        <v>44228</v>
      </c>
      <c r="C35" s="7" t="s">
        <v>9</v>
      </c>
      <c r="D35" s="7" t="s">
        <v>43</v>
      </c>
      <c r="E35" s="13">
        <v>1229</v>
      </c>
      <c r="F35" s="7"/>
      <c r="G35" s="7"/>
      <c r="H35">
        <v>10</v>
      </c>
      <c r="I35" s="2">
        <v>174.45</v>
      </c>
    </row>
    <row r="36" spans="1:9" x14ac:dyDescent="0.55000000000000004">
      <c r="A36">
        <v>20704</v>
      </c>
      <c r="B36" s="7">
        <v>44226</v>
      </c>
      <c r="C36" s="7" t="s">
        <v>8</v>
      </c>
      <c r="D36" s="7" t="s">
        <v>46</v>
      </c>
      <c r="E36" s="13">
        <v>3740</v>
      </c>
      <c r="F36" s="7"/>
      <c r="G36" s="7"/>
      <c r="H36">
        <v>38</v>
      </c>
      <c r="I36" s="2">
        <v>424.3</v>
      </c>
    </row>
    <row r="37" spans="1:9" x14ac:dyDescent="0.55000000000000004">
      <c r="A37">
        <v>20705</v>
      </c>
      <c r="B37" s="7">
        <v>44251</v>
      </c>
      <c r="C37" s="7" t="s">
        <v>12</v>
      </c>
      <c r="D37" s="7" t="s">
        <v>44</v>
      </c>
      <c r="E37" s="13">
        <v>3156</v>
      </c>
      <c r="F37" s="7"/>
      <c r="G37" s="7"/>
      <c r="H37">
        <v>50</v>
      </c>
      <c r="I37" s="2">
        <v>216.34</v>
      </c>
    </row>
    <row r="38" spans="1:9" x14ac:dyDescent="0.55000000000000004">
      <c r="A38">
        <v>20706</v>
      </c>
      <c r="B38" s="7">
        <v>44468</v>
      </c>
      <c r="C38" s="7" t="s">
        <v>12</v>
      </c>
      <c r="D38" s="7" t="s">
        <v>45</v>
      </c>
      <c r="E38" s="13">
        <v>1571</v>
      </c>
      <c r="F38" s="7"/>
      <c r="G38" s="7"/>
      <c r="H38">
        <v>36</v>
      </c>
      <c r="I38" s="2">
        <v>369.06</v>
      </c>
    </row>
    <row r="39" spans="1:9" x14ac:dyDescent="0.55000000000000004">
      <c r="A39">
        <v>20707</v>
      </c>
      <c r="B39" s="7">
        <v>44331</v>
      </c>
      <c r="C39" s="7" t="s">
        <v>13</v>
      </c>
      <c r="D39" s="7" t="s">
        <v>43</v>
      </c>
      <c r="E39" s="13">
        <v>3156</v>
      </c>
      <c r="F39" s="7"/>
      <c r="G39" s="7"/>
      <c r="H39">
        <v>24</v>
      </c>
      <c r="I39" s="2">
        <v>138.72</v>
      </c>
    </row>
    <row r="40" spans="1:9" x14ac:dyDescent="0.55000000000000004">
      <c r="A40">
        <v>20708</v>
      </c>
      <c r="B40" s="7">
        <v>44235</v>
      </c>
      <c r="C40" s="7" t="s">
        <v>13</v>
      </c>
      <c r="D40" s="7" t="s">
        <v>45</v>
      </c>
      <c r="E40" s="13">
        <v>1229</v>
      </c>
      <c r="F40" s="7"/>
      <c r="G40" s="7"/>
      <c r="H40">
        <v>12</v>
      </c>
      <c r="I40" s="2">
        <v>90.88</v>
      </c>
    </row>
    <row r="41" spans="1:9" x14ac:dyDescent="0.55000000000000004">
      <c r="A41">
        <v>20709</v>
      </c>
      <c r="B41" s="7">
        <v>44329</v>
      </c>
      <c r="C41" s="7" t="s">
        <v>7</v>
      </c>
      <c r="D41" s="7" t="s">
        <v>46</v>
      </c>
      <c r="E41" s="13">
        <v>1229</v>
      </c>
      <c r="F41" s="7"/>
      <c r="G41" s="7"/>
      <c r="H41">
        <v>33</v>
      </c>
      <c r="I41" s="2">
        <v>134.91</v>
      </c>
    </row>
    <row r="42" spans="1:9" x14ac:dyDescent="0.55000000000000004">
      <c r="A42">
        <v>20710</v>
      </c>
      <c r="B42" s="7">
        <v>44275</v>
      </c>
      <c r="C42" s="7" t="s">
        <v>10</v>
      </c>
      <c r="D42" s="7" t="s">
        <v>43</v>
      </c>
      <c r="E42" s="13">
        <v>3992</v>
      </c>
      <c r="F42" s="7"/>
      <c r="G42" s="7"/>
      <c r="H42">
        <v>30</v>
      </c>
      <c r="I42" s="2">
        <v>276.97000000000003</v>
      </c>
    </row>
    <row r="43" spans="1:9" x14ac:dyDescent="0.55000000000000004">
      <c r="A43">
        <v>19789</v>
      </c>
      <c r="B43" s="7">
        <v>44365</v>
      </c>
      <c r="C43" s="7" t="s">
        <v>13</v>
      </c>
      <c r="D43" s="7" t="s">
        <v>46</v>
      </c>
      <c r="E43" s="13">
        <v>3463</v>
      </c>
      <c r="F43" s="7"/>
      <c r="G43" s="7"/>
      <c r="H43">
        <v>5</v>
      </c>
      <c r="I43" s="2">
        <v>307.98</v>
      </c>
    </row>
    <row r="44" spans="1:9" x14ac:dyDescent="0.55000000000000004">
      <c r="A44">
        <v>19790</v>
      </c>
      <c r="B44" s="7">
        <v>44409</v>
      </c>
      <c r="C44" s="7" t="s">
        <v>9</v>
      </c>
      <c r="D44" s="7" t="s">
        <v>46</v>
      </c>
      <c r="E44" s="13">
        <v>3992</v>
      </c>
      <c r="F44" s="7"/>
      <c r="G44" s="7"/>
      <c r="H44">
        <v>24</v>
      </c>
      <c r="I44" s="2">
        <v>329.73</v>
      </c>
    </row>
    <row r="45" spans="1:9" x14ac:dyDescent="0.55000000000000004">
      <c r="A45">
        <v>19791</v>
      </c>
      <c r="B45" s="7">
        <v>44362</v>
      </c>
      <c r="C45" s="7" t="s">
        <v>11</v>
      </c>
      <c r="D45" s="7" t="s">
        <v>46</v>
      </c>
      <c r="E45" s="13">
        <v>1815</v>
      </c>
      <c r="F45" s="7"/>
      <c r="G45" s="7"/>
      <c r="H45">
        <v>36</v>
      </c>
      <c r="I45" s="2">
        <v>51.43</v>
      </c>
    </row>
    <row r="46" spans="1:9" x14ac:dyDescent="0.55000000000000004">
      <c r="A46">
        <v>19792</v>
      </c>
      <c r="B46" s="7">
        <v>44313</v>
      </c>
      <c r="C46" s="7" t="s">
        <v>8</v>
      </c>
      <c r="D46" s="7" t="s">
        <v>45</v>
      </c>
      <c r="E46" s="13">
        <v>3156</v>
      </c>
      <c r="F46" s="7"/>
      <c r="G46" s="7"/>
      <c r="H46">
        <v>31</v>
      </c>
      <c r="I46" s="2">
        <v>272.74</v>
      </c>
    </row>
    <row r="47" spans="1:9" x14ac:dyDescent="0.55000000000000004">
      <c r="A47">
        <v>19793</v>
      </c>
      <c r="B47" s="7">
        <v>44343</v>
      </c>
      <c r="C47" s="7" t="s">
        <v>13</v>
      </c>
      <c r="D47" s="7" t="s">
        <v>43</v>
      </c>
      <c r="E47" s="13">
        <v>3463</v>
      </c>
      <c r="F47" s="7"/>
      <c r="G47" s="7"/>
      <c r="H47">
        <v>34</v>
      </c>
      <c r="I47" s="2">
        <v>225.66</v>
      </c>
    </row>
    <row r="48" spans="1:9" x14ac:dyDescent="0.55000000000000004">
      <c r="A48">
        <v>20711</v>
      </c>
      <c r="B48" s="7">
        <v>44422</v>
      </c>
      <c r="C48" s="7" t="s">
        <v>7</v>
      </c>
      <c r="D48" s="7" t="s">
        <v>45</v>
      </c>
      <c r="E48" s="13">
        <v>1815</v>
      </c>
      <c r="F48" s="7"/>
      <c r="G48" s="7"/>
      <c r="H48">
        <v>40</v>
      </c>
      <c r="I48" s="2">
        <v>346.37</v>
      </c>
    </row>
    <row r="49" spans="1:9" x14ac:dyDescent="0.55000000000000004">
      <c r="A49">
        <v>20712</v>
      </c>
      <c r="B49" s="7">
        <v>44437</v>
      </c>
      <c r="C49" s="7" t="s">
        <v>11</v>
      </c>
      <c r="D49" s="7" t="s">
        <v>43</v>
      </c>
      <c r="E49" s="13">
        <v>1815</v>
      </c>
      <c r="F49" s="7"/>
      <c r="G49" s="7"/>
      <c r="H49">
        <v>22</v>
      </c>
      <c r="I49" s="2">
        <v>327.87</v>
      </c>
    </row>
    <row r="50" spans="1:9" x14ac:dyDescent="0.55000000000000004">
      <c r="A50">
        <v>20713</v>
      </c>
      <c r="B50" s="7">
        <v>44347</v>
      </c>
      <c r="C50" s="7" t="s">
        <v>10</v>
      </c>
      <c r="D50" s="7" t="s">
        <v>43</v>
      </c>
      <c r="E50" s="13">
        <v>1571</v>
      </c>
      <c r="F50" s="7"/>
      <c r="G50" s="7"/>
      <c r="H50">
        <v>22</v>
      </c>
      <c r="I50" s="2">
        <v>24.06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8C68-FFBF-44D1-8CC7-8B2091F5AE23}">
  <dimension ref="A1:D9"/>
  <sheetViews>
    <sheetView zoomScale="115" zoomScaleNormal="115" workbookViewId="0">
      <selection activeCell="C17" sqref="C17"/>
    </sheetView>
  </sheetViews>
  <sheetFormatPr defaultRowHeight="18" x14ac:dyDescent="0.55000000000000004"/>
  <cols>
    <col min="2" max="2" width="18.3671875" customWidth="1"/>
    <col min="3" max="3" width="10.1015625" customWidth="1"/>
    <col min="4" max="4" width="13.578125" customWidth="1"/>
  </cols>
  <sheetData>
    <row r="1" spans="1:4" x14ac:dyDescent="0.55000000000000004">
      <c r="A1" s="1" t="s">
        <v>29</v>
      </c>
      <c r="B1" s="1" t="s">
        <v>27</v>
      </c>
      <c r="C1" s="1" t="s">
        <v>101</v>
      </c>
      <c r="D1" s="1" t="s">
        <v>87</v>
      </c>
    </row>
    <row r="2" spans="1:4" x14ac:dyDescent="0.55000000000000004">
      <c r="A2" t="s">
        <v>89</v>
      </c>
      <c r="B2" t="s">
        <v>78</v>
      </c>
      <c r="C2" t="s">
        <v>43</v>
      </c>
      <c r="D2" s="3"/>
    </row>
    <row r="3" spans="1:4" x14ac:dyDescent="0.55000000000000004">
      <c r="A3" t="s">
        <v>91</v>
      </c>
      <c r="B3" t="s">
        <v>75</v>
      </c>
      <c r="C3" t="s">
        <v>46</v>
      </c>
      <c r="D3" s="3"/>
    </row>
    <row r="4" spans="1:4" x14ac:dyDescent="0.55000000000000004">
      <c r="A4" t="s">
        <v>88</v>
      </c>
      <c r="B4" t="s">
        <v>79</v>
      </c>
      <c r="C4" t="s">
        <v>46</v>
      </c>
      <c r="D4" s="3"/>
    </row>
    <row r="5" spans="1:4" x14ac:dyDescent="0.55000000000000004">
      <c r="A5" t="s">
        <v>92</v>
      </c>
      <c r="B5" t="s">
        <v>76</v>
      </c>
      <c r="C5" t="s">
        <v>45</v>
      </c>
      <c r="D5" s="3"/>
    </row>
    <row r="6" spans="1:4" x14ac:dyDescent="0.55000000000000004">
      <c r="A6" t="s">
        <v>95</v>
      </c>
      <c r="B6" t="s">
        <v>74</v>
      </c>
      <c r="C6" t="s">
        <v>45</v>
      </c>
      <c r="D6" s="3"/>
    </row>
    <row r="7" spans="1:4" x14ac:dyDescent="0.55000000000000004">
      <c r="A7" t="s">
        <v>93</v>
      </c>
      <c r="B7" t="s">
        <v>80</v>
      </c>
      <c r="C7" t="s">
        <v>45</v>
      </c>
      <c r="D7" s="3"/>
    </row>
    <row r="8" spans="1:4" x14ac:dyDescent="0.55000000000000004">
      <c r="A8" t="s">
        <v>90</v>
      </c>
      <c r="B8" t="s">
        <v>85</v>
      </c>
      <c r="C8" t="s">
        <v>43</v>
      </c>
      <c r="D8" s="3"/>
    </row>
    <row r="9" spans="1:4" x14ac:dyDescent="0.55000000000000004">
      <c r="A9" t="s">
        <v>94</v>
      </c>
      <c r="B9" t="s">
        <v>81</v>
      </c>
      <c r="C9" t="s">
        <v>43</v>
      </c>
      <c r="D9" s="3"/>
    </row>
  </sheetData>
  <sortState xmlns:xlrd2="http://schemas.microsoft.com/office/spreadsheetml/2017/richdata2" ref="A2:D9">
    <sortCondition ref="A2:A9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0ED9-4ED6-4AEB-9FF3-17B835413B2F}">
  <dimension ref="A1:F10"/>
  <sheetViews>
    <sheetView workbookViewId="0">
      <selection activeCell="E9" sqref="E9"/>
    </sheetView>
  </sheetViews>
  <sheetFormatPr defaultRowHeight="18" x14ac:dyDescent="0.55000000000000004"/>
  <cols>
    <col min="1" max="1" width="7" customWidth="1"/>
    <col min="2" max="2" width="16.89453125" customWidth="1"/>
    <col min="3" max="3" width="7.89453125" customWidth="1"/>
    <col min="4" max="4" width="18.26171875" customWidth="1"/>
    <col min="5" max="5" width="9.68359375" customWidth="1"/>
    <col min="6" max="6" width="8" customWidth="1"/>
  </cols>
  <sheetData>
    <row r="1" spans="1:6" x14ac:dyDescent="0.55000000000000004">
      <c r="A1" s="11" t="s">
        <v>29</v>
      </c>
      <c r="B1" s="11" t="s">
        <v>30</v>
      </c>
      <c r="C1" s="12" t="s">
        <v>83</v>
      </c>
      <c r="D1" s="12" t="s">
        <v>73</v>
      </c>
      <c r="E1" s="12" t="s">
        <v>71</v>
      </c>
      <c r="F1" s="12" t="s">
        <v>72</v>
      </c>
    </row>
    <row r="2" spans="1:6" x14ac:dyDescent="0.55000000000000004">
      <c r="A2" s="5">
        <v>3156</v>
      </c>
      <c r="B2" s="5" t="s">
        <v>84</v>
      </c>
      <c r="C2">
        <v>43</v>
      </c>
      <c r="D2" t="s">
        <v>79</v>
      </c>
      <c r="E2" t="s">
        <v>3</v>
      </c>
      <c r="F2">
        <v>11</v>
      </c>
    </row>
    <row r="3" spans="1:6" x14ac:dyDescent="0.55000000000000004">
      <c r="A3" s="5">
        <v>1815</v>
      </c>
      <c r="B3" s="5" t="s">
        <v>31</v>
      </c>
      <c r="C3">
        <v>21</v>
      </c>
      <c r="D3" t="s">
        <v>78</v>
      </c>
      <c r="E3" t="s">
        <v>82</v>
      </c>
      <c r="F3">
        <v>2</v>
      </c>
    </row>
    <row r="4" spans="1:6" x14ac:dyDescent="0.55000000000000004">
      <c r="A4" s="5">
        <v>1229</v>
      </c>
      <c r="B4" s="5" t="s">
        <v>32</v>
      </c>
      <c r="C4">
        <v>26</v>
      </c>
      <c r="D4" t="s">
        <v>85</v>
      </c>
      <c r="E4" t="s">
        <v>82</v>
      </c>
      <c r="F4">
        <v>11</v>
      </c>
    </row>
    <row r="5" spans="1:6" x14ac:dyDescent="0.55000000000000004">
      <c r="A5" s="5">
        <v>3992</v>
      </c>
      <c r="B5" s="5" t="s">
        <v>33</v>
      </c>
      <c r="C5">
        <v>19</v>
      </c>
      <c r="D5" t="s">
        <v>75</v>
      </c>
      <c r="E5" t="s">
        <v>3</v>
      </c>
      <c r="F5">
        <v>3</v>
      </c>
    </row>
    <row r="6" spans="1:6" x14ac:dyDescent="0.55000000000000004">
      <c r="A6" s="5">
        <v>3463</v>
      </c>
      <c r="B6" s="5" t="s">
        <v>34</v>
      </c>
      <c r="C6">
        <v>34</v>
      </c>
      <c r="D6" t="s">
        <v>76</v>
      </c>
      <c r="E6" t="s">
        <v>82</v>
      </c>
      <c r="F6">
        <v>12</v>
      </c>
    </row>
    <row r="7" spans="1:6" x14ac:dyDescent="0.55000000000000004">
      <c r="A7" s="5">
        <v>1841</v>
      </c>
      <c r="B7" s="5" t="s">
        <v>35</v>
      </c>
      <c r="C7">
        <v>53</v>
      </c>
      <c r="D7" t="s">
        <v>80</v>
      </c>
      <c r="E7" t="s">
        <v>1</v>
      </c>
      <c r="F7">
        <v>10</v>
      </c>
    </row>
    <row r="8" spans="1:6" x14ac:dyDescent="0.55000000000000004">
      <c r="A8" s="5">
        <v>3740</v>
      </c>
      <c r="B8" s="5" t="s">
        <v>36</v>
      </c>
      <c r="C8">
        <v>35</v>
      </c>
      <c r="D8" t="s">
        <v>77</v>
      </c>
      <c r="E8" t="s">
        <v>82</v>
      </c>
      <c r="F8">
        <v>12</v>
      </c>
    </row>
    <row r="9" spans="1:6" x14ac:dyDescent="0.55000000000000004">
      <c r="A9" s="5">
        <v>2092</v>
      </c>
      <c r="B9" s="5" t="s">
        <v>37</v>
      </c>
      <c r="C9">
        <v>34</v>
      </c>
      <c r="D9" t="s">
        <v>81</v>
      </c>
      <c r="E9" t="s">
        <v>1</v>
      </c>
      <c r="F9">
        <v>2</v>
      </c>
    </row>
    <row r="10" spans="1:6" x14ac:dyDescent="0.55000000000000004">
      <c r="A10" s="5">
        <v>1571</v>
      </c>
      <c r="B10" s="5" t="s">
        <v>38</v>
      </c>
      <c r="C10">
        <v>48</v>
      </c>
      <c r="D10" t="s">
        <v>74</v>
      </c>
      <c r="E10" t="s">
        <v>3</v>
      </c>
      <c r="F10">
        <v>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9230C-72AB-45CD-A601-E190DAB1E973}">
  <dimension ref="B1:G11"/>
  <sheetViews>
    <sheetView workbookViewId="0">
      <selection activeCell="E7" sqref="E7"/>
    </sheetView>
  </sheetViews>
  <sheetFormatPr defaultRowHeight="18" x14ac:dyDescent="0.55000000000000004"/>
  <cols>
    <col min="1" max="1" width="6.734375" customWidth="1"/>
    <col min="3" max="3" width="16.1015625" bestFit="1" customWidth="1"/>
    <col min="5" max="5" width="17.15625" bestFit="1" customWidth="1"/>
  </cols>
  <sheetData>
    <row r="1" spans="2:7" x14ac:dyDescent="0.55000000000000004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2:7" x14ac:dyDescent="0.55000000000000004">
      <c r="B2" s="15" t="s">
        <v>29</v>
      </c>
      <c r="C2" s="15" t="s">
        <v>30</v>
      </c>
      <c r="D2" s="16" t="s">
        <v>83</v>
      </c>
      <c r="E2" s="16" t="s">
        <v>73</v>
      </c>
      <c r="F2" s="16" t="s">
        <v>71</v>
      </c>
      <c r="G2" s="16" t="s">
        <v>72</v>
      </c>
    </row>
    <row r="3" spans="2:7" x14ac:dyDescent="0.55000000000000004">
      <c r="B3" s="5">
        <v>3156</v>
      </c>
      <c r="C3" s="5" t="s">
        <v>84</v>
      </c>
      <c r="D3">
        <v>43</v>
      </c>
      <c r="E3" t="s">
        <v>79</v>
      </c>
      <c r="F3" t="s">
        <v>3</v>
      </c>
      <c r="G3">
        <v>11</v>
      </c>
    </row>
    <row r="4" spans="2:7" x14ac:dyDescent="0.55000000000000004">
      <c r="B4" s="5">
        <v>1815</v>
      </c>
      <c r="C4" s="5" t="s">
        <v>31</v>
      </c>
      <c r="D4">
        <v>21</v>
      </c>
      <c r="E4" t="s">
        <v>78</v>
      </c>
      <c r="F4" t="s">
        <v>82</v>
      </c>
      <c r="G4">
        <v>2</v>
      </c>
    </row>
    <row r="5" spans="2:7" x14ac:dyDescent="0.55000000000000004">
      <c r="B5" s="5">
        <v>1229</v>
      </c>
      <c r="C5" s="5" t="s">
        <v>32</v>
      </c>
      <c r="D5">
        <v>26</v>
      </c>
      <c r="E5" t="s">
        <v>85</v>
      </c>
      <c r="F5" t="s">
        <v>82</v>
      </c>
      <c r="G5">
        <v>11</v>
      </c>
    </row>
    <row r="6" spans="2:7" x14ac:dyDescent="0.55000000000000004">
      <c r="B6" s="5">
        <v>3992</v>
      </c>
      <c r="C6" s="5" t="s">
        <v>33</v>
      </c>
      <c r="D6">
        <v>19</v>
      </c>
      <c r="E6" t="s">
        <v>75</v>
      </c>
      <c r="F6" t="s">
        <v>3</v>
      </c>
      <c r="G6">
        <v>3</v>
      </c>
    </row>
    <row r="7" spans="2:7" x14ac:dyDescent="0.55000000000000004">
      <c r="B7" s="5">
        <v>3463</v>
      </c>
      <c r="C7" s="5" t="s">
        <v>34</v>
      </c>
      <c r="D7">
        <v>34</v>
      </c>
      <c r="E7" t="s">
        <v>76</v>
      </c>
      <c r="F7" t="s">
        <v>82</v>
      </c>
      <c r="G7">
        <v>12</v>
      </c>
    </row>
    <row r="8" spans="2:7" x14ac:dyDescent="0.55000000000000004">
      <c r="B8" s="5">
        <v>1841</v>
      </c>
      <c r="C8" s="5" t="s">
        <v>35</v>
      </c>
      <c r="D8">
        <v>53</v>
      </c>
      <c r="E8" t="s">
        <v>80</v>
      </c>
      <c r="F8" t="s">
        <v>1</v>
      </c>
      <c r="G8">
        <v>10</v>
      </c>
    </row>
    <row r="9" spans="2:7" x14ac:dyDescent="0.55000000000000004">
      <c r="B9" s="5">
        <v>3740</v>
      </c>
      <c r="C9" s="5" t="s">
        <v>36</v>
      </c>
      <c r="D9">
        <v>35</v>
      </c>
      <c r="E9" t="s">
        <v>77</v>
      </c>
      <c r="F9" t="s">
        <v>82</v>
      </c>
      <c r="G9">
        <v>12</v>
      </c>
    </row>
    <row r="10" spans="2:7" x14ac:dyDescent="0.55000000000000004">
      <c r="B10" s="5">
        <v>2092</v>
      </c>
      <c r="C10" s="5" t="s">
        <v>37</v>
      </c>
      <c r="D10">
        <v>34</v>
      </c>
      <c r="E10" t="s">
        <v>81</v>
      </c>
      <c r="F10" t="s">
        <v>1</v>
      </c>
      <c r="G10">
        <v>2</v>
      </c>
    </row>
    <row r="11" spans="2:7" x14ac:dyDescent="0.55000000000000004">
      <c r="B11" s="5">
        <v>1571</v>
      </c>
      <c r="C11" s="5" t="s">
        <v>38</v>
      </c>
      <c r="D11">
        <v>48</v>
      </c>
      <c r="E11" t="s">
        <v>74</v>
      </c>
      <c r="F11" t="s">
        <v>3</v>
      </c>
      <c r="G11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C153B-D6B1-4CCE-A070-55E8146C8207}">
  <dimension ref="A1:G9"/>
  <sheetViews>
    <sheetView workbookViewId="0">
      <selection activeCell="I12" sqref="I12"/>
    </sheetView>
  </sheetViews>
  <sheetFormatPr defaultRowHeight="18" x14ac:dyDescent="0.55000000000000004"/>
  <cols>
    <col min="2" max="2" width="17.15625" bestFit="1" customWidth="1"/>
  </cols>
  <sheetData>
    <row r="1" spans="1:7" x14ac:dyDescent="0.55000000000000004">
      <c r="A1" s="6" t="s">
        <v>29</v>
      </c>
      <c r="B1" s="6" t="s">
        <v>27</v>
      </c>
      <c r="C1" s="14" t="s">
        <v>96</v>
      </c>
      <c r="D1" s="14" t="s">
        <v>97</v>
      </c>
      <c r="E1" s="14" t="s">
        <v>98</v>
      </c>
      <c r="F1" s="14" t="s">
        <v>99</v>
      </c>
      <c r="G1" s="14" t="s">
        <v>100</v>
      </c>
    </row>
    <row r="2" spans="1:7" x14ac:dyDescent="0.55000000000000004">
      <c r="A2" t="s">
        <v>88</v>
      </c>
      <c r="B2" t="s">
        <v>79</v>
      </c>
      <c r="C2" s="3">
        <v>3763</v>
      </c>
      <c r="D2" s="3">
        <v>3185</v>
      </c>
      <c r="E2" s="3">
        <v>2260</v>
      </c>
      <c r="F2" s="3">
        <v>2329</v>
      </c>
      <c r="G2" s="3">
        <v>1932</v>
      </c>
    </row>
    <row r="3" spans="1:7" x14ac:dyDescent="0.55000000000000004">
      <c r="A3" t="s">
        <v>89</v>
      </c>
      <c r="B3" t="s">
        <v>78</v>
      </c>
      <c r="C3" s="3">
        <v>3515</v>
      </c>
      <c r="D3" s="3">
        <v>3656</v>
      </c>
      <c r="E3" s="3">
        <v>3931</v>
      </c>
      <c r="F3" s="3">
        <v>1493</v>
      </c>
      <c r="G3" s="3">
        <v>3323</v>
      </c>
    </row>
    <row r="4" spans="1:7" x14ac:dyDescent="0.55000000000000004">
      <c r="A4" t="s">
        <v>90</v>
      </c>
      <c r="B4" t="s">
        <v>85</v>
      </c>
      <c r="C4" s="3">
        <v>3786</v>
      </c>
      <c r="D4" s="3">
        <v>1597</v>
      </c>
      <c r="E4" s="3">
        <v>3224</v>
      </c>
      <c r="F4" s="3">
        <v>3767</v>
      </c>
      <c r="G4" s="3">
        <v>2891</v>
      </c>
    </row>
    <row r="5" spans="1:7" x14ac:dyDescent="0.55000000000000004">
      <c r="A5" t="s">
        <v>91</v>
      </c>
      <c r="B5" t="s">
        <v>75</v>
      </c>
      <c r="C5" s="3">
        <v>3903</v>
      </c>
      <c r="D5" s="3">
        <v>1453</v>
      </c>
      <c r="E5" s="3">
        <v>2821</v>
      </c>
      <c r="F5" s="3">
        <v>2844</v>
      </c>
      <c r="G5" s="3">
        <v>1301</v>
      </c>
    </row>
    <row r="6" spans="1:7" x14ac:dyDescent="0.55000000000000004">
      <c r="A6" t="s">
        <v>92</v>
      </c>
      <c r="B6" t="s">
        <v>76</v>
      </c>
      <c r="C6" s="3">
        <v>4003</v>
      </c>
      <c r="D6" s="3">
        <v>3895</v>
      </c>
      <c r="E6" s="3">
        <v>1570</v>
      </c>
      <c r="F6" s="3">
        <v>1668</v>
      </c>
      <c r="G6" s="3">
        <v>2195</v>
      </c>
    </row>
    <row r="7" spans="1:7" x14ac:dyDescent="0.55000000000000004">
      <c r="A7" t="s">
        <v>93</v>
      </c>
      <c r="B7" t="s">
        <v>80</v>
      </c>
      <c r="C7" s="3">
        <v>2969</v>
      </c>
      <c r="D7" s="3">
        <v>3646</v>
      </c>
      <c r="E7" s="3">
        <v>3140</v>
      </c>
      <c r="F7" s="3">
        <v>2954</v>
      </c>
      <c r="G7" s="3">
        <v>2289</v>
      </c>
    </row>
    <row r="8" spans="1:7" x14ac:dyDescent="0.55000000000000004">
      <c r="A8" t="s">
        <v>94</v>
      </c>
      <c r="B8" t="s">
        <v>81</v>
      </c>
      <c r="C8" s="3">
        <v>1306</v>
      </c>
      <c r="D8" s="3">
        <v>1217</v>
      </c>
      <c r="E8" s="3">
        <v>2159</v>
      </c>
      <c r="F8" s="3">
        <v>3595</v>
      </c>
      <c r="G8" s="3">
        <v>2630</v>
      </c>
    </row>
    <row r="9" spans="1:7" x14ac:dyDescent="0.55000000000000004">
      <c r="A9" t="s">
        <v>95</v>
      </c>
      <c r="B9" t="s">
        <v>74</v>
      </c>
      <c r="C9" s="3">
        <v>2678</v>
      </c>
      <c r="D9" s="3">
        <v>2091</v>
      </c>
      <c r="E9" s="3">
        <v>2154</v>
      </c>
      <c r="F9" s="3">
        <v>1981</v>
      </c>
      <c r="G9" s="3">
        <v>2842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Exact Match</vt:lpstr>
      <vt:lpstr>Exact Match Data</vt:lpstr>
      <vt:lpstr>Range Lookup</vt:lpstr>
      <vt:lpstr>Range Lookup Data</vt:lpstr>
      <vt:lpstr>Col Index Number Tricks 1</vt:lpstr>
      <vt:lpstr>Col Index Number Tricks 2</vt:lpstr>
      <vt:lpstr>Col Index Number Data</vt:lpstr>
      <vt:lpstr>Index Row Data</vt:lpstr>
      <vt:lpstr>Data for COLUMNS</vt:lpstr>
      <vt:lpstr>Common Problems 1</vt:lpstr>
      <vt:lpstr>Common Problems 2</vt:lpstr>
      <vt:lpstr>Error Handling</vt:lpstr>
      <vt:lpstr>HLOOKUP</vt:lpstr>
      <vt:lpstr>Lookup Left</vt:lpstr>
      <vt:lpstr>Partial Match</vt:lpstr>
      <vt:lpstr>Case-Sensitive</vt:lpstr>
      <vt:lpstr>Multi-Criteria</vt:lpstr>
      <vt:lpstr>Nth Match</vt:lpstr>
      <vt:lpstr>VLOOKUP &amp; CF</vt:lpstr>
      <vt:lpstr>Dynamic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VLOOKUP Function</dc:title>
  <dc:subject>Advanced Excel Formulas</dc:subject>
  <dc:creator>Alan Murray</dc:creator>
  <cp:keywords>Computergaga</cp:keywords>
  <cp:lastModifiedBy>Alan Murray</cp:lastModifiedBy>
  <dcterms:created xsi:type="dcterms:W3CDTF">2021-10-26T17:46:21Z</dcterms:created>
  <dcterms:modified xsi:type="dcterms:W3CDTF">2022-05-26T21:31:49Z</dcterms:modified>
</cp:coreProperties>
</file>