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7" i="2" l="1"/>
  <c r="K7" i="2"/>
  <c r="P25" i="1"/>
  <c r="H17" i="2"/>
  <c r="I17" i="2"/>
  <c r="J17" i="2"/>
  <c r="K17" i="2"/>
  <c r="L17" i="2"/>
  <c r="M17" i="2"/>
  <c r="P21" i="2"/>
  <c r="L26" i="2"/>
  <c r="L27" i="2"/>
  <c r="L8" i="2"/>
  <c r="L9" i="2"/>
  <c r="L10" i="2"/>
  <c r="L11" i="2"/>
  <c r="L12" i="2"/>
  <c r="L13" i="2"/>
  <c r="L14" i="2"/>
  <c r="L15" i="2"/>
  <c r="L16" i="2"/>
  <c r="L18" i="2"/>
  <c r="L19" i="2"/>
  <c r="L20" i="2"/>
  <c r="L21" i="2"/>
  <c r="L22" i="2"/>
  <c r="L23" i="2"/>
  <c r="L24" i="2"/>
  <c r="L25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O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8" i="2"/>
  <c r="P9" i="2"/>
  <c r="P10" i="2"/>
  <c r="P11" i="2"/>
  <c r="P12" i="2"/>
  <c r="P13" i="2"/>
  <c r="P14" i="2"/>
  <c r="P15" i="2"/>
  <c r="P16" i="2"/>
  <c r="P18" i="2"/>
  <c r="P19" i="2"/>
  <c r="P20" i="2"/>
  <c r="P22" i="2"/>
  <c r="P23" i="2"/>
  <c r="P24" i="2"/>
  <c r="P25" i="2"/>
  <c r="P26" i="2"/>
  <c r="P27" i="2"/>
  <c r="O8" i="2"/>
  <c r="O9" i="2"/>
  <c r="O10" i="2"/>
  <c r="O11" i="2"/>
  <c r="O12" i="2"/>
  <c r="O13" i="2"/>
  <c r="O14" i="2"/>
  <c r="O15" i="2"/>
  <c r="O16" i="2"/>
  <c r="O18" i="2"/>
  <c r="O19" i="2"/>
  <c r="O20" i="2"/>
  <c r="O21" i="2"/>
  <c r="O22" i="2"/>
  <c r="O23" i="2"/>
  <c r="O24" i="2"/>
  <c r="O25" i="2"/>
  <c r="O26" i="2"/>
  <c r="N8" i="2"/>
  <c r="N9" i="2"/>
  <c r="N10" i="2"/>
  <c r="N11" i="2"/>
  <c r="N12" i="2"/>
  <c r="N13" i="2"/>
  <c r="N14" i="2"/>
  <c r="N15" i="2"/>
  <c r="N16" i="2"/>
  <c r="N18" i="2"/>
  <c r="N19" i="2"/>
  <c r="N20" i="2"/>
  <c r="N21" i="2"/>
  <c r="N22" i="2"/>
  <c r="N23" i="2"/>
  <c r="N24" i="2"/>
  <c r="N25" i="2"/>
  <c r="N26" i="2"/>
  <c r="N27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J8" i="2"/>
  <c r="J9" i="2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7" i="2"/>
  <c r="I7" i="2"/>
  <c r="H7" i="2"/>
  <c r="I9" i="2"/>
  <c r="I8" i="2"/>
  <c r="H10" i="2"/>
  <c r="H9" i="2"/>
  <c r="H8" i="2"/>
  <c r="H13" i="2"/>
  <c r="I12" i="2"/>
  <c r="I10" i="2"/>
  <c r="Q7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N7" i="2"/>
  <c r="R7" i="2"/>
  <c r="P7" i="2"/>
  <c r="L7" i="2"/>
  <c r="G7" i="2"/>
  <c r="F7" i="2"/>
  <c r="E7" i="2"/>
  <c r="D7" i="2"/>
  <c r="H26" i="2"/>
  <c r="I26" i="2"/>
  <c r="H11" i="2"/>
  <c r="I11" i="2"/>
  <c r="H12" i="2"/>
  <c r="I13" i="2"/>
  <c r="H14" i="2"/>
  <c r="I14" i="2"/>
  <c r="H15" i="2"/>
  <c r="I15" i="2"/>
  <c r="H16" i="2"/>
  <c r="I16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D8" i="2"/>
  <c r="D11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F11" i="1"/>
  <c r="N3" i="1"/>
  <c r="O3" i="1" s="1"/>
  <c r="P3" i="1" s="1"/>
  <c r="N4" i="1" l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3" i="1"/>
  <c r="O13" i="1" l="1"/>
  <c r="N17" i="2"/>
  <c r="P13" i="1" l="1"/>
  <c r="O17" i="2"/>
  <c r="P26" i="1" l="1"/>
  <c r="P17" i="2"/>
  <c r="P29" i="2" l="1"/>
  <c r="P30" i="2"/>
</calcChain>
</file>

<file path=xl/sharedStrings.xml><?xml version="1.0" encoding="utf-8"?>
<sst xmlns="http://schemas.openxmlformats.org/spreadsheetml/2006/main" count="94" uniqueCount="40">
  <si>
    <t>Bhaskar</t>
  </si>
  <si>
    <t>Suri</t>
  </si>
  <si>
    <t>Babu</t>
  </si>
  <si>
    <t>Raju</t>
  </si>
  <si>
    <t>Ram</t>
  </si>
  <si>
    <t>% marks</t>
  </si>
  <si>
    <t>bharath</t>
  </si>
  <si>
    <t>S.No</t>
  </si>
  <si>
    <t>Student Name</t>
  </si>
  <si>
    <t>Roll No</t>
  </si>
  <si>
    <t>Mobile No</t>
  </si>
  <si>
    <t>Email Id</t>
  </si>
  <si>
    <t>Address</t>
  </si>
  <si>
    <t xml:space="preserve">Telugu </t>
  </si>
  <si>
    <t>English</t>
  </si>
  <si>
    <t>Mathes</t>
  </si>
  <si>
    <t>Physics</t>
  </si>
  <si>
    <t>Chemistry</t>
  </si>
  <si>
    <t>Social</t>
  </si>
  <si>
    <t>mvp</t>
  </si>
  <si>
    <t>vizag</t>
  </si>
  <si>
    <t>seethammadhara</t>
  </si>
  <si>
    <t>madhurawada</t>
  </si>
  <si>
    <t>Rani</t>
  </si>
  <si>
    <t>Sudheer</t>
  </si>
  <si>
    <t>Sravya</t>
  </si>
  <si>
    <t>Kumar</t>
  </si>
  <si>
    <t>Karthik</t>
  </si>
  <si>
    <t>Kiran</t>
  </si>
  <si>
    <t>Krishna</t>
  </si>
  <si>
    <t>result</t>
  </si>
  <si>
    <t>ATENDENT</t>
  </si>
  <si>
    <t>% ATTENDENT</t>
  </si>
  <si>
    <t>kishor</t>
  </si>
  <si>
    <t>ramarao</t>
  </si>
  <si>
    <t>radha</t>
  </si>
  <si>
    <t>shada</t>
  </si>
  <si>
    <t>total marks</t>
  </si>
  <si>
    <t>sana</t>
  </si>
  <si>
    <t>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</si>
</sst>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10" fontId="0" fillId="0" borderId="1" xfId="0" applyNumberFormat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showGridLines="0" zoomScale="95" zoomScaleNormal="95" workbookViewId="0">
      <selection activeCell="P26" sqref="P26"/>
    </sheetView>
  </sheetViews>
  <sheetFormatPr defaultRowHeight="15" x14ac:dyDescent="0.25"/>
  <cols>
    <col min="3" max="3" width="13.42578125" bestFit="1" customWidth="1"/>
    <col min="5" max="5" width="12.5703125" customWidth="1"/>
    <col min="6" max="6" width="20.5703125" bestFit="1" customWidth="1"/>
    <col min="7" max="7" width="16.5703125" bestFit="1" customWidth="1"/>
    <col min="14" max="14" width="10.7109375" customWidth="1"/>
    <col min="15" max="15" width="12.140625" customWidth="1"/>
    <col min="16" max="16" width="10.85546875" bestFit="1" customWidth="1"/>
    <col min="17" max="17" width="10.42578125" bestFit="1" customWidth="1"/>
    <col min="18" max="18" width="13.5703125" bestFit="1" customWidth="1"/>
  </cols>
  <sheetData>
    <row r="2" spans="2:18" ht="15.75" x14ac:dyDescent="0.25"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37</v>
      </c>
      <c r="O2" s="4" t="s">
        <v>5</v>
      </c>
      <c r="P2" s="5" t="s">
        <v>30</v>
      </c>
      <c r="Q2" s="4" t="s">
        <v>31</v>
      </c>
      <c r="R2" s="4" t="s">
        <v>32</v>
      </c>
    </row>
    <row r="3" spans="2:18" x14ac:dyDescent="0.25">
      <c r="B3" s="1">
        <v>1</v>
      </c>
      <c r="C3" s="1" t="s">
        <v>0</v>
      </c>
      <c r="D3" s="1">
        <v>20001</v>
      </c>
      <c r="E3" s="1">
        <v>9491332902</v>
      </c>
      <c r="F3" s="1" t="str">
        <f>CONCATENATE(C3,"@gmail.com")</f>
        <v>Bhaskar@gmail.com</v>
      </c>
      <c r="G3" s="1" t="s">
        <v>21</v>
      </c>
      <c r="H3" s="1">
        <v>85</v>
      </c>
      <c r="I3" s="1">
        <v>95</v>
      </c>
      <c r="J3" s="1">
        <v>12</v>
      </c>
      <c r="K3" s="1">
        <v>75</v>
      </c>
      <c r="L3" s="1">
        <v>80</v>
      </c>
      <c r="M3" s="1">
        <v>90</v>
      </c>
      <c r="N3" s="1">
        <f>SUM(H3:M3)</f>
        <v>437</v>
      </c>
      <c r="O3" s="2">
        <f>N3/(5*100)</f>
        <v>0.874</v>
      </c>
      <c r="P3" s="1" t="str">
        <f>IF(OR(O3&lt;=35%,H3&lt;=35,I3&lt;=35,J3&lt;=35,K3&lt;=35,L3&lt;=35,M3&lt;=35),"Fail","Pass")</f>
        <v>Fail</v>
      </c>
      <c r="Q3" s="1">
        <v>253</v>
      </c>
      <c r="R3" s="6">
        <f>Q3/365</f>
        <v>0.69315068493150689</v>
      </c>
    </row>
    <row r="4" spans="2:18" x14ac:dyDescent="0.25">
      <c r="B4" s="1">
        <v>2</v>
      </c>
      <c r="C4" s="1" t="s">
        <v>1</v>
      </c>
      <c r="D4" s="1">
        <v>20002</v>
      </c>
      <c r="E4" s="1">
        <f>E3+5089</f>
        <v>9491337991</v>
      </c>
      <c r="F4" s="1" t="str">
        <f t="shared" ref="F4:F22" si="0">CONCATENATE(C4,"@gmail.com")</f>
        <v>Suri@gmail.com</v>
      </c>
      <c r="G4" s="1" t="s">
        <v>22</v>
      </c>
      <c r="H4" s="1">
        <v>55</v>
      </c>
      <c r="I4" s="1">
        <v>75</v>
      </c>
      <c r="J4" s="1">
        <v>52</v>
      </c>
      <c r="K4" s="1">
        <v>57</v>
      </c>
      <c r="L4" s="1">
        <v>75</v>
      </c>
      <c r="M4" s="1">
        <v>75</v>
      </c>
      <c r="N4" s="1">
        <f t="shared" ref="N4:N22" si="1">SUM(H4:M4)</f>
        <v>389</v>
      </c>
      <c r="O4" s="2">
        <f>N4/(5*100)</f>
        <v>0.77800000000000002</v>
      </c>
      <c r="P4" s="1" t="str">
        <f t="shared" ref="P4:P22" si="2">IF(OR(O4&lt;=35%,H4&lt;=35,I4&lt;=35,J4&lt;=35,K4&lt;=35,L4&lt;=35,M4&lt;=35),"Fail","Pass")</f>
        <v>Pass</v>
      </c>
      <c r="Q4" s="1">
        <v>255</v>
      </c>
      <c r="R4" s="6">
        <f t="shared" ref="R4:R22" si="3">Q4/365</f>
        <v>0.69863013698630139</v>
      </c>
    </row>
    <row r="5" spans="2:18" x14ac:dyDescent="0.25">
      <c r="B5" s="1">
        <v>3</v>
      </c>
      <c r="C5" s="1" t="s">
        <v>2</v>
      </c>
      <c r="D5" s="1">
        <v>20003</v>
      </c>
      <c r="E5" s="1">
        <f t="shared" ref="E5:E22" si="4">E4+5089</f>
        <v>9491343080</v>
      </c>
      <c r="F5" s="1" t="str">
        <f t="shared" si="0"/>
        <v>Babu@gmail.com</v>
      </c>
      <c r="G5" s="1" t="s">
        <v>21</v>
      </c>
      <c r="H5" s="1">
        <v>57</v>
      </c>
      <c r="I5" s="1">
        <v>57</v>
      </c>
      <c r="J5" s="1">
        <v>75</v>
      </c>
      <c r="K5" s="1">
        <v>68</v>
      </c>
      <c r="L5" s="1">
        <v>86</v>
      </c>
      <c r="M5" s="1">
        <v>86</v>
      </c>
      <c r="N5" s="1">
        <f t="shared" si="1"/>
        <v>429</v>
      </c>
      <c r="O5" s="2">
        <f t="shared" ref="O5:O22" si="5">N5/(5*100)</f>
        <v>0.85799999999999998</v>
      </c>
      <c r="P5" s="1" t="str">
        <f t="shared" si="2"/>
        <v>Pass</v>
      </c>
      <c r="Q5" s="1">
        <v>125</v>
      </c>
      <c r="R5" s="6">
        <f t="shared" si="3"/>
        <v>0.34246575342465752</v>
      </c>
    </row>
    <row r="6" spans="2:18" x14ac:dyDescent="0.25">
      <c r="B6" s="1">
        <v>4</v>
      </c>
      <c r="C6" s="1" t="s">
        <v>39</v>
      </c>
      <c r="D6" s="1">
        <v>20004</v>
      </c>
      <c r="E6" s="1">
        <f t="shared" si="4"/>
        <v>9491348169</v>
      </c>
      <c r="F6" s="1" t="str">
        <f t="shared" si="0"/>
        <v>ravi@gmail.com</v>
      </c>
      <c r="G6" s="1" t="s">
        <v>21</v>
      </c>
      <c r="H6" s="1">
        <v>25</v>
      </c>
      <c r="I6" s="1">
        <v>85</v>
      </c>
      <c r="J6" s="1">
        <v>85</v>
      </c>
      <c r="K6" s="1">
        <v>36</v>
      </c>
      <c r="L6" s="1">
        <v>86</v>
      </c>
      <c r="M6" s="1">
        <v>85</v>
      </c>
      <c r="N6" s="1">
        <f t="shared" si="1"/>
        <v>402</v>
      </c>
      <c r="O6" s="2">
        <f t="shared" si="5"/>
        <v>0.80400000000000005</v>
      </c>
      <c r="P6" s="1" t="str">
        <f t="shared" si="2"/>
        <v>Fail</v>
      </c>
      <c r="Q6" s="1">
        <v>365</v>
      </c>
      <c r="R6" s="6">
        <f t="shared" si="3"/>
        <v>1</v>
      </c>
    </row>
    <row r="7" spans="2:18" x14ac:dyDescent="0.25">
      <c r="B7" s="1">
        <v>5</v>
      </c>
      <c r="C7" s="1" t="s">
        <v>4</v>
      </c>
      <c r="D7" s="1">
        <v>20005</v>
      </c>
      <c r="E7" s="1">
        <f t="shared" si="4"/>
        <v>9491353258</v>
      </c>
      <c r="F7" s="1" t="str">
        <f t="shared" si="0"/>
        <v>Ram@gmail.com</v>
      </c>
      <c r="G7" s="1" t="s">
        <v>21</v>
      </c>
      <c r="H7" s="1">
        <v>85</v>
      </c>
      <c r="I7" s="1">
        <v>55</v>
      </c>
      <c r="J7" s="1">
        <v>77</v>
      </c>
      <c r="K7" s="1">
        <v>55</v>
      </c>
      <c r="L7" s="1">
        <v>55</v>
      </c>
      <c r="M7" s="1">
        <v>55</v>
      </c>
      <c r="N7" s="1">
        <f t="shared" si="1"/>
        <v>382</v>
      </c>
      <c r="O7" s="2">
        <f t="shared" si="5"/>
        <v>0.76400000000000001</v>
      </c>
      <c r="P7" s="1" t="str">
        <f t="shared" si="2"/>
        <v>Pass</v>
      </c>
      <c r="Q7" s="1">
        <v>188</v>
      </c>
      <c r="R7" s="6">
        <f t="shared" si="3"/>
        <v>0.51506849315068493</v>
      </c>
    </row>
    <row r="8" spans="2:18" x14ac:dyDescent="0.25">
      <c r="B8" s="1">
        <v>6</v>
      </c>
      <c r="C8" s="1" t="s">
        <v>6</v>
      </c>
      <c r="D8" s="1">
        <v>20006</v>
      </c>
      <c r="E8" s="1">
        <f t="shared" si="4"/>
        <v>9491358347</v>
      </c>
      <c r="F8" s="1" t="str">
        <f t="shared" si="0"/>
        <v>bharath@gmail.com</v>
      </c>
      <c r="G8" s="1" t="s">
        <v>22</v>
      </c>
      <c r="H8" s="1">
        <v>77</v>
      </c>
      <c r="I8" s="1">
        <v>88</v>
      </c>
      <c r="J8" s="1">
        <v>88</v>
      </c>
      <c r="K8" s="1">
        <v>88</v>
      </c>
      <c r="L8" s="1">
        <v>55</v>
      </c>
      <c r="M8" s="1">
        <v>44</v>
      </c>
      <c r="N8" s="1">
        <f t="shared" si="1"/>
        <v>440</v>
      </c>
      <c r="O8" s="2">
        <f t="shared" si="5"/>
        <v>0.88</v>
      </c>
      <c r="P8" s="1" t="str">
        <f t="shared" si="2"/>
        <v>Pass</v>
      </c>
      <c r="Q8" s="1">
        <v>99</v>
      </c>
      <c r="R8" s="6">
        <f t="shared" si="3"/>
        <v>0.27123287671232876</v>
      </c>
    </row>
    <row r="9" spans="2:18" x14ac:dyDescent="0.25">
      <c r="B9" s="1">
        <v>7</v>
      </c>
      <c r="C9" s="1" t="s">
        <v>23</v>
      </c>
      <c r="D9" s="1">
        <v>20007</v>
      </c>
      <c r="E9" s="1">
        <f t="shared" si="4"/>
        <v>9491363436</v>
      </c>
      <c r="F9" s="1" t="str">
        <f t="shared" si="0"/>
        <v>Rani@gmail.com</v>
      </c>
      <c r="G9" s="1" t="s">
        <v>20</v>
      </c>
      <c r="H9" s="1">
        <v>99</v>
      </c>
      <c r="I9" s="1">
        <v>99</v>
      </c>
      <c r="J9" s="1">
        <v>44</v>
      </c>
      <c r="K9" s="1">
        <v>55</v>
      </c>
      <c r="L9" s="1">
        <v>66</v>
      </c>
      <c r="M9" s="1">
        <v>77</v>
      </c>
      <c r="N9" s="1">
        <f t="shared" si="1"/>
        <v>440</v>
      </c>
      <c r="O9" s="2">
        <f t="shared" si="5"/>
        <v>0.88</v>
      </c>
      <c r="P9" s="1" t="str">
        <f t="shared" si="2"/>
        <v>Pass</v>
      </c>
      <c r="Q9" s="1">
        <v>250</v>
      </c>
      <c r="R9" s="6">
        <f t="shared" si="3"/>
        <v>0.68493150684931503</v>
      </c>
    </row>
    <row r="10" spans="2:18" x14ac:dyDescent="0.25">
      <c r="B10" s="1">
        <v>8</v>
      </c>
      <c r="C10" s="1" t="s">
        <v>3</v>
      </c>
      <c r="D10" s="1">
        <v>20008</v>
      </c>
      <c r="E10" s="1">
        <f t="shared" si="4"/>
        <v>9491368525</v>
      </c>
      <c r="F10" s="1" t="str">
        <f t="shared" si="0"/>
        <v>Raju@gmail.com</v>
      </c>
      <c r="G10" s="1" t="s">
        <v>20</v>
      </c>
      <c r="H10" s="1">
        <v>88</v>
      </c>
      <c r="I10" s="1">
        <v>88</v>
      </c>
      <c r="J10" s="1">
        <v>55</v>
      </c>
      <c r="K10" s="1">
        <v>44</v>
      </c>
      <c r="L10" s="1">
        <v>77</v>
      </c>
      <c r="M10" s="1">
        <v>66</v>
      </c>
      <c r="N10" s="1">
        <f t="shared" si="1"/>
        <v>418</v>
      </c>
      <c r="O10" s="2">
        <f t="shared" si="5"/>
        <v>0.83599999999999997</v>
      </c>
      <c r="P10" s="1" t="str">
        <f t="shared" si="2"/>
        <v>Pass</v>
      </c>
      <c r="Q10" s="1">
        <v>322</v>
      </c>
      <c r="R10" s="6">
        <f t="shared" si="3"/>
        <v>0.88219178082191785</v>
      </c>
    </row>
    <row r="11" spans="2:18" x14ac:dyDescent="0.25">
      <c r="B11" s="1">
        <v>9</v>
      </c>
      <c r="C11" s="1" t="s">
        <v>1</v>
      </c>
      <c r="D11" s="1">
        <v>20009</v>
      </c>
      <c r="E11" s="1">
        <f t="shared" si="4"/>
        <v>9491373614</v>
      </c>
      <c r="F11" s="1" t="str">
        <f>CONCATENATE(C11,"@gmail.com")</f>
        <v>Suri@gmail.com</v>
      </c>
      <c r="G11" s="1" t="s">
        <v>20</v>
      </c>
      <c r="H11" s="1">
        <v>88</v>
      </c>
      <c r="I11" s="1">
        <v>88</v>
      </c>
      <c r="J11" s="1">
        <v>55</v>
      </c>
      <c r="K11" s="1">
        <v>44</v>
      </c>
      <c r="L11" s="1">
        <v>77</v>
      </c>
      <c r="M11" s="1">
        <v>66</v>
      </c>
      <c r="N11" s="1">
        <f t="shared" si="1"/>
        <v>418</v>
      </c>
      <c r="O11" s="2">
        <f t="shared" si="5"/>
        <v>0.83599999999999997</v>
      </c>
      <c r="P11" s="1" t="str">
        <f t="shared" si="2"/>
        <v>Pass</v>
      </c>
      <c r="Q11" s="1">
        <v>232</v>
      </c>
      <c r="R11" s="6">
        <f t="shared" si="3"/>
        <v>0.63561643835616444</v>
      </c>
    </row>
    <row r="12" spans="2:18" x14ac:dyDescent="0.25">
      <c r="B12" s="1">
        <v>10</v>
      </c>
      <c r="C12" s="1" t="s">
        <v>24</v>
      </c>
      <c r="D12" s="1">
        <v>20010</v>
      </c>
      <c r="E12" s="1">
        <f t="shared" si="4"/>
        <v>9491378703</v>
      </c>
      <c r="F12" s="1" t="str">
        <f t="shared" si="0"/>
        <v>Sudheer@gmail.com</v>
      </c>
      <c r="G12" s="1" t="s">
        <v>19</v>
      </c>
      <c r="H12" s="1">
        <v>44</v>
      </c>
      <c r="I12" s="1">
        <v>55</v>
      </c>
      <c r="J12" s="1">
        <v>55</v>
      </c>
      <c r="K12" s="1">
        <v>66</v>
      </c>
      <c r="L12" s="1">
        <v>88</v>
      </c>
      <c r="M12" s="1">
        <v>88</v>
      </c>
      <c r="N12" s="1">
        <f t="shared" si="1"/>
        <v>396</v>
      </c>
      <c r="O12" s="2">
        <f t="shared" si="5"/>
        <v>0.79200000000000004</v>
      </c>
      <c r="P12" s="1" t="str">
        <f t="shared" si="2"/>
        <v>Pass</v>
      </c>
      <c r="Q12" s="1">
        <v>155</v>
      </c>
      <c r="R12" s="6">
        <f t="shared" si="3"/>
        <v>0.42465753424657532</v>
      </c>
    </row>
    <row r="13" spans="2:18" x14ac:dyDescent="0.25">
      <c r="B13" s="1">
        <v>11</v>
      </c>
      <c r="C13" s="1" t="s">
        <v>25</v>
      </c>
      <c r="D13" s="1">
        <v>20011</v>
      </c>
      <c r="E13" s="1">
        <f t="shared" si="4"/>
        <v>9491383792</v>
      </c>
      <c r="F13" s="1" t="str">
        <f t="shared" si="0"/>
        <v>Sravya@gmail.com</v>
      </c>
      <c r="G13" s="1" t="s">
        <v>20</v>
      </c>
      <c r="H13" s="1">
        <v>44</v>
      </c>
      <c r="I13" s="1">
        <v>55</v>
      </c>
      <c r="J13" s="1">
        <v>55</v>
      </c>
      <c r="K13" s="1">
        <v>66</v>
      </c>
      <c r="L13" s="1">
        <v>88</v>
      </c>
      <c r="M13" s="1">
        <v>88</v>
      </c>
      <c r="N13" s="1">
        <f t="shared" si="1"/>
        <v>396</v>
      </c>
      <c r="O13" s="2">
        <f t="shared" si="5"/>
        <v>0.79200000000000004</v>
      </c>
      <c r="P13" s="1" t="str">
        <f t="shared" si="2"/>
        <v>Pass</v>
      </c>
      <c r="Q13" s="1">
        <v>322</v>
      </c>
      <c r="R13" s="6">
        <f t="shared" si="3"/>
        <v>0.88219178082191785</v>
      </c>
    </row>
    <row r="14" spans="2:18" x14ac:dyDescent="0.25">
      <c r="B14" s="1">
        <v>12</v>
      </c>
      <c r="C14" s="1" t="s">
        <v>26</v>
      </c>
      <c r="D14" s="1">
        <v>20012</v>
      </c>
      <c r="E14" s="1">
        <f t="shared" si="4"/>
        <v>9491388881</v>
      </c>
      <c r="F14" s="1" t="str">
        <f t="shared" si="0"/>
        <v>Kumar@gmail.com</v>
      </c>
      <c r="G14" s="1" t="s">
        <v>21</v>
      </c>
      <c r="H14" s="1">
        <v>66</v>
      </c>
      <c r="I14" s="1">
        <v>66</v>
      </c>
      <c r="J14" s="1">
        <v>33</v>
      </c>
      <c r="K14" s="1">
        <v>88</v>
      </c>
      <c r="L14" s="1">
        <v>99</v>
      </c>
      <c r="M14" s="1">
        <v>77</v>
      </c>
      <c r="N14" s="1">
        <f t="shared" si="1"/>
        <v>429</v>
      </c>
      <c r="O14" s="2">
        <f t="shared" si="5"/>
        <v>0.85799999999999998</v>
      </c>
      <c r="P14" s="1" t="str">
        <f t="shared" si="2"/>
        <v>Fail</v>
      </c>
      <c r="Q14" s="1">
        <v>222</v>
      </c>
      <c r="R14" s="6">
        <f t="shared" si="3"/>
        <v>0.60821917808219184</v>
      </c>
    </row>
    <row r="15" spans="2:18" x14ac:dyDescent="0.25">
      <c r="B15" s="1">
        <v>13</v>
      </c>
      <c r="C15" s="1" t="s">
        <v>27</v>
      </c>
      <c r="D15" s="1">
        <v>20013</v>
      </c>
      <c r="E15" s="1">
        <f t="shared" si="4"/>
        <v>9491393970</v>
      </c>
      <c r="F15" s="1" t="str">
        <f t="shared" si="0"/>
        <v>Karthik@gmail.com</v>
      </c>
      <c r="G15" s="1" t="s">
        <v>20</v>
      </c>
      <c r="H15" s="1">
        <v>33</v>
      </c>
      <c r="I15" s="1">
        <v>88</v>
      </c>
      <c r="J15" s="1">
        <v>33</v>
      </c>
      <c r="K15" s="1">
        <v>77</v>
      </c>
      <c r="L15" s="1">
        <v>88</v>
      </c>
      <c r="M15" s="1">
        <v>22</v>
      </c>
      <c r="N15" s="1">
        <f t="shared" si="1"/>
        <v>341</v>
      </c>
      <c r="O15" s="2">
        <f t="shared" si="5"/>
        <v>0.68200000000000005</v>
      </c>
      <c r="P15" s="1" t="str">
        <f t="shared" si="2"/>
        <v>Fail</v>
      </c>
      <c r="Q15" s="1">
        <v>177</v>
      </c>
      <c r="R15" s="6">
        <f t="shared" si="3"/>
        <v>0.48493150684931507</v>
      </c>
    </row>
    <row r="16" spans="2:18" x14ac:dyDescent="0.25">
      <c r="B16" s="1">
        <v>14</v>
      </c>
      <c r="C16" s="1" t="s">
        <v>28</v>
      </c>
      <c r="D16" s="1">
        <v>20014</v>
      </c>
      <c r="E16" s="1">
        <f t="shared" si="4"/>
        <v>9491399059</v>
      </c>
      <c r="F16" s="1" t="str">
        <f t="shared" si="0"/>
        <v>Kiran@gmail.com</v>
      </c>
      <c r="G16" s="1" t="s">
        <v>20</v>
      </c>
      <c r="H16" s="1">
        <v>77</v>
      </c>
      <c r="I16" s="1">
        <v>55</v>
      </c>
      <c r="J16" s="1">
        <v>88</v>
      </c>
      <c r="K16" s="1">
        <v>88</v>
      </c>
      <c r="L16" s="1">
        <v>66</v>
      </c>
      <c r="M16" s="1">
        <v>99</v>
      </c>
      <c r="N16" s="1">
        <f t="shared" si="1"/>
        <v>473</v>
      </c>
      <c r="O16" s="2">
        <f t="shared" si="5"/>
        <v>0.94599999999999995</v>
      </c>
      <c r="P16" s="1" t="str">
        <f t="shared" si="2"/>
        <v>Pass</v>
      </c>
      <c r="Q16" s="1">
        <v>266</v>
      </c>
      <c r="R16" s="6">
        <f t="shared" si="3"/>
        <v>0.72876712328767124</v>
      </c>
    </row>
    <row r="17" spans="2:18" x14ac:dyDescent="0.25">
      <c r="B17" s="1">
        <v>15</v>
      </c>
      <c r="C17" s="1" t="s">
        <v>29</v>
      </c>
      <c r="D17" s="1">
        <v>20015</v>
      </c>
      <c r="E17" s="1">
        <f t="shared" si="4"/>
        <v>9491404148</v>
      </c>
      <c r="F17" s="1" t="str">
        <f t="shared" si="0"/>
        <v>Krishna@gmail.com</v>
      </c>
      <c r="G17" s="1" t="s">
        <v>20</v>
      </c>
      <c r="H17" s="1">
        <v>22</v>
      </c>
      <c r="I17" s="1">
        <v>11</v>
      </c>
      <c r="J17" s="1">
        <v>22</v>
      </c>
      <c r="K17" s="1">
        <v>33</v>
      </c>
      <c r="L17" s="1">
        <v>33</v>
      </c>
      <c r="M17" s="1">
        <v>66</v>
      </c>
      <c r="N17" s="1">
        <f t="shared" si="1"/>
        <v>187</v>
      </c>
      <c r="O17" s="2">
        <f t="shared" si="5"/>
        <v>0.374</v>
      </c>
      <c r="P17" s="1" t="str">
        <f t="shared" si="2"/>
        <v>Fail</v>
      </c>
      <c r="Q17" s="1">
        <v>199</v>
      </c>
      <c r="R17" s="6">
        <f t="shared" si="3"/>
        <v>0.54520547945205478</v>
      </c>
    </row>
    <row r="18" spans="2:18" x14ac:dyDescent="0.25">
      <c r="B18" s="1">
        <v>16</v>
      </c>
      <c r="C18" s="1" t="s">
        <v>33</v>
      </c>
      <c r="D18" s="1">
        <v>20016</v>
      </c>
      <c r="E18" s="1">
        <f t="shared" si="4"/>
        <v>9491409237</v>
      </c>
      <c r="F18" s="1" t="str">
        <f t="shared" si="0"/>
        <v>kishor@gmail.com</v>
      </c>
      <c r="G18" s="1" t="s">
        <v>20</v>
      </c>
      <c r="H18" s="1">
        <v>77</v>
      </c>
      <c r="I18" s="1">
        <v>55</v>
      </c>
      <c r="J18" s="1">
        <v>55</v>
      </c>
      <c r="K18" s="1">
        <v>55</v>
      </c>
      <c r="L18" s="1">
        <v>55</v>
      </c>
      <c r="M18" s="1">
        <v>88</v>
      </c>
      <c r="N18" s="1">
        <f t="shared" si="1"/>
        <v>385</v>
      </c>
      <c r="O18" s="2">
        <f t="shared" si="5"/>
        <v>0.77</v>
      </c>
      <c r="P18" s="1" t="str">
        <f t="shared" si="2"/>
        <v>Pass</v>
      </c>
      <c r="Q18" s="1">
        <v>288</v>
      </c>
      <c r="R18" s="6">
        <f t="shared" si="3"/>
        <v>0.78904109589041094</v>
      </c>
    </row>
    <row r="19" spans="2:18" x14ac:dyDescent="0.25">
      <c r="B19" s="1">
        <v>17</v>
      </c>
      <c r="C19" s="1" t="s">
        <v>34</v>
      </c>
      <c r="D19" s="1">
        <v>20017</v>
      </c>
      <c r="E19" s="1">
        <f t="shared" si="4"/>
        <v>9491414326</v>
      </c>
      <c r="F19" s="1" t="str">
        <f t="shared" si="0"/>
        <v>ramarao@gmail.com</v>
      </c>
      <c r="G19" s="1" t="s">
        <v>20</v>
      </c>
      <c r="H19" s="1">
        <v>3</v>
      </c>
      <c r="I19" s="1">
        <v>66</v>
      </c>
      <c r="J19" s="1">
        <v>22</v>
      </c>
      <c r="K19" s="1">
        <v>11</v>
      </c>
      <c r="L19" s="1">
        <v>11</v>
      </c>
      <c r="M19" s="1">
        <v>11</v>
      </c>
      <c r="N19" s="1">
        <f t="shared" si="1"/>
        <v>124</v>
      </c>
      <c r="O19" s="2">
        <f t="shared" si="5"/>
        <v>0.248</v>
      </c>
      <c r="P19" s="1" t="str">
        <f t="shared" si="2"/>
        <v>Fail</v>
      </c>
      <c r="Q19" s="1">
        <v>133</v>
      </c>
      <c r="R19" s="6">
        <f t="shared" si="3"/>
        <v>0.36438356164383562</v>
      </c>
    </row>
    <row r="20" spans="2:18" x14ac:dyDescent="0.25">
      <c r="B20" s="1">
        <v>18</v>
      </c>
      <c r="C20" s="1" t="s">
        <v>35</v>
      </c>
      <c r="D20" s="1">
        <v>20018</v>
      </c>
      <c r="E20" s="1">
        <f t="shared" si="4"/>
        <v>9491419415</v>
      </c>
      <c r="F20" s="1" t="str">
        <f t="shared" si="0"/>
        <v>radha@gmail.com</v>
      </c>
      <c r="G20" s="1" t="s">
        <v>20</v>
      </c>
      <c r="H20" s="1">
        <v>52</v>
      </c>
      <c r="I20" s="1">
        <v>22</v>
      </c>
      <c r="J20" s="1">
        <v>1</v>
      </c>
      <c r="K20" s="1"/>
      <c r="L20" s="1">
        <v>55</v>
      </c>
      <c r="M20" s="1">
        <v>8</v>
      </c>
      <c r="N20" s="1">
        <f t="shared" si="1"/>
        <v>138</v>
      </c>
      <c r="O20" s="2">
        <f t="shared" si="5"/>
        <v>0.27600000000000002</v>
      </c>
      <c r="P20" s="1" t="str">
        <f t="shared" si="2"/>
        <v>Fail</v>
      </c>
      <c r="Q20" s="1">
        <v>222</v>
      </c>
      <c r="R20" s="6">
        <f t="shared" si="3"/>
        <v>0.60821917808219184</v>
      </c>
    </row>
    <row r="21" spans="2:18" x14ac:dyDescent="0.25">
      <c r="B21" s="1">
        <v>19</v>
      </c>
      <c r="C21" s="1" t="s">
        <v>38</v>
      </c>
      <c r="D21" s="1">
        <v>20019</v>
      </c>
      <c r="E21" s="1">
        <f t="shared" si="4"/>
        <v>9491424504</v>
      </c>
      <c r="F21" s="1" t="str">
        <f t="shared" si="0"/>
        <v>sana@gmail.com</v>
      </c>
      <c r="G21" s="1" t="s">
        <v>20</v>
      </c>
      <c r="H21" s="1">
        <v>75</v>
      </c>
      <c r="I21" s="1">
        <v>22</v>
      </c>
      <c r="J21" s="1">
        <v>3</v>
      </c>
      <c r="K21" s="1">
        <v>3</v>
      </c>
      <c r="L21" s="1">
        <v>8</v>
      </c>
      <c r="M21" s="1">
        <v>4</v>
      </c>
      <c r="N21" s="1">
        <f t="shared" si="1"/>
        <v>115</v>
      </c>
      <c r="O21" s="2">
        <f t="shared" si="5"/>
        <v>0.23</v>
      </c>
      <c r="P21" s="1" t="str">
        <f t="shared" si="2"/>
        <v>Fail</v>
      </c>
      <c r="Q21" s="1">
        <v>244</v>
      </c>
      <c r="R21" s="6">
        <f t="shared" si="3"/>
        <v>0.66849315068493154</v>
      </c>
    </row>
    <row r="22" spans="2:18" x14ac:dyDescent="0.25">
      <c r="B22" s="1">
        <v>20</v>
      </c>
      <c r="C22" s="1" t="s">
        <v>36</v>
      </c>
      <c r="D22" s="1">
        <v>20020</v>
      </c>
      <c r="E22" s="1">
        <f t="shared" si="4"/>
        <v>9491429593</v>
      </c>
      <c r="F22" s="1" t="str">
        <f t="shared" si="0"/>
        <v>shada@gmail.com</v>
      </c>
      <c r="G22" s="1" t="s">
        <v>20</v>
      </c>
      <c r="H22" s="1">
        <v>77</v>
      </c>
      <c r="I22" s="1">
        <v>55</v>
      </c>
      <c r="J22" s="1">
        <v>88</v>
      </c>
      <c r="K22" s="1">
        <v>99</v>
      </c>
      <c r="L22" s="1">
        <v>66</v>
      </c>
      <c r="M22" s="1">
        <v>33</v>
      </c>
      <c r="N22" s="1">
        <f t="shared" si="1"/>
        <v>418</v>
      </c>
      <c r="O22" s="2">
        <f t="shared" si="5"/>
        <v>0.83599999999999997</v>
      </c>
      <c r="P22" s="1" t="str">
        <f t="shared" si="2"/>
        <v>Fail</v>
      </c>
      <c r="Q22" s="1">
        <v>166</v>
      </c>
      <c r="R22" s="6">
        <f t="shared" si="3"/>
        <v>0.45479452054794522</v>
      </c>
    </row>
    <row r="25" spans="2:18" x14ac:dyDescent="0.25">
      <c r="P25">
        <f>COUNTIF($P$3:$P$22,"pass")</f>
        <v>11</v>
      </c>
    </row>
    <row r="26" spans="2:18" x14ac:dyDescent="0.25">
      <c r="P26">
        <f>COUNTIF($P$3:$P$22,"fail")</f>
        <v>9</v>
      </c>
    </row>
  </sheetData>
  <conditionalFormatting sqref="I9">
    <cfRule type="cellIs" dxfId="7" priority="5" operator="greaterThanOrEqual">
      <formula>0.8</formula>
    </cfRule>
  </conditionalFormatting>
  <conditionalFormatting sqref="O3:O22">
    <cfRule type="cellIs" dxfId="6" priority="2" operator="lessThanOrEqual">
      <formula>0.35</formula>
    </cfRule>
    <cfRule type="cellIs" priority="3" operator="lessThanOrEqual">
      <formula>0.35</formula>
    </cfRule>
    <cfRule type="cellIs" dxfId="5" priority="4" operator="greaterThanOrEqual">
      <formula>0.8</formula>
    </cfRule>
  </conditionalFormatting>
  <conditionalFormatting sqref="P3:P22">
    <cfRule type="cellIs" dxfId="4" priority="1" operator="equal">
      <formula>"FAIL"</formula>
    </cfRule>
  </conditionalFormatting>
  <dataValidations count="1">
    <dataValidation type="list" allowBlank="1" showInputMessage="1" showErrorMessage="1" sqref="G3:G22">
      <formula1>"mvp,seethammadhara,madhurawada,vizag,"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30"/>
  <sheetViews>
    <sheetView showGridLines="0" tabSelected="1" workbookViewId="0">
      <selection activeCell="L16" sqref="L16"/>
    </sheetView>
  </sheetViews>
  <sheetFormatPr defaultRowHeight="15" x14ac:dyDescent="0.25"/>
  <cols>
    <col min="3" max="3" width="13.85546875" bestFit="1" customWidth="1"/>
    <col min="5" max="5" width="11" bestFit="1" customWidth="1"/>
    <col min="6" max="6" width="19.7109375" bestFit="1" customWidth="1"/>
    <col min="7" max="7" width="16.5703125" bestFit="1" customWidth="1"/>
    <col min="18" max="18" width="13.5703125" bestFit="1" customWidth="1"/>
  </cols>
  <sheetData>
    <row r="6" spans="2:18" ht="15.75" x14ac:dyDescent="0.25"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4" t="s">
        <v>18</v>
      </c>
      <c r="N6" s="4" t="s">
        <v>37</v>
      </c>
      <c r="O6" s="4" t="s">
        <v>5</v>
      </c>
      <c r="P6" s="5" t="s">
        <v>30</v>
      </c>
      <c r="Q6" s="4" t="s">
        <v>31</v>
      </c>
      <c r="R6" s="4" t="s">
        <v>32</v>
      </c>
    </row>
    <row r="7" spans="2:18" x14ac:dyDescent="0.25">
      <c r="B7" s="1">
        <f>IF(C7&gt;"",1,"")</f>
        <v>1</v>
      </c>
      <c r="C7" s="1" t="s">
        <v>0</v>
      </c>
      <c r="D7" s="1">
        <f>VLOOKUP($C7,Sheet1!$C$2:$R$22,2,0)</f>
        <v>20001</v>
      </c>
      <c r="E7" s="1">
        <f>VLOOKUP($C7,Sheet1!$C$2:$R$22,3,0)</f>
        <v>9491332902</v>
      </c>
      <c r="F7" s="1" t="str">
        <f>VLOOKUP($C7,Sheet1!$C$2:$R$22,4,0)</f>
        <v>Bhaskar@gmail.com</v>
      </c>
      <c r="G7" s="1" t="str">
        <f>VLOOKUP($C7,Sheet1!$C$2:$R$22,5,0)</f>
        <v>seethammadhara</v>
      </c>
      <c r="H7" s="1">
        <f>VLOOKUP($C7,Sheet1!$C$2:$R$22,6,0)</f>
        <v>85</v>
      </c>
      <c r="I7" s="1">
        <f>VLOOKUP($C7,Sheet1!$C$2:$R$22,7,0)</f>
        <v>95</v>
      </c>
      <c r="J7" s="1">
        <f>VLOOKUP($C7,Sheet1!$C$2:$R$22,8,0)</f>
        <v>12</v>
      </c>
      <c r="K7" s="1">
        <f>VLOOKUP($C7,Sheet1!$C$2:$R$22,9,0)</f>
        <v>75</v>
      </c>
      <c r="L7" s="1">
        <f>VLOOKUP($C7,Sheet1!$C$2:$R$22,10,0)</f>
        <v>80</v>
      </c>
      <c r="M7" s="1">
        <f>VLOOKUP($C7,Sheet1!$C$2:$R$22,11,0)</f>
        <v>90</v>
      </c>
      <c r="N7" s="1">
        <f>VLOOKUP($C7,Sheet1!$C$2:$R$22,12,0)</f>
        <v>437</v>
      </c>
      <c r="O7" s="6">
        <f>VLOOKUP($C7,Sheet1!$C$2:$R$22,13,0)</f>
        <v>0.874</v>
      </c>
      <c r="P7" s="1" t="str">
        <f>VLOOKUP($C7,Sheet1!$C$2:$R$22,14,0)</f>
        <v>Fail</v>
      </c>
      <c r="Q7" s="1">
        <f>VLOOKUP($C7,Sheet1!$C$2:$R$22,15,0)</f>
        <v>253</v>
      </c>
      <c r="R7" s="6">
        <f>VLOOKUP($C7,Sheet1!$C$2:$R$22,16,0)</f>
        <v>0.69315068493150689</v>
      </c>
    </row>
    <row r="8" spans="2:18" x14ac:dyDescent="0.25">
      <c r="B8" s="1">
        <f>IF(C8&gt;"",B7+1,"")</f>
        <v>2</v>
      </c>
      <c r="C8" s="1" t="s">
        <v>1</v>
      </c>
      <c r="D8" s="1">
        <f>VLOOKUP(C8,Sheet1!$C$2:$R$22,2,0)</f>
        <v>20002</v>
      </c>
      <c r="E8" s="1">
        <f>VLOOKUP(C8,Sheet1!$C$2:$R$22,3,0)</f>
        <v>9491337991</v>
      </c>
      <c r="F8" s="1" t="str">
        <f>VLOOKUP(C8,Sheet1!$C$2:$R$22,4,0)</f>
        <v>Suri@gmail.com</v>
      </c>
      <c r="G8" s="1" t="str">
        <f>VLOOKUP(C8,Sheet1!$C$2:$R$22,5,0)</f>
        <v>madhurawada</v>
      </c>
      <c r="H8" s="1">
        <f>VLOOKUP(C8,Sheet1!$C$2:$R$22,6,0)</f>
        <v>55</v>
      </c>
      <c r="I8" s="1">
        <f>VLOOKUP(C8,Sheet1!$C$2:$R$22,7,0)</f>
        <v>75</v>
      </c>
      <c r="J8" s="1">
        <f>VLOOKUP($C8,Sheet1!$C$2:$R$22,8,0)</f>
        <v>52</v>
      </c>
      <c r="K8" s="1">
        <f>VLOOKUP($C8,Sheet1!$C$2:$R$22,9,0)</f>
        <v>57</v>
      </c>
      <c r="L8" s="1">
        <f>VLOOKUP($C8,Sheet1!$C$2:$R$22,10,0)</f>
        <v>75</v>
      </c>
      <c r="M8" s="1">
        <f>VLOOKUP($C8,Sheet1!$C$2:$R$22,11,0)</f>
        <v>75</v>
      </c>
      <c r="N8" s="1">
        <f>VLOOKUP($C8,Sheet1!$C$2:$R$22,12,0)</f>
        <v>389</v>
      </c>
      <c r="O8" s="6">
        <f>VLOOKUP($C8,Sheet1!$C$2:$R$22,13,0)</f>
        <v>0.77800000000000002</v>
      </c>
      <c r="P8" s="1" t="str">
        <f>VLOOKUP($C8,Sheet1!$C$2:$R$22,14,0)</f>
        <v>Pass</v>
      </c>
      <c r="Q8" s="1">
        <f>VLOOKUP($C8,Sheet1!$C$2:$R$22,15,0)</f>
        <v>255</v>
      </c>
      <c r="R8" s="6">
        <f>VLOOKUP($C8,Sheet1!$C$2:$R$22,16,0)</f>
        <v>0.69863013698630139</v>
      </c>
    </row>
    <row r="9" spans="2:18" x14ac:dyDescent="0.25">
      <c r="B9" s="1">
        <f t="shared" ref="B9:B26" si="0">IF(C9&gt;"",B8+1,"")</f>
        <v>3</v>
      </c>
      <c r="C9" s="1" t="s">
        <v>2</v>
      </c>
      <c r="D9" s="1">
        <f>VLOOKUP(C9,Sheet1!$C$2:$R$22,2,0)</f>
        <v>20003</v>
      </c>
      <c r="E9" s="1">
        <f>VLOOKUP(C9,Sheet1!$C$2:$R$22,3,0)</f>
        <v>9491343080</v>
      </c>
      <c r="F9" s="1" t="str">
        <f>VLOOKUP(C9,Sheet1!$C$2:$R$22,4,0)</f>
        <v>Babu@gmail.com</v>
      </c>
      <c r="G9" s="1" t="str">
        <f>VLOOKUP(C9,Sheet1!$C$2:$R$22,5,0)</f>
        <v>seethammadhara</v>
      </c>
      <c r="H9" s="1">
        <f>VLOOKUP(C9,Sheet1!$C$2:$R$22,6,0)</f>
        <v>57</v>
      </c>
      <c r="I9" s="1">
        <f>VLOOKUP(C9,Sheet1!$C$2:$R$22,7,0)</f>
        <v>57</v>
      </c>
      <c r="J9" s="1">
        <f>VLOOKUP($C9,Sheet1!$C$2:$R$22,8,0)</f>
        <v>75</v>
      </c>
      <c r="K9" s="1">
        <f>VLOOKUP($C9,Sheet1!$C$2:$R$22,9,0)</f>
        <v>68</v>
      </c>
      <c r="L9" s="1">
        <f>VLOOKUP($C9,Sheet1!$C$2:$R$22,10,0)</f>
        <v>86</v>
      </c>
      <c r="M9" s="1">
        <f>VLOOKUP($C9,Sheet1!$C$2:$R$22,11,0)</f>
        <v>86</v>
      </c>
      <c r="N9" s="1">
        <f>VLOOKUP($C9,Sheet1!$C$2:$R$22,12,0)</f>
        <v>429</v>
      </c>
      <c r="O9" s="6">
        <f>VLOOKUP($C9,Sheet1!$C$2:$R$22,13,0)</f>
        <v>0.85799999999999998</v>
      </c>
      <c r="P9" s="1" t="str">
        <f>VLOOKUP($C9,Sheet1!$C$2:$R$22,14,0)</f>
        <v>Pass</v>
      </c>
      <c r="Q9" s="1">
        <f>VLOOKUP($C9,Sheet1!$C$2:$R$22,15,0)</f>
        <v>125</v>
      </c>
      <c r="R9" s="6">
        <f>VLOOKUP($C9,Sheet1!$C$2:$R$22,16,0)</f>
        <v>0.34246575342465752</v>
      </c>
    </row>
    <row r="10" spans="2:18" x14ac:dyDescent="0.25">
      <c r="B10" s="1">
        <f t="shared" si="0"/>
        <v>4</v>
      </c>
      <c r="C10" s="1" t="s">
        <v>39</v>
      </c>
      <c r="D10" s="1">
        <f>VLOOKUP(C10,Sheet1!$C$2:$R$22,2,0)</f>
        <v>20004</v>
      </c>
      <c r="E10" s="1">
        <f>VLOOKUP(C10,Sheet1!$C$2:$R$22,3,0)</f>
        <v>9491348169</v>
      </c>
      <c r="F10" s="1" t="str">
        <f>VLOOKUP(C10,Sheet1!$C$2:$R$22,4,0)</f>
        <v>ravi@gmail.com</v>
      </c>
      <c r="G10" s="1" t="str">
        <f>VLOOKUP(C10,Sheet1!$C$2:$R$22,5,0)</f>
        <v>seethammadhara</v>
      </c>
      <c r="H10" s="1">
        <f>VLOOKUP(C10,Sheet1!$C$2:$R$22,6,0)</f>
        <v>25</v>
      </c>
      <c r="I10" s="1">
        <f>VLOOKUP(C10,Sheet1!$C$2:$R$22,7,0)</f>
        <v>85</v>
      </c>
      <c r="J10" s="1">
        <f>VLOOKUP($C10,Sheet1!$C$2:$R$22,8,0)</f>
        <v>85</v>
      </c>
      <c r="K10" s="1">
        <f>VLOOKUP($C10,Sheet1!$C$2:$R$22,9,0)</f>
        <v>36</v>
      </c>
      <c r="L10" s="1">
        <f>VLOOKUP($C10,Sheet1!$C$2:$R$22,10,0)</f>
        <v>86</v>
      </c>
      <c r="M10" s="1">
        <f>VLOOKUP($C10,Sheet1!$C$2:$R$22,11,0)</f>
        <v>85</v>
      </c>
      <c r="N10" s="1">
        <f>VLOOKUP($C10,Sheet1!$C$2:$R$22,12,0)</f>
        <v>402</v>
      </c>
      <c r="O10" s="6">
        <f>VLOOKUP($C10,Sheet1!$C$2:$R$22,13,0)</f>
        <v>0.80400000000000005</v>
      </c>
      <c r="P10" s="1" t="str">
        <f>VLOOKUP($C10,Sheet1!$C$2:$R$22,14,0)</f>
        <v>Fail</v>
      </c>
      <c r="Q10" s="1">
        <f>VLOOKUP($C10,Sheet1!$C$2:$R$22,15,0)</f>
        <v>365</v>
      </c>
      <c r="R10" s="6">
        <f>VLOOKUP($C10,Sheet1!$C$2:$R$22,16,0)</f>
        <v>1</v>
      </c>
    </row>
    <row r="11" spans="2:18" x14ac:dyDescent="0.25">
      <c r="B11" s="1">
        <f t="shared" si="0"/>
        <v>5</v>
      </c>
      <c r="C11" s="1" t="s">
        <v>4</v>
      </c>
      <c r="D11" s="1">
        <f>VLOOKUP(C11,Sheet1!$C$2:$R$22,2,0)</f>
        <v>20005</v>
      </c>
      <c r="E11" s="1">
        <f>VLOOKUP(C11,Sheet1!$C$2:$R$22,3,0)</f>
        <v>9491353258</v>
      </c>
      <c r="F11" s="1" t="str">
        <f>VLOOKUP(C11,Sheet1!$C$2:$R$22,4,0)</f>
        <v>Ram@gmail.com</v>
      </c>
      <c r="G11" s="1" t="str">
        <f>VLOOKUP(C11,Sheet1!$C$2:$R$22,5,0)</f>
        <v>seethammadhara</v>
      </c>
      <c r="H11" s="1">
        <f>VLOOKUP(C11,Sheet1!$C$2:$R$22,6,0)</f>
        <v>85</v>
      </c>
      <c r="I11" s="1">
        <f>VLOOKUP(C11,Sheet1!$C$2:$R$22,7,0)</f>
        <v>55</v>
      </c>
      <c r="J11" s="1">
        <f>VLOOKUP($C11,Sheet1!$C$2:$R$22,8,0)</f>
        <v>77</v>
      </c>
      <c r="K11" s="1">
        <f>VLOOKUP($C11,Sheet1!$C$2:$R$22,9,0)</f>
        <v>55</v>
      </c>
      <c r="L11" s="1">
        <f>VLOOKUP($C11,Sheet1!$C$2:$R$22,10,0)</f>
        <v>55</v>
      </c>
      <c r="M11" s="1">
        <f>VLOOKUP($C11,Sheet1!$C$2:$R$22,11,0)</f>
        <v>55</v>
      </c>
      <c r="N11" s="1">
        <f>VLOOKUP($C11,Sheet1!$C$2:$R$22,12,0)</f>
        <v>382</v>
      </c>
      <c r="O11" s="6">
        <f>VLOOKUP($C11,Sheet1!$C$2:$R$22,13,0)</f>
        <v>0.76400000000000001</v>
      </c>
      <c r="P11" s="1" t="str">
        <f>VLOOKUP($C11,Sheet1!$C$2:$R$22,14,0)</f>
        <v>Pass</v>
      </c>
      <c r="Q11" s="1">
        <f>VLOOKUP($C11,Sheet1!$C$2:$R$22,15,0)</f>
        <v>188</v>
      </c>
      <c r="R11" s="6">
        <f>VLOOKUP($C11,Sheet1!$C$2:$R$22,16,0)</f>
        <v>0.51506849315068493</v>
      </c>
    </row>
    <row r="12" spans="2:18" x14ac:dyDescent="0.25">
      <c r="B12" s="1">
        <f t="shared" si="0"/>
        <v>6</v>
      </c>
      <c r="C12" s="1" t="s">
        <v>6</v>
      </c>
      <c r="D12" s="1">
        <f>VLOOKUP(C12,Sheet1!$C$2:$R$22,2,0)</f>
        <v>20006</v>
      </c>
      <c r="E12" s="1">
        <f>VLOOKUP(C12,Sheet1!$C$2:$R$22,3,0)</f>
        <v>9491358347</v>
      </c>
      <c r="F12" s="1" t="str">
        <f>VLOOKUP(C12,Sheet1!$C$2:$R$22,4,0)</f>
        <v>bharath@gmail.com</v>
      </c>
      <c r="G12" s="1" t="str">
        <f>VLOOKUP(C12,Sheet1!$C$2:$R$22,5,0)</f>
        <v>madhurawada</v>
      </c>
      <c r="H12" s="1">
        <f>VLOOKUP(C12,Sheet1!$C$2:$R$22,6,0)</f>
        <v>77</v>
      </c>
      <c r="I12" s="1">
        <f>VLOOKUP(C12,Sheet1!$C$2:$R$22,7,0)</f>
        <v>88</v>
      </c>
      <c r="J12" s="1">
        <f>VLOOKUP($C12,Sheet1!$C$2:$R$22,8,0)</f>
        <v>88</v>
      </c>
      <c r="K12" s="1">
        <f>VLOOKUP($C12,Sheet1!$C$2:$R$22,9,0)</f>
        <v>88</v>
      </c>
      <c r="L12" s="1">
        <f>VLOOKUP($C12,Sheet1!$C$2:$R$22,10,0)</f>
        <v>55</v>
      </c>
      <c r="M12" s="1">
        <f>VLOOKUP($C12,Sheet1!$C$2:$R$22,11,0)</f>
        <v>44</v>
      </c>
      <c r="N12" s="1">
        <f>VLOOKUP($C12,Sheet1!$C$2:$R$22,12,0)</f>
        <v>440</v>
      </c>
      <c r="O12" s="6">
        <f>VLOOKUP($C12,Sheet1!$C$2:$R$22,13,0)</f>
        <v>0.88</v>
      </c>
      <c r="P12" s="1" t="str">
        <f>VLOOKUP($C12,Sheet1!$C$2:$R$22,14,0)</f>
        <v>Pass</v>
      </c>
      <c r="Q12" s="1">
        <f>VLOOKUP($C12,Sheet1!$C$2:$R$22,15,0)</f>
        <v>99</v>
      </c>
      <c r="R12" s="6">
        <f>VLOOKUP($C12,Sheet1!$C$2:$R$22,16,0)</f>
        <v>0.27123287671232876</v>
      </c>
    </row>
    <row r="13" spans="2:18" x14ac:dyDescent="0.25">
      <c r="B13" s="1">
        <f t="shared" si="0"/>
        <v>7</v>
      </c>
      <c r="C13" s="1" t="s">
        <v>23</v>
      </c>
      <c r="D13" s="1">
        <f>VLOOKUP(C13,Sheet1!$C$2:$R$22,2,0)</f>
        <v>20007</v>
      </c>
      <c r="E13" s="1">
        <f>VLOOKUP(C13,Sheet1!$C$2:$R$22,3,0)</f>
        <v>9491363436</v>
      </c>
      <c r="F13" s="1" t="str">
        <f>VLOOKUP(C13,Sheet1!$C$2:$R$22,4,0)</f>
        <v>Rani@gmail.com</v>
      </c>
      <c r="G13" s="1" t="str">
        <f>VLOOKUP(C13,Sheet1!$C$2:$R$22,5,0)</f>
        <v>vizag</v>
      </c>
      <c r="H13" s="1">
        <f>VLOOKUP(C13,Sheet1!$C$2:$R$22,6,0)</f>
        <v>99</v>
      </c>
      <c r="I13" s="1">
        <f>VLOOKUP(C13,Sheet1!$C$2:$R$22,7,0)</f>
        <v>99</v>
      </c>
      <c r="J13" s="1">
        <f>VLOOKUP($C13,Sheet1!$C$2:$R$22,8,0)</f>
        <v>44</v>
      </c>
      <c r="K13" s="1">
        <f>VLOOKUP($C13,Sheet1!$C$2:$R$22,9,0)</f>
        <v>55</v>
      </c>
      <c r="L13" s="1">
        <f>VLOOKUP($C13,Sheet1!$C$2:$R$22,10,0)</f>
        <v>66</v>
      </c>
      <c r="M13" s="1">
        <f>VLOOKUP($C13,Sheet1!$C$2:$R$22,11,0)</f>
        <v>77</v>
      </c>
      <c r="N13" s="1">
        <f>VLOOKUP($C13,Sheet1!$C$2:$R$22,12,0)</f>
        <v>440</v>
      </c>
      <c r="O13" s="6">
        <f>VLOOKUP($C13,Sheet1!$C$2:$R$22,13,0)</f>
        <v>0.88</v>
      </c>
      <c r="P13" s="1" t="str">
        <f>VLOOKUP($C13,Sheet1!$C$2:$R$22,14,0)</f>
        <v>Pass</v>
      </c>
      <c r="Q13" s="1">
        <f>VLOOKUP($C13,Sheet1!$C$2:$R$22,15,0)</f>
        <v>250</v>
      </c>
      <c r="R13" s="6">
        <f>VLOOKUP($C13,Sheet1!$C$2:$R$22,16,0)</f>
        <v>0.68493150684931503</v>
      </c>
    </row>
    <row r="14" spans="2:18" x14ac:dyDescent="0.25">
      <c r="B14" s="1">
        <f t="shared" si="0"/>
        <v>8</v>
      </c>
      <c r="C14" s="1" t="s">
        <v>3</v>
      </c>
      <c r="D14" s="1">
        <f>VLOOKUP(C14,Sheet1!$C$2:$R$22,2,0)</f>
        <v>20008</v>
      </c>
      <c r="E14" s="1">
        <f>VLOOKUP(C14,Sheet1!$C$2:$R$22,3,0)</f>
        <v>9491368525</v>
      </c>
      <c r="F14" s="1" t="str">
        <f>VLOOKUP(C14,Sheet1!$C$2:$R$22,4,0)</f>
        <v>Raju@gmail.com</v>
      </c>
      <c r="G14" s="1" t="str">
        <f>VLOOKUP(C14,Sheet1!$C$2:$R$22,5,0)</f>
        <v>vizag</v>
      </c>
      <c r="H14" s="1">
        <f>VLOOKUP(C14,Sheet1!$C$2:$R$22,6,0)</f>
        <v>88</v>
      </c>
      <c r="I14" s="1">
        <f>VLOOKUP(C14,Sheet1!$C$2:$R$22,7,0)</f>
        <v>88</v>
      </c>
      <c r="J14" s="1">
        <f>VLOOKUP($C14,Sheet1!$C$2:$R$22,8,0)</f>
        <v>55</v>
      </c>
      <c r="K14" s="1">
        <f>VLOOKUP($C14,Sheet1!$C$2:$R$22,9,0)</f>
        <v>44</v>
      </c>
      <c r="L14" s="1">
        <f>VLOOKUP($C14,Sheet1!$C$2:$R$22,10,0)</f>
        <v>77</v>
      </c>
      <c r="M14" s="1">
        <f>VLOOKUP($C14,Sheet1!$C$2:$R$22,11,0)</f>
        <v>66</v>
      </c>
      <c r="N14" s="1">
        <f>VLOOKUP($C14,Sheet1!$C$2:$R$22,12,0)</f>
        <v>418</v>
      </c>
      <c r="O14" s="6">
        <f>VLOOKUP($C14,Sheet1!$C$2:$R$22,13,0)</f>
        <v>0.83599999999999997</v>
      </c>
      <c r="P14" s="1" t="str">
        <f>VLOOKUP($C14,Sheet1!$C$2:$R$22,14,0)</f>
        <v>Pass</v>
      </c>
      <c r="Q14" s="1">
        <f>VLOOKUP($C14,Sheet1!$C$2:$R$22,15,0)</f>
        <v>322</v>
      </c>
      <c r="R14" s="6">
        <f>VLOOKUP($C14,Sheet1!$C$2:$R$22,16,0)</f>
        <v>0.88219178082191785</v>
      </c>
    </row>
    <row r="15" spans="2:18" x14ac:dyDescent="0.25">
      <c r="B15" s="1">
        <f t="shared" si="0"/>
        <v>9</v>
      </c>
      <c r="C15" s="1" t="s">
        <v>1</v>
      </c>
      <c r="D15" s="1">
        <f>VLOOKUP(C15,Sheet1!$C$2:$R$22,2,0)</f>
        <v>20002</v>
      </c>
      <c r="E15" s="1">
        <f>VLOOKUP(C15,Sheet1!$C$2:$R$22,3,0)</f>
        <v>9491337991</v>
      </c>
      <c r="F15" s="1" t="str">
        <f>VLOOKUP(C15,Sheet1!$C$2:$R$22,4,0)</f>
        <v>Suri@gmail.com</v>
      </c>
      <c r="G15" s="1" t="str">
        <f>VLOOKUP(C15,Sheet1!$C$2:$R$22,5,0)</f>
        <v>madhurawada</v>
      </c>
      <c r="H15" s="1">
        <f>VLOOKUP(C15,Sheet1!$C$2:$R$22,6,0)</f>
        <v>55</v>
      </c>
      <c r="I15" s="1">
        <f>VLOOKUP(C15,Sheet1!$C$2:$R$22,7,0)</f>
        <v>75</v>
      </c>
      <c r="J15" s="1">
        <f>VLOOKUP($C15,Sheet1!$C$2:$R$22,8,0)</f>
        <v>52</v>
      </c>
      <c r="K15" s="1">
        <f>VLOOKUP($C15,Sheet1!$C$2:$R$22,9,0)</f>
        <v>57</v>
      </c>
      <c r="L15" s="1">
        <f>VLOOKUP($C15,Sheet1!$C$2:$R$22,10,0)</f>
        <v>75</v>
      </c>
      <c r="M15" s="1">
        <f>VLOOKUP($C15,Sheet1!$C$2:$R$22,11,0)</f>
        <v>75</v>
      </c>
      <c r="N15" s="1">
        <f>VLOOKUP($C15,Sheet1!$C$2:$R$22,12,0)</f>
        <v>389</v>
      </c>
      <c r="O15" s="6">
        <f>VLOOKUP($C15,Sheet1!$C$2:$R$22,13,0)</f>
        <v>0.77800000000000002</v>
      </c>
      <c r="P15" s="1" t="str">
        <f>VLOOKUP($C15,Sheet1!$C$2:$R$22,14,0)</f>
        <v>Pass</v>
      </c>
      <c r="Q15" s="1">
        <f>VLOOKUP($C15,Sheet1!$C$2:$R$22,15,0)</f>
        <v>255</v>
      </c>
      <c r="R15" s="6">
        <f>VLOOKUP($C15,Sheet1!$C$2:$R$22,16,0)</f>
        <v>0.69863013698630139</v>
      </c>
    </row>
    <row r="16" spans="2:18" x14ac:dyDescent="0.25">
      <c r="B16" s="1">
        <f t="shared" si="0"/>
        <v>10</v>
      </c>
      <c r="C16" s="1" t="s">
        <v>24</v>
      </c>
      <c r="D16" s="1">
        <f>VLOOKUP(C16,Sheet1!$C$2:$R$22,2,0)</f>
        <v>20010</v>
      </c>
      <c r="E16" s="1">
        <f>VLOOKUP(C16,Sheet1!$C$2:$R$22,3,0)</f>
        <v>9491378703</v>
      </c>
      <c r="F16" s="1" t="str">
        <f>VLOOKUP(C16,Sheet1!$C$2:$R$22,4,0)</f>
        <v>Sudheer@gmail.com</v>
      </c>
      <c r="G16" s="1" t="str">
        <f>VLOOKUP(C16,Sheet1!$C$2:$R$22,5,0)</f>
        <v>mvp</v>
      </c>
      <c r="H16" s="1">
        <f>VLOOKUP(C16,Sheet1!$C$2:$R$22,6,0)</f>
        <v>44</v>
      </c>
      <c r="I16" s="1">
        <f>VLOOKUP(C16,Sheet1!$C$2:$R$22,7,0)</f>
        <v>55</v>
      </c>
      <c r="J16" s="1">
        <f>VLOOKUP($C16,Sheet1!$C$2:$R$22,8,0)</f>
        <v>55</v>
      </c>
      <c r="K16" s="1">
        <f>VLOOKUP($C16,Sheet1!$C$2:$R$22,9,0)</f>
        <v>66</v>
      </c>
      <c r="L16" s="1">
        <f>VLOOKUP($C16,Sheet1!$C$2:$R$22,10,0)</f>
        <v>88</v>
      </c>
      <c r="M16" s="1">
        <f>VLOOKUP($C16,Sheet1!$C$2:$R$22,11,0)</f>
        <v>88</v>
      </c>
      <c r="N16" s="1">
        <f>VLOOKUP($C16,Sheet1!$C$2:$R$22,12,0)</f>
        <v>396</v>
      </c>
      <c r="O16" s="6">
        <f>VLOOKUP($C16,Sheet1!$C$2:$R$22,13,0)</f>
        <v>0.79200000000000004</v>
      </c>
      <c r="P16" s="1" t="str">
        <f>VLOOKUP($C16,Sheet1!$C$2:$R$22,14,0)</f>
        <v>Pass</v>
      </c>
      <c r="Q16" s="1">
        <f>VLOOKUP($C16,Sheet1!$C$2:$R$22,15,0)</f>
        <v>155</v>
      </c>
      <c r="R16" s="6">
        <f>VLOOKUP($C16,Sheet1!$C$2:$R$22,16,0)</f>
        <v>0.42465753424657532</v>
      </c>
    </row>
    <row r="17" spans="2:18" x14ac:dyDescent="0.25">
      <c r="B17" s="1">
        <f t="shared" si="0"/>
        <v>11</v>
      </c>
      <c r="C17" s="1" t="s">
        <v>25</v>
      </c>
      <c r="D17" s="1">
        <f>VLOOKUP(C17,Sheet1!$C$2:$R$22,2,0)</f>
        <v>20011</v>
      </c>
      <c r="E17" s="1">
        <f>VLOOKUP(C17,Sheet1!$C$2:$R$22,3,0)</f>
        <v>9491383792</v>
      </c>
      <c r="F17" s="1" t="str">
        <f>VLOOKUP(C17,Sheet1!$C$2:$R$22,4,0)</f>
        <v>Sravya@gmail.com</v>
      </c>
      <c r="G17" s="1" t="str">
        <f>VLOOKUP(C17,Sheet1!$C$2:$R$22,5,0)</f>
        <v>vizag</v>
      </c>
      <c r="H17" s="1">
        <f>VLOOKUP(C17,Sheet1!$C$2:$R$22,6,0)</f>
        <v>44</v>
      </c>
      <c r="I17" s="1">
        <f>VLOOKUP(C17,Sheet1!$C$2:$R$22,7,0)</f>
        <v>55</v>
      </c>
      <c r="J17" s="1">
        <f>VLOOKUP($C17,Sheet1!$C$2:$R$22,8,0)</f>
        <v>55</v>
      </c>
      <c r="K17" s="1">
        <f>VLOOKUP($C17,Sheet1!$C$2:$R$22,9,0)</f>
        <v>66</v>
      </c>
      <c r="L17" s="1">
        <f>VLOOKUP($C17,Sheet1!$C$2:$R$22,10,0)</f>
        <v>88</v>
      </c>
      <c r="M17" s="1">
        <f>VLOOKUP($C17,Sheet1!$C$2:$R$22,11,0)</f>
        <v>88</v>
      </c>
      <c r="N17" s="1">
        <f>VLOOKUP($C17,Sheet1!$C$2:$R$22,12,0)</f>
        <v>396</v>
      </c>
      <c r="O17" s="6">
        <f>VLOOKUP($C17,Sheet1!$C$2:$R$22,13,0)</f>
        <v>0.79200000000000004</v>
      </c>
      <c r="P17" s="1" t="str">
        <f>VLOOKUP($C17,Sheet1!$C$2:$R$22,14,0)</f>
        <v>Pass</v>
      </c>
      <c r="Q17" s="1">
        <f>VLOOKUP($C17,Sheet1!$C$2:$R$22,15,0)</f>
        <v>322</v>
      </c>
      <c r="R17" s="6">
        <f>VLOOKUP($C17,Sheet1!$C$2:$R$22,16,0)</f>
        <v>0.88219178082191785</v>
      </c>
    </row>
    <row r="18" spans="2:18" x14ac:dyDescent="0.25">
      <c r="B18" s="1">
        <f t="shared" si="0"/>
        <v>12</v>
      </c>
      <c r="C18" s="1" t="s">
        <v>26</v>
      </c>
      <c r="D18" s="1">
        <f>VLOOKUP(C18,Sheet1!$C$2:$R$22,2,0)</f>
        <v>20012</v>
      </c>
      <c r="E18" s="1">
        <f>VLOOKUP(C18,Sheet1!$C$2:$R$22,3,0)</f>
        <v>9491388881</v>
      </c>
      <c r="F18" s="1" t="str">
        <f>VLOOKUP(C18,Sheet1!$C$2:$R$22,4,0)</f>
        <v>Kumar@gmail.com</v>
      </c>
      <c r="G18" s="1" t="str">
        <f>VLOOKUP(C18,Sheet1!$C$2:$R$22,5,0)</f>
        <v>seethammadhara</v>
      </c>
      <c r="H18" s="1">
        <f>VLOOKUP(C18,Sheet1!$C$2:$R$22,6,0)</f>
        <v>66</v>
      </c>
      <c r="I18" s="1">
        <f>VLOOKUP(C18,Sheet1!$C$2:$R$22,7,0)</f>
        <v>66</v>
      </c>
      <c r="J18" s="1">
        <f>VLOOKUP($C18,Sheet1!$C$2:$R$22,8,0)</f>
        <v>33</v>
      </c>
      <c r="K18" s="1">
        <f>VLOOKUP($C18,Sheet1!$C$2:$R$22,9,0)</f>
        <v>88</v>
      </c>
      <c r="L18" s="1">
        <f>VLOOKUP($C18,Sheet1!$C$2:$R$22,10,0)</f>
        <v>99</v>
      </c>
      <c r="M18" s="1">
        <f>VLOOKUP($C18,Sheet1!$C$2:$R$22,11,0)</f>
        <v>77</v>
      </c>
      <c r="N18" s="1">
        <f>VLOOKUP($C18,Sheet1!$C$2:$R$22,12,0)</f>
        <v>429</v>
      </c>
      <c r="O18" s="6">
        <f>VLOOKUP($C18,Sheet1!$C$2:$R$22,13,0)</f>
        <v>0.85799999999999998</v>
      </c>
      <c r="P18" s="1" t="str">
        <f>VLOOKUP($C18,Sheet1!$C$2:$R$22,14,0)</f>
        <v>Fail</v>
      </c>
      <c r="Q18" s="1">
        <f>VLOOKUP($C18,Sheet1!$C$2:$R$22,15,0)</f>
        <v>222</v>
      </c>
      <c r="R18" s="6">
        <f>VLOOKUP($C18,Sheet1!$C$2:$R$22,16,0)</f>
        <v>0.60821917808219184</v>
      </c>
    </row>
    <row r="19" spans="2:18" x14ac:dyDescent="0.25">
      <c r="B19" s="1">
        <f t="shared" si="0"/>
        <v>13</v>
      </c>
      <c r="C19" s="1" t="s">
        <v>27</v>
      </c>
      <c r="D19" s="1">
        <f>VLOOKUP(C19,Sheet1!$C$2:$R$22,2,0)</f>
        <v>20013</v>
      </c>
      <c r="E19" s="1">
        <f>VLOOKUP(C19,Sheet1!$C$2:$R$22,3,0)</f>
        <v>9491393970</v>
      </c>
      <c r="F19" s="1" t="str">
        <f>VLOOKUP(C19,Sheet1!$C$2:$R$22,4,0)</f>
        <v>Karthik@gmail.com</v>
      </c>
      <c r="G19" s="1" t="str">
        <f>VLOOKUP(C19,Sheet1!$C$2:$R$22,5,0)</f>
        <v>vizag</v>
      </c>
      <c r="H19" s="1">
        <f>VLOOKUP(C19,Sheet1!$C$2:$R$22,6,0)</f>
        <v>33</v>
      </c>
      <c r="I19" s="1">
        <f>VLOOKUP(C19,Sheet1!$C$2:$R$22,7,0)</f>
        <v>88</v>
      </c>
      <c r="J19" s="1">
        <f>VLOOKUP($C19,Sheet1!$C$2:$R$22,8,0)</f>
        <v>33</v>
      </c>
      <c r="K19" s="1">
        <f>VLOOKUP($C19,Sheet1!$C$2:$R$22,9,0)</f>
        <v>77</v>
      </c>
      <c r="L19" s="1">
        <f>VLOOKUP($C19,Sheet1!$C$2:$R$22,10,0)</f>
        <v>88</v>
      </c>
      <c r="M19" s="1">
        <f>VLOOKUP($C19,Sheet1!$C$2:$R$22,11,0)</f>
        <v>22</v>
      </c>
      <c r="N19" s="1">
        <f>VLOOKUP($C19,Sheet1!$C$2:$R$22,12,0)</f>
        <v>341</v>
      </c>
      <c r="O19" s="6">
        <f>VLOOKUP($C19,Sheet1!$C$2:$R$22,13,0)</f>
        <v>0.68200000000000005</v>
      </c>
      <c r="P19" s="1" t="str">
        <f>VLOOKUP($C19,Sheet1!$C$2:$R$22,14,0)</f>
        <v>Fail</v>
      </c>
      <c r="Q19" s="1">
        <f>VLOOKUP($C19,Sheet1!$C$2:$R$22,15,0)</f>
        <v>177</v>
      </c>
      <c r="R19" s="6">
        <f>VLOOKUP($C19,Sheet1!$C$2:$R$22,16,0)</f>
        <v>0.48493150684931507</v>
      </c>
    </row>
    <row r="20" spans="2:18" x14ac:dyDescent="0.25">
      <c r="B20" s="1">
        <f t="shared" si="0"/>
        <v>14</v>
      </c>
      <c r="C20" s="1" t="s">
        <v>28</v>
      </c>
      <c r="D20" s="1">
        <f>VLOOKUP(C20,Sheet1!$C$2:$R$22,2,0)</f>
        <v>20014</v>
      </c>
      <c r="E20" s="1">
        <f>VLOOKUP(C20,Sheet1!$C$2:$R$22,3,0)</f>
        <v>9491399059</v>
      </c>
      <c r="F20" s="1" t="str">
        <f>VLOOKUP(C20,Sheet1!$C$2:$R$22,4,0)</f>
        <v>Kiran@gmail.com</v>
      </c>
      <c r="G20" s="1" t="str">
        <f>VLOOKUP(C20,Sheet1!$C$2:$R$22,5,0)</f>
        <v>vizag</v>
      </c>
      <c r="H20" s="1">
        <f>VLOOKUP(C20,Sheet1!$C$2:$R$22,6,0)</f>
        <v>77</v>
      </c>
      <c r="I20" s="1">
        <f>VLOOKUP(C20,Sheet1!$C$2:$R$22,7,0)</f>
        <v>55</v>
      </c>
      <c r="J20" s="1">
        <f>VLOOKUP($C20,Sheet1!$C$2:$R$22,8,0)</f>
        <v>88</v>
      </c>
      <c r="K20" s="1">
        <f>VLOOKUP($C20,Sheet1!$C$2:$R$22,9,0)</f>
        <v>88</v>
      </c>
      <c r="L20" s="1">
        <f>VLOOKUP($C20,Sheet1!$C$2:$R$22,10,0)</f>
        <v>66</v>
      </c>
      <c r="M20" s="1">
        <f>VLOOKUP($C20,Sheet1!$C$2:$R$22,11,0)</f>
        <v>99</v>
      </c>
      <c r="N20" s="1">
        <f>VLOOKUP($C20,Sheet1!$C$2:$R$22,12,0)</f>
        <v>473</v>
      </c>
      <c r="O20" s="6">
        <f>VLOOKUP($C20,Sheet1!$C$2:$R$22,13,0)</f>
        <v>0.94599999999999995</v>
      </c>
      <c r="P20" s="1" t="str">
        <f>VLOOKUP($C20,Sheet1!$C$2:$R$22,14,0)</f>
        <v>Pass</v>
      </c>
      <c r="Q20" s="1">
        <f>VLOOKUP($C20,Sheet1!$C$2:$R$22,15,0)</f>
        <v>266</v>
      </c>
      <c r="R20" s="6">
        <f>VLOOKUP($C20,Sheet1!$C$2:$R$22,16,0)</f>
        <v>0.72876712328767124</v>
      </c>
    </row>
    <row r="21" spans="2:18" x14ac:dyDescent="0.25">
      <c r="B21" s="1">
        <f t="shared" si="0"/>
        <v>15</v>
      </c>
      <c r="C21" s="1" t="s">
        <v>29</v>
      </c>
      <c r="D21" s="1">
        <f>VLOOKUP(C21,Sheet1!$C$2:$R$22,2,0)</f>
        <v>20015</v>
      </c>
      <c r="E21" s="1">
        <f>VLOOKUP(C21,Sheet1!$C$2:$R$22,3,0)</f>
        <v>9491404148</v>
      </c>
      <c r="F21" s="1" t="str">
        <f>VLOOKUP(C21,Sheet1!$C$2:$R$22,4,0)</f>
        <v>Krishna@gmail.com</v>
      </c>
      <c r="G21" s="1" t="str">
        <f>VLOOKUP(C21,Sheet1!$C$2:$R$22,5,0)</f>
        <v>vizag</v>
      </c>
      <c r="H21" s="1">
        <f>VLOOKUP(C21,Sheet1!$C$2:$R$22,6,0)</f>
        <v>22</v>
      </c>
      <c r="I21" s="1">
        <f>VLOOKUP(C21,Sheet1!$C$2:$R$22,7,0)</f>
        <v>11</v>
      </c>
      <c r="J21" s="1">
        <f>VLOOKUP($C21,Sheet1!$C$2:$R$22,8,0)</f>
        <v>22</v>
      </c>
      <c r="K21" s="1">
        <f>VLOOKUP($C21,Sheet1!$C$2:$R$22,9,0)</f>
        <v>33</v>
      </c>
      <c r="L21" s="1">
        <f>VLOOKUP($C21,Sheet1!$C$2:$R$22,10,0)</f>
        <v>33</v>
      </c>
      <c r="M21" s="1">
        <f>VLOOKUP($C21,Sheet1!$C$2:$R$22,11,0)</f>
        <v>66</v>
      </c>
      <c r="N21" s="1">
        <f>VLOOKUP($C21,Sheet1!$C$2:$R$22,12,0)</f>
        <v>187</v>
      </c>
      <c r="O21" s="6">
        <f>VLOOKUP($C21,Sheet1!$C$2:$R$22,13,0)</f>
        <v>0.374</v>
      </c>
      <c r="P21" s="1" t="str">
        <f>VLOOKUP($C21,Sheet1!$C$2:$R$22,14,0)</f>
        <v>Fail</v>
      </c>
      <c r="Q21" s="1">
        <f>VLOOKUP($C21,Sheet1!$C$2:$R$22,15,0)</f>
        <v>199</v>
      </c>
      <c r="R21" s="6">
        <f>VLOOKUP($C21,Sheet1!$C$2:$R$22,16,0)</f>
        <v>0.54520547945205478</v>
      </c>
    </row>
    <row r="22" spans="2:18" x14ac:dyDescent="0.25">
      <c r="B22" s="1">
        <f t="shared" si="0"/>
        <v>16</v>
      </c>
      <c r="C22" s="1" t="s">
        <v>33</v>
      </c>
      <c r="D22" s="1">
        <f>VLOOKUP(C22,Sheet1!$C$2:$R$22,2,0)</f>
        <v>20016</v>
      </c>
      <c r="E22" s="1">
        <f>VLOOKUP(C22,Sheet1!$C$2:$R$22,3,0)</f>
        <v>9491409237</v>
      </c>
      <c r="F22" s="1" t="str">
        <f>VLOOKUP(C22,Sheet1!$C$2:$R$22,4,0)</f>
        <v>kishor@gmail.com</v>
      </c>
      <c r="G22" s="1" t="str">
        <f>VLOOKUP(C22,Sheet1!$C$2:$R$22,5,0)</f>
        <v>vizag</v>
      </c>
      <c r="H22" s="1">
        <f>VLOOKUP(C22,Sheet1!$C$2:$R$22,6,0)</f>
        <v>77</v>
      </c>
      <c r="I22" s="1">
        <f>VLOOKUP(C22,Sheet1!$C$2:$R$22,7,0)</f>
        <v>55</v>
      </c>
      <c r="J22" s="1">
        <f>VLOOKUP($C22,Sheet1!$C$2:$R$22,8,0)</f>
        <v>55</v>
      </c>
      <c r="K22" s="1">
        <f>VLOOKUP($C22,Sheet1!$C$2:$R$22,9,0)</f>
        <v>55</v>
      </c>
      <c r="L22" s="1">
        <f>VLOOKUP($C22,Sheet1!$C$2:$R$22,10,0)</f>
        <v>55</v>
      </c>
      <c r="M22" s="1">
        <f>VLOOKUP($C22,Sheet1!$C$2:$R$22,11,0)</f>
        <v>88</v>
      </c>
      <c r="N22" s="1">
        <f>VLOOKUP($C22,Sheet1!$C$2:$R$22,12,0)</f>
        <v>385</v>
      </c>
      <c r="O22" s="6">
        <f>VLOOKUP($C22,Sheet1!$C$2:$R$22,13,0)</f>
        <v>0.77</v>
      </c>
      <c r="P22" s="1" t="str">
        <f>VLOOKUP($C22,Sheet1!$C$2:$R$22,14,0)</f>
        <v>Pass</v>
      </c>
      <c r="Q22" s="1">
        <f>VLOOKUP($C22,Sheet1!$C$2:$R$22,15,0)</f>
        <v>288</v>
      </c>
      <c r="R22" s="6">
        <f>VLOOKUP($C22,Sheet1!$C$2:$R$22,16,0)</f>
        <v>0.78904109589041094</v>
      </c>
    </row>
    <row r="23" spans="2:18" x14ac:dyDescent="0.25">
      <c r="B23" s="1">
        <f t="shared" si="0"/>
        <v>17</v>
      </c>
      <c r="C23" s="1" t="s">
        <v>34</v>
      </c>
      <c r="D23" s="1">
        <f>VLOOKUP(C23,Sheet1!$C$2:$R$22,2,0)</f>
        <v>20017</v>
      </c>
      <c r="E23" s="1">
        <f>VLOOKUP(C23,Sheet1!$C$2:$R$22,3,0)</f>
        <v>9491414326</v>
      </c>
      <c r="F23" s="1" t="str">
        <f>VLOOKUP(C23,Sheet1!$C$2:$R$22,4,0)</f>
        <v>ramarao@gmail.com</v>
      </c>
      <c r="G23" s="1" t="str">
        <f>VLOOKUP(C23,Sheet1!$C$2:$R$22,5,0)</f>
        <v>vizag</v>
      </c>
      <c r="H23" s="1">
        <f>VLOOKUP(C23,Sheet1!$C$2:$R$22,6,0)</f>
        <v>3</v>
      </c>
      <c r="I23" s="1">
        <f>VLOOKUP(C23,Sheet1!$C$2:$R$22,7,0)</f>
        <v>66</v>
      </c>
      <c r="J23" s="1">
        <f>VLOOKUP($C23,Sheet1!$C$2:$R$22,8,0)</f>
        <v>22</v>
      </c>
      <c r="K23" s="1">
        <f>VLOOKUP($C23,Sheet1!$C$2:$R$22,9,0)</f>
        <v>11</v>
      </c>
      <c r="L23" s="1">
        <f>VLOOKUP($C23,Sheet1!$C$2:$R$22,10,0)</f>
        <v>11</v>
      </c>
      <c r="M23" s="1">
        <f>VLOOKUP($C23,Sheet1!$C$2:$R$22,11,0)</f>
        <v>11</v>
      </c>
      <c r="N23" s="1">
        <f>VLOOKUP($C23,Sheet1!$C$2:$R$22,12,0)</f>
        <v>124</v>
      </c>
      <c r="O23" s="6">
        <f>VLOOKUP($C23,Sheet1!$C$2:$R$22,13,0)</f>
        <v>0.248</v>
      </c>
      <c r="P23" s="1" t="str">
        <f>VLOOKUP($C23,Sheet1!$C$2:$R$22,14,0)</f>
        <v>Fail</v>
      </c>
      <c r="Q23" s="1">
        <f>VLOOKUP($C23,Sheet1!$C$2:$R$22,15,0)</f>
        <v>133</v>
      </c>
      <c r="R23" s="6">
        <f>VLOOKUP($C23,Sheet1!$C$2:$R$22,16,0)</f>
        <v>0.36438356164383562</v>
      </c>
    </row>
    <row r="24" spans="2:18" x14ac:dyDescent="0.25">
      <c r="B24" s="1">
        <f t="shared" si="0"/>
        <v>18</v>
      </c>
      <c r="C24" s="1" t="s">
        <v>35</v>
      </c>
      <c r="D24" s="1">
        <f>VLOOKUP(C24,Sheet1!$C$2:$R$22,2,0)</f>
        <v>20018</v>
      </c>
      <c r="E24" s="1">
        <f>VLOOKUP(C24,Sheet1!$C$2:$R$22,3,0)</f>
        <v>9491419415</v>
      </c>
      <c r="F24" s="1" t="str">
        <f>VLOOKUP(C24,Sheet1!$C$2:$R$22,4,0)</f>
        <v>radha@gmail.com</v>
      </c>
      <c r="G24" s="1" t="str">
        <f>VLOOKUP(C24,Sheet1!$C$2:$R$22,5,0)</f>
        <v>vizag</v>
      </c>
      <c r="H24" s="1">
        <f>VLOOKUP(C24,Sheet1!$C$2:$R$22,6,0)</f>
        <v>52</v>
      </c>
      <c r="I24" s="1">
        <f>VLOOKUP(C24,Sheet1!$C$2:$R$22,7,0)</f>
        <v>22</v>
      </c>
      <c r="J24" s="1">
        <f>VLOOKUP($C24,Sheet1!$C$2:$R$22,8,0)</f>
        <v>1</v>
      </c>
      <c r="K24" s="1">
        <f>VLOOKUP($C24,Sheet1!$C$2:$R$22,9,0)</f>
        <v>0</v>
      </c>
      <c r="L24" s="1">
        <f>VLOOKUP($C24,Sheet1!$C$2:$R$22,10,0)</f>
        <v>55</v>
      </c>
      <c r="M24" s="1">
        <f>VLOOKUP($C24,Sheet1!$C$2:$R$22,11,0)</f>
        <v>8</v>
      </c>
      <c r="N24" s="1">
        <f>VLOOKUP($C24,Sheet1!$C$2:$R$22,12,0)</f>
        <v>138</v>
      </c>
      <c r="O24" s="6">
        <f>VLOOKUP($C24,Sheet1!$C$2:$R$22,13,0)</f>
        <v>0.27600000000000002</v>
      </c>
      <c r="P24" s="1" t="str">
        <f>VLOOKUP($C24,Sheet1!$C$2:$R$22,14,0)</f>
        <v>Fail</v>
      </c>
      <c r="Q24" s="1">
        <f>VLOOKUP($C24,Sheet1!$C$2:$R$22,15,0)</f>
        <v>222</v>
      </c>
      <c r="R24" s="6">
        <f>VLOOKUP($C24,Sheet1!$C$2:$R$22,16,0)</f>
        <v>0.60821917808219184</v>
      </c>
    </row>
    <row r="25" spans="2:18" x14ac:dyDescent="0.25">
      <c r="B25" s="1">
        <f t="shared" si="0"/>
        <v>19</v>
      </c>
      <c r="C25" s="1" t="s">
        <v>38</v>
      </c>
      <c r="D25" s="1">
        <f>VLOOKUP(C25,Sheet1!$C$2:$R$22,2,0)</f>
        <v>20019</v>
      </c>
      <c r="E25" s="1">
        <f>VLOOKUP(C25,Sheet1!$C$2:$R$22,3,0)</f>
        <v>9491424504</v>
      </c>
      <c r="F25" s="1" t="str">
        <f>VLOOKUP(C25,Sheet1!$C$2:$R$22,4,0)</f>
        <v>sana@gmail.com</v>
      </c>
      <c r="G25" s="1" t="str">
        <f>VLOOKUP(C25,Sheet1!$C$2:$R$22,5,0)</f>
        <v>vizag</v>
      </c>
      <c r="H25" s="1">
        <f>VLOOKUP(C25,Sheet1!$C$2:$R$22,6,0)</f>
        <v>75</v>
      </c>
      <c r="I25" s="1">
        <f>VLOOKUP(C25,Sheet1!$C$2:$R$22,7,0)</f>
        <v>22</v>
      </c>
      <c r="J25" s="1">
        <f>VLOOKUP($C25,Sheet1!$C$2:$R$22,8,0)</f>
        <v>3</v>
      </c>
      <c r="K25" s="1">
        <f>VLOOKUP($C25,Sheet1!$C$2:$R$22,9,0)</f>
        <v>3</v>
      </c>
      <c r="L25" s="1">
        <f>VLOOKUP($C25,Sheet1!$C$2:$R$22,10,0)</f>
        <v>8</v>
      </c>
      <c r="M25" s="1">
        <f>VLOOKUP($C25,Sheet1!$C$2:$R$22,11,0)</f>
        <v>4</v>
      </c>
      <c r="N25" s="1">
        <f>VLOOKUP($C25,Sheet1!$C$2:$R$22,12,0)</f>
        <v>115</v>
      </c>
      <c r="O25" s="6">
        <f>VLOOKUP($C25,Sheet1!$C$2:$R$22,13,0)</f>
        <v>0.23</v>
      </c>
      <c r="P25" s="1" t="str">
        <f>VLOOKUP($C25,Sheet1!$C$2:$R$22,14,0)</f>
        <v>Fail</v>
      </c>
      <c r="Q25" s="1">
        <f>VLOOKUP($C25,Sheet1!$C$2:$R$22,15,0)</f>
        <v>244</v>
      </c>
      <c r="R25" s="6">
        <f>VLOOKUP($C25,Sheet1!$C$2:$R$22,16,0)</f>
        <v>0.66849315068493154</v>
      </c>
    </row>
    <row r="26" spans="2:18" x14ac:dyDescent="0.25">
      <c r="B26" s="1">
        <f t="shared" si="0"/>
        <v>20</v>
      </c>
      <c r="C26" s="1" t="s">
        <v>36</v>
      </c>
      <c r="D26" s="1">
        <f>VLOOKUP(C26,Sheet1!$C$2:$R$22,2,0)</f>
        <v>20020</v>
      </c>
      <c r="E26" s="1">
        <f>VLOOKUP(C26,Sheet1!$C$2:$R$22,3,0)</f>
        <v>9491429593</v>
      </c>
      <c r="F26" s="1" t="str">
        <f>VLOOKUP(C26,Sheet1!$C$2:$R$22,4,0)</f>
        <v>shada@gmail.com</v>
      </c>
      <c r="G26" s="1" t="str">
        <f>VLOOKUP(C26,Sheet1!$C$2:$R$22,5,0)</f>
        <v>vizag</v>
      </c>
      <c r="H26" s="1">
        <f>VLOOKUP(C26,Sheet1!$C$2:$R$22,6,0)</f>
        <v>77</v>
      </c>
      <c r="I26" s="1">
        <f>VLOOKUP(C26,Sheet1!$C$2:$R$22,7,0)</f>
        <v>55</v>
      </c>
      <c r="J26" s="1">
        <f>VLOOKUP($C26,Sheet1!$C$2:$R$22,8,0)</f>
        <v>88</v>
      </c>
      <c r="K26" s="1">
        <f>VLOOKUP($C26,Sheet1!$C$2:$R$22,9,0)</f>
        <v>99</v>
      </c>
      <c r="L26" s="1">
        <f>VLOOKUP($C26,Sheet1!$C$2:$R$22,10,0)</f>
        <v>66</v>
      </c>
      <c r="M26" s="1">
        <f>VLOOKUP($C26,Sheet1!$C$2:$R$22,11,0)</f>
        <v>33</v>
      </c>
      <c r="N26" s="1">
        <f>VLOOKUP($C26,Sheet1!$C$2:$R$22,12,0)</f>
        <v>418</v>
      </c>
      <c r="O26" s="6">
        <f>VLOOKUP($C26,Sheet1!$C$2:$R$22,13,0)</f>
        <v>0.83599999999999997</v>
      </c>
      <c r="P26" s="1" t="str">
        <f>VLOOKUP($C26,Sheet1!$C$2:$R$22,14,0)</f>
        <v>Fail</v>
      </c>
      <c r="Q26" s="1">
        <f>VLOOKUP($C26,Sheet1!$C$2:$R$22,15,0)</f>
        <v>166</v>
      </c>
      <c r="R26" s="6">
        <f>VLOOKUP($C26,Sheet1!$C$2:$R$22,16,0)</f>
        <v>0.45479452054794522</v>
      </c>
    </row>
    <row r="27" spans="2:18" x14ac:dyDescent="0.25">
      <c r="L27" s="1" t="e">
        <f>VLOOKUP($C27,Sheet1!$C$2:$R$22,10,0)</f>
        <v>#N/A</v>
      </c>
      <c r="N27" s="1" t="e">
        <f>VLOOKUP($C27,Sheet1!$C$2:$R$22,12,0)</f>
        <v>#N/A</v>
      </c>
      <c r="O27" s="7"/>
      <c r="P27" s="1" t="e">
        <f>VLOOKUP($C27,Sheet1!$C$2:$R$22,14,0)</f>
        <v>#N/A</v>
      </c>
      <c r="R27" s="6" t="e">
        <f>VLOOKUP($C27,Sheet1!$C$2:$R$22,16,0)</f>
        <v>#N/A</v>
      </c>
    </row>
    <row r="29" spans="2:18" x14ac:dyDescent="0.25">
      <c r="P29">
        <f>COUNTIF($P$7:$P$26,"pass")</f>
        <v>11</v>
      </c>
    </row>
    <row r="30" spans="2:18" x14ac:dyDescent="0.25">
      <c r="P30">
        <f>COUNTIF($P$7:$P$26,"fail")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4"/>
  <sheetViews>
    <sheetView workbookViewId="0">
      <selection activeCell="J11" sqref="J11"/>
    </sheetView>
  </sheetViews>
  <sheetFormatPr defaultRowHeight="15" x14ac:dyDescent="0.25"/>
  <sheetData>
    <row r="4" spans="17:17" x14ac:dyDescent="0.25">
      <c r="Q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2017-06-13T21:34:57Z</dcterms:created>
  <dcterms:modified xsi:type="dcterms:W3CDTF">2017-06-14T07:56:10Z</dcterms:modified>
</cp:coreProperties>
</file>