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ataAnalysis\"/>
    </mc:Choice>
  </mc:AlternateContent>
  <xr:revisionPtr revIDLastSave="0" documentId="13_ncr:1_{BFB19601-4E50-4F08-BD26-2A38CEC1481C}" xr6:coauthVersionLast="47" xr6:coauthVersionMax="47" xr10:uidLastSave="{00000000-0000-0000-0000-000000000000}"/>
  <bookViews>
    <workbookView xWindow="-110" yWindow="-110" windowWidth="19420" windowHeight="10420" xr2:uid="{08194D79-0291-4789-91F1-9C35648CD952}"/>
  </bookViews>
  <sheets>
    <sheet name="Sheet1" sheetId="1" r:id="rId1"/>
  </sheets>
  <definedNames>
    <definedName name="_xlnm._FilterDatabase" localSheetId="0" hidden="1">Sheet1!$A$1:$AT$474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3" i="1" l="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S233" i="1"/>
  <c r="AS234" i="1"/>
  <c r="AS235" i="1"/>
  <c r="AS236" i="1"/>
  <c r="AS237" i="1"/>
  <c r="AS238" i="1"/>
  <c r="AS239" i="1"/>
  <c r="AS240" i="1"/>
  <c r="AS241" i="1"/>
  <c r="AS242" i="1"/>
  <c r="AS243" i="1"/>
  <c r="AS244" i="1"/>
  <c r="AS245" i="1"/>
  <c r="AS246" i="1"/>
  <c r="AS247" i="1"/>
  <c r="AS248" i="1"/>
  <c r="AS249" i="1"/>
  <c r="AS250" i="1"/>
  <c r="AS251" i="1"/>
  <c r="AS252" i="1"/>
  <c r="AS253" i="1"/>
  <c r="AS254" i="1"/>
  <c r="AS255" i="1"/>
  <c r="AS256" i="1"/>
  <c r="AS257" i="1"/>
  <c r="AS258" i="1"/>
  <c r="AS259" i="1"/>
  <c r="AS260" i="1"/>
  <c r="AS261" i="1"/>
  <c r="AS262" i="1"/>
  <c r="AS263" i="1"/>
  <c r="AS264" i="1"/>
  <c r="AS265" i="1"/>
  <c r="AS266" i="1"/>
  <c r="AS267" i="1"/>
  <c r="AS268" i="1"/>
  <c r="AS269" i="1"/>
  <c r="AS270" i="1"/>
  <c r="AS271" i="1"/>
  <c r="AS272" i="1"/>
  <c r="AS273" i="1"/>
  <c r="AS274" i="1"/>
  <c r="AS275" i="1"/>
  <c r="AS276" i="1"/>
  <c r="AS277" i="1"/>
  <c r="AS278" i="1"/>
  <c r="AS279" i="1"/>
  <c r="AS280" i="1"/>
  <c r="AS281" i="1"/>
  <c r="AS282" i="1"/>
  <c r="AS283" i="1"/>
  <c r="AS284" i="1"/>
  <c r="AS285" i="1"/>
  <c r="AS286" i="1"/>
  <c r="AS287" i="1"/>
  <c r="AS288" i="1"/>
  <c r="AS289" i="1"/>
  <c r="AS290" i="1"/>
  <c r="AS291" i="1"/>
  <c r="AS292" i="1"/>
  <c r="AS293" i="1"/>
  <c r="AS294" i="1"/>
  <c r="AS295" i="1"/>
  <c r="AS296" i="1"/>
  <c r="AS297" i="1"/>
  <c r="AS298" i="1"/>
  <c r="AS299" i="1"/>
  <c r="AS300" i="1"/>
  <c r="AS301" i="1"/>
  <c r="AS302" i="1"/>
  <c r="AS303" i="1"/>
  <c r="AS304" i="1"/>
  <c r="AS305" i="1"/>
  <c r="AS306" i="1"/>
  <c r="AS307" i="1"/>
  <c r="AS308" i="1"/>
  <c r="AS309" i="1"/>
  <c r="AS310" i="1"/>
  <c r="AS311" i="1"/>
  <c r="AS312" i="1"/>
  <c r="AS313" i="1"/>
  <c r="AS314" i="1"/>
  <c r="AS315" i="1"/>
  <c r="AS316" i="1"/>
  <c r="AS317" i="1"/>
  <c r="AS318" i="1"/>
  <c r="AS319" i="1"/>
  <c r="AS320" i="1"/>
  <c r="AS321" i="1"/>
  <c r="AS322" i="1"/>
  <c r="AS323" i="1"/>
  <c r="AS324" i="1"/>
  <c r="AS325" i="1"/>
  <c r="AS326" i="1"/>
  <c r="AS327" i="1"/>
  <c r="AS328" i="1"/>
  <c r="AS329" i="1"/>
  <c r="AS330" i="1"/>
  <c r="AS331" i="1"/>
  <c r="AS332" i="1"/>
  <c r="AS333" i="1"/>
  <c r="AS334" i="1"/>
  <c r="AS335" i="1"/>
  <c r="AS336" i="1"/>
  <c r="AS337" i="1"/>
  <c r="AS338" i="1"/>
  <c r="AS339" i="1"/>
  <c r="AS340" i="1"/>
  <c r="AS341" i="1"/>
  <c r="AS342" i="1"/>
  <c r="AS343" i="1"/>
  <c r="AS344" i="1"/>
  <c r="AS345" i="1"/>
  <c r="AS346" i="1"/>
  <c r="AS347" i="1"/>
  <c r="AS348" i="1"/>
  <c r="AS349" i="1"/>
  <c r="AS350" i="1"/>
  <c r="AS351" i="1"/>
  <c r="AS352" i="1"/>
  <c r="AS353" i="1"/>
  <c r="AS354" i="1"/>
  <c r="AS355" i="1"/>
  <c r="AS356" i="1"/>
  <c r="AS357" i="1"/>
  <c r="AS358" i="1"/>
  <c r="AS359" i="1"/>
  <c r="AS360" i="1"/>
  <c r="AS361" i="1"/>
  <c r="AS362" i="1"/>
  <c r="AS363" i="1"/>
  <c r="AS364" i="1"/>
  <c r="AS365" i="1"/>
  <c r="AS366" i="1"/>
  <c r="AS367" i="1"/>
  <c r="AS368" i="1"/>
  <c r="AS369" i="1"/>
  <c r="AS370" i="1"/>
  <c r="AS371" i="1"/>
  <c r="AS372" i="1"/>
  <c r="AS373" i="1"/>
  <c r="AS374" i="1"/>
  <c r="AS375" i="1"/>
  <c r="AS376" i="1"/>
  <c r="AS377" i="1"/>
  <c r="AS378" i="1"/>
  <c r="AS379" i="1"/>
  <c r="AS380" i="1"/>
  <c r="AS381" i="1"/>
  <c r="AS382" i="1"/>
  <c r="AS383" i="1"/>
  <c r="AS384" i="1"/>
  <c r="AS385" i="1"/>
  <c r="AS386" i="1"/>
  <c r="AS387" i="1"/>
  <c r="AS388" i="1"/>
  <c r="AS389" i="1"/>
  <c r="AS390" i="1"/>
  <c r="AS391" i="1"/>
  <c r="AS392" i="1"/>
  <c r="AS393" i="1"/>
  <c r="AS394" i="1"/>
  <c r="AS395" i="1"/>
  <c r="AS396" i="1"/>
  <c r="AS397" i="1"/>
  <c r="AS398" i="1"/>
  <c r="AS399" i="1"/>
  <c r="AS400" i="1"/>
  <c r="AS401" i="1"/>
  <c r="AS402" i="1"/>
  <c r="AS403" i="1"/>
  <c r="AS404" i="1"/>
  <c r="AS405" i="1"/>
  <c r="AS406" i="1"/>
  <c r="AS407" i="1"/>
  <c r="AS408" i="1"/>
  <c r="AS409" i="1"/>
  <c r="AS410" i="1"/>
  <c r="AS411" i="1"/>
  <c r="AS412" i="1"/>
  <c r="AS413" i="1"/>
  <c r="AS414" i="1"/>
  <c r="AS415" i="1"/>
  <c r="AS416" i="1"/>
  <c r="AS417" i="1"/>
  <c r="AS418" i="1"/>
  <c r="AS419" i="1"/>
  <c r="AS420" i="1"/>
  <c r="AS421" i="1"/>
  <c r="AS422" i="1"/>
  <c r="AS423" i="1"/>
  <c r="AS424" i="1"/>
  <c r="AS425" i="1"/>
  <c r="AS426" i="1"/>
  <c r="AS427" i="1"/>
  <c r="AS428" i="1"/>
  <c r="AS429" i="1"/>
  <c r="AS430" i="1"/>
  <c r="AS431" i="1"/>
  <c r="AS432" i="1"/>
  <c r="AS433" i="1"/>
  <c r="AS434" i="1"/>
  <c r="AS435" i="1"/>
  <c r="AS436" i="1"/>
  <c r="AS437" i="1"/>
  <c r="AS438" i="1"/>
  <c r="AS439" i="1"/>
  <c r="AS440" i="1"/>
  <c r="AS441" i="1"/>
  <c r="AS442" i="1"/>
  <c r="AS443" i="1"/>
  <c r="AS444" i="1"/>
  <c r="AS445" i="1"/>
  <c r="AS446" i="1"/>
  <c r="AS447" i="1"/>
  <c r="AS448" i="1"/>
  <c r="AS449" i="1"/>
  <c r="AS450" i="1"/>
  <c r="AS451" i="1"/>
  <c r="AS452" i="1"/>
  <c r="AS453" i="1"/>
  <c r="AS454" i="1"/>
  <c r="AS455" i="1"/>
  <c r="AS456" i="1"/>
  <c r="AS457" i="1"/>
  <c r="AS458" i="1"/>
  <c r="AS459" i="1"/>
  <c r="AS460" i="1"/>
  <c r="AS461" i="1"/>
  <c r="AS462" i="1"/>
  <c r="AS463" i="1"/>
  <c r="AS464" i="1"/>
  <c r="AS465" i="1"/>
  <c r="AS466" i="1"/>
  <c r="AS467" i="1"/>
  <c r="AS468" i="1"/>
  <c r="AS469" i="1"/>
  <c r="AS470" i="1"/>
  <c r="AS471" i="1"/>
  <c r="AS472" i="1"/>
  <c r="AS473" i="1"/>
  <c r="AS474" i="1"/>
  <c r="AS2" i="1"/>
  <c r="AP21" i="1"/>
  <c r="AP10" i="1"/>
  <c r="AP61" i="1"/>
  <c r="AP41" i="1"/>
  <c r="AP42" i="1"/>
  <c r="AP464" i="1"/>
  <c r="AP447" i="1"/>
  <c r="AP445" i="1"/>
  <c r="AP430" i="1"/>
  <c r="AP414" i="1"/>
  <c r="AP370" i="1"/>
  <c r="AP351" i="1"/>
  <c r="AP336" i="1"/>
  <c r="AP332" i="1"/>
  <c r="AP328" i="1"/>
  <c r="AP322" i="1"/>
  <c r="AP285" i="1"/>
  <c r="AP279" i="1"/>
  <c r="AP272" i="1"/>
  <c r="AP253" i="1"/>
  <c r="AP248" i="1"/>
  <c r="AP233" i="1"/>
  <c r="AP229" i="1"/>
  <c r="AP228" i="1"/>
  <c r="AP190" i="1"/>
  <c r="AP184" i="1"/>
  <c r="AP180" i="1"/>
  <c r="AP172" i="1"/>
  <c r="AP150" i="1"/>
  <c r="AP141" i="1"/>
  <c r="AP136" i="1"/>
  <c r="AP127" i="1"/>
  <c r="AP115" i="1"/>
  <c r="AP77" i="1"/>
  <c r="AP31" i="1"/>
  <c r="AP5" i="1"/>
  <c r="AP3" i="1"/>
  <c r="AP7" i="1"/>
  <c r="AP462" i="1"/>
  <c r="AP438" i="1"/>
  <c r="AP436" i="1"/>
  <c r="AP429" i="1"/>
  <c r="AP428" i="1"/>
  <c r="AP426" i="1"/>
  <c r="AP425" i="1"/>
  <c r="AP407" i="1"/>
  <c r="AP404" i="1"/>
  <c r="AP402" i="1"/>
  <c r="AP398" i="1"/>
  <c r="AP397" i="1"/>
  <c r="AP395" i="1"/>
  <c r="AP385" i="1"/>
  <c r="AP380" i="1"/>
  <c r="AP361" i="1"/>
  <c r="AP360" i="1"/>
  <c r="AP350" i="1"/>
  <c r="AP341" i="1"/>
  <c r="AP330" i="1"/>
  <c r="AP326" i="1"/>
  <c r="AP320" i="1"/>
  <c r="AP319" i="1"/>
  <c r="AP303" i="1"/>
  <c r="AP302" i="1"/>
  <c r="AP300" i="1"/>
  <c r="AP288" i="1"/>
  <c r="AP287" i="1"/>
  <c r="AP280" i="1"/>
  <c r="AP271" i="1"/>
  <c r="AP266" i="1"/>
  <c r="AP255" i="1"/>
  <c r="AP252" i="1"/>
  <c r="AP247" i="1"/>
  <c r="AP245" i="1"/>
  <c r="AP232" i="1"/>
  <c r="AP230" i="1"/>
  <c r="AP223" i="1"/>
  <c r="AP222" i="1"/>
  <c r="AP213" i="1"/>
  <c r="AP203" i="1"/>
  <c r="AP198" i="1"/>
  <c r="AP197" i="1"/>
  <c r="AP195" i="1"/>
  <c r="AP175" i="1"/>
  <c r="AP170" i="1"/>
  <c r="AP169" i="1"/>
  <c r="AP158" i="1"/>
  <c r="AP153" i="1"/>
  <c r="AP148" i="1"/>
  <c r="AP145" i="1"/>
  <c r="AP140" i="1"/>
  <c r="AP137" i="1"/>
  <c r="AP126" i="1"/>
  <c r="AP117" i="1"/>
  <c r="AP113" i="1"/>
  <c r="AP108" i="1"/>
  <c r="AP101" i="1"/>
  <c r="AP94" i="1"/>
  <c r="AP92" i="1"/>
  <c r="AP88" i="1"/>
  <c r="AP80" i="1"/>
  <c r="AP76" i="1"/>
  <c r="AP72" i="1"/>
  <c r="AP62" i="1"/>
  <c r="AP55" i="1"/>
  <c r="AP47" i="1"/>
  <c r="AP44" i="1"/>
  <c r="AP43" i="1"/>
  <c r="AP38" i="1"/>
  <c r="AP36" i="1"/>
  <c r="AP33" i="1"/>
  <c r="AP29" i="1"/>
  <c r="AP13" i="1"/>
  <c r="AP12" i="1"/>
  <c r="AP468" i="1"/>
  <c r="AP465" i="1"/>
  <c r="AP461" i="1"/>
  <c r="AP459" i="1"/>
  <c r="AP458" i="1"/>
  <c r="AP457" i="1"/>
  <c r="AP452" i="1"/>
  <c r="AP450" i="1"/>
  <c r="AP449" i="1"/>
  <c r="AP444" i="1"/>
  <c r="AP442" i="1"/>
  <c r="AP440" i="1"/>
  <c r="AP435" i="1"/>
  <c r="AP427" i="1"/>
  <c r="AP424" i="1"/>
  <c r="AP422" i="1"/>
  <c r="AP420" i="1"/>
  <c r="AP417" i="1"/>
  <c r="AP416" i="1"/>
  <c r="AP412" i="1"/>
  <c r="AP411" i="1"/>
  <c r="AP410" i="1"/>
  <c r="AP405" i="1"/>
  <c r="AP403" i="1"/>
  <c r="AP396" i="1"/>
  <c r="AP378" i="1"/>
  <c r="AP376" i="1"/>
  <c r="AP374" i="1"/>
  <c r="AP373" i="1"/>
  <c r="AP369" i="1"/>
  <c r="AP368" i="1"/>
  <c r="AP366" i="1"/>
  <c r="AP365" i="1"/>
  <c r="AP363" i="1"/>
  <c r="AP354" i="1"/>
  <c r="AP353" i="1"/>
  <c r="AP352" i="1"/>
  <c r="AP343" i="1"/>
  <c r="AP340" i="1"/>
  <c r="AP339" i="1"/>
  <c r="AP338" i="1"/>
  <c r="AP327" i="1"/>
  <c r="AP323" i="1"/>
  <c r="AP321" i="1"/>
  <c r="AP316" i="1"/>
  <c r="AP315" i="1"/>
  <c r="AP314" i="1"/>
  <c r="AP313" i="1"/>
  <c r="AP311" i="1"/>
  <c r="AP306" i="1"/>
  <c r="AP304" i="1"/>
  <c r="AP301" i="1"/>
  <c r="AP295" i="1"/>
  <c r="AP292" i="1"/>
  <c r="AP291" i="1"/>
  <c r="AP286" i="1"/>
  <c r="AP281" i="1"/>
  <c r="AP277" i="1"/>
  <c r="AP276" i="1"/>
  <c r="AP274" i="1"/>
  <c r="AP264" i="1"/>
  <c r="AP257" i="1"/>
  <c r="AP251" i="1"/>
  <c r="AP241" i="1"/>
  <c r="AP238" i="1"/>
  <c r="AP237" i="1"/>
  <c r="AP235" i="1"/>
  <c r="AP234" i="1"/>
  <c r="AP226" i="1"/>
  <c r="AP225" i="1"/>
  <c r="AP224" i="1"/>
  <c r="AP221" i="1"/>
  <c r="AP215" i="1"/>
  <c r="AP212" i="1"/>
  <c r="AP211" i="1"/>
  <c r="AP210" i="1"/>
  <c r="AP209" i="1"/>
  <c r="AP207" i="1"/>
  <c r="AP205" i="1"/>
  <c r="AP201" i="1"/>
  <c r="AP194" i="1"/>
  <c r="AP192" i="1"/>
  <c r="AP188" i="1"/>
  <c r="AP187" i="1"/>
  <c r="AP186" i="1"/>
  <c r="AP185" i="1"/>
  <c r="AP183" i="1"/>
  <c r="AP182" i="1"/>
  <c r="AP181" i="1"/>
  <c r="AP178" i="1"/>
  <c r="AP174" i="1"/>
  <c r="AP173" i="1"/>
  <c r="AP167" i="1"/>
  <c r="AP166" i="1"/>
  <c r="AP165" i="1"/>
  <c r="AP161" i="1"/>
  <c r="AP160" i="1"/>
  <c r="AP157" i="1"/>
  <c r="AP156" i="1"/>
  <c r="AP154" i="1"/>
  <c r="AP142" i="1"/>
  <c r="AP139" i="1"/>
  <c r="AP131" i="1"/>
  <c r="AP129" i="1"/>
  <c r="AP125" i="1"/>
  <c r="AP124" i="1"/>
  <c r="AP123" i="1"/>
  <c r="AP120" i="1"/>
  <c r="AP119" i="1"/>
  <c r="AP118" i="1"/>
  <c r="AP111" i="1"/>
  <c r="AP109" i="1"/>
  <c r="AP105" i="1"/>
  <c r="AP103" i="1"/>
  <c r="AP100" i="1"/>
  <c r="AP93" i="1"/>
  <c r="AP90" i="1"/>
  <c r="AP89" i="1"/>
  <c r="AP87" i="1"/>
  <c r="AP85" i="1"/>
  <c r="AP84" i="1"/>
  <c r="AP83" i="1"/>
  <c r="AP82" i="1"/>
  <c r="AP81" i="1"/>
  <c r="AP79" i="1"/>
  <c r="AP78" i="1"/>
  <c r="AP75" i="1"/>
  <c r="AP71" i="1"/>
  <c r="AP70" i="1"/>
  <c r="AP66" i="1"/>
  <c r="AP65" i="1"/>
  <c r="AP64" i="1"/>
  <c r="AP63" i="1"/>
  <c r="AP60" i="1"/>
  <c r="AP59" i="1"/>
  <c r="AP52" i="1"/>
  <c r="AP48" i="1"/>
  <c r="AP40" i="1"/>
  <c r="AP39" i="1"/>
  <c r="AP37" i="1"/>
  <c r="AP28" i="1"/>
  <c r="AP26" i="1"/>
  <c r="AP25" i="1"/>
  <c r="AP18" i="1"/>
  <c r="AP11" i="1"/>
  <c r="AP9" i="1"/>
  <c r="AP4" i="1"/>
  <c r="AP2" i="1"/>
  <c r="AP53" i="1"/>
  <c r="AP54" i="1" a="1"/>
  <c r="AP54" i="1" s="1"/>
  <c r="AP56" i="1" a="1"/>
  <c r="AP56" i="1" s="1"/>
  <c r="AP57" i="1" a="1"/>
  <c r="AP57" i="1" s="1"/>
  <c r="AP58" i="1" a="1"/>
  <c r="AP58" i="1" s="1"/>
  <c r="AP67" i="1" a="1"/>
  <c r="AP67" i="1" s="1"/>
  <c r="AP68" i="1" a="1"/>
  <c r="AP68" i="1" s="1"/>
  <c r="AP69" i="1" a="1"/>
  <c r="AP69" i="1" s="1"/>
  <c r="AP73" i="1" a="1"/>
  <c r="AP73" i="1" s="1"/>
  <c r="AP74" i="1" a="1"/>
  <c r="AP74" i="1" s="1"/>
  <c r="AP86" i="1" a="1"/>
  <c r="AP86" i="1" s="1"/>
  <c r="AP91" i="1" a="1"/>
  <c r="AP91" i="1" s="1"/>
  <c r="AP95" i="1" a="1"/>
  <c r="AP95" i="1" s="1"/>
  <c r="AP96" i="1" a="1"/>
  <c r="AP96" i="1" s="1"/>
  <c r="AP97" i="1" a="1"/>
  <c r="AP97" i="1" s="1"/>
  <c r="AP98" i="1" a="1"/>
  <c r="AP98" i="1" s="1"/>
  <c r="AP99" i="1" a="1"/>
  <c r="AP99" i="1" s="1"/>
  <c r="AP102" i="1" a="1"/>
  <c r="AP102" i="1" s="1"/>
  <c r="AP104" i="1" a="1"/>
  <c r="AP104" i="1" s="1"/>
  <c r="AP106" i="1" a="1"/>
  <c r="AP106" i="1" s="1"/>
  <c r="AP107" i="1" a="1"/>
  <c r="AP107" i="1" s="1"/>
  <c r="AP110" i="1" a="1"/>
  <c r="AP110" i="1" s="1"/>
  <c r="AP112" i="1" a="1"/>
  <c r="AP112" i="1" s="1"/>
  <c r="AP114" i="1" a="1"/>
  <c r="AP114" i="1" s="1"/>
  <c r="AP116" i="1" a="1"/>
  <c r="AP116" i="1" s="1"/>
  <c r="AP121" i="1" a="1"/>
  <c r="AP121" i="1" s="1"/>
  <c r="AP122" i="1" a="1"/>
  <c r="AP122" i="1" s="1"/>
  <c r="AP128" i="1" a="1"/>
  <c r="AP128" i="1" s="1"/>
  <c r="AP130" i="1" a="1"/>
  <c r="AP130" i="1" s="1"/>
  <c r="AP132" i="1" a="1"/>
  <c r="AP132" i="1" s="1"/>
  <c r="AP133" i="1" a="1"/>
  <c r="AP133" i="1" s="1"/>
  <c r="AP134" i="1" a="1"/>
  <c r="AP134" i="1" s="1"/>
  <c r="AP135" i="1" a="1"/>
  <c r="AP135" i="1" s="1"/>
  <c r="AP138" i="1" a="1"/>
  <c r="AP138" i="1" s="1"/>
  <c r="AP143" i="1" a="1"/>
  <c r="AP143" i="1" s="1"/>
  <c r="AP144" i="1" a="1"/>
  <c r="AP144" i="1" s="1"/>
  <c r="AP146" i="1" a="1"/>
  <c r="AP146" i="1" s="1"/>
  <c r="AP147" i="1" a="1"/>
  <c r="AP147" i="1" s="1"/>
  <c r="AP149" i="1" a="1"/>
  <c r="AP149" i="1" s="1"/>
  <c r="AP151" i="1" a="1"/>
  <c r="AP151" i="1" s="1"/>
  <c r="AP152" i="1" a="1"/>
  <c r="AP152" i="1" s="1"/>
  <c r="AP155" i="1" a="1"/>
  <c r="AP155" i="1" s="1"/>
  <c r="AP159" i="1" a="1"/>
  <c r="AP159" i="1" s="1"/>
  <c r="AP162" i="1" a="1"/>
  <c r="AP162" i="1" s="1"/>
  <c r="AP163" i="1" a="1"/>
  <c r="AP163" i="1" s="1"/>
  <c r="AP164" i="1" a="1"/>
  <c r="AP164" i="1" s="1"/>
  <c r="AP168" i="1" a="1"/>
  <c r="AP168" i="1" s="1"/>
  <c r="AP171" i="1" a="1"/>
  <c r="AP171" i="1" s="1"/>
  <c r="AP176" i="1" a="1"/>
  <c r="AP176" i="1" s="1"/>
  <c r="AP177" i="1" a="1"/>
  <c r="AP177" i="1" s="1"/>
  <c r="AP179" i="1" a="1"/>
  <c r="AP179" i="1" s="1"/>
  <c r="AP189" i="1" a="1"/>
  <c r="AP189" i="1" s="1"/>
  <c r="AP191" i="1" a="1"/>
  <c r="AP191" i="1" s="1"/>
  <c r="AP193" i="1" a="1"/>
  <c r="AP193" i="1" s="1"/>
  <c r="AP196" i="1" a="1"/>
  <c r="AP196" i="1" s="1"/>
  <c r="AP199" i="1" a="1"/>
  <c r="AP199" i="1" s="1"/>
  <c r="AP200" i="1" a="1"/>
  <c r="AP200" i="1" s="1"/>
  <c r="AP202" i="1" a="1"/>
  <c r="AP202" i="1" s="1"/>
  <c r="AP204" i="1" a="1"/>
  <c r="AP204" i="1" s="1"/>
  <c r="AP206" i="1" a="1"/>
  <c r="AP206" i="1" s="1"/>
  <c r="AP208" i="1" a="1"/>
  <c r="AP208" i="1" s="1"/>
  <c r="AP214" i="1" a="1"/>
  <c r="AP214" i="1" s="1"/>
  <c r="AP216" i="1" a="1"/>
  <c r="AP216" i="1" s="1"/>
  <c r="AP217" i="1" a="1"/>
  <c r="AP217" i="1" s="1"/>
  <c r="AP218" i="1" a="1"/>
  <c r="AP218" i="1" s="1"/>
  <c r="AP219" i="1" a="1"/>
  <c r="AP219" i="1" s="1"/>
  <c r="AP220" i="1" a="1"/>
  <c r="AP220" i="1" s="1"/>
  <c r="AP227" i="1" a="1"/>
  <c r="AP227" i="1" s="1"/>
  <c r="AP231" i="1" a="1"/>
  <c r="AP231" i="1" s="1"/>
  <c r="AP236" i="1" a="1"/>
  <c r="AP236" i="1" s="1"/>
  <c r="AP239" i="1" a="1"/>
  <c r="AP239" i="1" s="1"/>
  <c r="AP240" i="1" a="1"/>
  <c r="AP240" i="1" s="1"/>
  <c r="AP242" i="1" a="1"/>
  <c r="AP242" i="1" s="1"/>
  <c r="AP243" i="1" a="1"/>
  <c r="AP243" i="1" s="1"/>
  <c r="AP244" i="1" a="1"/>
  <c r="AP244" i="1" s="1"/>
  <c r="AP246" i="1" a="1"/>
  <c r="AP246" i="1" s="1"/>
  <c r="AP249" i="1" a="1"/>
  <c r="AP249" i="1" s="1"/>
  <c r="AP250" i="1" a="1"/>
  <c r="AP250" i="1" s="1"/>
  <c r="AP254" i="1" a="1"/>
  <c r="AP254" i="1" s="1"/>
  <c r="AP256" i="1" a="1"/>
  <c r="AP256" i="1" s="1"/>
  <c r="AP258" i="1" a="1"/>
  <c r="AP258" i="1" s="1"/>
  <c r="AP259" i="1" a="1"/>
  <c r="AP259" i="1" s="1"/>
  <c r="AP260" i="1" a="1"/>
  <c r="AP260" i="1" s="1"/>
  <c r="AP261" i="1" a="1"/>
  <c r="AP261" i="1" s="1"/>
  <c r="AP262" i="1" a="1"/>
  <c r="AP262" i="1" s="1"/>
  <c r="AP263" i="1" a="1"/>
  <c r="AP263" i="1" s="1"/>
  <c r="AP265" i="1" a="1"/>
  <c r="AP265" i="1" s="1"/>
  <c r="AP267" i="1" a="1"/>
  <c r="AP267" i="1" s="1"/>
  <c r="AP268" i="1" a="1"/>
  <c r="AP268" i="1" s="1"/>
  <c r="AP269" i="1" a="1"/>
  <c r="AP269" i="1" s="1"/>
  <c r="AP270" i="1" a="1"/>
  <c r="AP270" i="1" s="1"/>
  <c r="AP273" i="1" a="1"/>
  <c r="AP273" i="1" s="1"/>
  <c r="AP275" i="1" a="1"/>
  <c r="AP275" i="1" s="1"/>
  <c r="AP278" i="1" a="1"/>
  <c r="AP278" i="1" s="1"/>
  <c r="AP282" i="1" a="1"/>
  <c r="AP282" i="1" s="1"/>
  <c r="AP283" i="1" a="1"/>
  <c r="AP283" i="1" s="1"/>
  <c r="AP284" i="1" a="1"/>
  <c r="AP284" i="1" s="1"/>
  <c r="AP289" i="1" a="1"/>
  <c r="AP289" i="1" s="1"/>
  <c r="AP290" i="1" a="1"/>
  <c r="AP290" i="1" s="1"/>
  <c r="AP293" i="1" a="1"/>
  <c r="AP293" i="1" s="1"/>
  <c r="AP294" i="1" a="1"/>
  <c r="AP294" i="1" s="1"/>
  <c r="AP296" i="1" a="1"/>
  <c r="AP296" i="1" s="1"/>
  <c r="AP297" i="1" a="1"/>
  <c r="AP297" i="1" s="1"/>
  <c r="AP298" i="1" a="1"/>
  <c r="AP298" i="1" s="1"/>
  <c r="AP299" i="1" a="1"/>
  <c r="AP299" i="1" s="1"/>
  <c r="AP305" i="1" a="1"/>
  <c r="AP305" i="1" s="1"/>
  <c r="AP307" i="1" a="1"/>
  <c r="AP307" i="1" s="1"/>
  <c r="AP308" i="1" a="1"/>
  <c r="AP308" i="1" s="1"/>
  <c r="AP309" i="1" a="1"/>
  <c r="AP309" i="1" s="1"/>
  <c r="AP310" i="1" a="1"/>
  <c r="AP310" i="1" s="1"/>
  <c r="AP312" i="1" a="1"/>
  <c r="AP312" i="1" s="1"/>
  <c r="AP317" i="1" a="1"/>
  <c r="AP317" i="1" s="1"/>
  <c r="AP318" i="1" a="1"/>
  <c r="AP318" i="1" s="1"/>
  <c r="AP324" i="1" a="1"/>
  <c r="AP324" i="1" s="1"/>
  <c r="AP325" i="1" a="1"/>
  <c r="AP325" i="1" s="1"/>
  <c r="AP329" i="1" a="1"/>
  <c r="AP329" i="1" s="1"/>
  <c r="AP331" i="1" a="1"/>
  <c r="AP331" i="1" s="1"/>
  <c r="AP333" i="1" a="1"/>
  <c r="AP333" i="1" s="1"/>
  <c r="AP334" i="1" a="1"/>
  <c r="AP334" i="1" s="1"/>
  <c r="AP335" i="1" a="1"/>
  <c r="AP335" i="1" s="1"/>
  <c r="AP337" i="1" a="1"/>
  <c r="AP337" i="1" s="1"/>
  <c r="AP342" i="1" a="1"/>
  <c r="AP342" i="1" s="1"/>
  <c r="AP344" i="1" a="1"/>
  <c r="AP344" i="1" s="1"/>
  <c r="AP345" i="1" a="1"/>
  <c r="AP345" i="1" s="1"/>
  <c r="AP346" i="1" a="1"/>
  <c r="AP346" i="1" s="1"/>
  <c r="AP347" i="1" a="1"/>
  <c r="AP347" i="1" s="1"/>
  <c r="AP348" i="1" a="1"/>
  <c r="AP348" i="1" s="1"/>
  <c r="AP349" i="1" a="1"/>
  <c r="AP349" i="1" s="1"/>
  <c r="AP355" i="1" a="1"/>
  <c r="AP355" i="1" s="1"/>
  <c r="AP356" i="1" a="1"/>
  <c r="AP356" i="1" s="1"/>
  <c r="AP357" i="1" a="1"/>
  <c r="AP357" i="1" s="1"/>
  <c r="AP358" i="1" a="1"/>
  <c r="AP358" i="1" s="1"/>
  <c r="AP359" i="1" a="1"/>
  <c r="AP359" i="1" s="1"/>
  <c r="AP362" i="1" a="1"/>
  <c r="AP362" i="1" s="1"/>
  <c r="AP364" i="1" a="1"/>
  <c r="AP364" i="1" s="1"/>
  <c r="AP367" i="1" a="1"/>
  <c r="AP367" i="1" s="1"/>
  <c r="AP371" i="1" a="1"/>
  <c r="AP371" i="1" s="1"/>
  <c r="AP372" i="1" a="1"/>
  <c r="AP372" i="1" s="1"/>
  <c r="AP375" i="1" a="1"/>
  <c r="AP375" i="1" s="1"/>
  <c r="AP377" i="1" a="1"/>
  <c r="AP377" i="1" s="1"/>
  <c r="AP379" i="1" a="1"/>
  <c r="AP379" i="1" s="1"/>
  <c r="AP381" i="1" a="1"/>
  <c r="AP381" i="1" s="1"/>
  <c r="AP382" i="1" a="1"/>
  <c r="AP382" i="1" s="1"/>
  <c r="AP383" i="1" a="1"/>
  <c r="AP383" i="1" s="1"/>
  <c r="AP384" i="1" a="1"/>
  <c r="AP384" i="1" s="1"/>
  <c r="AP386" i="1" a="1"/>
  <c r="AP386" i="1" s="1"/>
  <c r="AP387" i="1" a="1"/>
  <c r="AP387" i="1" s="1"/>
  <c r="AP388" i="1" a="1"/>
  <c r="AP388" i="1" s="1"/>
  <c r="AP389" i="1" a="1"/>
  <c r="AP389" i="1" s="1"/>
  <c r="AP390" i="1" a="1"/>
  <c r="AP390" i="1" s="1"/>
  <c r="AP391" i="1" a="1"/>
  <c r="AP391" i="1" s="1"/>
  <c r="AP392" i="1" a="1"/>
  <c r="AP392" i="1" s="1"/>
  <c r="AP393" i="1" a="1"/>
  <c r="AP393" i="1" s="1"/>
  <c r="AP394" i="1" a="1"/>
  <c r="AP394" i="1" s="1"/>
  <c r="AP399" i="1" a="1"/>
  <c r="AP399" i="1" s="1"/>
  <c r="AP400" i="1" a="1"/>
  <c r="AP400" i="1" s="1"/>
  <c r="AP401" i="1" a="1"/>
  <c r="AP401" i="1" s="1"/>
  <c r="AP406" i="1" a="1"/>
  <c r="AP406" i="1" s="1"/>
  <c r="AP408" i="1" a="1"/>
  <c r="AP408" i="1" s="1"/>
  <c r="AP409" i="1" a="1"/>
  <c r="AP409" i="1" s="1"/>
  <c r="AP413" i="1" a="1"/>
  <c r="AP413" i="1" s="1"/>
  <c r="AP415" i="1" a="1"/>
  <c r="AP415" i="1" s="1"/>
  <c r="AP418" i="1" a="1"/>
  <c r="AP418" i="1" s="1"/>
  <c r="AP419" i="1" a="1"/>
  <c r="AP419" i="1" s="1"/>
  <c r="AP421" i="1" a="1"/>
  <c r="AP421" i="1" s="1"/>
  <c r="AP423" i="1" a="1"/>
  <c r="AP423" i="1" s="1"/>
  <c r="AP431" i="1" a="1"/>
  <c r="AP431" i="1" s="1"/>
  <c r="AP432" i="1" a="1"/>
  <c r="AP432" i="1" s="1"/>
  <c r="AP433" i="1" a="1"/>
  <c r="AP433" i="1" s="1"/>
  <c r="AP434" i="1" a="1"/>
  <c r="AP434" i="1" s="1"/>
  <c r="AP437" i="1" a="1"/>
  <c r="AP437" i="1" s="1"/>
  <c r="AP439" i="1" a="1"/>
  <c r="AP439" i="1" s="1"/>
  <c r="AP441" i="1" a="1"/>
  <c r="AP441" i="1" s="1"/>
  <c r="AP443" i="1" a="1"/>
  <c r="AP443" i="1" s="1"/>
  <c r="AP446" i="1" a="1"/>
  <c r="AP446" i="1" s="1"/>
  <c r="AP448" i="1" a="1"/>
  <c r="AP448" i="1" s="1"/>
  <c r="AP451" i="1" a="1"/>
  <c r="AP451" i="1" s="1"/>
  <c r="AP453" i="1" a="1"/>
  <c r="AP453" i="1" s="1"/>
  <c r="AP454" i="1" a="1"/>
  <c r="AP454" i="1" s="1"/>
  <c r="AP455" i="1" a="1"/>
  <c r="AP455" i="1" s="1"/>
  <c r="AP456" i="1" a="1"/>
  <c r="AP456" i="1" s="1"/>
  <c r="AP460" i="1" a="1"/>
  <c r="AP460" i="1" s="1"/>
  <c r="AP463" i="1" a="1"/>
  <c r="AP463" i="1" s="1"/>
  <c r="AP466" i="1" a="1"/>
  <c r="AP466" i="1" s="1"/>
  <c r="AP467" i="1" a="1"/>
  <c r="AP467" i="1" s="1"/>
  <c r="AP469" i="1" a="1"/>
  <c r="AP469" i="1" s="1"/>
  <c r="AP470" i="1" a="1"/>
  <c r="AP470" i="1" s="1"/>
  <c r="AP471" i="1" a="1"/>
  <c r="AP471" i="1" s="1"/>
  <c r="AP472" i="1" a="1"/>
  <c r="AP472" i="1" s="1"/>
  <c r="AP473" i="1" a="1"/>
  <c r="AP473" i="1" s="1"/>
  <c r="AP474" i="1" a="1"/>
  <c r="AP474" i="1" s="1"/>
  <c r="AP30" i="1" a="1"/>
  <c r="AP30" i="1" s="1"/>
  <c r="AP32" i="1" a="1"/>
  <c r="AP32" i="1" s="1"/>
  <c r="AP34" i="1" a="1"/>
  <c r="AP34" i="1" s="1"/>
  <c r="AP35" i="1" a="1"/>
  <c r="AP35" i="1" s="1"/>
  <c r="AP45" i="1" a="1"/>
  <c r="AP45" i="1" s="1"/>
  <c r="AP46" i="1" a="1"/>
  <c r="AP46" i="1" s="1"/>
  <c r="AP49" i="1" a="1"/>
  <c r="AP49" i="1" s="1"/>
  <c r="AP50" i="1" a="1"/>
  <c r="AP50" i="1" s="1"/>
  <c r="AP51" i="1" a="1"/>
  <c r="AP51" i="1" s="1"/>
  <c r="AP27" i="1" a="1"/>
  <c r="AP27" i="1" s="1"/>
  <c r="AP14" i="1"/>
  <c r="AP15" i="1"/>
  <c r="AP16" i="1"/>
  <c r="AP17" i="1"/>
  <c r="AP19" i="1"/>
  <c r="AP20" i="1"/>
  <c r="AP22" i="1"/>
  <c r="AP24" i="1"/>
  <c r="AP6" i="1"/>
  <c r="AP8" i="1"/>
  <c r="B10" i="1" a="1"/>
  <c r="B10" i="1" s="1"/>
  <c r="B23" i="1" a="1"/>
  <c r="B23" i="1" s="1"/>
  <c r="C23" i="1" a="1"/>
  <c r="C23" i="1" s="1"/>
  <c r="H23" i="1"/>
  <c r="L23" i="1"/>
  <c r="M23" i="1"/>
  <c r="N23" i="1" s="1"/>
  <c r="P23" i="1"/>
  <c r="Q23" i="1"/>
  <c r="R23" i="1"/>
  <c r="S23" i="1"/>
  <c r="T23" i="1"/>
  <c r="U23" i="1"/>
  <c r="V23" i="1"/>
  <c r="AC23" i="1"/>
  <c r="AG23" i="1"/>
  <c r="AI23" i="1"/>
  <c r="B103" i="1" a="1"/>
  <c r="B103"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s="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s="1"/>
  <c r="C380" i="1" a="1"/>
  <c r="C380" i="1" s="1"/>
  <c r="C381" i="1" a="1"/>
  <c r="C381" i="1" s="1"/>
  <c r="C382" i="1" a="1"/>
  <c r="C382" i="1" s="1"/>
  <c r="C383" i="1" a="1"/>
  <c r="C383" i="1" s="1"/>
  <c r="C384" i="1" a="1"/>
  <c r="C384" i="1" s="1"/>
  <c r="C385" i="1" a="1"/>
  <c r="C385" i="1" s="1"/>
  <c r="C386" i="1" a="1"/>
  <c r="C386" i="1" s="1"/>
  <c r="C387" i="1" a="1"/>
  <c r="C387" i="1" s="1"/>
  <c r="C388" i="1" a="1"/>
  <c r="C388" i="1" s="1"/>
  <c r="C389" i="1" a="1"/>
  <c r="C389" i="1" s="1"/>
  <c r="C390" i="1" a="1"/>
  <c r="C390" i="1" s="1"/>
  <c r="C391" i="1" a="1"/>
  <c r="C391" i="1" s="1"/>
  <c r="C392" i="1" a="1"/>
  <c r="C392" i="1" s="1"/>
  <c r="C393" i="1" a="1"/>
  <c r="C393" i="1" s="1"/>
  <c r="C394" i="1" a="1"/>
  <c r="C394" i="1" s="1"/>
  <c r="C395" i="1" a="1"/>
  <c r="C395" i="1" s="1"/>
  <c r="C396" i="1" a="1"/>
  <c r="C396" i="1" s="1"/>
  <c r="C397" i="1" a="1"/>
  <c r="C397" i="1" s="1"/>
  <c r="C398" i="1" a="1"/>
  <c r="C398" i="1" s="1"/>
  <c r="C399" i="1" a="1"/>
  <c r="C399" i="1" s="1"/>
  <c r="C400" i="1" a="1"/>
  <c r="C400" i="1" s="1"/>
  <c r="C401" i="1" a="1"/>
  <c r="C401" i="1" s="1"/>
  <c r="C402" i="1" a="1"/>
  <c r="C402" i="1" s="1"/>
  <c r="C403" i="1" a="1"/>
  <c r="C403" i="1" s="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s="1"/>
  <c r="C427" i="1" a="1"/>
  <c r="C427" i="1" s="1"/>
  <c r="C428" i="1" a="1"/>
  <c r="C428" i="1" s="1"/>
  <c r="C429" i="1" a="1"/>
  <c r="C429" i="1" s="1"/>
  <c r="C430" i="1" a="1"/>
  <c r="C430" i="1" s="1"/>
  <c r="C431" i="1" a="1"/>
  <c r="C431" i="1" s="1"/>
  <c r="C432" i="1" a="1"/>
  <c r="C432" i="1" s="1"/>
  <c r="C433" i="1" a="1"/>
  <c r="C433" i="1" s="1"/>
  <c r="C434" i="1" a="1"/>
  <c r="C434" i="1" s="1"/>
  <c r="C435" i="1" a="1"/>
  <c r="C435" i="1" s="1"/>
  <c r="C436" i="1" a="1"/>
  <c r="C436" i="1" s="1"/>
  <c r="C437" i="1" a="1"/>
  <c r="C437" i="1" s="1"/>
  <c r="C438" i="1" a="1"/>
  <c r="C438" i="1" s="1"/>
  <c r="C439" i="1" a="1"/>
  <c r="C439" i="1" s="1"/>
  <c r="C440" i="1" a="1"/>
  <c r="C440" i="1" s="1"/>
  <c r="C441" i="1" a="1"/>
  <c r="C441" i="1" s="1"/>
  <c r="C442" i="1" a="1"/>
  <c r="C442" i="1" s="1"/>
  <c r="C443" i="1" a="1"/>
  <c r="C443" i="1" s="1"/>
  <c r="C444" i="1" a="1"/>
  <c r="C444" i="1" s="1"/>
  <c r="C445" i="1" a="1"/>
  <c r="C445" i="1" s="1"/>
  <c r="C446" i="1" a="1"/>
  <c r="C446" i="1" s="1"/>
  <c r="C447" i="1" a="1"/>
  <c r="C447" i="1" s="1"/>
  <c r="C448" i="1" a="1"/>
  <c r="C448" i="1" s="1"/>
  <c r="C449" i="1" a="1"/>
  <c r="C449" i="1" s="1"/>
  <c r="C450" i="1" a="1"/>
  <c r="C450" i="1" s="1"/>
  <c r="C451" i="1" a="1"/>
  <c r="C451" i="1" s="1"/>
  <c r="C452" i="1" a="1"/>
  <c r="C452" i="1" s="1"/>
  <c r="C453" i="1" a="1"/>
  <c r="C453" i="1" s="1"/>
  <c r="C454" i="1" a="1"/>
  <c r="C454" i="1" s="1"/>
  <c r="C455" i="1" a="1"/>
  <c r="C455" i="1" s="1"/>
  <c r="C456" i="1" a="1"/>
  <c r="C456" i="1" s="1"/>
  <c r="C457" i="1" a="1"/>
  <c r="C457" i="1" s="1"/>
  <c r="C458" i="1" a="1"/>
  <c r="C458" i="1" s="1"/>
  <c r="C459" i="1" a="1"/>
  <c r="C459" i="1" s="1"/>
  <c r="C460" i="1" a="1"/>
  <c r="C460" i="1" s="1"/>
  <c r="C461" i="1" a="1"/>
  <c r="C461" i="1" s="1"/>
  <c r="C462" i="1" a="1"/>
  <c r="C462" i="1" s="1"/>
  <c r="C463" i="1" a="1"/>
  <c r="C463" i="1" s="1"/>
  <c r="C464" i="1" a="1"/>
  <c r="C464" i="1" s="1"/>
  <c r="C465" i="1" a="1"/>
  <c r="C465" i="1" s="1"/>
  <c r="C466" i="1" a="1"/>
  <c r="C466" i="1" s="1"/>
  <c r="C467" i="1" a="1"/>
  <c r="C467" i="1" s="1"/>
  <c r="C468" i="1" a="1"/>
  <c r="C468" i="1" s="1"/>
  <c r="C2" i="1" a="1"/>
  <c r="C2" i="1" s="1"/>
  <c r="AI3" i="1"/>
  <c r="AI4" i="1"/>
  <c r="AI5" i="1"/>
  <c r="AI6" i="1"/>
  <c r="AI7" i="1"/>
  <c r="AI8" i="1"/>
  <c r="AI9" i="1"/>
  <c r="AI10" i="1"/>
  <c r="AI11" i="1"/>
  <c r="AI12" i="1"/>
  <c r="AI13" i="1"/>
  <c r="AI14" i="1"/>
  <c r="AI15" i="1"/>
  <c r="AI16" i="1"/>
  <c r="AI17" i="1"/>
  <c r="AI18" i="1"/>
  <c r="AI19" i="1"/>
  <c r="AI20" i="1"/>
  <c r="AI21" i="1"/>
  <c r="AI22"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2" i="1"/>
  <c r="B15" i="1" a="1"/>
  <c r="B15" i="1" s="1"/>
  <c r="B35" i="1" a="1"/>
  <c r="B35" i="1" s="1"/>
  <c r="B3" i="1" a="1"/>
  <c r="B3" i="1" s="1"/>
  <c r="B4" i="1" a="1"/>
  <c r="B4" i="1" s="1"/>
  <c r="B5" i="1" a="1"/>
  <c r="B5" i="1" s="1"/>
  <c r="B6" i="1" a="1"/>
  <c r="B6" i="1" s="1"/>
  <c r="B7" i="1" a="1"/>
  <c r="B7" i="1" s="1"/>
  <c r="B8" i="1" a="1"/>
  <c r="B8" i="1" s="1"/>
  <c r="B9" i="1" a="1"/>
  <c r="B9" i="1" s="1"/>
  <c r="B11" i="1" a="1"/>
  <c r="B11" i="1" s="1"/>
  <c r="B12" i="1" a="1"/>
  <c r="B12" i="1" s="1"/>
  <c r="B13" i="1" a="1"/>
  <c r="B13" i="1" s="1"/>
  <c r="B14" i="1" a="1"/>
  <c r="B14" i="1" s="1"/>
  <c r="B16" i="1" a="1"/>
  <c r="B16" i="1" s="1"/>
  <c r="B17" i="1" a="1"/>
  <c r="B17" i="1" s="1"/>
  <c r="B18" i="1" a="1"/>
  <c r="B18" i="1" s="1"/>
  <c r="B19" i="1" a="1"/>
  <c r="B19" i="1" s="1"/>
  <c r="B20" i="1" a="1"/>
  <c r="B20" i="1" s="1"/>
  <c r="B21" i="1" a="1"/>
  <c r="B21" i="1" s="1"/>
  <c r="B22" i="1" a="1"/>
  <c r="B22"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B352" i="1" a="1"/>
  <c r="B352" i="1" s="1"/>
  <c r="B353" i="1" a="1"/>
  <c r="B353" i="1" s="1"/>
  <c r="B354" i="1" a="1"/>
  <c r="B354" i="1" s="1"/>
  <c r="B355" i="1" a="1"/>
  <c r="B355" i="1" s="1"/>
  <c r="B356" i="1" a="1"/>
  <c r="B356" i="1" s="1"/>
  <c r="B357" i="1" a="1"/>
  <c r="B357" i="1" s="1"/>
  <c r="B358" i="1" a="1"/>
  <c r="B358" i="1" s="1"/>
  <c r="B359" i="1" a="1"/>
  <c r="B359" i="1" s="1"/>
  <c r="B360" i="1" a="1"/>
  <c r="B360" i="1" s="1"/>
  <c r="B361" i="1" a="1"/>
  <c r="B361" i="1" s="1"/>
  <c r="B362" i="1" a="1"/>
  <c r="B362" i="1" s="1"/>
  <c r="B363" i="1" a="1"/>
  <c r="B363" i="1" s="1"/>
  <c r="B364" i="1" a="1"/>
  <c r="B364" i="1" s="1"/>
  <c r="B365" i="1" a="1"/>
  <c r="B365" i="1" s="1"/>
  <c r="B366" i="1" a="1"/>
  <c r="B366" i="1" s="1"/>
  <c r="B367" i="1" a="1"/>
  <c r="B367" i="1" s="1"/>
  <c r="B368" i="1" a="1"/>
  <c r="B368" i="1" s="1"/>
  <c r="B369" i="1" a="1"/>
  <c r="B369" i="1" s="1"/>
  <c r="B370" i="1" a="1"/>
  <c r="B370" i="1" s="1"/>
  <c r="B371" i="1" a="1"/>
  <c r="B371" i="1" s="1"/>
  <c r="B372" i="1" a="1"/>
  <c r="B372" i="1" s="1"/>
  <c r="B373" i="1" a="1"/>
  <c r="B373" i="1" s="1"/>
  <c r="B374" i="1" a="1"/>
  <c r="B374" i="1" s="1"/>
  <c r="B375" i="1" a="1"/>
  <c r="B375" i="1" s="1"/>
  <c r="B376" i="1" a="1"/>
  <c r="B376" i="1" s="1"/>
  <c r="B377" i="1" a="1"/>
  <c r="B377" i="1" s="1"/>
  <c r="B378" i="1" a="1"/>
  <c r="B378" i="1" s="1"/>
  <c r="B379" i="1" a="1"/>
  <c r="B379" i="1" s="1"/>
  <c r="B380" i="1" a="1"/>
  <c r="B380" i="1" s="1"/>
  <c r="B381" i="1" a="1"/>
  <c r="B381" i="1" s="1"/>
  <c r="B382" i="1" a="1"/>
  <c r="B382" i="1" s="1"/>
  <c r="B383" i="1" a="1"/>
  <c r="B383" i="1" s="1"/>
  <c r="B384" i="1" a="1"/>
  <c r="B384" i="1" s="1"/>
  <c r="B385" i="1" a="1"/>
  <c r="B385" i="1" s="1"/>
  <c r="B386" i="1" a="1"/>
  <c r="B386" i="1" s="1"/>
  <c r="B387" i="1" a="1"/>
  <c r="B387" i="1" s="1"/>
  <c r="B388" i="1" a="1"/>
  <c r="B388" i="1" s="1"/>
  <c r="B389" i="1" a="1"/>
  <c r="B389" i="1" s="1"/>
  <c r="B390" i="1" a="1"/>
  <c r="B390" i="1" s="1"/>
  <c r="B391" i="1" a="1"/>
  <c r="B391" i="1" s="1"/>
  <c r="B392" i="1" a="1"/>
  <c r="B392" i="1" s="1"/>
  <c r="B393" i="1" a="1"/>
  <c r="B393" i="1" s="1"/>
  <c r="B394" i="1" a="1"/>
  <c r="B394" i="1" s="1"/>
  <c r="B395" i="1" a="1"/>
  <c r="B395" i="1" s="1"/>
  <c r="B396" i="1" a="1"/>
  <c r="B396" i="1" s="1"/>
  <c r="B397" i="1" a="1"/>
  <c r="B397" i="1" s="1"/>
  <c r="B398" i="1" a="1"/>
  <c r="B398" i="1" s="1"/>
  <c r="B399" i="1" a="1"/>
  <c r="B399" i="1" s="1"/>
  <c r="B400" i="1" a="1"/>
  <c r="B400" i="1" s="1"/>
  <c r="B401" i="1" a="1"/>
  <c r="B401" i="1" s="1"/>
  <c r="B402" i="1" a="1"/>
  <c r="B402" i="1" s="1"/>
  <c r="B403" i="1" a="1"/>
  <c r="B403" i="1" s="1"/>
  <c r="B404" i="1" a="1"/>
  <c r="B404" i="1" s="1"/>
  <c r="B405" i="1" a="1"/>
  <c r="B405" i="1" s="1"/>
  <c r="B406" i="1" a="1"/>
  <c r="B406" i="1" s="1"/>
  <c r="B407" i="1" a="1"/>
  <c r="B407" i="1" s="1"/>
  <c r="B408" i="1" a="1"/>
  <c r="B408" i="1" s="1"/>
  <c r="B409" i="1" a="1"/>
  <c r="B409" i="1" s="1"/>
  <c r="B410" i="1" a="1"/>
  <c r="B410" i="1" s="1"/>
  <c r="B411" i="1" a="1"/>
  <c r="B411" i="1" s="1"/>
  <c r="B412" i="1" a="1"/>
  <c r="B412" i="1" s="1"/>
  <c r="B413" i="1" a="1"/>
  <c r="B413" i="1" s="1"/>
  <c r="B414" i="1" a="1"/>
  <c r="B414" i="1" s="1"/>
  <c r="B415" i="1" a="1"/>
  <c r="B415" i="1" s="1"/>
  <c r="B416" i="1" a="1"/>
  <c r="B416" i="1" s="1"/>
  <c r="B417" i="1" a="1"/>
  <c r="B417" i="1" s="1"/>
  <c r="B418" i="1" a="1"/>
  <c r="B418" i="1" s="1"/>
  <c r="B419" i="1" a="1"/>
  <c r="B419" i="1" s="1"/>
  <c r="B420" i="1" a="1"/>
  <c r="B420" i="1" s="1"/>
  <c r="B421" i="1" a="1"/>
  <c r="B421" i="1" s="1"/>
  <c r="B422" i="1" a="1"/>
  <c r="B422" i="1" s="1"/>
  <c r="B423" i="1" a="1"/>
  <c r="B423" i="1" s="1"/>
  <c r="B424" i="1" a="1"/>
  <c r="B424" i="1" s="1"/>
  <c r="B425" i="1" a="1"/>
  <c r="B425" i="1" s="1"/>
  <c r="B426" i="1" a="1"/>
  <c r="B426" i="1" s="1"/>
  <c r="B427" i="1" a="1"/>
  <c r="B427" i="1" s="1"/>
  <c r="B428" i="1" a="1"/>
  <c r="B428" i="1" s="1"/>
  <c r="B429" i="1" a="1"/>
  <c r="B429" i="1" s="1"/>
  <c r="B430" i="1" a="1"/>
  <c r="B430" i="1" s="1"/>
  <c r="B431" i="1" a="1"/>
  <c r="B431" i="1" s="1"/>
  <c r="B432" i="1" a="1"/>
  <c r="B432" i="1" s="1"/>
  <c r="B433" i="1" a="1"/>
  <c r="B433" i="1" s="1"/>
  <c r="B434" i="1" a="1"/>
  <c r="B434" i="1" s="1"/>
  <c r="B435" i="1" a="1"/>
  <c r="B435" i="1" s="1"/>
  <c r="B436" i="1" a="1"/>
  <c r="B436" i="1" s="1"/>
  <c r="B437" i="1" a="1"/>
  <c r="B437" i="1" s="1"/>
  <c r="B438" i="1" a="1"/>
  <c r="B438" i="1" s="1"/>
  <c r="B439" i="1" a="1"/>
  <c r="B439" i="1" s="1"/>
  <c r="B440" i="1" a="1"/>
  <c r="B440" i="1" s="1"/>
  <c r="B441" i="1" a="1"/>
  <c r="B441" i="1" s="1"/>
  <c r="B442" i="1" a="1"/>
  <c r="B442" i="1" s="1"/>
  <c r="B443" i="1" a="1"/>
  <c r="B443" i="1" s="1"/>
  <c r="B444" i="1" a="1"/>
  <c r="B444" i="1" s="1"/>
  <c r="B445" i="1" a="1"/>
  <c r="B445" i="1" s="1"/>
  <c r="B446" i="1" a="1"/>
  <c r="B446" i="1" s="1"/>
  <c r="B447" i="1" a="1"/>
  <c r="B447" i="1" s="1"/>
  <c r="B448" i="1" a="1"/>
  <c r="B448" i="1" s="1"/>
  <c r="B449" i="1" a="1"/>
  <c r="B449" i="1" s="1"/>
  <c r="B450" i="1" a="1"/>
  <c r="B450" i="1" s="1"/>
  <c r="B451" i="1" a="1"/>
  <c r="B451" i="1" s="1"/>
  <c r="B452" i="1" a="1"/>
  <c r="B452" i="1" s="1"/>
  <c r="B453" i="1" a="1"/>
  <c r="B453" i="1" s="1"/>
  <c r="B454" i="1" a="1"/>
  <c r="B454" i="1" s="1"/>
  <c r="B455" i="1" a="1"/>
  <c r="B455" i="1" s="1"/>
  <c r="B456" i="1" a="1"/>
  <c r="B456" i="1" s="1"/>
  <c r="B457" i="1" a="1"/>
  <c r="B457" i="1" s="1"/>
  <c r="B458" i="1" a="1"/>
  <c r="B458" i="1" s="1"/>
  <c r="B459" i="1" a="1"/>
  <c r="B459" i="1" s="1"/>
  <c r="B460" i="1" a="1"/>
  <c r="B460" i="1" s="1"/>
  <c r="B461" i="1" a="1"/>
  <c r="B461" i="1" s="1"/>
  <c r="B462" i="1" a="1"/>
  <c r="B462" i="1" s="1"/>
  <c r="B463" i="1" a="1"/>
  <c r="B463" i="1" s="1"/>
  <c r="B464" i="1" a="1"/>
  <c r="B464" i="1" s="1"/>
  <c r="B465" i="1" a="1"/>
  <c r="B465" i="1" s="1"/>
  <c r="B466" i="1" a="1"/>
  <c r="B466" i="1" s="1"/>
  <c r="B467" i="1" a="1"/>
  <c r="B467" i="1" s="1"/>
  <c r="B468" i="1" a="1"/>
  <c r="B468" i="1" s="1"/>
  <c r="B2" i="1" a="1"/>
  <c r="B2" i="1" s="1"/>
  <c r="U3" i="1"/>
  <c r="U4" i="1"/>
  <c r="U5" i="1"/>
  <c r="U6" i="1"/>
  <c r="U7" i="1"/>
  <c r="U8" i="1"/>
  <c r="U9" i="1"/>
  <c r="U10" i="1"/>
  <c r="U11" i="1"/>
  <c r="U12" i="1"/>
  <c r="U13" i="1"/>
  <c r="U14" i="1"/>
  <c r="U15" i="1"/>
  <c r="U16" i="1"/>
  <c r="U17" i="1"/>
  <c r="U18" i="1"/>
  <c r="U19" i="1"/>
  <c r="U20" i="1"/>
  <c r="U21" i="1"/>
  <c r="U22"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2" i="1"/>
  <c r="T2" i="1"/>
  <c r="S3" i="1"/>
  <c r="S4" i="1"/>
  <c r="S5" i="1"/>
  <c r="S6" i="1"/>
  <c r="S7" i="1"/>
  <c r="S8" i="1"/>
  <c r="S9" i="1"/>
  <c r="S10" i="1"/>
  <c r="S11" i="1"/>
  <c r="S12" i="1"/>
  <c r="S13" i="1"/>
  <c r="S14" i="1"/>
  <c r="S15" i="1"/>
  <c r="S16" i="1"/>
  <c r="S17" i="1"/>
  <c r="S18" i="1"/>
  <c r="S19" i="1"/>
  <c r="S20" i="1"/>
  <c r="S21" i="1"/>
  <c r="S22"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2" i="1"/>
  <c r="R3" i="1"/>
  <c r="R4" i="1"/>
  <c r="R5" i="1"/>
  <c r="R6" i="1"/>
  <c r="R7" i="1"/>
  <c r="R8" i="1"/>
  <c r="R9" i="1"/>
  <c r="R10" i="1"/>
  <c r="R11" i="1"/>
  <c r="R12" i="1"/>
  <c r="R13" i="1"/>
  <c r="R14" i="1"/>
  <c r="R15" i="1"/>
  <c r="R16" i="1"/>
  <c r="R17" i="1"/>
  <c r="R18" i="1"/>
  <c r="R19" i="1"/>
  <c r="R20" i="1"/>
  <c r="R21" i="1"/>
  <c r="R22"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2" i="1"/>
  <c r="P3" i="1"/>
  <c r="P4" i="1"/>
  <c r="P5" i="1"/>
  <c r="P6" i="1"/>
  <c r="P7" i="1"/>
  <c r="P8" i="1"/>
  <c r="P9" i="1"/>
  <c r="P10" i="1"/>
  <c r="P11" i="1"/>
  <c r="P12" i="1"/>
  <c r="P13" i="1"/>
  <c r="P14" i="1"/>
  <c r="P15" i="1"/>
  <c r="P16" i="1"/>
  <c r="P17" i="1"/>
  <c r="P18" i="1"/>
  <c r="P19" i="1"/>
  <c r="P20" i="1"/>
  <c r="P21" i="1"/>
  <c r="P22"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2" i="1"/>
  <c r="T3" i="1"/>
  <c r="T4" i="1"/>
  <c r="T5" i="1"/>
  <c r="T6" i="1"/>
  <c r="T7" i="1"/>
  <c r="T8" i="1"/>
  <c r="T9" i="1"/>
  <c r="T10" i="1"/>
  <c r="T11" i="1"/>
  <c r="T12" i="1"/>
  <c r="T13" i="1"/>
  <c r="T14" i="1"/>
  <c r="T15" i="1"/>
  <c r="T16" i="1"/>
  <c r="T17" i="1"/>
  <c r="T18" i="1"/>
  <c r="T19" i="1"/>
  <c r="T20" i="1"/>
  <c r="T21" i="1"/>
  <c r="T22"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V2" i="1"/>
  <c r="V3" i="1"/>
  <c r="Q2" i="1"/>
  <c r="Q3" i="1"/>
  <c r="Q4" i="1"/>
  <c r="Q5" i="1"/>
  <c r="Q6" i="1"/>
  <c r="Q7" i="1"/>
  <c r="Q8" i="1"/>
  <c r="Q9" i="1"/>
  <c r="Q10" i="1"/>
  <c r="Q11" i="1"/>
  <c r="Q12" i="1"/>
  <c r="Q13" i="1"/>
  <c r="Q14" i="1"/>
  <c r="Q15" i="1"/>
  <c r="Q16" i="1"/>
  <c r="Q17" i="1"/>
  <c r="Q18" i="1"/>
  <c r="Q19" i="1"/>
  <c r="Q20" i="1"/>
  <c r="Q21" i="1"/>
  <c r="Q22"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AC2" i="1"/>
  <c r="AC3" i="1"/>
  <c r="AC4" i="1"/>
  <c r="AC5" i="1"/>
  <c r="AC6" i="1"/>
  <c r="AC7" i="1"/>
  <c r="AC8" i="1"/>
  <c r="AC9" i="1"/>
  <c r="AC10" i="1"/>
  <c r="AC11" i="1"/>
  <c r="AC12" i="1"/>
  <c r="AC13" i="1"/>
  <c r="AC14" i="1"/>
  <c r="AC15" i="1"/>
  <c r="AC16" i="1"/>
  <c r="AC17" i="1"/>
  <c r="AC18" i="1"/>
  <c r="AC19" i="1"/>
  <c r="AC20" i="1"/>
  <c r="AC21" i="1"/>
  <c r="AC22"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D470" i="1"/>
  <c r="AG468" i="1"/>
  <c r="AG467" i="1"/>
  <c r="AG466" i="1"/>
  <c r="AG465" i="1"/>
  <c r="AG464" i="1"/>
  <c r="AG463" i="1"/>
  <c r="AG462" i="1"/>
  <c r="AG461" i="1"/>
  <c r="AG459" i="1"/>
  <c r="AG458" i="1"/>
  <c r="AG457" i="1"/>
  <c r="AG456" i="1"/>
  <c r="AG454" i="1"/>
  <c r="AG452" i="1"/>
  <c r="AG450" i="1"/>
  <c r="AG449" i="1"/>
  <c r="AG447" i="1"/>
  <c r="AG446" i="1"/>
  <c r="AG445" i="1"/>
  <c r="AG444" i="1"/>
  <c r="AG443" i="1"/>
  <c r="AG442" i="1"/>
  <c r="AG441" i="1"/>
  <c r="AG440" i="1"/>
  <c r="AG439" i="1"/>
  <c r="AG436" i="1"/>
  <c r="AG435" i="1"/>
  <c r="AG434" i="1"/>
  <c r="AG433" i="1"/>
  <c r="AG431" i="1"/>
  <c r="AG430" i="1"/>
  <c r="AG429" i="1"/>
  <c r="AG428" i="1"/>
  <c r="AG427" i="1"/>
  <c r="AG426" i="1"/>
  <c r="AG425" i="1"/>
  <c r="AG424" i="1"/>
  <c r="AG423" i="1"/>
  <c r="AG422" i="1"/>
  <c r="AG420" i="1"/>
  <c r="AG418" i="1"/>
  <c r="AG417" i="1"/>
  <c r="AG416" i="1"/>
  <c r="AG415" i="1"/>
  <c r="AG414" i="1"/>
  <c r="AG412" i="1"/>
  <c r="AG411" i="1"/>
  <c r="AG410" i="1"/>
  <c r="AG408" i="1"/>
  <c r="AG406" i="1"/>
  <c r="AG405" i="1"/>
  <c r="AG404" i="1"/>
  <c r="AG403" i="1"/>
  <c r="AG402" i="1"/>
  <c r="AG400" i="1"/>
  <c r="AG399" i="1"/>
  <c r="AG398" i="1"/>
  <c r="AG396" i="1"/>
  <c r="AG395" i="1"/>
  <c r="AG394" i="1"/>
  <c r="AG392" i="1"/>
  <c r="AG390" i="1"/>
  <c r="AG389" i="1"/>
  <c r="AG388" i="1"/>
  <c r="AG387" i="1"/>
  <c r="AG386" i="1"/>
  <c r="AG385" i="1"/>
  <c r="AG383" i="1"/>
  <c r="AG382" i="1"/>
  <c r="AG380" i="1"/>
  <c r="AG379" i="1"/>
  <c r="AG378" i="1"/>
  <c r="AG376" i="1"/>
  <c r="AG375" i="1"/>
  <c r="AG374" i="1"/>
  <c r="AG373" i="1"/>
  <c r="AG372" i="1"/>
  <c r="AG370" i="1"/>
  <c r="AG369" i="1"/>
  <c r="AG368" i="1"/>
  <c r="AG366" i="1"/>
  <c r="AG365" i="1"/>
  <c r="AG364" i="1"/>
  <c r="AG363" i="1"/>
  <c r="AG362" i="1"/>
  <c r="AG358" i="1"/>
  <c r="AG357" i="1"/>
  <c r="AG356" i="1"/>
  <c r="AG355" i="1"/>
  <c r="AG354" i="1"/>
  <c r="AG353" i="1"/>
  <c r="AG352" i="1"/>
  <c r="AG351" i="1"/>
  <c r="AG350" i="1"/>
  <c r="AG349" i="1"/>
  <c r="AG348" i="1"/>
  <c r="AG346" i="1"/>
  <c r="AG345" i="1"/>
  <c r="AG343" i="1"/>
  <c r="AG342" i="1"/>
  <c r="AG341" i="1"/>
  <c r="AG340" i="1"/>
  <c r="AG339" i="1"/>
  <c r="AG338" i="1"/>
  <c r="AG337" i="1"/>
  <c r="AG336" i="1"/>
  <c r="AG334" i="1"/>
  <c r="AG333" i="1"/>
  <c r="AG332" i="1"/>
  <c r="AG330" i="1"/>
  <c r="AG328" i="1"/>
  <c r="AG327" i="1"/>
  <c r="AG326" i="1"/>
  <c r="AG325" i="1"/>
  <c r="AG324" i="1"/>
  <c r="AG323" i="1"/>
  <c r="AG322" i="1"/>
  <c r="AG321" i="1"/>
  <c r="AG319" i="1"/>
  <c r="AG318" i="1"/>
  <c r="AG317" i="1"/>
  <c r="AG316" i="1"/>
  <c r="AG315" i="1"/>
  <c r="AG314" i="1"/>
  <c r="AG313" i="1"/>
  <c r="AG312" i="1"/>
  <c r="AG311" i="1"/>
  <c r="AG310" i="1"/>
  <c r="AG309" i="1"/>
  <c r="AG308" i="1"/>
  <c r="AG306" i="1"/>
  <c r="AG304" i="1"/>
  <c r="AG303" i="1"/>
  <c r="AG302" i="1"/>
  <c r="AG301" i="1"/>
  <c r="AG300" i="1"/>
  <c r="AG298" i="1"/>
  <c r="AG297" i="1"/>
  <c r="AG296" i="1"/>
  <c r="AG295" i="1"/>
  <c r="AG294" i="1"/>
  <c r="AG293" i="1"/>
  <c r="AG292" i="1"/>
  <c r="AG291" i="1"/>
  <c r="AG290" i="1"/>
  <c r="AG289" i="1"/>
  <c r="AG288" i="1"/>
  <c r="AG287" i="1"/>
  <c r="AG286" i="1"/>
  <c r="AG285" i="1"/>
  <c r="AG284" i="1"/>
  <c r="AG283" i="1"/>
  <c r="AG281" i="1"/>
  <c r="AG280" i="1"/>
  <c r="AG279" i="1"/>
  <c r="AG277" i="1"/>
  <c r="AG276" i="1"/>
  <c r="AG274" i="1"/>
  <c r="AG273" i="1"/>
  <c r="AG272" i="1"/>
  <c r="AG271" i="1"/>
  <c r="AG270" i="1"/>
  <c r="AG268" i="1"/>
  <c r="AG267" i="1"/>
  <c r="AG265" i="1"/>
  <c r="AG264" i="1"/>
  <c r="AG263" i="1"/>
  <c r="AG262" i="1"/>
  <c r="AG261" i="1"/>
  <c r="AG260" i="1"/>
  <c r="AG259" i="1"/>
  <c r="AG258" i="1"/>
  <c r="AG257" i="1"/>
  <c r="AG256" i="1"/>
  <c r="AG255" i="1"/>
  <c r="AG254" i="1"/>
  <c r="AG253" i="1"/>
  <c r="AG252" i="1"/>
  <c r="AG251" i="1"/>
  <c r="AG250" i="1"/>
  <c r="AG249" i="1"/>
  <c r="AG248" i="1"/>
  <c r="AG247" i="1"/>
  <c r="AG245" i="1"/>
  <c r="AG243" i="1"/>
  <c r="AG241" i="1"/>
  <c r="AG238" i="1"/>
  <c r="AG237" i="1"/>
  <c r="AG236" i="1"/>
  <c r="AG235" i="1"/>
  <c r="AG234" i="1"/>
  <c r="AG233" i="1"/>
  <c r="AG232" i="1"/>
  <c r="AG230" i="1"/>
  <c r="AG229" i="1"/>
  <c r="AG228" i="1"/>
  <c r="AG227" i="1"/>
  <c r="AG226" i="1"/>
  <c r="AG225" i="1"/>
  <c r="AG224" i="1"/>
  <c r="AG223" i="1"/>
  <c r="AG222" i="1"/>
  <c r="AG221" i="1"/>
  <c r="AG220" i="1"/>
  <c r="AG219" i="1"/>
  <c r="AG218" i="1"/>
  <c r="AG216" i="1"/>
  <c r="AG215" i="1"/>
  <c r="AG214" i="1"/>
  <c r="AG213" i="1"/>
  <c r="AG212" i="1"/>
  <c r="AG211" i="1"/>
  <c r="AG210" i="1"/>
  <c r="AG209" i="1"/>
  <c r="AG208" i="1"/>
  <c r="AG207" i="1"/>
  <c r="AG206" i="1"/>
  <c r="AG205" i="1"/>
  <c r="AG204" i="1"/>
  <c r="AG203" i="1"/>
  <c r="AG202" i="1"/>
  <c r="AG201" i="1"/>
  <c r="AG200" i="1"/>
  <c r="AG198" i="1"/>
  <c r="AG197" i="1"/>
  <c r="AG195" i="1"/>
  <c r="AG194" i="1"/>
  <c r="AG193" i="1"/>
  <c r="AG192" i="1"/>
  <c r="AG190" i="1"/>
  <c r="AG189" i="1"/>
  <c r="AG188" i="1"/>
  <c r="AG187" i="1"/>
  <c r="AG186" i="1"/>
  <c r="AG185" i="1"/>
  <c r="AG183" i="1"/>
  <c r="AG182" i="1"/>
  <c r="AG181" i="1"/>
  <c r="AG179" i="1"/>
  <c r="AG178" i="1"/>
  <c r="AG177" i="1"/>
  <c r="AG176" i="1"/>
  <c r="AG175" i="1"/>
  <c r="AG174" i="1"/>
  <c r="AG173" i="1"/>
  <c r="AG172" i="1"/>
  <c r="AG171" i="1"/>
  <c r="AG170" i="1"/>
  <c r="AG169" i="1"/>
  <c r="AG167" i="1"/>
  <c r="AG166" i="1"/>
  <c r="AG165" i="1"/>
  <c r="AG163" i="1"/>
  <c r="AG161" i="1"/>
  <c r="AG160" i="1"/>
  <c r="AG159" i="1"/>
  <c r="AG158" i="1"/>
  <c r="AG157" i="1"/>
  <c r="AG156" i="1"/>
  <c r="AG155" i="1"/>
  <c r="AG154" i="1"/>
  <c r="AG153" i="1"/>
  <c r="AG150" i="1"/>
  <c r="AG148" i="1"/>
  <c r="AG146" i="1"/>
  <c r="AG145" i="1"/>
  <c r="AG144" i="1"/>
  <c r="AG143" i="1"/>
  <c r="AG142" i="1"/>
  <c r="AG141" i="1"/>
  <c r="AG140" i="1"/>
  <c r="AG139" i="1"/>
  <c r="AG138" i="1"/>
  <c r="AG136" i="1"/>
  <c r="AG135" i="1"/>
  <c r="AG134" i="1"/>
  <c r="AG132" i="1"/>
  <c r="AG131" i="1"/>
  <c r="AG130" i="1"/>
  <c r="AG129" i="1"/>
  <c r="AG128" i="1"/>
  <c r="AG127" i="1"/>
  <c r="AG126" i="1"/>
  <c r="AG125" i="1"/>
  <c r="AG124" i="1"/>
  <c r="AG123" i="1"/>
  <c r="AG121" i="1"/>
  <c r="AG120" i="1"/>
  <c r="AG119" i="1"/>
  <c r="AG118" i="1"/>
  <c r="AG117" i="1"/>
  <c r="AG116" i="1"/>
  <c r="AG115" i="1"/>
  <c r="AG114" i="1"/>
  <c r="AG113" i="1"/>
  <c r="AG112" i="1"/>
  <c r="AG111" i="1"/>
  <c r="AG110" i="1"/>
  <c r="AG109" i="1"/>
  <c r="AG108" i="1"/>
  <c r="AG107" i="1"/>
  <c r="AG106" i="1"/>
  <c r="AG105" i="1"/>
  <c r="AG104" i="1"/>
  <c r="AG103" i="1"/>
  <c r="AG102" i="1"/>
  <c r="AG100" i="1"/>
  <c r="AG99" i="1"/>
  <c r="AG98" i="1"/>
  <c r="AG97" i="1"/>
  <c r="AG96" i="1"/>
  <c r="AG95" i="1"/>
  <c r="AG94" i="1"/>
  <c r="AG93" i="1"/>
  <c r="AG92" i="1"/>
  <c r="AG90" i="1"/>
  <c r="AG89" i="1"/>
  <c r="AG88" i="1"/>
  <c r="AG87" i="1"/>
  <c r="AG86" i="1"/>
  <c r="AG85" i="1"/>
  <c r="AG84" i="1"/>
  <c r="AG83" i="1"/>
  <c r="AG82" i="1"/>
  <c r="AG81" i="1"/>
  <c r="AG80" i="1"/>
  <c r="AG79" i="1"/>
  <c r="AG78" i="1"/>
  <c r="AG76" i="1"/>
  <c r="AG75" i="1"/>
  <c r="AG74" i="1"/>
  <c r="AG72" i="1"/>
  <c r="AG71" i="1"/>
  <c r="AG70" i="1"/>
  <c r="AG68" i="1"/>
  <c r="AG66" i="1"/>
  <c r="AG65" i="1"/>
  <c r="AG64" i="1"/>
  <c r="AG63" i="1"/>
  <c r="AG61" i="1"/>
  <c r="AG60" i="1"/>
  <c r="AG59" i="1"/>
  <c r="AG58" i="1"/>
  <c r="AG57" i="1"/>
  <c r="AG56" i="1"/>
  <c r="AG55" i="1"/>
  <c r="AG52" i="1"/>
  <c r="AG50" i="1"/>
  <c r="AG48" i="1"/>
  <c r="AG47" i="1"/>
  <c r="AG45" i="1"/>
  <c r="AG44" i="1"/>
  <c r="AG43" i="1"/>
  <c r="AG42" i="1"/>
  <c r="AG41" i="1"/>
  <c r="AG40" i="1"/>
  <c r="AG39" i="1"/>
  <c r="AG38" i="1"/>
  <c r="AG37" i="1"/>
  <c r="AG36" i="1"/>
  <c r="AG35" i="1"/>
  <c r="AG34" i="1"/>
  <c r="AG33" i="1"/>
  <c r="AG31" i="1"/>
  <c r="AG29" i="1"/>
  <c r="AG28" i="1"/>
  <c r="AG26" i="1"/>
  <c r="AG25" i="1"/>
  <c r="AG24" i="1"/>
  <c r="AG22" i="1"/>
  <c r="AG21" i="1"/>
  <c r="AG20" i="1"/>
  <c r="AG19" i="1"/>
  <c r="AG18" i="1"/>
  <c r="AG17" i="1"/>
  <c r="AG15" i="1"/>
  <c r="AG13" i="1"/>
  <c r="AG12" i="1"/>
  <c r="AG11" i="1"/>
  <c r="AG9" i="1"/>
  <c r="AG8" i="1"/>
  <c r="AG7" i="1"/>
  <c r="AG6" i="1"/>
  <c r="AG5" i="1"/>
  <c r="AG4" i="1"/>
  <c r="AG2" i="1"/>
  <c r="L467" i="1"/>
  <c r="L466" i="1"/>
  <c r="L465" i="1"/>
  <c r="L464" i="1"/>
  <c r="L463" i="1"/>
  <c r="L462" i="1"/>
  <c r="L461" i="1"/>
  <c r="L460" i="1"/>
  <c r="L459" i="1"/>
  <c r="L458" i="1"/>
  <c r="L457" i="1"/>
  <c r="L456" i="1"/>
  <c r="L455" i="1"/>
  <c r="L454" i="1"/>
  <c r="L453" i="1"/>
  <c r="L452" i="1"/>
  <c r="L451"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328" i="1"/>
  <c r="L327" i="1"/>
  <c r="L326" i="1"/>
  <c r="L325" i="1"/>
  <c r="L324" i="1"/>
  <c r="L323" i="1"/>
  <c r="L322" i="1"/>
  <c r="L321" i="1"/>
  <c r="L320" i="1"/>
  <c r="L319" i="1"/>
  <c r="L318" i="1"/>
  <c r="L317" i="1"/>
  <c r="L316" i="1"/>
  <c r="L315" i="1"/>
  <c r="L314" i="1"/>
  <c r="L313" i="1"/>
  <c r="L312" i="1"/>
  <c r="L311" i="1"/>
  <c r="L310" i="1"/>
  <c r="L309" i="1"/>
  <c r="L308" i="1"/>
  <c r="L307" i="1"/>
  <c r="L306" i="1"/>
  <c r="L305" i="1"/>
  <c r="L304" i="1"/>
  <c r="L303" i="1"/>
  <c r="L302" i="1"/>
  <c r="L301" i="1"/>
  <c r="L300" i="1"/>
  <c r="L299" i="1"/>
  <c r="L298" i="1"/>
  <c r="L297" i="1"/>
  <c r="L296" i="1"/>
  <c r="L295" i="1"/>
  <c r="L294" i="1"/>
  <c r="L293" i="1"/>
  <c r="L292" i="1"/>
  <c r="L291" i="1"/>
  <c r="L290" i="1"/>
  <c r="L288" i="1"/>
  <c r="L287" i="1"/>
  <c r="L286" i="1"/>
  <c r="L285" i="1"/>
  <c r="L284" i="1"/>
  <c r="L283" i="1"/>
  <c r="L282" i="1"/>
  <c r="L281" i="1"/>
  <c r="L280" i="1"/>
  <c r="L279" i="1"/>
  <c r="L278"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8" i="1"/>
  <c r="L197" i="1"/>
  <c r="L196" i="1"/>
  <c r="L195" i="1"/>
  <c r="L194" i="1"/>
  <c r="L193" i="1"/>
  <c r="L191" i="1"/>
  <c r="L190" i="1"/>
  <c r="L189" i="1"/>
  <c r="L188" i="1"/>
  <c r="L186" i="1"/>
  <c r="L185" i="1"/>
  <c r="L184" i="1"/>
  <c r="L183" i="1"/>
  <c r="L182" i="1"/>
  <c r="L181" i="1"/>
  <c r="L180" i="1"/>
  <c r="L179" i="1"/>
  <c r="L178" i="1"/>
  <c r="L177" i="1"/>
  <c r="L176" i="1"/>
  <c r="L175" i="1"/>
  <c r="L174" i="1"/>
  <c r="L173" i="1"/>
  <c r="L172" i="1"/>
  <c r="L171" i="1"/>
  <c r="L170" i="1"/>
  <c r="L169" i="1"/>
  <c r="L168" i="1"/>
  <c r="L166" i="1"/>
  <c r="L165" i="1"/>
  <c r="L164" i="1"/>
  <c r="L163" i="1"/>
  <c r="L162" i="1"/>
  <c r="L161" i="1"/>
  <c r="L160" i="1"/>
  <c r="L159" i="1"/>
  <c r="L158" i="1"/>
  <c r="L157" i="1"/>
  <c r="L156"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2" i="1"/>
  <c r="L21" i="1"/>
  <c r="L20" i="1"/>
  <c r="L19" i="1"/>
  <c r="L18" i="1"/>
  <c r="L17" i="1"/>
  <c r="L16" i="1"/>
  <c r="L15" i="1"/>
  <c r="L14" i="1"/>
  <c r="L13" i="1"/>
  <c r="L12" i="1"/>
  <c r="L11" i="1"/>
  <c r="L10" i="1"/>
  <c r="L9" i="1"/>
  <c r="L8" i="1"/>
  <c r="L7" i="1"/>
  <c r="L6" i="1"/>
  <c r="L5" i="1"/>
  <c r="L4" i="1"/>
  <c r="L3" i="1"/>
  <c r="L2" i="1"/>
  <c r="H468" i="1"/>
  <c r="H467" i="1"/>
  <c r="H466" i="1"/>
  <c r="H465" i="1"/>
  <c r="H464" i="1"/>
  <c r="H463" i="1"/>
  <c r="H462" i="1"/>
  <c r="H461" i="1"/>
  <c r="H460" i="1"/>
  <c r="H459" i="1"/>
  <c r="H458" i="1"/>
  <c r="H457" i="1"/>
  <c r="H456" i="1"/>
  <c r="H455" i="1"/>
  <c r="H454" i="1"/>
  <c r="H453" i="1"/>
  <c r="H452" i="1"/>
  <c r="H451" i="1"/>
  <c r="H449" i="1"/>
  <c r="H448" i="1"/>
  <c r="H447" i="1"/>
  <c r="H446" i="1"/>
  <c r="H445" i="1"/>
  <c r="H444" i="1"/>
  <c r="H443" i="1"/>
  <c r="H442" i="1"/>
  <c r="H441" i="1"/>
  <c r="H440" i="1"/>
  <c r="H439" i="1"/>
  <c r="H438" i="1"/>
  <c r="H437" i="1"/>
  <c r="H436" i="1"/>
  <c r="H435" i="1"/>
  <c r="H434" i="1"/>
  <c r="H433" i="1"/>
  <c r="H432" i="1"/>
  <c r="H431" i="1"/>
  <c r="H430" i="1"/>
  <c r="H429" i="1"/>
  <c r="H428" i="1"/>
  <c r="H427" i="1"/>
  <c r="H426" i="1"/>
  <c r="H425" i="1"/>
  <c r="H424" i="1"/>
  <c r="H423" i="1"/>
  <c r="H422" i="1"/>
  <c r="H421" i="1"/>
  <c r="H420" i="1"/>
  <c r="H419" i="1"/>
  <c r="H418" i="1"/>
  <c r="H417" i="1"/>
  <c r="H416" i="1"/>
  <c r="H415" i="1"/>
  <c r="H414" i="1"/>
  <c r="H413" i="1"/>
  <c r="H412" i="1"/>
  <c r="H411" i="1"/>
  <c r="H410" i="1"/>
  <c r="H409" i="1"/>
  <c r="H408" i="1"/>
  <c r="H407" i="1"/>
  <c r="H406" i="1"/>
  <c r="H405" i="1"/>
  <c r="H404" i="1"/>
  <c r="H403" i="1"/>
  <c r="H402" i="1"/>
  <c r="H401" i="1"/>
  <c r="H400" i="1"/>
  <c r="H399" i="1"/>
  <c r="H398" i="1"/>
  <c r="H397" i="1"/>
  <c r="H396" i="1"/>
  <c r="H395" i="1"/>
  <c r="H394" i="1"/>
  <c r="H393" i="1"/>
  <c r="H392" i="1"/>
  <c r="H391" i="1"/>
  <c r="H390" i="1"/>
  <c r="H389" i="1"/>
  <c r="H388" i="1"/>
  <c r="H387" i="1"/>
  <c r="H386" i="1"/>
  <c r="H385" i="1"/>
  <c r="H384" i="1"/>
  <c r="H383" i="1"/>
  <c r="H382" i="1"/>
  <c r="H381" i="1"/>
  <c r="H380" i="1"/>
  <c r="H379" i="1"/>
  <c r="H378" i="1"/>
  <c r="H377" i="1"/>
  <c r="H376" i="1"/>
  <c r="H375" i="1"/>
  <c r="H374" i="1"/>
  <c r="H373" i="1"/>
  <c r="H372" i="1"/>
  <c r="H371" i="1"/>
  <c r="H370" i="1"/>
  <c r="H369" i="1"/>
  <c r="H368" i="1"/>
  <c r="H367" i="1"/>
  <c r="H366" i="1"/>
  <c r="H365" i="1"/>
  <c r="H364" i="1"/>
  <c r="H363" i="1"/>
  <c r="H362" i="1"/>
  <c r="H361" i="1"/>
  <c r="H360" i="1"/>
  <c r="H359" i="1"/>
  <c r="H358" i="1"/>
  <c r="H357" i="1"/>
  <c r="H356" i="1"/>
  <c r="H355" i="1"/>
  <c r="H354" i="1"/>
  <c r="H353" i="1"/>
  <c r="H352" i="1"/>
  <c r="H351" i="1"/>
  <c r="H350" i="1"/>
  <c r="H349" i="1"/>
  <c r="H348" i="1"/>
  <c r="H347" i="1"/>
  <c r="H346" i="1"/>
  <c r="H345" i="1"/>
  <c r="H344" i="1"/>
  <c r="H343" i="1"/>
  <c r="H342" i="1"/>
  <c r="H341" i="1"/>
  <c r="H340" i="1"/>
  <c r="H339" i="1"/>
  <c r="H338" i="1"/>
  <c r="H337" i="1"/>
  <c r="H336" i="1"/>
  <c r="H335" i="1"/>
  <c r="H334" i="1"/>
  <c r="H333" i="1"/>
  <c r="H332" i="1"/>
  <c r="H331" i="1"/>
  <c r="H328" i="1"/>
  <c r="H327" i="1"/>
  <c r="H326" i="1"/>
  <c r="H325" i="1"/>
  <c r="H324" i="1"/>
  <c r="H323" i="1"/>
  <c r="H322" i="1"/>
  <c r="H321" i="1"/>
  <c r="H320" i="1"/>
  <c r="H319" i="1"/>
  <c r="H318" i="1"/>
  <c r="H317" i="1"/>
  <c r="H316" i="1"/>
  <c r="H315" i="1"/>
  <c r="H314" i="1"/>
  <c r="H313" i="1"/>
  <c r="H312" i="1"/>
  <c r="H311" i="1"/>
  <c r="H310" i="1"/>
  <c r="H309" i="1"/>
  <c r="H308" i="1"/>
  <c r="H307" i="1"/>
  <c r="H306" i="1"/>
  <c r="H305" i="1"/>
  <c r="H304" i="1"/>
  <c r="H303" i="1"/>
  <c r="H302" i="1"/>
  <c r="H301" i="1"/>
  <c r="H300" i="1"/>
  <c r="H299" i="1"/>
  <c r="H298" i="1"/>
  <c r="H297" i="1"/>
  <c r="H296" i="1"/>
  <c r="H295" i="1"/>
  <c r="H294" i="1"/>
  <c r="H293" i="1"/>
  <c r="H292" i="1"/>
  <c r="H291" i="1"/>
  <c r="H290" i="1"/>
  <c r="H288" i="1"/>
  <c r="H287" i="1"/>
  <c r="H286" i="1"/>
  <c r="H285" i="1"/>
  <c r="H284" i="1"/>
  <c r="H283" i="1"/>
  <c r="H282" i="1"/>
  <c r="H281" i="1"/>
  <c r="H280" i="1"/>
  <c r="H279" i="1"/>
  <c r="H278" i="1"/>
  <c r="H276" i="1"/>
  <c r="H275" i="1"/>
  <c r="H274" i="1"/>
  <c r="H273"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6" i="1"/>
  <c r="H225" i="1"/>
  <c r="H224" i="1"/>
  <c r="H223" i="1"/>
  <c r="H222" i="1"/>
  <c r="H221" i="1"/>
  <c r="H220" i="1"/>
  <c r="H219" i="1"/>
  <c r="H218" i="1"/>
  <c r="H217" i="1"/>
  <c r="H216" i="1"/>
  <c r="H215" i="1"/>
  <c r="H214" i="1"/>
  <c r="H213" i="1"/>
  <c r="H212" i="1"/>
  <c r="H211" i="1"/>
  <c r="H210" i="1"/>
  <c r="H209" i="1"/>
  <c r="H208" i="1"/>
  <c r="H207" i="1"/>
  <c r="H206" i="1"/>
  <c r="H205" i="1"/>
  <c r="H204" i="1"/>
  <c r="H203" i="1"/>
  <c r="H202" i="1"/>
  <c r="H201" i="1"/>
  <c r="H200" i="1"/>
  <c r="H198" i="1"/>
  <c r="H197" i="1"/>
  <c r="H196" i="1"/>
  <c r="H195" i="1"/>
  <c r="H194" i="1"/>
  <c r="H193" i="1"/>
  <c r="H191" i="1"/>
  <c r="H190" i="1"/>
  <c r="H189" i="1"/>
  <c r="H188" i="1"/>
  <c r="H186" i="1"/>
  <c r="H185" i="1"/>
  <c r="H184" i="1"/>
  <c r="H183" i="1"/>
  <c r="H182" i="1"/>
  <c r="H181" i="1"/>
  <c r="H180" i="1"/>
  <c r="H179" i="1"/>
  <c r="H178" i="1"/>
  <c r="H177" i="1"/>
  <c r="H176" i="1"/>
  <c r="H175" i="1"/>
  <c r="H174" i="1"/>
  <c r="H173" i="1"/>
  <c r="H172" i="1"/>
  <c r="H171" i="1"/>
  <c r="H170" i="1"/>
  <c r="H169" i="1"/>
  <c r="H168" i="1"/>
  <c r="H166" i="1"/>
  <c r="H165" i="1"/>
  <c r="H164" i="1"/>
  <c r="H163" i="1"/>
  <c r="H162" i="1"/>
  <c r="H161" i="1"/>
  <c r="H160" i="1"/>
  <c r="H159" i="1"/>
  <c r="H158" i="1"/>
  <c r="H157" i="1"/>
  <c r="H156" i="1"/>
  <c r="H154" i="1"/>
  <c r="H153"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04" i="1"/>
  <c r="H103" i="1"/>
  <c r="H102" i="1"/>
  <c r="H101" i="1"/>
  <c r="H100" i="1"/>
  <c r="H99" i="1"/>
  <c r="H98" i="1"/>
  <c r="H97" i="1"/>
  <c r="H96" i="1"/>
  <c r="H95" i="1"/>
  <c r="H94" i="1"/>
  <c r="H93" i="1"/>
  <c r="H92"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2" i="1"/>
  <c r="H21" i="1"/>
  <c r="H20" i="1"/>
  <c r="H19" i="1"/>
  <c r="H18" i="1"/>
  <c r="H17" i="1"/>
  <c r="H16" i="1"/>
  <c r="H15" i="1"/>
  <c r="H14" i="1"/>
  <c r="H13" i="1"/>
  <c r="H12" i="1"/>
  <c r="H11" i="1"/>
  <c r="H10" i="1"/>
  <c r="H9" i="1"/>
  <c r="H8" i="1"/>
  <c r="H7" i="1"/>
  <c r="H6" i="1"/>
  <c r="H5" i="1"/>
  <c r="H4" i="1"/>
  <c r="H3" i="1"/>
  <c r="H2" i="1"/>
  <c r="L450" i="1"/>
  <c r="L330" i="1"/>
  <c r="L329" i="1"/>
  <c r="L289" i="1"/>
  <c r="L277" i="1"/>
  <c r="L199" i="1"/>
  <c r="L192" i="1"/>
  <c r="L187" i="1"/>
  <c r="L167" i="1"/>
  <c r="L155" i="1"/>
  <c r="H450" i="1"/>
  <c r="H330" i="1"/>
  <c r="H329" i="1"/>
  <c r="H289" i="1"/>
  <c r="H277" i="1"/>
  <c r="H199" i="1"/>
  <c r="H192" i="1"/>
  <c r="H187" i="1"/>
  <c r="H167" i="1"/>
  <c r="H155" i="1"/>
  <c r="M450" i="1"/>
  <c r="N450" i="1" s="1"/>
  <c r="M330" i="1"/>
  <c r="N330" i="1" s="1"/>
  <c r="M329" i="1"/>
  <c r="N329" i="1" s="1"/>
  <c r="M289" i="1"/>
  <c r="N289" i="1" s="1"/>
  <c r="M277" i="1"/>
  <c r="N277" i="1" s="1"/>
  <c r="M199" i="1"/>
  <c r="N199" i="1" s="1"/>
  <c r="M192" i="1"/>
  <c r="N192" i="1" s="1"/>
  <c r="M187" i="1"/>
  <c r="N187" i="1" s="1"/>
  <c r="M167" i="1"/>
  <c r="N167" i="1" s="1"/>
  <c r="M155" i="1"/>
  <c r="N155" i="1" s="1"/>
  <c r="F155" i="1"/>
  <c r="F471" i="1"/>
  <c r="F472" i="1"/>
  <c r="F473" i="1"/>
  <c r="F474" i="1"/>
  <c r="J450" i="1"/>
  <c r="J330" i="1"/>
  <c r="J329" i="1"/>
  <c r="J289" i="1"/>
  <c r="J277" i="1"/>
  <c r="J199" i="1"/>
  <c r="J192" i="1"/>
  <c r="J187" i="1"/>
  <c r="J167" i="1"/>
  <c r="F450" i="1"/>
  <c r="F330" i="1"/>
  <c r="F329" i="1"/>
  <c r="F289" i="1"/>
  <c r="F277" i="1"/>
  <c r="F199" i="1"/>
  <c r="F192" i="1"/>
  <c r="F187" i="1"/>
  <c r="F167" i="1"/>
  <c r="J155" i="1"/>
  <c r="AX1" i="1" a="1"/>
  <c r="AX1" i="1" s="1"/>
  <c r="V468" i="1"/>
  <c r="V15" i="1"/>
  <c r="V16" i="1"/>
  <c r="V17" i="1"/>
  <c r="V18" i="1"/>
  <c r="V19" i="1"/>
  <c r="V20" i="1"/>
  <c r="V21" i="1"/>
  <c r="V22"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 i="1"/>
  <c r="V5" i="1"/>
  <c r="V6" i="1"/>
  <c r="V7" i="1"/>
  <c r="V8" i="1"/>
  <c r="V9" i="1"/>
  <c r="V10" i="1"/>
  <c r="V11" i="1"/>
  <c r="V12" i="1"/>
  <c r="V13" i="1"/>
  <c r="V14" i="1"/>
  <c r="M468" i="1"/>
  <c r="M467" i="1"/>
  <c r="N467" i="1" s="1"/>
  <c r="M466" i="1"/>
  <c r="N466" i="1" s="1"/>
  <c r="M465" i="1"/>
  <c r="N465" i="1" s="1"/>
  <c r="M464" i="1"/>
  <c r="N464" i="1" s="1"/>
  <c r="M463" i="1"/>
  <c r="N463" i="1" s="1"/>
  <c r="M462" i="1"/>
  <c r="N462" i="1" s="1"/>
  <c r="M461" i="1"/>
  <c r="N461" i="1" s="1"/>
  <c r="M460" i="1"/>
  <c r="N460" i="1" s="1"/>
  <c r="M459" i="1"/>
  <c r="N459" i="1" s="1"/>
  <c r="M458" i="1"/>
  <c r="N458" i="1" s="1"/>
  <c r="M457" i="1"/>
  <c r="N457" i="1" s="1"/>
  <c r="M456" i="1"/>
  <c r="N456" i="1" s="1"/>
  <c r="M455" i="1"/>
  <c r="N455" i="1" s="1"/>
  <c r="M454" i="1"/>
  <c r="N454" i="1" s="1"/>
  <c r="M453" i="1"/>
  <c r="N453" i="1" s="1"/>
  <c r="M452" i="1"/>
  <c r="N452" i="1" s="1"/>
  <c r="M451" i="1"/>
  <c r="N451" i="1" s="1"/>
  <c r="M449" i="1"/>
  <c r="N449" i="1" s="1"/>
  <c r="M448" i="1"/>
  <c r="N448" i="1" s="1"/>
  <c r="M447" i="1"/>
  <c r="N447" i="1" s="1"/>
  <c r="M446" i="1"/>
  <c r="N446" i="1" s="1"/>
  <c r="M445" i="1"/>
  <c r="N445" i="1" s="1"/>
  <c r="M444" i="1"/>
  <c r="N444" i="1" s="1"/>
  <c r="M443" i="1"/>
  <c r="N443" i="1" s="1"/>
  <c r="M442" i="1"/>
  <c r="N442" i="1" s="1"/>
  <c r="M441" i="1"/>
  <c r="N441" i="1" s="1"/>
  <c r="M440" i="1"/>
  <c r="N440" i="1" s="1"/>
  <c r="M439" i="1"/>
  <c r="N439" i="1" s="1"/>
  <c r="M438" i="1"/>
  <c r="N438" i="1" s="1"/>
  <c r="M437" i="1"/>
  <c r="N437" i="1" s="1"/>
  <c r="M436" i="1"/>
  <c r="N436" i="1" s="1"/>
  <c r="M435" i="1"/>
  <c r="N435" i="1" s="1"/>
  <c r="M434" i="1"/>
  <c r="N434" i="1" s="1"/>
  <c r="M433" i="1"/>
  <c r="N433" i="1" s="1"/>
  <c r="M432" i="1"/>
  <c r="N432" i="1" s="1"/>
  <c r="M431" i="1"/>
  <c r="N431" i="1" s="1"/>
  <c r="M430" i="1"/>
  <c r="N430" i="1" s="1"/>
  <c r="M429" i="1"/>
  <c r="N429" i="1" s="1"/>
  <c r="M428" i="1"/>
  <c r="N428" i="1" s="1"/>
  <c r="M427" i="1"/>
  <c r="N427" i="1" s="1"/>
  <c r="M426" i="1"/>
  <c r="N426" i="1" s="1"/>
  <c r="M425" i="1"/>
  <c r="N425" i="1" s="1"/>
  <c r="M424" i="1"/>
  <c r="N424" i="1" s="1"/>
  <c r="M423" i="1"/>
  <c r="N423" i="1" s="1"/>
  <c r="M422" i="1"/>
  <c r="N422" i="1" s="1"/>
  <c r="M421" i="1"/>
  <c r="N421" i="1" s="1"/>
  <c r="M420" i="1"/>
  <c r="N420" i="1" s="1"/>
  <c r="M419" i="1"/>
  <c r="N419" i="1" s="1"/>
  <c r="M418" i="1"/>
  <c r="N418" i="1" s="1"/>
  <c r="M417" i="1"/>
  <c r="N417" i="1" s="1"/>
  <c r="M416" i="1"/>
  <c r="N416" i="1" s="1"/>
  <c r="M415" i="1"/>
  <c r="N415" i="1" s="1"/>
  <c r="M414" i="1"/>
  <c r="N414" i="1" s="1"/>
  <c r="M413" i="1"/>
  <c r="N413" i="1" s="1"/>
  <c r="M412" i="1"/>
  <c r="N412" i="1" s="1"/>
  <c r="M411" i="1"/>
  <c r="N411" i="1" s="1"/>
  <c r="M410" i="1"/>
  <c r="N410" i="1" s="1"/>
  <c r="M409" i="1"/>
  <c r="N409" i="1" s="1"/>
  <c r="M408" i="1"/>
  <c r="N408" i="1" s="1"/>
  <c r="M407" i="1"/>
  <c r="N407" i="1" s="1"/>
  <c r="M406" i="1"/>
  <c r="N406" i="1" s="1"/>
  <c r="M405" i="1"/>
  <c r="N405" i="1" s="1"/>
  <c r="M404" i="1"/>
  <c r="N404" i="1" s="1"/>
  <c r="M403" i="1"/>
  <c r="N403" i="1" s="1"/>
  <c r="M402" i="1"/>
  <c r="N402" i="1" s="1"/>
  <c r="M401" i="1"/>
  <c r="N401" i="1" s="1"/>
  <c r="M400" i="1"/>
  <c r="N400" i="1" s="1"/>
  <c r="M399" i="1"/>
  <c r="N399" i="1" s="1"/>
  <c r="M398" i="1"/>
  <c r="N398" i="1" s="1"/>
  <c r="M397" i="1"/>
  <c r="N397" i="1" s="1"/>
  <c r="M396" i="1"/>
  <c r="N396" i="1" s="1"/>
  <c r="M395" i="1"/>
  <c r="N395" i="1" s="1"/>
  <c r="M394" i="1"/>
  <c r="N394" i="1" s="1"/>
  <c r="M393" i="1"/>
  <c r="N393" i="1" s="1"/>
  <c r="M392" i="1"/>
  <c r="N392" i="1" s="1"/>
  <c r="M391" i="1"/>
  <c r="N391" i="1" s="1"/>
  <c r="M390" i="1"/>
  <c r="N390" i="1" s="1"/>
  <c r="M389" i="1"/>
  <c r="N389" i="1" s="1"/>
  <c r="M388" i="1"/>
  <c r="N388" i="1" s="1"/>
  <c r="M387" i="1"/>
  <c r="N387" i="1" s="1"/>
  <c r="M386" i="1"/>
  <c r="N386" i="1" s="1"/>
  <c r="M385" i="1"/>
  <c r="N385" i="1" s="1"/>
  <c r="M384" i="1"/>
  <c r="N384" i="1" s="1"/>
  <c r="M383" i="1"/>
  <c r="N383" i="1" s="1"/>
  <c r="M382" i="1"/>
  <c r="N382" i="1" s="1"/>
  <c r="M381" i="1"/>
  <c r="N381" i="1" s="1"/>
  <c r="M380" i="1"/>
  <c r="N380" i="1" s="1"/>
  <c r="M379" i="1"/>
  <c r="N379" i="1" s="1"/>
  <c r="M378" i="1"/>
  <c r="N378" i="1" s="1"/>
  <c r="M377" i="1"/>
  <c r="N377" i="1" s="1"/>
  <c r="M376" i="1"/>
  <c r="N376" i="1" s="1"/>
  <c r="M375" i="1"/>
  <c r="N375" i="1" s="1"/>
  <c r="M374" i="1"/>
  <c r="N374" i="1" s="1"/>
  <c r="M373" i="1"/>
  <c r="N373" i="1" s="1"/>
  <c r="M372" i="1"/>
  <c r="N372" i="1" s="1"/>
  <c r="M371" i="1"/>
  <c r="N371" i="1" s="1"/>
  <c r="M370" i="1"/>
  <c r="N370" i="1" s="1"/>
  <c r="M369" i="1"/>
  <c r="N369" i="1" s="1"/>
  <c r="M368" i="1"/>
  <c r="N368" i="1" s="1"/>
  <c r="M367" i="1"/>
  <c r="N367" i="1" s="1"/>
  <c r="M366" i="1"/>
  <c r="N366" i="1" s="1"/>
  <c r="M365" i="1"/>
  <c r="N365" i="1" s="1"/>
  <c r="M364" i="1"/>
  <c r="N364" i="1" s="1"/>
  <c r="M363" i="1"/>
  <c r="N363" i="1" s="1"/>
  <c r="M362" i="1"/>
  <c r="N362" i="1" s="1"/>
  <c r="M361" i="1"/>
  <c r="N361" i="1" s="1"/>
  <c r="M360" i="1"/>
  <c r="N360" i="1" s="1"/>
  <c r="M359" i="1"/>
  <c r="N359" i="1" s="1"/>
  <c r="M358" i="1"/>
  <c r="N358" i="1" s="1"/>
  <c r="M357" i="1"/>
  <c r="N357" i="1" s="1"/>
  <c r="M356" i="1"/>
  <c r="N356" i="1" s="1"/>
  <c r="M355" i="1"/>
  <c r="N355" i="1" s="1"/>
  <c r="M354" i="1"/>
  <c r="N354" i="1" s="1"/>
  <c r="M353" i="1"/>
  <c r="N353" i="1" s="1"/>
  <c r="M352" i="1"/>
  <c r="N352" i="1" s="1"/>
  <c r="M351" i="1"/>
  <c r="N351" i="1" s="1"/>
  <c r="M350" i="1"/>
  <c r="N350" i="1" s="1"/>
  <c r="M349" i="1"/>
  <c r="N349" i="1" s="1"/>
  <c r="M348" i="1"/>
  <c r="N348" i="1" s="1"/>
  <c r="M347" i="1"/>
  <c r="N347" i="1" s="1"/>
  <c r="M346" i="1"/>
  <c r="N346" i="1" s="1"/>
  <c r="M345" i="1"/>
  <c r="N345" i="1" s="1"/>
  <c r="M344" i="1"/>
  <c r="N344" i="1" s="1"/>
  <c r="M343" i="1"/>
  <c r="N343" i="1" s="1"/>
  <c r="M342" i="1"/>
  <c r="N342" i="1" s="1"/>
  <c r="M341" i="1"/>
  <c r="N341" i="1" s="1"/>
  <c r="M340" i="1"/>
  <c r="N340" i="1" s="1"/>
  <c r="M339" i="1"/>
  <c r="N339" i="1" s="1"/>
  <c r="M338" i="1"/>
  <c r="N338" i="1" s="1"/>
  <c r="M337" i="1"/>
  <c r="N337" i="1" s="1"/>
  <c r="M336" i="1"/>
  <c r="N336" i="1" s="1"/>
  <c r="M335" i="1"/>
  <c r="N335" i="1" s="1"/>
  <c r="M334" i="1"/>
  <c r="N334" i="1" s="1"/>
  <c r="M333" i="1"/>
  <c r="N333" i="1" s="1"/>
  <c r="M332" i="1"/>
  <c r="N332" i="1" s="1"/>
  <c r="M331" i="1"/>
  <c r="N331" i="1" s="1"/>
  <c r="M328" i="1"/>
  <c r="N328" i="1" s="1"/>
  <c r="M327" i="1"/>
  <c r="N327" i="1" s="1"/>
  <c r="M326" i="1"/>
  <c r="N326" i="1" s="1"/>
  <c r="M325" i="1"/>
  <c r="N325" i="1" s="1"/>
  <c r="M324" i="1"/>
  <c r="N324" i="1" s="1"/>
  <c r="M323" i="1"/>
  <c r="N323" i="1" s="1"/>
  <c r="M322" i="1"/>
  <c r="N322" i="1" s="1"/>
  <c r="M321" i="1"/>
  <c r="N321" i="1" s="1"/>
  <c r="M320" i="1"/>
  <c r="N320" i="1" s="1"/>
  <c r="M319" i="1"/>
  <c r="N319" i="1" s="1"/>
  <c r="M318" i="1"/>
  <c r="N318" i="1" s="1"/>
  <c r="M317" i="1"/>
  <c r="N317" i="1" s="1"/>
  <c r="M316" i="1"/>
  <c r="N316" i="1" s="1"/>
  <c r="M315" i="1"/>
  <c r="N315" i="1" s="1"/>
  <c r="M314" i="1"/>
  <c r="N314" i="1" s="1"/>
  <c r="M313" i="1"/>
  <c r="N313" i="1" s="1"/>
  <c r="M312" i="1"/>
  <c r="N312" i="1" s="1"/>
  <c r="M311" i="1"/>
  <c r="N311" i="1" s="1"/>
  <c r="M310" i="1"/>
  <c r="N310" i="1" s="1"/>
  <c r="M309" i="1"/>
  <c r="N309" i="1" s="1"/>
  <c r="M308" i="1"/>
  <c r="N308" i="1" s="1"/>
  <c r="M307" i="1"/>
  <c r="N307" i="1" s="1"/>
  <c r="M306" i="1"/>
  <c r="N306" i="1" s="1"/>
  <c r="M305" i="1"/>
  <c r="N305" i="1" s="1"/>
  <c r="M304" i="1"/>
  <c r="N304" i="1" s="1"/>
  <c r="M303" i="1"/>
  <c r="N303" i="1" s="1"/>
  <c r="M302" i="1"/>
  <c r="N302" i="1" s="1"/>
  <c r="M301" i="1"/>
  <c r="N301" i="1" s="1"/>
  <c r="M300" i="1"/>
  <c r="N300" i="1" s="1"/>
  <c r="M299" i="1"/>
  <c r="N299" i="1" s="1"/>
  <c r="M298" i="1"/>
  <c r="N298" i="1" s="1"/>
  <c r="M297" i="1"/>
  <c r="N297" i="1" s="1"/>
  <c r="M296" i="1"/>
  <c r="N296" i="1" s="1"/>
  <c r="M295" i="1"/>
  <c r="N295" i="1" s="1"/>
  <c r="M294" i="1"/>
  <c r="N294" i="1" s="1"/>
  <c r="M293" i="1"/>
  <c r="N293" i="1" s="1"/>
  <c r="M292" i="1"/>
  <c r="N292" i="1" s="1"/>
  <c r="M291" i="1"/>
  <c r="N291" i="1" s="1"/>
  <c r="M290" i="1"/>
  <c r="N290" i="1" s="1"/>
  <c r="M288" i="1"/>
  <c r="N288" i="1" s="1"/>
  <c r="M287" i="1"/>
  <c r="N287" i="1" s="1"/>
  <c r="M286" i="1"/>
  <c r="N286" i="1" s="1"/>
  <c r="M280" i="1"/>
  <c r="N280" i="1" s="1"/>
  <c r="M281" i="1"/>
  <c r="N281" i="1" s="1"/>
  <c r="M282" i="1"/>
  <c r="N282" i="1" s="1"/>
  <c r="M283" i="1"/>
  <c r="N283" i="1" s="1"/>
  <c r="M284" i="1"/>
  <c r="N284" i="1" s="1"/>
  <c r="M285" i="1"/>
  <c r="N285" i="1" s="1"/>
  <c r="M279" i="1"/>
  <c r="N279" i="1" s="1"/>
  <c r="M278" i="1"/>
  <c r="N278" i="1" s="1"/>
  <c r="M276" i="1"/>
  <c r="N276" i="1" s="1"/>
  <c r="M275" i="1"/>
  <c r="N275" i="1" s="1"/>
  <c r="M274" i="1"/>
  <c r="N274" i="1" s="1"/>
  <c r="M273" i="1"/>
  <c r="N273" i="1" s="1"/>
  <c r="M272" i="1"/>
  <c r="N272" i="1" s="1"/>
  <c r="M271" i="1"/>
  <c r="N271" i="1" s="1"/>
  <c r="M270" i="1"/>
  <c r="N270" i="1" s="1"/>
  <c r="M269" i="1"/>
  <c r="N269" i="1" s="1"/>
  <c r="M268" i="1"/>
  <c r="N268" i="1" s="1"/>
  <c r="M267" i="1"/>
  <c r="N267" i="1" s="1"/>
  <c r="M266" i="1"/>
  <c r="N266" i="1" s="1"/>
  <c r="M265" i="1"/>
  <c r="N265" i="1" s="1"/>
  <c r="M264" i="1"/>
  <c r="N264" i="1" s="1"/>
  <c r="M263" i="1"/>
  <c r="N263" i="1" s="1"/>
  <c r="M262" i="1"/>
  <c r="N262" i="1" s="1"/>
  <c r="M261" i="1"/>
  <c r="N261" i="1" s="1"/>
  <c r="M260" i="1"/>
  <c r="N260" i="1" s="1"/>
  <c r="M259" i="1"/>
  <c r="N259" i="1" s="1"/>
  <c r="M258" i="1"/>
  <c r="N258" i="1" s="1"/>
  <c r="M257" i="1"/>
  <c r="N257" i="1" s="1"/>
  <c r="M256" i="1"/>
  <c r="N256" i="1" s="1"/>
  <c r="M255" i="1"/>
  <c r="N255" i="1" s="1"/>
  <c r="M254" i="1"/>
  <c r="N254" i="1" s="1"/>
  <c r="M253" i="1"/>
  <c r="N253" i="1" s="1"/>
  <c r="M252" i="1"/>
  <c r="N252" i="1" s="1"/>
  <c r="M251" i="1"/>
  <c r="N251" i="1" s="1"/>
  <c r="M250" i="1"/>
  <c r="N250" i="1" s="1"/>
  <c r="M249" i="1"/>
  <c r="N249" i="1" s="1"/>
  <c r="M248" i="1"/>
  <c r="N248" i="1" s="1"/>
  <c r="M247" i="1"/>
  <c r="N247" i="1" s="1"/>
  <c r="M246" i="1"/>
  <c r="N246" i="1" s="1"/>
  <c r="M245" i="1"/>
  <c r="N245" i="1" s="1"/>
  <c r="M244" i="1"/>
  <c r="N244" i="1" s="1"/>
  <c r="M243" i="1"/>
  <c r="N243" i="1" s="1"/>
  <c r="M242" i="1"/>
  <c r="N242" i="1" s="1"/>
  <c r="M241" i="1"/>
  <c r="N241" i="1" s="1"/>
  <c r="M240" i="1"/>
  <c r="N240" i="1" s="1"/>
  <c r="M239" i="1"/>
  <c r="N239" i="1" s="1"/>
  <c r="M238" i="1"/>
  <c r="N238" i="1" s="1"/>
  <c r="M237" i="1"/>
  <c r="N237" i="1" s="1"/>
  <c r="M236" i="1"/>
  <c r="N236" i="1" s="1"/>
  <c r="M235" i="1"/>
  <c r="N235" i="1" s="1"/>
  <c r="M234" i="1"/>
  <c r="N234" i="1" s="1"/>
  <c r="M233" i="1"/>
  <c r="N233" i="1" s="1"/>
  <c r="M232" i="1"/>
  <c r="N232" i="1" s="1"/>
  <c r="M231" i="1"/>
  <c r="N231" i="1" s="1"/>
  <c r="M230" i="1"/>
  <c r="N230" i="1" s="1"/>
  <c r="M229" i="1"/>
  <c r="N229" i="1" s="1"/>
  <c r="M228" i="1"/>
  <c r="N228" i="1" s="1"/>
  <c r="M227" i="1"/>
  <c r="N227" i="1" s="1"/>
  <c r="M226" i="1"/>
  <c r="N226" i="1" s="1"/>
  <c r="M225" i="1"/>
  <c r="N225" i="1" s="1"/>
  <c r="M224" i="1"/>
  <c r="N224" i="1" s="1"/>
  <c r="M223" i="1"/>
  <c r="N223" i="1" s="1"/>
  <c r="M222" i="1"/>
  <c r="N222" i="1" s="1"/>
  <c r="M221" i="1"/>
  <c r="N221" i="1" s="1"/>
  <c r="M220" i="1"/>
  <c r="N220" i="1" s="1"/>
  <c r="M219" i="1"/>
  <c r="N219" i="1" s="1"/>
  <c r="M218" i="1"/>
  <c r="N218" i="1" s="1"/>
  <c r="M217" i="1"/>
  <c r="N217" i="1" s="1"/>
  <c r="M216" i="1"/>
  <c r="N216" i="1" s="1"/>
  <c r="M215" i="1"/>
  <c r="N215" i="1" s="1"/>
  <c r="M214" i="1"/>
  <c r="N214" i="1" s="1"/>
  <c r="M213" i="1"/>
  <c r="N213" i="1" s="1"/>
  <c r="M212" i="1"/>
  <c r="N212" i="1" s="1"/>
  <c r="M211" i="1"/>
  <c r="N211" i="1" s="1"/>
  <c r="M210" i="1"/>
  <c r="N210" i="1" s="1"/>
  <c r="M209" i="1"/>
  <c r="N209" i="1" s="1"/>
  <c r="M208" i="1"/>
  <c r="N208" i="1" s="1"/>
  <c r="M207" i="1"/>
  <c r="N207" i="1" s="1"/>
  <c r="M206" i="1"/>
  <c r="N206" i="1" s="1"/>
  <c r="M205" i="1"/>
  <c r="N205" i="1" s="1"/>
  <c r="M204" i="1"/>
  <c r="N204" i="1" s="1"/>
  <c r="M203" i="1"/>
  <c r="N203" i="1" s="1"/>
  <c r="M202" i="1"/>
  <c r="N202" i="1" s="1"/>
  <c r="M201" i="1"/>
  <c r="N201" i="1" s="1"/>
  <c r="M200" i="1"/>
  <c r="N200" i="1" s="1"/>
  <c r="M198" i="1"/>
  <c r="N198" i="1" s="1"/>
  <c r="M197" i="1"/>
  <c r="N197" i="1" s="1"/>
  <c r="M196" i="1"/>
  <c r="N196" i="1" s="1"/>
  <c r="M195" i="1"/>
  <c r="N195" i="1" s="1"/>
  <c r="M194" i="1"/>
  <c r="N194" i="1" s="1"/>
  <c r="M193" i="1"/>
  <c r="N193" i="1" s="1"/>
  <c r="M191" i="1"/>
  <c r="N191" i="1" s="1"/>
  <c r="M190" i="1"/>
  <c r="N190" i="1" s="1"/>
  <c r="M189" i="1"/>
  <c r="N189" i="1" s="1"/>
  <c r="M188" i="1"/>
  <c r="N188" i="1" s="1"/>
  <c r="M186" i="1"/>
  <c r="N186" i="1" s="1"/>
  <c r="M185" i="1"/>
  <c r="N185" i="1" s="1"/>
  <c r="M184" i="1"/>
  <c r="N184" i="1" s="1"/>
  <c r="M183" i="1"/>
  <c r="N183" i="1" s="1"/>
  <c r="M182" i="1"/>
  <c r="N182" i="1" s="1"/>
  <c r="M181" i="1"/>
  <c r="N181" i="1" s="1"/>
  <c r="M180" i="1"/>
  <c r="N180" i="1" s="1"/>
  <c r="M179" i="1"/>
  <c r="N179" i="1" s="1"/>
  <c r="M178" i="1"/>
  <c r="N178" i="1" s="1"/>
  <c r="M177" i="1"/>
  <c r="N177" i="1" s="1"/>
  <c r="M176" i="1"/>
  <c r="N176" i="1" s="1"/>
  <c r="M175" i="1"/>
  <c r="N175" i="1" s="1"/>
  <c r="M174" i="1"/>
  <c r="N174" i="1" s="1"/>
  <c r="M173" i="1"/>
  <c r="N173" i="1" s="1"/>
  <c r="M172" i="1"/>
  <c r="N172" i="1" s="1"/>
  <c r="M171" i="1"/>
  <c r="N171" i="1" s="1"/>
  <c r="M170" i="1"/>
  <c r="N170" i="1" s="1"/>
  <c r="M169" i="1"/>
  <c r="N169" i="1" s="1"/>
  <c r="M168" i="1"/>
  <c r="N168" i="1" s="1"/>
  <c r="M166" i="1"/>
  <c r="N166" i="1" s="1"/>
  <c r="M165" i="1"/>
  <c r="N165" i="1" s="1"/>
  <c r="M164" i="1"/>
  <c r="N164" i="1" s="1"/>
  <c r="M163" i="1"/>
  <c r="N163" i="1" s="1"/>
  <c r="M162" i="1"/>
  <c r="N162" i="1" s="1"/>
  <c r="M161" i="1"/>
  <c r="N161" i="1" s="1"/>
  <c r="M160" i="1"/>
  <c r="N160" i="1" s="1"/>
  <c r="M159" i="1"/>
  <c r="N159" i="1" s="1"/>
  <c r="M158" i="1"/>
  <c r="N158" i="1" s="1"/>
  <c r="M157" i="1"/>
  <c r="N157" i="1" s="1"/>
  <c r="M156" i="1"/>
  <c r="N156" i="1" s="1"/>
  <c r="M154" i="1"/>
  <c r="N154" i="1" s="1"/>
  <c r="M153" i="1"/>
  <c r="N153" i="1" s="1"/>
  <c r="M152" i="1"/>
  <c r="N152" i="1" s="1"/>
  <c r="M151" i="1"/>
  <c r="N151" i="1" s="1"/>
  <c r="M150" i="1"/>
  <c r="N150" i="1" s="1"/>
  <c r="M149" i="1"/>
  <c r="N149" i="1" s="1"/>
  <c r="M148" i="1"/>
  <c r="N148" i="1" s="1"/>
  <c r="M147" i="1"/>
  <c r="N147" i="1" s="1"/>
  <c r="M146" i="1"/>
  <c r="N146" i="1" s="1"/>
  <c r="M145" i="1"/>
  <c r="N145" i="1" s="1"/>
  <c r="M144" i="1"/>
  <c r="N144" i="1" s="1"/>
  <c r="M143" i="1"/>
  <c r="N143" i="1" s="1"/>
  <c r="M142" i="1"/>
  <c r="N142" i="1" s="1"/>
  <c r="M141" i="1"/>
  <c r="N141" i="1" s="1"/>
  <c r="M140" i="1"/>
  <c r="N140" i="1" s="1"/>
  <c r="M139" i="1"/>
  <c r="N139" i="1" s="1"/>
  <c r="M138" i="1"/>
  <c r="N138" i="1" s="1"/>
  <c r="M137" i="1"/>
  <c r="N137" i="1" s="1"/>
  <c r="M136" i="1"/>
  <c r="N136" i="1" s="1"/>
  <c r="M135" i="1"/>
  <c r="N135" i="1" s="1"/>
  <c r="M134" i="1"/>
  <c r="N134" i="1" s="1"/>
  <c r="M133" i="1"/>
  <c r="N133" i="1" s="1"/>
  <c r="M132" i="1"/>
  <c r="N132" i="1" s="1"/>
  <c r="M131" i="1"/>
  <c r="N131" i="1" s="1"/>
  <c r="M130" i="1"/>
  <c r="N130" i="1" s="1"/>
  <c r="M129" i="1"/>
  <c r="N129" i="1" s="1"/>
  <c r="M128" i="1"/>
  <c r="N128" i="1" s="1"/>
  <c r="M127" i="1"/>
  <c r="N127" i="1" s="1"/>
  <c r="M126" i="1"/>
  <c r="N126" i="1" s="1"/>
  <c r="M125" i="1"/>
  <c r="N125" i="1" s="1"/>
  <c r="M124" i="1"/>
  <c r="N124" i="1" s="1"/>
  <c r="M123" i="1"/>
  <c r="N123" i="1" s="1"/>
  <c r="M122" i="1"/>
  <c r="N122" i="1" s="1"/>
  <c r="M121" i="1"/>
  <c r="N121" i="1" s="1"/>
  <c r="M120" i="1"/>
  <c r="N120" i="1" s="1"/>
  <c r="M119" i="1"/>
  <c r="N119" i="1" s="1"/>
  <c r="M118" i="1"/>
  <c r="N118" i="1" s="1"/>
  <c r="M117" i="1"/>
  <c r="N117" i="1" s="1"/>
  <c r="M116" i="1"/>
  <c r="N116" i="1" s="1"/>
  <c r="M115" i="1"/>
  <c r="N115" i="1" s="1"/>
  <c r="M114" i="1"/>
  <c r="N114" i="1" s="1"/>
  <c r="M113" i="1"/>
  <c r="N113" i="1" s="1"/>
  <c r="M112" i="1"/>
  <c r="N112" i="1" s="1"/>
  <c r="M111" i="1"/>
  <c r="N111" i="1" s="1"/>
  <c r="M3" i="1"/>
  <c r="N3" i="1" s="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2" i="1"/>
  <c r="N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<sst xmlns="http://schemas.openxmlformats.org/spreadsheetml/2006/main" count="7138" uniqueCount="2422">
  <si>
    <t>Job Title</t>
  </si>
  <si>
    <t>Salary Estimate</t>
  </si>
  <si>
    <t>Job Description</t>
  </si>
  <si>
    <t>Rating</t>
  </si>
  <si>
    <t>Company Name</t>
  </si>
  <si>
    <t>Location</t>
  </si>
  <si>
    <t>Headquarters</t>
  </si>
  <si>
    <t>Size</t>
  </si>
  <si>
    <t>Founded</t>
  </si>
  <si>
    <t>Type of ownership</t>
  </si>
  <si>
    <t>Industry</t>
  </si>
  <si>
    <t>Sector</t>
  </si>
  <si>
    <t>Competitors</t>
  </si>
  <si>
    <t>$53K-$91K (Glassdoor est.)</t>
  </si>
  <si>
    <t>Tecolote Research
3.8</t>
  </si>
  <si>
    <t>Albuquerque, NM</t>
  </si>
  <si>
    <t>Goleta, CA</t>
  </si>
  <si>
    <t>501 to 1000 employees</t>
  </si>
  <si>
    <t>Company - Private</t>
  </si>
  <si>
    <t>Aerospace &amp; Defense</t>
  </si>
  <si>
    <t>$63K-$112K (Glassdoor est.)</t>
  </si>
  <si>
    <t>University of Maryland Medical System
3.4</t>
  </si>
  <si>
    <t>Linthicum, MD</t>
  </si>
  <si>
    <t>Baltimore, MD</t>
  </si>
  <si>
    <t>10000+ employees</t>
  </si>
  <si>
    <t>Other Organization</t>
  </si>
  <si>
    <t>Health Care Services &amp; Hospitals</t>
  </si>
  <si>
    <t>Health Care</t>
  </si>
  <si>
    <t>$80K-$90K (Glassdoor est.)</t>
  </si>
  <si>
    <t>KnowBe4
4.8</t>
  </si>
  <si>
    <t>Clearwater, FL</t>
  </si>
  <si>
    <t>Security Services</t>
  </si>
  <si>
    <t>Business Services</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</si>
  <si>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</si>
  <si>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</si>
  <si>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</si>
  <si>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</si>
  <si>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</si>
  <si>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</si>
  <si>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</si>
  <si>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</si>
  <si>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Oak Ridge National Laboratory, National Renewable Energy Lab, Los Alamos National Laboratory</t>
  </si>
  <si>
    <t>$86K-$143K (Glassdoor est.)</t>
  </si>
  <si>
    <t>Affinity Solutions
2.9</t>
  </si>
  <si>
    <t>New York, NY</t>
  </si>
  <si>
    <t>51 to 200 employees</t>
  </si>
  <si>
    <t>Advertising &amp; Marketing</t>
  </si>
  <si>
    <t>Unknown / Non-Applicable</t>
  </si>
  <si>
    <t>Commerce Signals, Cardlytics, Yodlee</t>
  </si>
  <si>
    <t>$71K-$119K (Glassdoor est.)</t>
  </si>
  <si>
    <t>CyrusOne
3.4</t>
  </si>
  <si>
    <t>Dallas, TX</t>
  </si>
  <si>
    <t>201 to 500 employees</t>
  </si>
  <si>
    <t>Company - Public</t>
  </si>
  <si>
    <t>Real Estate</t>
  </si>
  <si>
    <t>Digital Realty, CoreSite, Equinix</t>
  </si>
  <si>
    <t>$54K-$93K (Glassdoor est.)</t>
  </si>
  <si>
    <t>ClearOne Advantage
4.1</t>
  </si>
  <si>
    <t>Banks &amp; Credit Unions</t>
  </si>
  <si>
    <t>Finance</t>
  </si>
  <si>
    <t>$86K-$142K (Glassdoor est.)</t>
  </si>
  <si>
    <t>Logic20/20
3.8</t>
  </si>
  <si>
    <t>San Jose, CA</t>
  </si>
  <si>
    <t>Seattle, WA</t>
  </si>
  <si>
    <t>Consulting</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</si>
  <si>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</si>
  <si>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</si>
  <si>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</si>
  <si>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</si>
  <si>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</si>
  <si>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</si>
  <si>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</si>
  <si>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</si>
  <si>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</si>
  <si>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</si>
  <si>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</si>
  <si>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</si>
  <si>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$126K-$201K (Glassdoor est.)</t>
  </si>
  <si>
    <t>Wish
3.5</t>
  </si>
  <si>
    <t>San Francisco, CA</t>
  </si>
  <si>
    <t>Other Retail Stores</t>
  </si>
  <si>
    <t>Retail</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</si>
  <si>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</si>
  <si>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</si>
  <si>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</si>
  <si>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</si>
  <si>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</si>
  <si>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</si>
  <si>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</si>
  <si>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$106K-$172K (Glassdoor est.)</t>
  </si>
  <si>
    <t>Walmart
3.2</t>
  </si>
  <si>
    <t>Plano, TX</t>
  </si>
  <si>
    <t>Bentonville, AR</t>
  </si>
  <si>
    <t>Department, Clothing, &amp; Shoe Stores</t>
  </si>
  <si>
    <t>$10+ billion (USD)</t>
  </si>
  <si>
    <t>Target, Costco Wholesale, Amazon</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</si>
  <si>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</si>
  <si>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</si>
  <si>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</si>
  <si>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</si>
  <si>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$83K-$144K (Glassdoor est.)</t>
  </si>
  <si>
    <t>Takeda Pharmaceuticals
3.7</t>
  </si>
  <si>
    <t>Cambridge, MA</t>
  </si>
  <si>
    <t>OSAKA, Japan</t>
  </si>
  <si>
    <t>Biotech &amp; Pharmaceuticals</t>
  </si>
  <si>
    <t>Novartis, Baxter, Pfizer</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</si>
  <si>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</si>
  <si>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</si>
  <si>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</si>
  <si>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</si>
  <si>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</si>
  <si>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</si>
  <si>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</si>
  <si>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</si>
  <si>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</si>
  <si>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</si>
  <si>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</si>
  <si>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</si>
  <si>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bluebird bio, Agios Pharmaceuticals, Celgene</t>
  </si>
  <si>
    <t>$118K-$189K (Glassdoor est.)</t>
  </si>
  <si>
    <t>h2o.ai
4.3</t>
  </si>
  <si>
    <t>Mountain View, CA</t>
  </si>
  <si>
    <t>Enterprise Software &amp; Network Solutions</t>
  </si>
  <si>
    <t>$110K-$175K (Glassdoor est.)</t>
  </si>
  <si>
    <t>Nuna
4.2</t>
  </si>
  <si>
    <t>$64K-$111K (Glassdoor est.)</t>
  </si>
  <si>
    <t>Pinnacol Assurance
4.0</t>
  </si>
  <si>
    <t>Denver, CO</t>
  </si>
  <si>
    <t>Nonprofit Organization</t>
  </si>
  <si>
    <t>Insurance Carriers</t>
  </si>
  <si>
    <t>Insurance</t>
  </si>
  <si>
    <t>$81K-$130K (Glassdoor est.)</t>
  </si>
  <si>
    <t>Porch
3.2</t>
  </si>
  <si>
    <t>Angie's List, HomeAdvisor, Thumbtack</t>
  </si>
  <si>
    <t>$73K-$119K (Glassdoor est.)</t>
  </si>
  <si>
    <t>Health IQ
3.9</t>
  </si>
  <si>
    <t>Insurance Agencies &amp; Brokerages</t>
  </si>
  <si>
    <t>$86K-$139K (Glassdoor est.)</t>
  </si>
  <si>
    <t>Truckstop.com
3.8</t>
  </si>
  <si>
    <t>Chicago, IL</t>
  </si>
  <si>
    <t>New Plymouth, ID</t>
  </si>
  <si>
    <t>Logistics &amp; Supply Chain</t>
  </si>
  <si>
    <t>Transportation &amp; Logistics</t>
  </si>
  <si>
    <t>$63K-$105K (Glassdoor est.)</t>
  </si>
  <si>
    <t>SMC 3
4.3</t>
  </si>
  <si>
    <t>Louisville, KY</t>
  </si>
  <si>
    <t>Peachtree City, GA</t>
  </si>
  <si>
    <t>$109K-$177K (Glassdoor est.)</t>
  </si>
  <si>
    <t>Novetta
4.0</t>
  </si>
  <si>
    <t>Mc Lean, VA</t>
  </si>
  <si>
    <t>Leidos, CACI International, Booz Allen Hamilton</t>
  </si>
  <si>
    <t>$63K-$110K (Glassdoor est.)</t>
  </si>
  <si>
    <t>Pfizer
4.0</t>
  </si>
  <si>
    <t>$75K-$124K (Glassdoor est.)</t>
  </si>
  <si>
    <t>First Tech Federal Credit Union
3.5</t>
  </si>
  <si>
    <t>Hillsboro,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</si>
  <si>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</si>
  <si>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</si>
  <si>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</si>
  <si>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</si>
  <si>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</si>
  <si>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Groton, CT</t>
  </si>
  <si>
    <t>$72K-$120K (Glassdoor est.)</t>
  </si>
  <si>
    <t>Amrock
3.6</t>
  </si>
  <si>
    <t>Detroit, MI</t>
  </si>
  <si>
    <t>Novartis
3.8</t>
  </si>
  <si>
    <t>Basel, Switzerland</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</si>
  <si>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</si>
  <si>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</si>
  <si>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</si>
  <si>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</si>
  <si>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</si>
  <si>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</si>
  <si>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$85K-$140K (Glassdoor est.)</t>
  </si>
  <si>
    <t>New England Biolabs
4.7</t>
  </si>
  <si>
    <t>Ipswich, MA</t>
  </si>
  <si>
    <t>Thermo Fisher Scientific, Enzymatics, Illumina</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</si>
  <si>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</si>
  <si>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</si>
  <si>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</si>
  <si>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</si>
  <si>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</si>
  <si>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</si>
  <si>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</si>
  <si>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</si>
  <si>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</si>
  <si>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</si>
  <si>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</si>
  <si>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$83K-$137K (Glassdoor est.)</t>
  </si>
  <si>
    <t>Systems &amp; Technology Research
4.7</t>
  </si>
  <si>
    <t>Woburn, MA</t>
  </si>
  <si>
    <t>$115K-$180K (Glassdoor est.)</t>
  </si>
  <si>
    <t>Sartorius
3.5</t>
  </si>
  <si>
    <t>Fremont, CA</t>
  </si>
  <si>
    <t>Gottingen, Germany</t>
  </si>
  <si>
    <t>Data Engineer</t>
  </si>
  <si>
    <t>$74K-$138K (Glassdoor est.)</t>
  </si>
  <si>
    <t>Lancer Insurance
3.5</t>
  </si>
  <si>
    <t>Long Beach, NY</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</si>
  <si>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</si>
  <si>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</si>
  <si>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</si>
  <si>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</si>
  <si>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</si>
  <si>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</si>
  <si>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</si>
  <si>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</si>
  <si>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</si>
  <si>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</si>
  <si>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</si>
  <si>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</si>
  <si>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</si>
  <si>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</si>
  <si>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</si>
  <si>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</si>
  <si>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</si>
  <si>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</si>
  <si>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</si>
  <si>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</si>
  <si>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</si>
  <si>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$110K-$150K(Employer est.)</t>
  </si>
  <si>
    <t>Equity Residential
4.3</t>
  </si>
  <si>
    <t>UDR, AvalonBay Communities, Essex Property Trust</t>
  </si>
  <si>
    <t>Employer Provided Salary:$150K-$160K</t>
  </si>
  <si>
    <t>BPA Services
5.0</t>
  </si>
  <si>
    <t>Washington, DC</t>
  </si>
  <si>
    <t>Alexandria, VA</t>
  </si>
  <si>
    <t>Unknown</t>
  </si>
  <si>
    <t>$158K-$211K (Glassdoor est.)</t>
  </si>
  <si>
    <t>Visa Inc.
3.7</t>
  </si>
  <si>
    <t>Bellevue, WA</t>
  </si>
  <si>
    <t>Foster City, CA</t>
  </si>
  <si>
    <t>American Express, Mastercard, Discover</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</si>
  <si>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</si>
  <si>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</si>
  <si>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</si>
  <si>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</si>
  <si>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</si>
  <si>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</si>
  <si>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</si>
  <si>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</si>
  <si>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</si>
  <si>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</si>
  <si>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</si>
  <si>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</si>
  <si>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</si>
  <si>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</si>
  <si>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</si>
  <si>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</si>
  <si>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</si>
  <si>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</si>
  <si>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$68K-$114K (Glassdoor est.)</t>
  </si>
  <si>
    <t>Zimmerman Advertising
3.8</t>
  </si>
  <si>
    <t>Fort Lauderdale, FL</t>
  </si>
  <si>
    <t>Liberty Mutual Insurance
3.3</t>
  </si>
  <si>
    <t>Boston, MA</t>
  </si>
  <si>
    <t>Travelers, Allstate, State Farm</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</si>
  <si>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</si>
  <si>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</si>
  <si>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</si>
  <si>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</si>
  <si>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</si>
  <si>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$86K-$144K (Glassdoor est.)</t>
  </si>
  <si>
    <t>Swiss Re
3.7</t>
  </si>
  <si>
    <t>Armonk, NY</t>
  </si>
  <si>
    <t>Zurich, Switzerland</t>
  </si>
  <si>
    <t>Munich Re, Hannover RE, SCOR</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</si>
  <si>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</si>
  <si>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</si>
  <si>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</si>
  <si>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</si>
  <si>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</si>
  <si>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$56K-$95K (Glassdoor est.)</t>
  </si>
  <si>
    <t>$120K-$189K (Glassdoor est.)</t>
  </si>
  <si>
    <t>Netskope
4.1</t>
  </si>
  <si>
    <t>Santa Clara, CA</t>
  </si>
  <si>
    <t>Skyhigh Networks, Zscaler, NortonLifeLock</t>
  </si>
  <si>
    <t>$111K-$176K (Glassdoor est.)</t>
  </si>
  <si>
    <t>1904labs
4.7</t>
  </si>
  <si>
    <t>Saint Louis, MO</t>
  </si>
  <si>
    <t>Slalom, Daugherty Business Solutions</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</si>
  <si>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</si>
  <si>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</si>
  <si>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</si>
  <si>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</si>
  <si>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</si>
  <si>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$84K-$146K (Glassdoor est.)</t>
  </si>
  <si>
    <t>USEReady
4.3</t>
  </si>
  <si>
    <t>$107K-$172K (Glassdoor est.)</t>
  </si>
  <si>
    <t>Bill.com
3.8</t>
  </si>
  <si>
    <t>Palo Alto, CA</t>
  </si>
  <si>
    <t>Financial Transaction Processing</t>
  </si>
  <si>
    <t>$49K-$85K (Glassdoor est.)</t>
  </si>
  <si>
    <t>Pacific Northwest National Laboratory
3.8</t>
  </si>
  <si>
    <t>$61K-$109K (Glassdoor est.)</t>
  </si>
  <si>
    <t>DICK'S Sporting Goods - Corporate
3.8</t>
  </si>
  <si>
    <t>Coraopolis, PA</t>
  </si>
  <si>
    <t>Sporting Goods Stores</t>
  </si>
  <si>
    <t>REI, Academy Sports + Outdoors, Cabela's</t>
  </si>
  <si>
    <t>$88K-$148K (Glassdoor est.)</t>
  </si>
  <si>
    <t>Berg Health
2.8</t>
  </si>
  <si>
    <t>Framingham, MA</t>
  </si>
  <si>
    <t>$60K-$99K (Glassdoor est.)</t>
  </si>
  <si>
    <t>Oversight Systems
4.7</t>
  </si>
  <si>
    <t>Atlanta, GA</t>
  </si>
  <si>
    <t>$41K-$72K (Glassdoor est.)</t>
  </si>
  <si>
    <t>C Space
3.1</t>
  </si>
  <si>
    <t>IDEO, Gongos, Inc., Ipsos</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</si>
  <si>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</si>
  <si>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</si>
  <si>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</si>
  <si>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</si>
  <si>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</si>
  <si>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</si>
  <si>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</si>
  <si>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</si>
  <si>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</si>
  <si>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</si>
  <si>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</si>
  <si>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</si>
  <si>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</si>
  <si>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</si>
  <si>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</si>
  <si>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</si>
  <si>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</si>
  <si>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Director, Data Science</t>
  </si>
  <si>
    <t>$139K-$220K (Glassdoor est.)</t>
  </si>
  <si>
    <t>Grainger
3.6</t>
  </si>
  <si>
    <t>Lake Forest, IL</t>
  </si>
  <si>
    <t>Wholesale</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</si>
  <si>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</si>
  <si>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</si>
  <si>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</si>
  <si>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</si>
  <si>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$85K-$139K (Glassdoor est.)</t>
  </si>
  <si>
    <t>The Buffalo Group
3.9</t>
  </si>
  <si>
    <t>Charlottesville, VA</t>
  </si>
  <si>
    <t>Reston, VA</t>
  </si>
  <si>
    <t>ManTech, Booz Allen Hamilton, Leidos</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</si>
  <si>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</si>
  <si>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</si>
  <si>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</si>
  <si>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</si>
  <si>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</si>
  <si>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</si>
  <si>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</si>
  <si>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$99K-$157K (Glassdoor est.)</t>
  </si>
  <si>
    <t>$79K-$222K (Glassdoor est.)</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</si>
  <si>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</si>
  <si>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</si>
  <si>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</si>
  <si>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Peraton
3.3</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</si>
  <si>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</si>
  <si>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</si>
  <si>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</si>
  <si>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</si>
  <si>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</si>
  <si>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$94K-$154K (Glassdoor est.)</t>
  </si>
  <si>
    <t>Nurx
3.9</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</si>
  <si>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</si>
  <si>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</si>
  <si>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</si>
  <si>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</si>
  <si>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</si>
  <si>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$100K-$160K (Glassdoor est.)</t>
  </si>
  <si>
    <t>Johns Hopkins University Applied Physics Laboratory
4.5</t>
  </si>
  <si>
    <t>Laurel, MD</t>
  </si>
  <si>
    <t>MIT Lincoln Laboratory, Lockheed Martin, Northrop Grumman</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</si>
  <si>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</si>
  <si>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</si>
  <si>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</si>
  <si>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</si>
  <si>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$60K-$114K (Glassdoor est.)</t>
  </si>
  <si>
    <t>Excella Consulting
4.0</t>
  </si>
  <si>
    <t>Arlington, VA</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</si>
  <si>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</si>
  <si>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</si>
  <si>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</si>
  <si>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</si>
  <si>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$64K-$107K (Glassdoor est.)</t>
  </si>
  <si>
    <t>goTRG
4.2</t>
  </si>
  <si>
    <t>Miami, FL</t>
  </si>
  <si>
    <t>Data Management Specialist</t>
  </si>
  <si>
    <t>$31K-$65K (Glassdoor est.)</t>
  </si>
  <si>
    <t>NMR Consulting
4.5</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</si>
  <si>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</si>
  <si>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</si>
  <si>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</si>
  <si>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</si>
  <si>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</si>
  <si>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</si>
  <si>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</si>
  <si>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</si>
  <si>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</si>
  <si>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</si>
  <si>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</si>
  <si>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</si>
  <si>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</si>
  <si>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</si>
  <si>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</si>
  <si>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</si>
  <si>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</si>
  <si>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</si>
  <si>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</si>
  <si>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</si>
  <si>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$52K-$93K (Glassdoor est.)</t>
  </si>
  <si>
    <t>Scientific Research Corporation
4.2</t>
  </si>
  <si>
    <t>Patuxent River, MD</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</si>
  <si>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</si>
  <si>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</si>
  <si>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</si>
  <si>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</si>
  <si>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</si>
  <si>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</si>
  <si>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$72K-$123K (Glassdoor est.)</t>
  </si>
  <si>
    <t>MITRE
3.2</t>
  </si>
  <si>
    <t>McLean, VA</t>
  </si>
  <si>
    <t>Bedford, MA</t>
  </si>
  <si>
    <t>Federal Agencies</t>
  </si>
  <si>
    <t>Battelle, General Atomics, SAIC</t>
  </si>
  <si>
    <t>$74K-$124K (Glassdoor est.)</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</si>
  <si>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</si>
  <si>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</si>
  <si>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</si>
  <si>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</si>
  <si>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</si>
  <si>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</si>
  <si>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$102K-$164K (Glassdoor est.)</t>
  </si>
  <si>
    <t>Redjack
4.1</t>
  </si>
  <si>
    <t>Silver Spring, MD</t>
  </si>
  <si>
    <t>$89K-$153K (Glassdoor est.)</t>
  </si>
  <si>
    <t>7Park Data
3.8</t>
  </si>
  <si>
    <t>$61K-$110K (Glassdoor est.)</t>
  </si>
  <si>
    <t>Rapid Response Monitoring
4.7</t>
  </si>
  <si>
    <t>Syracuse, NY</t>
  </si>
  <si>
    <t>COPS Monitoring, National Monitoring Center, Affiliated Monitoring</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</si>
  <si>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</si>
  <si>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</si>
  <si>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</si>
  <si>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</si>
  <si>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</si>
  <si>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</si>
  <si>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</si>
  <si>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$200K-$275K(Employer est.)</t>
  </si>
  <si>
    <t>Gallup
4.2</t>
  </si>
  <si>
    <t>Advisory Board, Booz Allen Hamilton, McKinsey &amp; Company</t>
  </si>
  <si>
    <t>$68K-$123K (Glassdoor est.)</t>
  </si>
  <si>
    <t>CapTech
3.9</t>
  </si>
  <si>
    <t>Charlotte, NC</t>
  </si>
  <si>
    <t>Richmond, VA</t>
  </si>
  <si>
    <t>Accenture, North Highland, Deloitte</t>
  </si>
  <si>
    <t>$80K-$129K (Glassdoor est.)</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</si>
  <si>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</si>
  <si>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</si>
  <si>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</si>
  <si>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</si>
  <si>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</si>
  <si>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</si>
  <si>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</si>
  <si>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</si>
  <si>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</si>
  <si>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</si>
  <si>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</si>
  <si>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</si>
  <si>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</si>
  <si>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</si>
  <si>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</si>
  <si>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</si>
  <si>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</si>
  <si>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</si>
  <si>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$121K-$193K (Glassdoor est.)</t>
  </si>
  <si>
    <t>Demandbase
4.5</t>
  </si>
  <si>
    <t>Engagio, Bombora, Terminus</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</si>
  <si>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</si>
  <si>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</si>
  <si>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</si>
  <si>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</si>
  <si>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</si>
  <si>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$102K-$163K (Glassdoor est.)</t>
  </si>
  <si>
    <t>Formation
3.2</t>
  </si>
  <si>
    <t>$76K-$140K (Glassdoor est.)</t>
  </si>
  <si>
    <t>Autodesk
4.0</t>
  </si>
  <si>
    <t>San Rafael, CA</t>
  </si>
  <si>
    <t>$60K-$101K (Glassdoor est.)</t>
  </si>
  <si>
    <t>Beck's Hybrids
4.6</t>
  </si>
  <si>
    <t>Atlanta, IN</t>
  </si>
  <si>
    <t>Farm Support Services</t>
  </si>
  <si>
    <t>Agriculture &amp; Forestry</t>
  </si>
  <si>
    <t>$82K-$133K (Glassdoor est.)</t>
  </si>
  <si>
    <t>DrFirst
2.8</t>
  </si>
  <si>
    <t>Rockville, MD</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</si>
  <si>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</si>
  <si>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</si>
  <si>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</si>
  <si>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</si>
  <si>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</si>
  <si>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$91K-$148K (Glassdoor est.)</t>
  </si>
  <si>
    <t>L.A. Care Health Plan
3.0</t>
  </si>
  <si>
    <t>Los Angeles, CA</t>
  </si>
  <si>
    <t>Health Net, Kaiser Permanente, Molina Healthcare</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</si>
  <si>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</si>
  <si>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</si>
  <si>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</si>
  <si>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</si>
  <si>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</si>
  <si>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</si>
  <si>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$77K-$124K (Glassdoor est.)</t>
  </si>
  <si>
    <t>Quick Base
4.4</t>
  </si>
  <si>
    <t>$80K-$135K (Glassdoor est.)</t>
  </si>
  <si>
    <t>The E.W. Scripps Company
3.5</t>
  </si>
  <si>
    <t>TV Broadcast &amp; Cable Networks</t>
  </si>
  <si>
    <t>$85K-$159K (Glassdoor est.)</t>
  </si>
  <si>
    <t>Upside Business Travel
4.0</t>
  </si>
  <si>
    <t>$80K-$105K(Employer est.)</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</si>
  <si>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</si>
  <si>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</si>
  <si>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</si>
  <si>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</si>
  <si>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</si>
  <si>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</si>
  <si>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</si>
  <si>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</si>
  <si>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</si>
  <si>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</si>
  <si>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Accuride International
3.6</t>
  </si>
  <si>
    <t>Santa Fe Springs, Los Angeles, CA</t>
  </si>
  <si>
    <t>Santa Fe Springs, CA</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</si>
  <si>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</si>
  <si>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</si>
  <si>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</si>
  <si>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</si>
  <si>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</si>
  <si>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$61K-$118K (Glassdoor est.)</t>
  </si>
  <si>
    <t>Ashburn, VA</t>
  </si>
  <si>
    <t>$60K-$102K (Glassdoor est.)</t>
  </si>
  <si>
    <t>Maven Wave Partners
4.4</t>
  </si>
  <si>
    <t>$112K-$182K (Glassdoor est.)</t>
  </si>
  <si>
    <t>First Command Financial Services, Inc.
3.2</t>
  </si>
  <si>
    <t>Fort Worth, TX</t>
  </si>
  <si>
    <t>Brokerage Services</t>
  </si>
  <si>
    <t>USAA, Navy Federal Credit Union, Raymond James Financial</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</si>
  <si>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</si>
  <si>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</si>
  <si>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</si>
  <si>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</si>
  <si>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</si>
  <si>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</si>
  <si>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</si>
  <si>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</si>
  <si>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</si>
  <si>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</si>
  <si>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</si>
  <si>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</si>
  <si>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</si>
  <si>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</si>
  <si>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</si>
  <si>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</si>
  <si>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</si>
  <si>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</si>
  <si>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$71K-$123K (Glassdoor est.)</t>
  </si>
  <si>
    <t>PA Consulting
3.4</t>
  </si>
  <si>
    <t>London, United Kingdom</t>
  </si>
  <si>
    <t>McKinsey &amp; Company, Accenture, Deloitte</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</si>
  <si>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</si>
  <si>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</si>
  <si>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</si>
  <si>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</si>
  <si>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</si>
  <si>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</si>
  <si>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$80K-$130K (Glassdoor est.)</t>
  </si>
  <si>
    <t>Evolve Vacation Rental
3.7</t>
  </si>
  <si>
    <t>Travel Agencies</t>
  </si>
  <si>
    <t>Travel &amp; Tourism</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</si>
  <si>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</si>
  <si>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</si>
  <si>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</si>
  <si>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</si>
  <si>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</si>
  <si>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</si>
  <si>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</si>
  <si>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</si>
  <si>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</si>
  <si>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</si>
  <si>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</si>
  <si>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</si>
  <si>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</si>
  <si>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</si>
  <si>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</si>
  <si>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</si>
  <si>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</si>
  <si>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</si>
  <si>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</si>
  <si>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</si>
  <si>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</si>
  <si>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</si>
  <si>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</si>
  <si>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$71K-$204K (Glassdoor est.)</t>
  </si>
  <si>
    <t>$75K-$125K (Glassdoor est.)</t>
  </si>
  <si>
    <t>PatientPoint
3.8</t>
  </si>
  <si>
    <t>Outcome Health, Health Media Network, Mesmerize Marketing</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</si>
  <si>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</si>
  <si>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</si>
  <si>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</si>
  <si>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</si>
  <si>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</si>
  <si>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</si>
  <si>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</si>
  <si>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</si>
  <si>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Senior Spark Engineer (Data Science)</t>
  </si>
  <si>
    <t>$65K-$148K (Glassdoor est.)</t>
  </si>
  <si>
    <t>KSM Consulting
4.4</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</si>
  <si>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</si>
  <si>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</si>
  <si>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</si>
  <si>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</si>
  <si>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</si>
  <si>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</si>
  <si>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</si>
  <si>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</si>
  <si>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$124K-$204K (Glassdoor est.)</t>
  </si>
  <si>
    <t>MassMutual
3.6</t>
  </si>
  <si>
    <t>Springfield, MA</t>
  </si>
  <si>
    <t>$131K-$207K (Glassdoor est.)</t>
  </si>
  <si>
    <t>Genentech
3.9</t>
  </si>
  <si>
    <t>South San Francisco, CA</t>
  </si>
  <si>
    <t>$110K-$174K (Glassdoor est.)</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</si>
  <si>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</si>
  <si>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</si>
  <si>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</si>
  <si>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</si>
  <si>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</si>
  <si>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</si>
  <si>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</si>
  <si>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</si>
  <si>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</si>
  <si>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</si>
  <si>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</si>
  <si>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</si>
  <si>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</si>
  <si>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</si>
  <si>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</si>
  <si>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</si>
  <si>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</si>
  <si>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</si>
  <si>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</si>
  <si>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</si>
  <si>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</si>
  <si>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</si>
  <si>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</si>
  <si>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</si>
  <si>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</si>
  <si>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</si>
  <si>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</si>
  <si>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</si>
  <si>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</si>
  <si>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</si>
  <si>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</si>
  <si>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</si>
  <si>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</si>
  <si>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</si>
  <si>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</si>
  <si>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</si>
  <si>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</si>
  <si>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</si>
  <si>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</si>
  <si>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$116K-$185K (Glassdoor est.)</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</si>
  <si>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</si>
  <si>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</si>
  <si>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</si>
  <si>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</si>
  <si>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</si>
  <si>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</si>
  <si>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</si>
  <si>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</si>
  <si>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</si>
  <si>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</si>
  <si>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</si>
  <si>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</si>
  <si>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</si>
  <si>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</si>
  <si>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</si>
  <si>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</si>
  <si>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</si>
  <si>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</si>
  <si>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</si>
  <si>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</si>
  <si>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</si>
  <si>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</si>
  <si>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</si>
  <si>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</si>
  <si>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Plymouth Rock Assurance
3.3</t>
  </si>
  <si>
    <t>Woodbridge, NJ</t>
  </si>
  <si>
    <t>Arbella Insurance, Safety Insurance</t>
  </si>
  <si>
    <t>Employer Provided Salary:$200K-$250K</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</si>
  <si>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</si>
  <si>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</si>
  <si>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</si>
  <si>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</si>
  <si>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</si>
  <si>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</si>
  <si>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</si>
  <si>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</si>
  <si>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</si>
  <si>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$111K-$183K (Glassdoor est.)</t>
  </si>
  <si>
    <t>Argo Group US
3.4</t>
  </si>
  <si>
    <t>Hamilton, Bermuda</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</si>
  <si>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</si>
  <si>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</si>
  <si>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</si>
  <si>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</si>
  <si>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</si>
  <si>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</si>
  <si>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</si>
  <si>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</si>
  <si>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</si>
  <si>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PennyMac
3.2</t>
  </si>
  <si>
    <t>Westlake Village, CA</t>
  </si>
  <si>
    <t>Lending</t>
  </si>
  <si>
    <t>Nationstar Mortgage, Caliber Funding, Quicken Loans</t>
  </si>
  <si>
    <t>$114K-$182K (Glassdoor est.)</t>
  </si>
  <si>
    <t>Zest AI
3.9</t>
  </si>
  <si>
    <t>Burbank, CA</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</si>
  <si>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</si>
  <si>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</si>
  <si>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</si>
  <si>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</si>
  <si>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</si>
  <si>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$114K-$179K (Glassdoor est.)</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</si>
  <si>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</si>
  <si>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</si>
  <si>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</si>
  <si>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</si>
  <si>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</si>
  <si>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</si>
  <si>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</si>
  <si>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</si>
  <si>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</si>
  <si>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$108K-$173K (Glassdoor est.)</t>
  </si>
  <si>
    <t>Recursion Pharmaceuticals
4.7</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</si>
  <si>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</si>
  <si>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</si>
  <si>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</si>
  <si>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</si>
  <si>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</si>
  <si>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</si>
  <si>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</si>
  <si>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</si>
  <si>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</si>
  <si>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ClearEdge
4.0</t>
  </si>
  <si>
    <t>Annapolis Junction, MD</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</si>
  <si>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</si>
  <si>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</si>
  <si>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</si>
  <si>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</si>
  <si>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</si>
  <si>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</si>
  <si>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</si>
  <si>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</si>
  <si>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</si>
  <si>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</si>
  <si>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</si>
  <si>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</si>
  <si>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</si>
  <si>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</si>
  <si>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</si>
  <si>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</si>
  <si>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</si>
  <si>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</si>
  <si>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</si>
  <si>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</si>
  <si>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</si>
  <si>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</si>
  <si>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</si>
  <si>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</si>
  <si>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</si>
  <si>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</si>
  <si>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</si>
  <si>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</si>
  <si>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</si>
  <si>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</si>
  <si>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</si>
  <si>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</si>
  <si>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</si>
  <si>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</si>
  <si>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</si>
  <si>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</si>
  <si>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</si>
  <si>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</si>
  <si>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</si>
  <si>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</si>
  <si>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</si>
  <si>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</si>
  <si>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</si>
  <si>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</si>
  <si>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</si>
  <si>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</si>
  <si>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</si>
  <si>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</si>
  <si>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</si>
  <si>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</si>
  <si>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</si>
  <si>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</si>
  <si>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</si>
  <si>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</si>
  <si>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</si>
  <si>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</si>
  <si>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</si>
  <si>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</si>
  <si>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</si>
  <si>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</si>
  <si>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</si>
  <si>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</si>
  <si>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</si>
  <si>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</si>
  <si>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</si>
  <si>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</si>
  <si>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$66K-$112K (Glassdoor est.)</t>
  </si>
  <si>
    <t>Lockheed Martin
3.7</t>
  </si>
  <si>
    <t>Bethesda, MD</t>
  </si>
  <si>
    <t>Boeing, Northrop Grumman, Raytheon</t>
  </si>
  <si>
    <t>$76K-$125K (Glassdoor est.)</t>
  </si>
  <si>
    <t>Acuity Insurance
4.8</t>
  </si>
  <si>
    <t>Sheboygan, WI</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</si>
  <si>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</si>
  <si>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</si>
  <si>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</si>
  <si>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</si>
  <si>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</si>
  <si>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</si>
  <si>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</si>
  <si>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</si>
  <si>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</si>
  <si>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$53K-$92K (Glassdoor est.)</t>
  </si>
  <si>
    <t>Credera
4.3</t>
  </si>
  <si>
    <t>Spectrum Communications and Consulting
3.4</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</si>
  <si>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</si>
  <si>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</si>
  <si>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</si>
  <si>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</si>
  <si>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</si>
  <si>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</si>
  <si>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</si>
  <si>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$60K-$103K (Glassdoor est.)</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</si>
  <si>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</si>
  <si>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</si>
  <si>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</si>
  <si>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</si>
  <si>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</si>
  <si>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</si>
  <si>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</si>
  <si>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</si>
  <si>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</si>
  <si>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</si>
  <si>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</si>
  <si>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</si>
  <si>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</si>
  <si>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</si>
  <si>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</si>
  <si>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</si>
  <si>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$34K-$64K (Glassdoor est.)</t>
  </si>
  <si>
    <t>DRB Systems
4.0</t>
  </si>
  <si>
    <t>Meridian, ID</t>
  </si>
  <si>
    <t>Akron, OH</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</si>
  <si>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</si>
  <si>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</si>
  <si>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</si>
  <si>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</si>
  <si>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$66K-$111K (Glassdoor est.)</t>
  </si>
  <si>
    <t>U.Group
3.5</t>
  </si>
  <si>
    <t>Data &amp; Analytics Consultant (NYC)</t>
  </si>
  <si>
    <t>$91K-$138K (Glassdoor est.)</t>
  </si>
  <si>
    <t>Systems Evolution Inc.
4.7</t>
  </si>
  <si>
    <t>$62K-$114K (Glassdoor est.)</t>
  </si>
  <si>
    <t>Eventbrite
4.4</t>
  </si>
  <si>
    <t>Nashville, TN</t>
  </si>
  <si>
    <t>See Tickets, TicketWeb, Vendini</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</si>
  <si>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</si>
  <si>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</si>
  <si>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</si>
  <si>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</si>
  <si>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</si>
  <si>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$74K-$119K (Glassdoor est.)</t>
  </si>
  <si>
    <t>comScore
2.5</t>
  </si>
  <si>
    <t>Portland, OR</t>
  </si>
  <si>
    <t>Nielsen, Hitwise, Coremetrics</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</si>
  <si>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</si>
  <si>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</si>
  <si>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</si>
  <si>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</si>
  <si>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</si>
  <si>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$15K-$16K(Employer est.)</t>
  </si>
  <si>
    <t>NPD
3.9</t>
  </si>
  <si>
    <t>Port Washington, NY</t>
  </si>
  <si>
    <t>$61K-$106K (Glassdoor est.)</t>
  </si>
  <si>
    <t>Bakery Agency
4.3</t>
  </si>
  <si>
    <t>Austin, TX</t>
  </si>
  <si>
    <t>$127K-$199K (Glassdoor est.)</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</si>
  <si>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</si>
  <si>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</si>
  <si>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</si>
  <si>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</si>
  <si>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</si>
  <si>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</si>
  <si>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</si>
  <si>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</si>
  <si>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</si>
  <si>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</si>
  <si>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</si>
  <si>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</si>
  <si>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</si>
  <si>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</si>
  <si>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</si>
  <si>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</si>
  <si>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</si>
  <si>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</si>
  <si>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$72K-$117K (Glassdoor est.)</t>
  </si>
  <si>
    <t>Ameritas Life Insurance Corp
3.0</t>
  </si>
  <si>
    <t>Lincoln, NE</t>
  </si>
  <si>
    <t>$78K-$126K (Glassdoor est.)</t>
  </si>
  <si>
    <t>Genworth
3.7</t>
  </si>
  <si>
    <t>Raleigh, NC</t>
  </si>
  <si>
    <t>MetLife, Northwestern Mutual, Prudential</t>
  </si>
  <si>
    <t>$116K-$194K (Glassdoor est.)</t>
  </si>
  <si>
    <t>Phila, PA</t>
  </si>
  <si>
    <t>$83K-$133K (Glassdoor est.)</t>
  </si>
  <si>
    <t>Trace Data
3.9</t>
  </si>
  <si>
    <t>Oakland, CA</t>
  </si>
  <si>
    <t>Santa Ana, CA</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</si>
  <si>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</si>
  <si>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</si>
  <si>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</si>
  <si>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</si>
  <si>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</si>
  <si>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$83K-$135K (Glassdoor est.)</t>
  </si>
  <si>
    <t>Tekvalley, Corp.
4.0</t>
  </si>
  <si>
    <t>$70K-$122K (Glassdoor est.)</t>
  </si>
  <si>
    <t>BWX Technologies
3.5</t>
  </si>
  <si>
    <t>Oak Ridge, TN</t>
  </si>
  <si>
    <t>Lynchburg, VA</t>
  </si>
  <si>
    <t>$70K-$132K (Glassdoor est.)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</si>
  <si>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</si>
  <si>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</si>
  <si>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</si>
  <si>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</si>
  <si>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</si>
  <si>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</si>
  <si>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</si>
  <si>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</si>
  <si>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</si>
  <si>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</si>
  <si>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</si>
  <si>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</si>
  <si>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</si>
  <si>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</si>
  <si>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</si>
  <si>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</si>
  <si>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</si>
  <si>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</si>
  <si>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</si>
  <si>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</si>
  <si>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</si>
  <si>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</si>
  <si>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</si>
  <si>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</si>
  <si>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</si>
  <si>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</si>
  <si>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$108K-$176K (Glassdoor est.)</t>
  </si>
  <si>
    <t>$130K-$208K (Glassdoor est.)</t>
  </si>
  <si>
    <t>CK-12 Foundation
4.1</t>
  </si>
  <si>
    <t>K-12 Education</t>
  </si>
  <si>
    <t>CONSULTANTâ€“ DATA ANALYTICS GROUP</t>
  </si>
  <si>
    <t>$37K-$68K (Glassdoor est.)</t>
  </si>
  <si>
    <t>Opinion Dynamics
4.2</t>
  </si>
  <si>
    <t>Waltham, MA</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</si>
  <si>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</si>
  <si>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</si>
  <si>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</si>
  <si>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$105K-$173K (Glassdoor est.)</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</si>
  <si>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</si>
  <si>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</si>
  <si>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</si>
  <si>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</si>
  <si>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</si>
  <si>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</si>
  <si>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</si>
  <si>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</si>
  <si>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</si>
  <si>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</si>
  <si>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</si>
  <si>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</si>
  <si>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</si>
  <si>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</si>
  <si>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</si>
  <si>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</si>
  <si>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</si>
  <si>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</si>
  <si>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</si>
  <si>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$92K-$150K (Glassdoor est.)</t>
  </si>
  <si>
    <t>Principal Data Engineer, Data Platform &amp; Insights</t>
  </si>
  <si>
    <t>$116K-$209K (Glassdoor est.)</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</si>
  <si>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</si>
  <si>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</si>
  <si>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</si>
  <si>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</si>
  <si>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</si>
  <si>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</si>
  <si>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Data Operations Lead</t>
  </si>
  <si>
    <t>Employer Provided Salary:$85K-$90K</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</si>
  <si>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</si>
  <si>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</si>
  <si>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</si>
  <si>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</si>
  <si>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</si>
  <si>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2.2</t>
  </si>
  <si>
    <t>Geometry Global, TracyLocke, Saatchi &amp; Saatchi X</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</si>
  <si>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</si>
  <si>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</si>
  <si>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</si>
  <si>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</si>
  <si>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</si>
  <si>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</si>
  <si>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</si>
  <si>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</si>
  <si>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</si>
  <si>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$127K-$202K (Glassdoor est.)</t>
  </si>
  <si>
    <t>Samba TV
3.3</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</si>
  <si>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</si>
  <si>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</si>
  <si>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</si>
  <si>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</si>
  <si>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</si>
  <si>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</si>
  <si>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</si>
  <si>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</si>
  <si>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</si>
  <si>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</si>
  <si>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</si>
  <si>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</si>
  <si>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</si>
  <si>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</si>
  <si>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</si>
  <si>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</si>
  <si>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</si>
  <si>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</si>
  <si>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$95K-$154K (Glassdoor est.)</t>
  </si>
  <si>
    <t>Brighthouse Financial
3.5</t>
  </si>
  <si>
    <t>Staff BI and Data Engineer</t>
  </si>
  <si>
    <t>$80K-$148K (Glassdoor est.)</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</si>
  <si>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</si>
  <si>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</si>
  <si>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</si>
  <si>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</si>
  <si>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</si>
  <si>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</si>
  <si>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</si>
  <si>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</si>
  <si>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</si>
  <si>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Director - Data, Privacy and AI Governance</t>
  </si>
  <si>
    <t>$67K-$135K (Glassdoor est.)</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</si>
  <si>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</si>
  <si>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</si>
  <si>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</si>
  <si>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</si>
  <si>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</si>
  <si>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</si>
  <si>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</si>
  <si>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</si>
  <si>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</si>
  <si>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</si>
  <si>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</si>
  <si>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$34K-$92K (Glassdoor est.)</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</si>
  <si>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</si>
  <si>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</si>
  <si>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</si>
  <si>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</si>
  <si>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</si>
  <si>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</si>
  <si>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</si>
  <si>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$65K-$124K (Glassdoor est.)</t>
  </si>
  <si>
    <t>Alignment Healthcare
3.5</t>
  </si>
  <si>
    <t>Orange, CA</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</si>
  <si>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</si>
  <si>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</si>
  <si>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</si>
  <si>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</si>
  <si>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</si>
  <si>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</si>
  <si>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</si>
  <si>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</si>
  <si>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</si>
  <si>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$43K-$86K (Glassdoor est.)</t>
  </si>
  <si>
    <t>Guidepoint
3.2</t>
  </si>
  <si>
    <t>Coleman Research, AlphaSights, Third Bridge</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</si>
  <si>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</si>
  <si>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</si>
  <si>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</si>
  <si>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</si>
  <si>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</si>
  <si>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</si>
  <si>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$113K-$196K (Glassdoor est.)</t>
  </si>
  <si>
    <t>$97K-$160K (Glassdoor est.)</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</si>
  <si>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</si>
  <si>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</si>
  <si>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</si>
  <si>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</si>
  <si>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</si>
  <si>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$102K-$172K (Glassdoor est.)</t>
  </si>
  <si>
    <t>AstraZeneca
3.9</t>
  </si>
  <si>
    <t>Cambridge, United Kingdom</t>
  </si>
  <si>
    <t>Roche, GlaxoSmithKline, Novartis</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</si>
  <si>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</si>
  <si>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</si>
  <si>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</si>
  <si>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</si>
  <si>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</si>
  <si>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</si>
  <si>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</si>
  <si>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</si>
  <si>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</si>
  <si>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</si>
  <si>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</si>
  <si>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</si>
  <si>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</si>
  <si>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</si>
  <si>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</si>
  <si>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</si>
  <si>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</si>
  <si>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</si>
  <si>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</si>
  <si>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</si>
  <si>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</si>
  <si>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</si>
  <si>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</si>
  <si>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</si>
  <si>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</si>
  <si>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</si>
  <si>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</si>
  <si>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</si>
  <si>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</si>
  <si>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</si>
  <si>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</si>
  <si>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</si>
  <si>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</si>
  <si>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</si>
  <si>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</si>
  <si>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</si>
  <si>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</si>
  <si>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</si>
  <si>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</si>
  <si>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</si>
  <si>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</si>
  <si>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</si>
  <si>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</si>
  <si>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</si>
  <si>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</si>
  <si>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</si>
  <si>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</si>
  <si>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</si>
  <si>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</si>
  <si>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</si>
  <si>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</si>
  <si>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</si>
  <si>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</si>
  <si>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</si>
  <si>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</si>
  <si>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</si>
  <si>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</si>
  <si>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</si>
  <si>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</si>
  <si>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</si>
  <si>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</si>
  <si>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</si>
  <si>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</si>
  <si>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</si>
  <si>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</si>
  <si>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</si>
  <si>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</si>
  <si>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</si>
  <si>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</si>
  <si>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</si>
  <si>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</si>
  <si>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</si>
  <si>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</si>
  <si>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</si>
  <si>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$125K-$210K (Glassdoor est.)</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</si>
  <si>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</si>
  <si>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</si>
  <si>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</si>
  <si>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</si>
  <si>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</si>
  <si>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</si>
  <si>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$139K-$221K (Glassdoor est.)</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</si>
  <si>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</si>
  <si>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</si>
  <si>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</si>
  <si>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Genesys
4.3</t>
  </si>
  <si>
    <t>Durham, NC</t>
  </si>
  <si>
    <t>Daly City, CA</t>
  </si>
  <si>
    <t>Avaya, Five9, Salesforce</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</si>
  <si>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</si>
  <si>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</si>
  <si>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</si>
  <si>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</si>
  <si>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</si>
  <si>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</si>
  <si>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</si>
  <si>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</si>
  <si>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</si>
  <si>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</si>
  <si>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</si>
  <si>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</si>
  <si>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</si>
  <si>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$43K-$82K (Glassdoor est.)</t>
  </si>
  <si>
    <t>Santander
3.1</t>
  </si>
  <si>
    <t>Madrid, Spain</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</si>
  <si>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</si>
  <si>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</si>
  <si>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</si>
  <si>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</si>
  <si>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</si>
  <si>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</si>
  <si>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</si>
  <si>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</si>
  <si>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</si>
  <si>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</si>
  <si>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</si>
  <si>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</si>
  <si>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</si>
  <si>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</si>
  <si>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</si>
  <si>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</si>
  <si>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</si>
  <si>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$40K-$101K (Glassdoor est.)</t>
  </si>
  <si>
    <t>Veterans United Home Loans
4.7</t>
  </si>
  <si>
    <t>Columbia, MO</t>
  </si>
  <si>
    <t>$97K-$180K (Glassdoor est.)</t>
  </si>
  <si>
    <t>Praetorian
4.7</t>
  </si>
  <si>
    <t>$81K-$134K (Glassdoor est.)</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</si>
  <si>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</si>
  <si>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</si>
  <si>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</si>
  <si>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</si>
  <si>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</si>
  <si>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</si>
  <si>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</si>
  <si>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</si>
  <si>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</si>
  <si>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</si>
  <si>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Glassdoor
4.0</t>
  </si>
  <si>
    <t>Mill Valley, CA</t>
  </si>
  <si>
    <t>Indeed, LinkedIn</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</si>
  <si>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</si>
  <si>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</si>
  <si>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</si>
  <si>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$81K-$140K (Glassdoor est.)</t>
  </si>
  <si>
    <t>Assurant
3.4</t>
  </si>
  <si>
    <t>Westlake, OH</t>
  </si>
  <si>
    <t>Asurion, SquareTrade, National General Insurance</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</si>
  <si>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</si>
  <si>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</si>
  <si>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</si>
  <si>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</si>
  <si>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</si>
  <si>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</si>
  <si>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</si>
  <si>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</si>
  <si>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</si>
  <si>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</si>
  <si>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</si>
  <si>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</si>
  <si>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</si>
  <si>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</si>
  <si>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</si>
  <si>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</si>
  <si>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</si>
  <si>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</si>
  <si>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</si>
  <si>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</si>
  <si>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</si>
  <si>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</si>
  <si>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</si>
  <si>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</si>
  <si>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</si>
  <si>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</si>
  <si>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$92K-$146K (Glassdoor est.)</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</si>
  <si>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</si>
  <si>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</si>
  <si>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</si>
  <si>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</si>
  <si>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</si>
  <si>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</si>
  <si>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</si>
  <si>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</si>
  <si>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</si>
  <si>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</si>
  <si>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</si>
  <si>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Director II, Data Science - GRS Predictive Analytics</t>
  </si>
  <si>
    <t>$150K-$239K (Glassdoor est.)</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</si>
  <si>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</si>
  <si>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</si>
  <si>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</si>
  <si>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$82K-$129K(Employer est.)</t>
  </si>
  <si>
    <t>Applied Research Laboratories
3.7</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</si>
  <si>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</si>
  <si>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</si>
  <si>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</si>
  <si>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</si>
  <si>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</si>
  <si>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</si>
  <si>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</si>
  <si>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</si>
  <si>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</si>
  <si>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</si>
  <si>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</si>
  <si>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</si>
  <si>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</si>
  <si>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Director Data Science</t>
  </si>
  <si>
    <t>$124K-$199K (Glassdoor est.)</t>
  </si>
  <si>
    <t>TRANZACT
3.6</t>
  </si>
  <si>
    <t>Fort Lee, NJ</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</si>
  <si>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</si>
  <si>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</si>
  <si>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</si>
  <si>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</si>
  <si>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</si>
  <si>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$97K-$181K (Glassdoor est.)</t>
  </si>
  <si>
    <t>Figure Eight
3.9</t>
  </si>
  <si>
    <t>$100K-$173K (Glassdoor est.)</t>
  </si>
  <si>
    <t>$53K-$96K (Glassdoor est.)</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</si>
  <si>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</si>
  <si>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</si>
  <si>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</si>
  <si>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</si>
  <si>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Royce Geospatial
5.0</t>
  </si>
  <si>
    <t>Springfield, VA</t>
  </si>
  <si>
    <t>$94K-$139K (Glassdoor est.)</t>
  </si>
  <si>
    <t>Citi
3.6</t>
  </si>
  <si>
    <t>Jersey City, NJ</t>
  </si>
  <si>
    <t>Principal Machine Learning Scientist</t>
  </si>
  <si>
    <t>$176K-$289K (Glassdoor est.)</t>
  </si>
  <si>
    <t>Sage Intacct
4.7</t>
  </si>
  <si>
    <t>$92K-$149K (Glassdoor est.)</t>
  </si>
  <si>
    <t>Scale AI
3.5</t>
  </si>
  <si>
    <t>$118K-$188K (Glassdoor est.)</t>
  </si>
  <si>
    <t>Change Healthcare
2.7</t>
  </si>
  <si>
    <t>Emeryville, CA</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</si>
  <si>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</si>
  <si>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</si>
  <si>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</si>
  <si>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$65K-$106K (Glassdoor est.)</t>
  </si>
  <si>
    <t>HG Insights
4.7</t>
  </si>
  <si>
    <t>Santa Barbara, CA</t>
  </si>
  <si>
    <t>$55K-$98K (Glassdoor est.)</t>
  </si>
  <si>
    <t>1-800-FLOWERS.COM, Inc.
2.8</t>
  </si>
  <si>
    <t>Carle Place, NY</t>
  </si>
  <si>
    <t>$94K-$162K (Glassdoor est.)</t>
  </si>
  <si>
    <t>CBS Interactive
3.5</t>
  </si>
  <si>
    <t>NBCUniversal, Comcast, Netflix</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</si>
  <si>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</si>
  <si>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</si>
  <si>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</si>
  <si>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</si>
  <si>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</si>
  <si>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</si>
  <si>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</si>
  <si>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</si>
  <si>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</si>
  <si>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</si>
  <si>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</si>
  <si>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</si>
  <si>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</si>
  <si>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</si>
  <si>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CareDx
2.5</t>
  </si>
  <si>
    <t>Brisbane, CA</t>
  </si>
  <si>
    <t>Sequenom</t>
  </si>
  <si>
    <t>$87K-$140K (Glassdoor est.)</t>
  </si>
  <si>
    <t>Serigor Inc.
3.9</t>
  </si>
  <si>
    <t>$76K-$127K (Glassdoor est.)</t>
  </si>
  <si>
    <t>Leidos
3.4</t>
  </si>
  <si>
    <t>Data Analyst, Performance Partnership</t>
  </si>
  <si>
    <t>$54K-$92K (Glassdoor est.)</t>
  </si>
  <si>
    <t>Beckman Coulter Diagnostics
3.6</t>
  </si>
  <si>
    <t>Brea, CA</t>
  </si>
  <si>
    <t>Health Care Products Manufacturing</t>
  </si>
  <si>
    <t>Abbott Laboratories, Roche, Thermo Fisher Scientific</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</si>
  <si>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</si>
  <si>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</si>
  <si>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</si>
  <si>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</si>
  <si>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ALIN</t>
  </si>
  <si>
    <t>Noida, India</t>
  </si>
  <si>
    <t>e-IT Professionals Corp.
3.5</t>
  </si>
  <si>
    <t>Canton, MI</t>
  </si>
  <si>
    <t>Health, Beauty, &amp; Fitness</t>
  </si>
  <si>
    <t>Consumer Services</t>
  </si>
  <si>
    <t>$112K-$179K (Glassdoor est.)</t>
  </si>
  <si>
    <t>TechProjects
4.8</t>
  </si>
  <si>
    <t>North Brunswick, NJ</t>
  </si>
  <si>
    <t>$63K-$111K (Glassdoor est.)</t>
  </si>
  <si>
    <t>Biz2Credit Inc
4.0</t>
  </si>
  <si>
    <t>Fundera, Bond Street, OnDeck</t>
  </si>
  <si>
    <t>$75K-$126K (Glassdoor est.)</t>
  </si>
  <si>
    <t>PeoplesBank
4.2</t>
  </si>
  <si>
    <t>Holyoke, MA</t>
  </si>
  <si>
    <t>$110K-$184K (Glassdoor est.)</t>
  </si>
  <si>
    <t>Capgemini
3.8</t>
  </si>
  <si>
    <t>Paris, France</t>
  </si>
  <si>
    <t>Accenture, CGI, Sopra Steria</t>
  </si>
  <si>
    <t>$76K-$145K (Glassdoor est.)</t>
  </si>
  <si>
    <t>GNY Insurance Companies
3.7</t>
  </si>
  <si>
    <t>Travelers, Chubb, Crum &amp; Forster</t>
  </si>
  <si>
    <t>$70K-$118K (Glassdoor est.)</t>
  </si>
  <si>
    <t>Conch Technologies, Inc
4.6</t>
  </si>
  <si>
    <t>Memphis, TN</t>
  </si>
  <si>
    <t>$94K-$153K (Glassdoor est.)</t>
  </si>
  <si>
    <t>Medidata Solutions
4.3</t>
  </si>
  <si>
    <t>Oracle</t>
  </si>
  <si>
    <t>Software Data Engineer - College</t>
  </si>
  <si>
    <t>Corvallis, OR</t>
  </si>
  <si>
    <t>$150K-$180K (Glassdoor est.)</t>
  </si>
  <si>
    <t>Quartet Health
3.9</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</si>
  <si>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</si>
  <si>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</si>
  <si>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</si>
  <si>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</si>
  <si>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</si>
  <si>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</si>
  <si>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</si>
  <si>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</si>
  <si>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</si>
  <si>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</si>
  <si>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</si>
  <si>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</si>
  <si>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</si>
  <si>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</si>
  <si>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</si>
  <si>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</si>
  <si>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Gaithersburg, MD</t>
  </si>
  <si>
    <t>$64K-$108K (Glassdoor est.)</t>
  </si>
  <si>
    <t>Brillient
3.7</t>
  </si>
  <si>
    <t>$89K-$144K (Glassdoor est.)</t>
  </si>
  <si>
    <t>Entefy
4.4</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</si>
  <si>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</si>
  <si>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</si>
  <si>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</si>
  <si>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</si>
  <si>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</si>
  <si>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$135K-$211K (Glassdoor est.)</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</si>
  <si>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</si>
  <si>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</si>
  <si>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</si>
  <si>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</si>
  <si>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</si>
  <si>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$129K-$215K (Glassdoor est.)</t>
  </si>
  <si>
    <t>Two Sigma
4.4</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</si>
  <si>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</si>
  <si>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</si>
  <si>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</si>
  <si>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$50K-$89K (Glassdoor est.)</t>
  </si>
  <si>
    <t>$71K-$124K (Glassdoor est.)</t>
  </si>
  <si>
    <t>Strategic Financial Solutions
4.0</t>
  </si>
  <si>
    <t>Consumer Product Rental</t>
  </si>
  <si>
    <t>National Debt Relief, Freedom Financial Network</t>
  </si>
  <si>
    <t>$69K-$121K (Glassdoor est.)</t>
  </si>
  <si>
    <t>Remedy BPCI Partners, LLC.
3.4</t>
  </si>
  <si>
    <t>Norwalk, CT</t>
  </si>
  <si>
    <t>Healthfirst (New York), naviHealth</t>
  </si>
  <si>
    <t>$150K-$238K (Glassdoor est.)</t>
  </si>
  <si>
    <t>The Climate Corporation
3.2</t>
  </si>
  <si>
    <t>Granular, Intuit, John Deere</t>
  </si>
  <si>
    <t>$77K-$132K (Glassdoor est.)</t>
  </si>
  <si>
    <t>Crossix Solutions
3.5</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</si>
  <si>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</si>
  <si>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</si>
  <si>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</si>
  <si>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</si>
  <si>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</si>
  <si>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</si>
  <si>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</si>
  <si>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</si>
  <si>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</si>
  <si>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</si>
  <si>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</si>
  <si>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</si>
  <si>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</si>
  <si>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$119K-$187K (Glassdoor est.)</t>
  </si>
  <si>
    <t>Factual
4.3</t>
  </si>
  <si>
    <t>Foursquare</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</si>
  <si>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</si>
  <si>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</si>
  <si>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</si>
  <si>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</si>
  <si>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</si>
  <si>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</si>
  <si>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</si>
  <si>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</si>
  <si>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</si>
  <si>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</si>
  <si>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</si>
  <si>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$116K-$208K (Glassdoor est.)</t>
  </si>
  <si>
    <t>Adobe
4.0</t>
  </si>
  <si>
    <t>Apple, Microsoft</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</si>
  <si>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</si>
  <si>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</si>
  <si>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</si>
  <si>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</si>
  <si>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</si>
  <si>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</si>
  <si>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</si>
  <si>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</si>
  <si>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Sr Expert Data Science, Advanced Visual Analytics (Associate level)</t>
  </si>
  <si>
    <t>$80K-$133K (Glassdoor est.)</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</si>
  <si>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</si>
  <si>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</si>
  <si>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</si>
  <si>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</si>
  <si>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</si>
  <si>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</si>
  <si>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</si>
  <si>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</si>
  <si>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</si>
  <si>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</si>
  <si>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$130K-$206K (Glassdoor est.)</t>
  </si>
  <si>
    <t>Confluent
4.7</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</si>
  <si>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</si>
  <si>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</si>
  <si>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</si>
  <si>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</si>
  <si>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$86K-$137K (Glassdoor est.)</t>
  </si>
  <si>
    <t>IQVIA
3.6</t>
  </si>
  <si>
    <t>Plymouth Meeting, PA</t>
  </si>
  <si>
    <t>PPD, INC Research, PRA Health Sciences</t>
  </si>
  <si>
    <t>Data Science Project Manager</t>
  </si>
  <si>
    <t>$37K-$100K (Glassdoor est.)</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</si>
  <si>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</si>
  <si>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</si>
  <si>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</si>
  <si>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</si>
  <si>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</si>
  <si>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</si>
  <si>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</si>
  <si>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</si>
  <si>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</si>
  <si>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Data Science Manager</t>
  </si>
  <si>
    <t>$95K-$160K (Glassdoor est.)</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</si>
  <si>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</si>
  <si>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</si>
  <si>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</si>
  <si>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</si>
  <si>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</si>
  <si>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</si>
  <si>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</si>
  <si>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</si>
  <si>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</si>
  <si>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</si>
  <si>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</si>
  <si>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</si>
  <si>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</si>
  <si>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</si>
  <si>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</si>
  <si>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</si>
  <si>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</si>
  <si>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</si>
  <si>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</si>
  <si>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Product Manager/Data Evangelist</t>
  </si>
  <si>
    <t>$50K-$98K (Glassdoor est.)</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</si>
  <si>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</si>
  <si>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</si>
  <si>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</si>
  <si>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</si>
  <si>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</si>
  <si>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</si>
  <si>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</si>
  <si>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</si>
  <si>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</si>
  <si>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</si>
  <si>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</si>
  <si>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</si>
  <si>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</si>
  <si>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</si>
  <si>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</si>
  <si>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COUNTRY Financial
3.8</t>
  </si>
  <si>
    <t>Bloomington, IL</t>
  </si>
  <si>
    <t>Northwestern Mutual, American Family Insurance, MetLife</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</si>
  <si>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</si>
  <si>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</si>
  <si>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</si>
  <si>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$72K-$142K (Glassdoor est.)</t>
  </si>
  <si>
    <t>Mentor Graphics
4.1</t>
  </si>
  <si>
    <t>Wilsonville, OR</t>
  </si>
  <si>
    <t>Cadence Design Systems, Synopsys, Altium Limited</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</si>
  <si>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</si>
  <si>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</si>
  <si>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</si>
  <si>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</si>
  <si>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</si>
  <si>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</si>
  <si>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</si>
  <si>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</si>
  <si>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</si>
  <si>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</si>
  <si>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</si>
  <si>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</si>
  <si>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</si>
  <si>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</si>
  <si>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</si>
  <si>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</si>
  <si>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</si>
  <si>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</si>
  <si>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</si>
  <si>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Grand Rounds
4.2</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</si>
  <si>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</si>
  <si>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</si>
  <si>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</si>
  <si>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</si>
  <si>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</si>
  <si>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</si>
  <si>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</si>
  <si>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$113K-$182K (Glassdoor est.)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</si>
  <si>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</si>
  <si>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</si>
  <si>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</si>
  <si>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</si>
  <si>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</si>
  <si>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</si>
  <si>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</si>
  <si>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</si>
  <si>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</si>
  <si>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</si>
  <si>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</si>
  <si>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</si>
  <si>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</si>
  <si>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</si>
  <si>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</si>
  <si>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</si>
  <si>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</si>
  <si>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</si>
  <si>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</si>
  <si>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</si>
  <si>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</si>
  <si>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</si>
  <si>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</si>
  <si>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</si>
  <si>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</si>
  <si>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</si>
  <si>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</si>
  <si>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</si>
  <si>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</si>
  <si>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</si>
  <si>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</si>
  <si>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</si>
  <si>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</si>
  <si>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</si>
  <si>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</si>
  <si>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</si>
  <si>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Senior Engineer, Data Management Engineering</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</si>
  <si>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</si>
  <si>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</si>
  <si>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</si>
  <si>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</si>
  <si>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</si>
  <si>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</si>
  <si>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</si>
  <si>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</si>
  <si>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</si>
  <si>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</si>
  <si>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</si>
  <si>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</si>
  <si>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</si>
  <si>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</si>
  <si>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</si>
  <si>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</si>
  <si>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</si>
  <si>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</si>
  <si>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</si>
  <si>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</si>
  <si>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</si>
  <si>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</si>
  <si>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</si>
  <si>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</si>
  <si>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</si>
  <si>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</si>
  <si>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</si>
  <si>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</si>
  <si>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</si>
  <si>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</si>
  <si>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$72K-$121K (Glassdoor est.)</t>
  </si>
  <si>
    <t>CompQsoft
3.4</t>
  </si>
  <si>
    <t>$51K-$88K (Glassdoor est.)</t>
  </si>
  <si>
    <t>Solugenix Corporation
4.3</t>
  </si>
  <si>
    <t>$101K-$141K (Glassdoor est.)</t>
  </si>
  <si>
    <t>West Coast University
2.6</t>
  </si>
  <si>
    <t>$79K-$127K (Glassdoor est.)</t>
  </si>
  <si>
    <t>SoftBank Robotics
3.8</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</si>
  <si>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</si>
  <si>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</si>
  <si>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</si>
  <si>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5.0</t>
  </si>
  <si>
    <t>Ann Arbor, MI</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</si>
  <si>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</si>
  <si>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</si>
  <si>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</si>
  <si>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LLC
3.4</t>
  </si>
  <si>
    <t>Olympia, WA</t>
  </si>
  <si>
    <t>Centennial, CO</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</si>
  <si>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</si>
  <si>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</si>
  <si>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</si>
  <si>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</si>
  <si>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</si>
  <si>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</si>
  <si>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</si>
  <si>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</si>
  <si>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</si>
  <si>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</si>
  <si>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</si>
  <si>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</si>
  <si>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company_text</t>
  </si>
  <si>
    <t>Tecolote Research</t>
  </si>
  <si>
    <t>University of Maryland Medical System</t>
  </si>
  <si>
    <t>KnowBe</t>
  </si>
  <si>
    <t>PNNL</t>
  </si>
  <si>
    <t>Affinity Solutions</t>
  </si>
  <si>
    <t>CyrusOne</t>
  </si>
  <si>
    <t>ClearOne Advantage</t>
  </si>
  <si>
    <t>Logic</t>
  </si>
  <si>
    <t>Rochester Regional Health</t>
  </si>
  <si>
    <t>&lt;intent</t>
  </si>
  <si>
    <t>Wish</t>
  </si>
  <si>
    <t>ManTech</t>
  </si>
  <si>
    <t>Walmart</t>
  </si>
  <si>
    <t>Yesler</t>
  </si>
  <si>
    <t>Takeda Pharmaceuticals</t>
  </si>
  <si>
    <t>Audible</t>
  </si>
  <si>
    <t>Blueprint Medicines</t>
  </si>
  <si>
    <t>h2o.ai</t>
  </si>
  <si>
    <t>Nuna</t>
  </si>
  <si>
    <t>Pinnacol Assurance</t>
  </si>
  <si>
    <t>Porch</t>
  </si>
  <si>
    <t>Health IQ</t>
  </si>
  <si>
    <t>Truckstop.com</t>
  </si>
  <si>
    <t>SMC</t>
  </si>
  <si>
    <t>Novetta</t>
  </si>
  <si>
    <t>Pfizer</t>
  </si>
  <si>
    <t>First Tech Federal Credit Union</t>
  </si>
  <si>
    <t>The Hanover Insurance Group</t>
  </si>
  <si>
    <t>Amrock</t>
  </si>
  <si>
    <t>Novartis</t>
  </si>
  <si>
    <t>Juniper Networks</t>
  </si>
  <si>
    <t>New England Biolabs</t>
  </si>
  <si>
    <t>Clarity Insights</t>
  </si>
  <si>
    <t>Esri</t>
  </si>
  <si>
    <t>Systems &amp; Technology Research</t>
  </si>
  <si>
    <t>Sartorius</t>
  </si>
  <si>
    <t>Lancer Insurance</t>
  </si>
  <si>
    <t>Sauce Labs</t>
  </si>
  <si>
    <t>Persivia</t>
  </si>
  <si>
    <t>Edgewell Personal Care</t>
  </si>
  <si>
    <t>Equity Residential</t>
  </si>
  <si>
    <t>BPA Services</t>
  </si>
  <si>
    <t>Visa Inc</t>
  </si>
  <si>
    <t>Intrado</t>
  </si>
  <si>
    <t>Centauri</t>
  </si>
  <si>
    <t>Caterpillar</t>
  </si>
  <si>
    <t>Zimmerman Advertising</t>
  </si>
  <si>
    <t>Liberty Mutual Insurance</t>
  </si>
  <si>
    <t>Torch Technologies, Inc</t>
  </si>
  <si>
    <t>Swiss Re</t>
  </si>
  <si>
    <t>Northrop Grumman</t>
  </si>
  <si>
    <t>Netskope</t>
  </si>
  <si>
    <t>1904labs</t>
  </si>
  <si>
    <t>The David J. Joseph Company</t>
  </si>
  <si>
    <t>USEReady</t>
  </si>
  <si>
    <t>Bill.com</t>
  </si>
  <si>
    <t>Pacific Northwest National Laboratory</t>
  </si>
  <si>
    <t>DICK'S Sporting Goods - Corporate</t>
  </si>
  <si>
    <t>Berg Health</t>
  </si>
  <si>
    <t>Oversight Systems</t>
  </si>
  <si>
    <t>C Space</t>
  </si>
  <si>
    <t>Numeric, LLC</t>
  </si>
  <si>
    <t>HP Inc</t>
  </si>
  <si>
    <t>SpringML</t>
  </si>
  <si>
    <t>Grainger</t>
  </si>
  <si>
    <t>EAG Laboratories</t>
  </si>
  <si>
    <t>The Buffalo Group</t>
  </si>
  <si>
    <t>Carmeuse</t>
  </si>
  <si>
    <t>GNS Healthcare</t>
  </si>
  <si>
    <t>Peraton</t>
  </si>
  <si>
    <t>Pactera</t>
  </si>
  <si>
    <t>Nurx</t>
  </si>
  <si>
    <t>webfx.com</t>
  </si>
  <si>
    <t>Johns Hopkins University Applied Physics Laboratory</t>
  </si>
  <si>
    <t>Productive Edge</t>
  </si>
  <si>
    <t>Excella Consulting</t>
  </si>
  <si>
    <t>Gensco</t>
  </si>
  <si>
    <t>goTRG</t>
  </si>
  <si>
    <t>NMR Consulting</t>
  </si>
  <si>
    <t>iSeatz</t>
  </si>
  <si>
    <t>Nektar Therapeutics</t>
  </si>
  <si>
    <t>TransUnion</t>
  </si>
  <si>
    <t>IT Concepts</t>
  </si>
  <si>
    <t>Scientific Research Corporation</t>
  </si>
  <si>
    <t>General Dynamics Information Technology</t>
  </si>
  <si>
    <t>MITRE</t>
  </si>
  <si>
    <t>DentaQuest</t>
  </si>
  <si>
    <t>Redjack</t>
  </si>
  <si>
    <t>7Park Data</t>
  </si>
  <si>
    <t>Rapid Response Monitoring</t>
  </si>
  <si>
    <t>Trilogy Ed</t>
  </si>
  <si>
    <t>Gallup</t>
  </si>
  <si>
    <t>CapTech</t>
  </si>
  <si>
    <t>American Axle &amp; Manufacturing</t>
  </si>
  <si>
    <t>CentralReach</t>
  </si>
  <si>
    <t>Integrate</t>
  </si>
  <si>
    <t>Boys Town Hospital</t>
  </si>
  <si>
    <t>Demandbase</t>
  </si>
  <si>
    <t>Sapphire Digital</t>
  </si>
  <si>
    <t>Formation</t>
  </si>
  <si>
    <t>Autodesk</t>
  </si>
  <si>
    <t>Beck's Hybrids</t>
  </si>
  <si>
    <t>DrFirst</t>
  </si>
  <si>
    <t>Object Partners</t>
  </si>
  <si>
    <t>L.A. Care Health Plan</t>
  </si>
  <si>
    <t>Red Ventures</t>
  </si>
  <si>
    <t>Quick Base</t>
  </si>
  <si>
    <t>The E.W. Scripps Company</t>
  </si>
  <si>
    <t>Upside Business Travel</t>
  </si>
  <si>
    <t>Synagro</t>
  </si>
  <si>
    <t>Alliance Source Testing</t>
  </si>
  <si>
    <t>Accuride International</t>
  </si>
  <si>
    <t>Full Potential Solutions</t>
  </si>
  <si>
    <t>Maven Wave Partners</t>
  </si>
  <si>
    <t>First Command Financial Services, Inc</t>
  </si>
  <si>
    <t>Pharmavite</t>
  </si>
  <si>
    <t>BioMarin Pharmaceutical</t>
  </si>
  <si>
    <t>Stratagem Group</t>
  </si>
  <si>
    <t>PA Consulting</t>
  </si>
  <si>
    <t>Gridiron IT</t>
  </si>
  <si>
    <t>Evolve Vacation Rental</t>
  </si>
  <si>
    <t>The Church of Jesus Christ of Latter-day Saints</t>
  </si>
  <si>
    <t>Maximus Real Estate Partners</t>
  </si>
  <si>
    <t>Software Engineering Institute</t>
  </si>
  <si>
    <t>AVANADE</t>
  </si>
  <si>
    <t>PatientPoint</t>
  </si>
  <si>
    <t>BlueCross BlueShield of Tennessee</t>
  </si>
  <si>
    <t>KSM Consulting</t>
  </si>
  <si>
    <t>Cogo Labs</t>
  </si>
  <si>
    <t>Church &amp; Dwight</t>
  </si>
  <si>
    <t>MassMutual</t>
  </si>
  <si>
    <t>Genentech</t>
  </si>
  <si>
    <t>Legal &amp; General America</t>
  </si>
  <si>
    <t>Western Digital</t>
  </si>
  <si>
    <t>Sunovion</t>
  </si>
  <si>
    <t>National Student Clearinghouse</t>
  </si>
  <si>
    <t>Tower Health</t>
  </si>
  <si>
    <t>State of Wisconsin Investment Board</t>
  </si>
  <si>
    <t>Rubius Therapeutics</t>
  </si>
  <si>
    <t>OneMagnify</t>
  </si>
  <si>
    <t>IZEA</t>
  </si>
  <si>
    <t>Vionic Group</t>
  </si>
  <si>
    <t>Dodge Data &amp; Analytics</t>
  </si>
  <si>
    <t>Plymouth Rock Assurance</t>
  </si>
  <si>
    <t>Beebe Healthcare</t>
  </si>
  <si>
    <t>Argo Group US</t>
  </si>
  <si>
    <t>Associated Electric Cooperative</t>
  </si>
  <si>
    <t>PennyMac</t>
  </si>
  <si>
    <t>Zest AI</t>
  </si>
  <si>
    <t>DECISIVE ANALYTICS Corporation</t>
  </si>
  <si>
    <t>Karyopharm Therapeutics Inc</t>
  </si>
  <si>
    <t>Tempus Labs</t>
  </si>
  <si>
    <t>Recursion Pharmaceuticals</t>
  </si>
  <si>
    <t>P2 Energy Solutions</t>
  </si>
  <si>
    <t>ClearEdge</t>
  </si>
  <si>
    <t>Tapjoy</t>
  </si>
  <si>
    <t>Credit Sesame</t>
  </si>
  <si>
    <t>San Manuel Casino</t>
  </si>
  <si>
    <t>Texas Health Huguley Hospital</t>
  </si>
  <si>
    <t>Teasdale Latin Foods</t>
  </si>
  <si>
    <t>Central California Alliance for Health</t>
  </si>
  <si>
    <t>Pilot Flying J Travel Centers LLC</t>
  </si>
  <si>
    <t>Palermo's Pizza</t>
  </si>
  <si>
    <t>Advanced BioScience Laboratories</t>
  </si>
  <si>
    <t>Echo Global Logistics</t>
  </si>
  <si>
    <t>Lockheed Martin</t>
  </si>
  <si>
    <t>Acuity Insurance</t>
  </si>
  <si>
    <t>Fareportal</t>
  </si>
  <si>
    <t>Veterans Affairs, Veterans Health Administration</t>
  </si>
  <si>
    <t>Credera</t>
  </si>
  <si>
    <t>Spectrum Communications and Consulting</t>
  </si>
  <si>
    <t>NCSOFT</t>
  </si>
  <si>
    <t>Dayton Freight Lines, Inc</t>
  </si>
  <si>
    <t>Community Action Partnership of San Luis Obispo</t>
  </si>
  <si>
    <t>TrueAccord</t>
  </si>
  <si>
    <t>DRB Systems</t>
  </si>
  <si>
    <t>Corcentric</t>
  </si>
  <si>
    <t>U.Group</t>
  </si>
  <si>
    <t>Systems Evolution Inc</t>
  </si>
  <si>
    <t>Eventbrite</t>
  </si>
  <si>
    <t>Centro</t>
  </si>
  <si>
    <t>comScore</t>
  </si>
  <si>
    <t>SullivanCotter</t>
  </si>
  <si>
    <t>NPD</t>
  </si>
  <si>
    <t>Bakery Agency</t>
  </si>
  <si>
    <t>Blue Cross &amp; Blue Shield of Rhode Island</t>
  </si>
  <si>
    <t>Boys Town</t>
  </si>
  <si>
    <t>The HSC Health Care System</t>
  </si>
  <si>
    <t>Pro-Sphere Tek</t>
  </si>
  <si>
    <t>Ameritas Life Insurance Corp</t>
  </si>
  <si>
    <t>Genworth</t>
  </si>
  <si>
    <t>Trace Data</t>
  </si>
  <si>
    <t>Clearwater Analytics</t>
  </si>
  <si>
    <t>Tekvalley, Corp</t>
  </si>
  <si>
    <t>BWX Technologies</t>
  </si>
  <si>
    <t>Vermeer</t>
  </si>
  <si>
    <t>L&amp;T Infotech</t>
  </si>
  <si>
    <t>OceanFirst Financial</t>
  </si>
  <si>
    <t>Sotheby's</t>
  </si>
  <si>
    <t>Vanda Pharmaceuticals</t>
  </si>
  <si>
    <t>CK-12 Foundation</t>
  </si>
  <si>
    <t>Opinion Dynamics</t>
  </si>
  <si>
    <t>Applied Information Sciences</t>
  </si>
  <si>
    <t>WK Dickson</t>
  </si>
  <si>
    <t>Southwest Research Institute</t>
  </si>
  <si>
    <t>The Integer Group</t>
  </si>
  <si>
    <t>Samba TV</t>
  </si>
  <si>
    <t>SV Microwave</t>
  </si>
  <si>
    <t>Sumo Logic</t>
  </si>
  <si>
    <t>EAB</t>
  </si>
  <si>
    <t>Brighthouse Financial</t>
  </si>
  <si>
    <t>Citadel Federal Credit Union</t>
  </si>
  <si>
    <t>CALIBRE Systems</t>
  </si>
  <si>
    <t>Motorola Solutions</t>
  </si>
  <si>
    <t>Reynolds American</t>
  </si>
  <si>
    <t>Infosys</t>
  </si>
  <si>
    <t>Alignment Healthcare</t>
  </si>
  <si>
    <t>Cboe Global Markets</t>
  </si>
  <si>
    <t>Guidepoint</t>
  </si>
  <si>
    <t>Cerus Corporation</t>
  </si>
  <si>
    <t>Vail Health</t>
  </si>
  <si>
    <t>AstraZeneca</t>
  </si>
  <si>
    <t>MathWorks</t>
  </si>
  <si>
    <t>MetroStar Systems</t>
  </si>
  <si>
    <t>Audentes Therapeutics</t>
  </si>
  <si>
    <t>National Interstate</t>
  </si>
  <si>
    <t>Moser Consulting</t>
  </si>
  <si>
    <t>Mcphail Associates</t>
  </si>
  <si>
    <t>Crown Bioscience</t>
  </si>
  <si>
    <t>HOVER</t>
  </si>
  <si>
    <t>Q2 Solutions</t>
  </si>
  <si>
    <t>Arbella Insurance</t>
  </si>
  <si>
    <t>Associated Banc-Corp</t>
  </si>
  <si>
    <t>Genesys</t>
  </si>
  <si>
    <t>Moda Operandi</t>
  </si>
  <si>
    <t>QK</t>
  </si>
  <si>
    <t>Santander</t>
  </si>
  <si>
    <t>Tivity Health</t>
  </si>
  <si>
    <t>BRMi</t>
  </si>
  <si>
    <t>Luminar Technologies</t>
  </si>
  <si>
    <t>Emtec, Inc</t>
  </si>
  <si>
    <t>Veterans United Home Loans</t>
  </si>
  <si>
    <t>Praetorian</t>
  </si>
  <si>
    <t>Agios Pharmaceuticals</t>
  </si>
  <si>
    <t>Glassdoor</t>
  </si>
  <si>
    <t>Assurant</t>
  </si>
  <si>
    <t>F&amp;G</t>
  </si>
  <si>
    <t>GreatAmerica Financial Services</t>
  </si>
  <si>
    <t>Acceleron Pharma</t>
  </si>
  <si>
    <t>AmeriHealth Caritas</t>
  </si>
  <si>
    <t>Strategic Employment Partners</t>
  </si>
  <si>
    <t>Catholic Health Initiatives</t>
  </si>
  <si>
    <t>FLEETCOR</t>
  </si>
  <si>
    <t>Applied Research Laboratories</t>
  </si>
  <si>
    <t>Raytheon</t>
  </si>
  <si>
    <t>RTI International</t>
  </si>
  <si>
    <t>TRANZACT</t>
  </si>
  <si>
    <t>United BioSource</t>
  </si>
  <si>
    <t>Figure Eight</t>
  </si>
  <si>
    <t>Royce Geospatial</t>
  </si>
  <si>
    <t>Citi</t>
  </si>
  <si>
    <t>Sage Intacct</t>
  </si>
  <si>
    <t>Scale AI</t>
  </si>
  <si>
    <t>Change Healthcare</t>
  </si>
  <si>
    <t>MZ</t>
  </si>
  <si>
    <t>HG Insights</t>
  </si>
  <si>
    <t>1-800-FLOWERS.COM, Inc</t>
  </si>
  <si>
    <t>CBS Interactive</t>
  </si>
  <si>
    <t>Samsung Research America</t>
  </si>
  <si>
    <t>Lorven Technologies Inc</t>
  </si>
  <si>
    <t>CareDx</t>
  </si>
  <si>
    <t>Serigor Inc</t>
  </si>
  <si>
    <t>Leidos</t>
  </si>
  <si>
    <t>Beckman Coulter Diagnostics</t>
  </si>
  <si>
    <t>IHS Markit</t>
  </si>
  <si>
    <t>e-IT Professionals Corp</t>
  </si>
  <si>
    <t>TechProjects</t>
  </si>
  <si>
    <t>Biz2Credit Inc</t>
  </si>
  <si>
    <t>PeoplesBank</t>
  </si>
  <si>
    <t>Capgemini</t>
  </si>
  <si>
    <t>GNY Insurance Companies</t>
  </si>
  <si>
    <t>Conch Technologies, Inc</t>
  </si>
  <si>
    <t>Medidata Solutions</t>
  </si>
  <si>
    <t>Quartet Health</t>
  </si>
  <si>
    <t>Success Academy Charter Schools</t>
  </si>
  <si>
    <t>AXION Healthcare Solutions</t>
  </si>
  <si>
    <t>ExecOnline</t>
  </si>
  <si>
    <t>Mteq</t>
  </si>
  <si>
    <t>Brillient</t>
  </si>
  <si>
    <t>Entefy</t>
  </si>
  <si>
    <t>Trace</t>
  </si>
  <si>
    <t>Saama Technologies Inc</t>
  </si>
  <si>
    <t>Two Sigma</t>
  </si>
  <si>
    <t>Strategic Financial Solutions</t>
  </si>
  <si>
    <t>Remedy BPCI Partners, LLC</t>
  </si>
  <si>
    <t>The Climate Corporation</t>
  </si>
  <si>
    <t>Crossix Solutions</t>
  </si>
  <si>
    <t>GSK</t>
  </si>
  <si>
    <t>Factual</t>
  </si>
  <si>
    <t>TriNet</t>
  </si>
  <si>
    <t>Signpost</t>
  </si>
  <si>
    <t>Adobe</t>
  </si>
  <si>
    <t>Equian LLC</t>
  </si>
  <si>
    <t>Information Builders</t>
  </si>
  <si>
    <t>Greenway Health</t>
  </si>
  <si>
    <t>Confluent</t>
  </si>
  <si>
    <t>Life</t>
  </si>
  <si>
    <t>IQVIA</t>
  </si>
  <si>
    <t>Riverside Research Institute</t>
  </si>
  <si>
    <t>Icon Health and Fitness</t>
  </si>
  <si>
    <t>Shipt</t>
  </si>
  <si>
    <t>IntraEdge</t>
  </si>
  <si>
    <t>COUNTRY Financial</t>
  </si>
  <si>
    <t>Mentor Graphics</t>
  </si>
  <si>
    <t>Maxar Technologies</t>
  </si>
  <si>
    <t>ICW Group</t>
  </si>
  <si>
    <t>Exelixis</t>
  </si>
  <si>
    <t>Grand Rounds</t>
  </si>
  <si>
    <t>SPINS, LLC</t>
  </si>
  <si>
    <t>DTCC</t>
  </si>
  <si>
    <t>Carilion Clinic</t>
  </si>
  <si>
    <t>DoubleVerify</t>
  </si>
  <si>
    <t>Mitsubishi Electric Research Labs</t>
  </si>
  <si>
    <t>Rodan and Fields, LLC</t>
  </si>
  <si>
    <t>DESC</t>
  </si>
  <si>
    <t>Johns Hopkins Health Care</t>
  </si>
  <si>
    <t>Community Behavioral Health</t>
  </si>
  <si>
    <t>FORMA THERAPEUTICS</t>
  </si>
  <si>
    <t>Bridg</t>
  </si>
  <si>
    <t>Charter Spectrum</t>
  </si>
  <si>
    <t>CompQsoft</t>
  </si>
  <si>
    <t>Solugenix Corporation</t>
  </si>
  <si>
    <t>West Coast University</t>
  </si>
  <si>
    <t>SoftBank Robotics</t>
  </si>
  <si>
    <t>SkySync</t>
  </si>
  <si>
    <t>DatamanUSA, LLC</t>
  </si>
  <si>
    <t>23andMe</t>
  </si>
  <si>
    <t>Fivestars</t>
  </si>
  <si>
    <t>Sal</t>
  </si>
  <si>
    <t>E</t>
  </si>
  <si>
    <t>average</t>
  </si>
  <si>
    <t>title_simplified</t>
  </si>
  <si>
    <t>S/J/NM</t>
  </si>
  <si>
    <t>same_state</t>
  </si>
  <si>
    <t>descriptin  len</t>
  </si>
  <si>
    <t>age</t>
  </si>
  <si>
    <t>Data scientist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</si>
  <si>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</si>
  <si>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Healthcare Data scientist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</si>
  <si>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</si>
  <si>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</si>
  <si>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</si>
  <si>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</si>
  <si>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</si>
  <si>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</si>
  <si>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</si>
  <si>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Staff Data scientist - Technology</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</si>
  <si>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</si>
  <si>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</si>
  <si>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Customer Data scientist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</si>
  <si>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</si>
  <si>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Data scientist - Health Data Analytics</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</si>
  <si>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</si>
  <si>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</si>
  <si>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</si>
  <si>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Senior Data scientist / Machine Learning</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</si>
  <si>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</si>
  <si>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Data scientist - Quantitative</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</si>
  <si>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</si>
  <si>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</si>
  <si>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</si>
  <si>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Digital Health Data scientist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</si>
  <si>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</si>
  <si>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</si>
  <si>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</si>
  <si>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</si>
  <si>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</si>
  <si>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</si>
  <si>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</si>
  <si>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</si>
  <si>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</si>
  <si>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Senior Data scientist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</si>
  <si>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</si>
  <si>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</si>
  <si>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Data scientist - Algorithms &amp; Inference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</si>
  <si>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</si>
  <si>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</si>
  <si>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Lead Data scientist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</si>
  <si>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</si>
  <si>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College Hire - Data scientist - Open to December 2019 Graduates</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</si>
  <si>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</si>
  <si>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</si>
  <si>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</si>
  <si>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</si>
  <si>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</si>
  <si>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</si>
  <si>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</si>
  <si>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</si>
  <si>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Senior Risk Data scientist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</si>
  <si>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</si>
  <si>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Data scientist in Artificial Intelligence Early Career</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</si>
  <si>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</si>
  <si>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</si>
  <si>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</si>
  <si>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</si>
  <si>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Data scientist - Research</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</si>
  <si>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</si>
  <si>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</si>
  <si>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Data scientist SR</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</si>
  <si>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</si>
  <si>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R&amp;D Sr Data scientist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</si>
  <si>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</si>
  <si>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</si>
  <si>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</si>
  <si>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</si>
  <si>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</si>
  <si>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</si>
  <si>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</si>
  <si>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</si>
  <si>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</si>
  <si>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Insurance Data scientist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</si>
  <si>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</si>
  <si>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</si>
  <si>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</si>
  <si>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</si>
  <si>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</si>
  <si>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</si>
  <si>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Data scientist, Rice University</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</si>
  <si>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</si>
  <si>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</si>
  <si>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</si>
  <si>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</si>
  <si>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</si>
  <si>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</si>
  <si>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Ag Data scientist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</si>
  <si>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</si>
  <si>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</si>
  <si>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Data scientist II</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</si>
  <si>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</si>
  <si>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</si>
  <si>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</si>
  <si>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</si>
  <si>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</si>
  <si>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</si>
  <si>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Senior Machine Learning (ML) Engineer / Data scientist - Cyber Security Analytics</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</si>
  <si>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</si>
  <si>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</si>
  <si>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</si>
  <si>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</si>
  <si>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Data scientist/ML Engineer</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</si>
  <si>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</si>
  <si>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Sr. Data scientist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</si>
  <si>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</si>
  <si>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Data scientist - Bioinformatics</t>
  </si>
  <si>
    <t>Customer Data scientist/Sales Engineer</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</si>
  <si>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</si>
  <si>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Senior Data scientist Statistics</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</si>
  <si>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</si>
  <si>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</si>
  <si>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</si>
  <si>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Sr. Data scientist - Analytics, Personalized Healthcare (PHC)</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</si>
  <si>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</si>
  <si>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</si>
  <si>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Data scientist (Actuary, FSA or ASA)</t>
  </si>
  <si>
    <t>Staff Data scientist</t>
  </si>
  <si>
    <t>Risk and Analytics IT, Data scientist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</si>
  <si>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</si>
  <si>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</si>
  <si>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Principal Data scientist with over 10 years experience</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</si>
  <si>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</si>
  <si>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</si>
  <si>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</si>
  <si>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</si>
  <si>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</si>
  <si>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PL Actuarial-Lead Data scientist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</si>
  <si>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</si>
  <si>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Principal Data scientist (Computational Chemistry)</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</si>
  <si>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</si>
  <si>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</si>
  <si>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</si>
  <si>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</si>
  <si>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</si>
  <si>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</si>
  <si>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</si>
  <si>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Associate Data scientist/Computer Scientist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</si>
  <si>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</si>
  <si>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</si>
  <si>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</si>
  <si>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</si>
  <si>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</si>
  <si>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</si>
  <si>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</si>
  <si>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</si>
  <si>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</si>
  <si>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</si>
  <si>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</si>
  <si>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Sr. Data scientist, Cyber-Security LT Contract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</si>
  <si>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</si>
  <si>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</si>
  <si>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</si>
  <si>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</si>
  <si>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</si>
  <si>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Data scientist, Senior</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</si>
  <si>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</si>
  <si>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</si>
  <si>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</si>
  <si>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</si>
  <si>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Senior Data scientist: Causal &amp; Predictive analytics AI Innovation Lab</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</si>
  <si>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</si>
  <si>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</si>
  <si>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</si>
  <si>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</si>
  <si>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Computational Chemist/Data scientist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</si>
  <si>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</si>
  <si>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</si>
  <si>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</si>
  <si>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</si>
  <si>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</si>
  <si>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</si>
  <si>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</si>
  <si>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</si>
  <si>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</si>
  <si>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</si>
  <si>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</si>
  <si>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</si>
  <si>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Senior Insurance Data scientist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</si>
  <si>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</si>
  <si>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</si>
  <si>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</si>
  <si>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</si>
  <si>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</si>
  <si>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</si>
  <si>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Senior LiDAR Data scientist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</si>
  <si>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</si>
  <si>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</si>
  <si>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Managing Data scientist/ML Engineer</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</si>
  <si>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</si>
  <si>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</si>
  <si>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Sr Software Engineer (Data scientist)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</si>
  <si>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</si>
  <si>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</si>
  <si>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</si>
  <si>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Senior Data scientist 4 Artificial Intelligence</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</si>
  <si>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</si>
  <si>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</si>
  <si>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Geospatial Software Developer and Data scientist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</si>
  <si>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</si>
  <si>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</si>
  <si>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</si>
  <si>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</si>
  <si>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</si>
  <si>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</si>
  <si>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</si>
  <si>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</si>
  <si>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</si>
  <si>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</si>
  <si>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</si>
  <si>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</si>
  <si>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</si>
  <si>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</si>
  <si>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</si>
  <si>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</si>
  <si>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</si>
  <si>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</si>
  <si>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</si>
  <si>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</si>
  <si>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</si>
  <si>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</si>
  <si>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</si>
  <si>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Data scientist Manager</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</si>
  <si>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</si>
  <si>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</si>
  <si>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</si>
  <si>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</si>
  <si>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</si>
  <si>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</si>
  <si>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</si>
  <si>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</si>
  <si>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</si>
  <si>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</si>
  <si>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</si>
  <si>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Principal Data scientist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</si>
  <si>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</si>
  <si>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Data scientist - Alpha Insights</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</si>
  <si>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</si>
  <si>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Data scientist - Systems Engineering</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</si>
  <si>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</si>
  <si>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</si>
  <si>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</si>
  <si>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</si>
  <si>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</si>
  <si>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</si>
  <si>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</si>
  <si>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</si>
  <si>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</si>
  <si>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Data scientist - Sales</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</si>
  <si>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</si>
  <si>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</si>
  <si>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</si>
  <si>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</si>
  <si>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</si>
  <si>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</si>
  <si>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</si>
  <si>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</si>
  <si>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</si>
  <si>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</si>
  <si>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</si>
  <si>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Software Engineer (Data scientist/Software Engineer) - SISW - MG</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</si>
  <si>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</si>
  <si>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</si>
  <si>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</si>
  <si>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</si>
  <si>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</si>
  <si>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</si>
  <si>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</si>
  <si>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</si>
  <si>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Data scientist (Warehouse Automation)</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</si>
  <si>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</si>
  <si>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Jr. Data scientist</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</si>
  <si>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</si>
  <si>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</si>
  <si>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jobs</t>
  </si>
  <si>
    <t>DATA ANALYST</t>
  </si>
  <si>
    <t>DATA SCIENTIST</t>
  </si>
  <si>
    <t>DATA ENGINEER</t>
  </si>
  <si>
    <t>hourly min</t>
  </si>
  <si>
    <t>min</t>
  </si>
  <si>
    <t>max</t>
  </si>
  <si>
    <t>python</t>
  </si>
  <si>
    <t xml:space="preserve">ML </t>
  </si>
  <si>
    <t>Excel</t>
  </si>
  <si>
    <t>aws</t>
  </si>
  <si>
    <t>Director</t>
  </si>
  <si>
    <t>MLE</t>
  </si>
  <si>
    <t>Manager</t>
  </si>
  <si>
    <t>Others</t>
  </si>
  <si>
    <t>spark</t>
  </si>
  <si>
    <t>R</t>
  </si>
  <si>
    <t>no.of compitators(183)</t>
  </si>
  <si>
    <t>unknown</t>
  </si>
  <si>
    <t>job_state</t>
  </si>
  <si>
    <t xml:space="preserve"> NM</t>
  </si>
  <si>
    <t>MD</t>
  </si>
  <si>
    <t>FL</t>
  </si>
  <si>
    <t>WA</t>
  </si>
  <si>
    <t>NY</t>
  </si>
  <si>
    <t>TX</t>
  </si>
  <si>
    <t>CA</t>
  </si>
  <si>
    <t>VA</t>
  </si>
  <si>
    <t>MA</t>
  </si>
  <si>
    <t>NJ</t>
  </si>
  <si>
    <t>CO</t>
  </si>
  <si>
    <t>IL</t>
  </si>
  <si>
    <t>KY</t>
  </si>
  <si>
    <t>OR</t>
  </si>
  <si>
    <t>CT</t>
  </si>
  <si>
    <t>MI</t>
  </si>
  <si>
    <t>DC</t>
  </si>
  <si>
    <t>OH</t>
  </si>
  <si>
    <t>AL</t>
  </si>
  <si>
    <t>NM</t>
  </si>
  <si>
    <t>MO</t>
  </si>
  <si>
    <t>PA</t>
  </si>
  <si>
    <t>GA</t>
  </si>
  <si>
    <t>IN</t>
  </si>
  <si>
    <t>LA</t>
  </si>
  <si>
    <t>WI</t>
  </si>
  <si>
    <t>NC</t>
  </si>
  <si>
    <t>AZ</t>
  </si>
  <si>
    <t>NE</t>
  </si>
  <si>
    <t>MN</t>
  </si>
  <si>
    <t>UT</t>
  </si>
  <si>
    <t>TN</t>
  </si>
  <si>
    <t>DE</t>
  </si>
  <si>
    <t>ID</t>
  </si>
  <si>
    <t>RI</t>
  </si>
  <si>
    <t>IA</t>
  </si>
  <si>
    <t>SC</t>
  </si>
  <si>
    <t>KS</t>
  </si>
  <si>
    <t>$50   $100 million (USD)</t>
  </si>
  <si>
    <t>$2   $5 billion (USD)</t>
  </si>
  <si>
    <t>$100   $500 million (USD)</t>
  </si>
  <si>
    <t>$500 million   $1 billion (USD)</t>
  </si>
  <si>
    <t>$1   $2 billion (USD)</t>
  </si>
  <si>
    <t>$25   $50 million (USD)</t>
  </si>
  <si>
    <t>$1   $5 million (USD)</t>
  </si>
  <si>
    <t>$10   $25 million (USD)</t>
  </si>
  <si>
    <t>$5   $10 billion (USD)</t>
  </si>
  <si>
    <t>$5   $10 million (USD)</t>
  </si>
  <si>
    <t/>
  </si>
  <si>
    <t xml:space="preserve">100 million </t>
  </si>
  <si>
    <t xml:space="preserve">5 billion </t>
  </si>
  <si>
    <t xml:space="preserve">500 million </t>
  </si>
  <si>
    <t xml:space="preserve">500 million   </t>
  </si>
  <si>
    <t xml:space="preserve">1 billion </t>
  </si>
  <si>
    <t xml:space="preserve">2 billion </t>
  </si>
  <si>
    <t xml:space="preserve">50 million </t>
  </si>
  <si>
    <t xml:space="preserve">10+ billion </t>
  </si>
  <si>
    <t xml:space="preserve">5 million </t>
  </si>
  <si>
    <t xml:space="preserve">25 million </t>
  </si>
  <si>
    <t xml:space="preserve">10 billion </t>
  </si>
  <si>
    <t xml:space="preserve">Less than </t>
  </si>
  <si>
    <t xml:space="preserve">1 million </t>
  </si>
  <si>
    <t xml:space="preserve">10 million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</si>
</sst>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quot;₹&quot;\ #,##0"/>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49998474074526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164" fontId="0" fillId="2" borderId="0" xfId="1" applyNumberFormat="1" applyFont="1" applyFill="1"/>
    <xf numFmtId="164" fontId="0" fillId="0" borderId="0" xfId="0" applyNumberFormat="1"/>
    <xf numFmtId="164" fontId="0" fillId="2" borderId="0" xfId="0" applyNumberFormat="1" applyFill="1"/>
    <xf numFmtId="1" fontId="0" fillId="0" borderId="0" xfId="0" applyNumberFormat="1"/>
    <xf numFmtId="165" fontId="0" fillId="0" borderId="0" xfId="0" applyNumberFormat="1"/>
    <xf numFmtId="165" fontId="0" fillId="2" borderId="0" xfId="0" applyNumberFormat="1" applyFill="1"/>
    <xf numFmtId="2"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1634-F478-428D-B6A7-091708537FEB}">
  <dimension ref="A1:AX474"/>
  <sheetViews>
    <sheetView tabSelected="1" topLeftCell="AJ19" zoomScale="55" zoomScaleNormal="55" workbookViewId="0">
      <selection activeCell="AS2" sqref="AS2"/>
    </sheetView>
  </sheetViews>
  <sheetFormatPr defaultColWidth="25.7265625" defaultRowHeight="39" customHeight="1" x14ac:dyDescent="0.35"/>
  <cols>
    <col min="1" max="1" width="39.26953125" customWidth="1"/>
    <col min="2" max="2" width="44.453125" customWidth="1"/>
    <col min="4" max="4" width="32.90625" customWidth="1"/>
    <col min="15" max="22" width="45.6328125" customWidth="1"/>
  </cols>
  <sheetData>
    <row r="1" spans="1:50" ht="39" customHeight="1" x14ac:dyDescent="0.35">
      <c r="A1" t="s">
        <v>0</v>
      </c>
      <c r="B1" t="s">
        <v>2059</v>
      </c>
      <c r="C1" t="s">
        <v>2060</v>
      </c>
      <c r="D1" t="s">
        <v>1</v>
      </c>
      <c r="E1" t="s">
        <v>2056</v>
      </c>
      <c r="G1" t="s">
        <v>2343</v>
      </c>
      <c r="H1" t="s">
        <v>2344</v>
      </c>
      <c r="I1" t="s">
        <v>2057</v>
      </c>
      <c r="L1" t="s">
        <v>2345</v>
      </c>
      <c r="M1" t="s">
        <v>2058</v>
      </c>
      <c r="O1" t="s">
        <v>2</v>
      </c>
      <c r="P1" t="s">
        <v>2346</v>
      </c>
      <c r="Q1" t="s">
        <v>2347</v>
      </c>
      <c r="R1" t="s">
        <v>2348</v>
      </c>
      <c r="S1" t="s">
        <v>2349</v>
      </c>
      <c r="T1" t="s">
        <v>2354</v>
      </c>
      <c r="U1" t="s">
        <v>2355</v>
      </c>
      <c r="V1" t="s">
        <v>2062</v>
      </c>
      <c r="W1" t="s">
        <v>3</v>
      </c>
      <c r="X1" t="s">
        <v>4</v>
      </c>
      <c r="Y1" t="s">
        <v>1717</v>
      </c>
      <c r="Z1" t="s">
        <v>5</v>
      </c>
      <c r="AA1" t="s">
        <v>2358</v>
      </c>
      <c r="AB1" t="s">
        <v>6</v>
      </c>
      <c r="AC1" t="s">
        <v>2061</v>
      </c>
      <c r="AD1" t="s">
        <v>7</v>
      </c>
      <c r="AE1" t="s">
        <v>7</v>
      </c>
      <c r="AH1" t="s">
        <v>8</v>
      </c>
      <c r="AI1" t="s">
        <v>2063</v>
      </c>
      <c r="AJ1" t="s">
        <v>9</v>
      </c>
      <c r="AK1" t="s">
        <v>10</v>
      </c>
      <c r="AL1" t="s">
        <v>11</v>
      </c>
      <c r="AT1" t="s">
        <v>12</v>
      </c>
      <c r="AU1" t="s">
        <v>2356</v>
      </c>
      <c r="AW1" t="s">
        <v>2339</v>
      </c>
      <c r="AX1" t="str" cm="1">
        <f t="array" ref="AX1:AX262">_xlfn.UNIQUE(A2:A465)</f>
        <v>Data scientist</v>
      </c>
    </row>
    <row r="2" spans="1:50" ht="39" customHeight="1" x14ac:dyDescent="0.35">
      <c r="A2" t="s">
        <v>2064</v>
      </c>
      <c r="B2" t="str" cm="1">
        <f t="array" ref="B2">IF(SEARCH("DATA SCIENTIST",UPPER(A2),1),"DATA SCIENTIST",IF(SEARCH("DATA ANALYST",UPPER(A2),1),"DATA ANALYST",IF(SEARCH("DATA ENGINEER",UPPER(A2),1),"DATA ENGINEER",others)))</f>
        <v>DATA SCIENTIST</v>
      </c>
      <c r="C2" t="str" cm="1">
        <f t="array" ref="C2">_xlfn.IFS(IFERROR(SEARCH("Senior", A2), 0) &gt; 0, "SENIOR", IFERROR(SEARCH("Junior", A2), 0) &gt; 0, "JUNIOR", TRUE, "NM")</f>
        <v>NM</v>
      </c>
      <c r="D2" t="s">
        <v>13</v>
      </c>
      <c r="E2">
        <v>53</v>
      </c>
      <c r="H2" t="str">
        <f>_xlfn.CONCAT("$",E2,"k")</f>
        <v>$53k</v>
      </c>
      <c r="I2">
        <v>91</v>
      </c>
      <c r="L2" t="str">
        <f>_xlfn.CONCAT("$",I2,"k")</f>
        <v>$91k</v>
      </c>
      <c r="M2">
        <f>AVERAGE(E2,I2)</f>
        <v>72</v>
      </c>
      <c r="N2" t="str">
        <f>_xlfn.CONCAT("$",M2,"k")</f>
        <v>$72k</v>
      </c>
      <c r="O2" s="1" t="s">
        <v>2065</v>
      </c>
      <c r="P2" s="1">
        <f>IFERROR(IF(SEARCH("PYTHON",UPPER(O2),1)&gt;1,1,0),0)</f>
        <v>1</v>
      </c>
      <c r="Q2" s="1">
        <f>IFERROR(IF(SEARCH("MACHINE LEARNING",UPPER(O2),1)&gt;=1,1),0)</f>
        <v>1</v>
      </c>
      <c r="R2" s="1">
        <f>IFERROR(IF(SEARCH("EXCEL",UPPER(O2),1)&gt;=1,1,0),0)</f>
        <v>1</v>
      </c>
      <c r="S2" s="1">
        <f>IFERROR(IF(SEARCH("AWS",UPPER(O2),1)&gt;=1,1,0),0)</f>
        <v>0</v>
      </c>
      <c r="T2" s="1">
        <f>IFERROR(IF(SEARCH("SPARK",UPPER(O2),1)&gt;=1,1,0),0)</f>
        <v>0</v>
      </c>
      <c r="U2" s="1">
        <f>IFERROR(IF(SEARCH("R.",UPPER(O2),1)&gt;=1,1),0)</f>
        <v>0</v>
      </c>
      <c r="V2" s="1">
        <f>LEN(O2)</f>
        <v>2548</v>
      </c>
      <c r="W2">
        <v>3.8</v>
      </c>
      <c r="X2" s="1" t="s">
        <v>14</v>
      </c>
      <c r="Y2" s="1" t="s">
        <v>1718</v>
      </c>
      <c r="Z2" t="s">
        <v>15</v>
      </c>
      <c r="AA2" t="s">
        <v>2359</v>
      </c>
      <c r="AB2" t="s">
        <v>16</v>
      </c>
      <c r="AC2">
        <f t="shared" ref="AC2:AC65" si="0">IF(Z2=AB2,1,0)</f>
        <v>0</v>
      </c>
      <c r="AD2" t="s">
        <v>17</v>
      </c>
      <c r="AE2">
        <v>501</v>
      </c>
      <c r="AF2">
        <v>1000</v>
      </c>
      <c r="AG2" s="7">
        <f>AVERAGE(AE2,AF2)</f>
        <v>750.5</v>
      </c>
      <c r="AH2">
        <v>1973</v>
      </c>
      <c r="AI2">
        <f ca="1">IFERROR((YEAR(TODAY())-AH2),"unknown")</f>
        <v>51</v>
      </c>
      <c r="AJ2" t="s">
        <v>18</v>
      </c>
      <c r="AK2" t="s">
        <v>19</v>
      </c>
      <c r="AL2" t="s">
        <v>19</v>
      </c>
      <c r="AM2" s="8" t="s">
        <v>2397</v>
      </c>
      <c r="AN2" s="8"/>
      <c r="AO2">
        <v>50</v>
      </c>
      <c r="AP2" s="10" t="str">
        <f>IF(SEARCH("m",AR2,1),_xlfn.CONCAT(AO2,"000000"),0)</f>
        <v>50000000</v>
      </c>
      <c r="AQ2" s="8"/>
      <c r="AR2" s="8" t="s">
        <v>2408</v>
      </c>
      <c r="AS2" s="8" t="str">
        <f>IF(SEARCH("m",AR2,1),SUBSTITUTE(AR2,"million","000000",1),SUBSTITUTE(AR2,"billion","000000000",1))</f>
        <v xml:space="preserve">100 000000 </v>
      </c>
      <c r="AU2" t="s">
        <v>2341</v>
      </c>
      <c r="AX2" t="str">
        <v>Healthcare Data scientist</v>
      </c>
    </row>
    <row r="3" spans="1:50" ht="39" customHeight="1" x14ac:dyDescent="0.35">
      <c r="A3" t="s">
        <v>2066</v>
      </c>
      <c r="B3" t="str" cm="1">
        <f t="array" ref="B3">IF(SEARCH("DATA SCIENTIST",UPPER(A3),1),"DATA SCIENTIST",IF(SEARCH("DATA ANALYST",UPPER(A3),1),"DATA ANALYST",IF(SEARCH("DATA ENGINEER",UPPER(A3),1),"DATA ENGINEER",others)))</f>
        <v>DATA SCIENTIST</v>
      </c>
      <c r="C3" t="str" cm="1">
        <f t="array" ref="C3">_xlfn.IFS(IFERROR(SEARCH("Senior", A3), 0) &gt; 0, "SENIOR", IFERROR(SEARCH("Junior", A3), 0) &gt; 0, "JUNIOR", TRUE, "NM")</f>
        <v>NM</v>
      </c>
      <c r="D3" t="s">
        <v>20</v>
      </c>
      <c r="E3">
        <v>63</v>
      </c>
      <c r="H3" t="str">
        <f t="shared" ref="H3:H66" si="1">_xlfn.CONCAT("$",E3,"k")</f>
        <v>$63k</v>
      </c>
      <c r="I3">
        <v>112</v>
      </c>
      <c r="L3" t="str">
        <f t="shared" ref="L3:L66" si="2">_xlfn.CONCAT("$",I3,"k")</f>
        <v>$112k</v>
      </c>
      <c r="M3">
        <f t="shared" ref="M3:M66" si="3">AVERAGE(E3,I3)</f>
        <v>87.5</v>
      </c>
      <c r="N3" t="str">
        <f t="shared" ref="N3:N66" si="4">_xlfn.CONCAT("$",M3,"k")</f>
        <v>$87.5k</v>
      </c>
      <c r="O3" s="1" t="s">
        <v>2067</v>
      </c>
      <c r="P3" s="1">
        <f t="shared" ref="P3:P66" si="5">IFERROR(IF(SEARCH("PYTHON",UPPER(O3),1)&gt;1,1,0),0)</f>
        <v>1</v>
      </c>
      <c r="Q3" s="1">
        <f t="shared" ref="Q3:Q66" si="6">IFERROR(IF(SEARCH("MACHINE LEARNING",UPPER(O3),1)&gt;=1,1),0)</f>
        <v>1</v>
      </c>
      <c r="R3" s="1">
        <f t="shared" ref="R3:R66" si="7">IFERROR(IF(SEARCH("EXCEL",UPPER(O3),1)&gt;=1,1,0),0)</f>
        <v>0</v>
      </c>
      <c r="S3" s="1">
        <f t="shared" ref="S3:S66" si="8">IFERROR(IF(SEARCH("AWS",UPPER(O3),1)&gt;=1,1,0),0)</f>
        <v>0</v>
      </c>
      <c r="T3" s="1">
        <f t="shared" ref="T3:T66" si="9">IFERROR(IF(SEARCH("SPARK",UPPER(O3),1)&gt;=1,1,0),0)</f>
        <v>0</v>
      </c>
      <c r="U3" s="1">
        <f t="shared" ref="U3:U66" si="10">IFERROR(IF(SEARCH("R.",UPPER(O3),1)&gt;=1,1),0)</f>
        <v>1</v>
      </c>
      <c r="V3" s="1">
        <f t="shared" ref="V3:V66" si="11">LEN(O3)</f>
        <v>4857</v>
      </c>
      <c r="W3">
        <v>3.4</v>
      </c>
      <c r="X3" s="1" t="s">
        <v>21</v>
      </c>
      <c r="Y3" s="1" t="s">
        <v>1719</v>
      </c>
      <c r="Z3" t="s">
        <v>22</v>
      </c>
      <c r="AA3" t="s">
        <v>2360</v>
      </c>
      <c r="AB3" t="s">
        <v>23</v>
      </c>
      <c r="AC3">
        <f t="shared" si="0"/>
        <v>0</v>
      </c>
      <c r="AD3" t="s">
        <v>24</v>
      </c>
      <c r="AH3">
        <v>1984</v>
      </c>
      <c r="AI3">
        <f t="shared" ref="AI3:AI66" ca="1" si="12">IFERROR((YEAR(TODAY())-AH3),"unknown")</f>
        <v>40</v>
      </c>
      <c r="AJ3" t="s">
        <v>25</v>
      </c>
      <c r="AK3" t="s">
        <v>26</v>
      </c>
      <c r="AL3" t="s">
        <v>27</v>
      </c>
      <c r="AM3" s="8" t="s">
        <v>2398</v>
      </c>
      <c r="AN3" s="8"/>
      <c r="AO3">
        <v>2</v>
      </c>
      <c r="AP3" s="10" t="str">
        <f>IF(SEARCH("b",AR3,1),_xlfn.CONCAT(AO3,"000000000"),0)</f>
        <v>2000000000</v>
      </c>
      <c r="AQ3" s="8"/>
      <c r="AR3" s="8" t="s">
        <v>2409</v>
      </c>
      <c r="AS3" s="8" t="e">
        <f>IF(SEARCH("m",AR3,1),SUBSTITUTE(AR3,"million","000000",1),SUBSTITUTE(AR3," billion","000000000",1))</f>
        <v>#VALUE!</v>
      </c>
      <c r="AT3" t="s">
        <v>2357</v>
      </c>
      <c r="AW3" t="s">
        <v>2342</v>
      </c>
      <c r="AX3" t="str">
        <v>Research Scientist</v>
      </c>
    </row>
    <row r="4" spans="1:50" ht="39" customHeight="1" x14ac:dyDescent="0.35">
      <c r="A4" t="s">
        <v>2064</v>
      </c>
      <c r="B4" t="str" cm="1">
        <f t="array" ref="B4">IF(SEARCH("DATA SCIENTIST",UPPER(A4),1),"DATA SCIENTIST",IF(SEARCH("DATA ANALYST",UPPER(A4),1),"DATA ANALYST",IF(SEARCH("DATA ENGINEER",UPPER(A4),1),"DATA ENGINEER",others)))</f>
        <v>DATA SCIENTIST</v>
      </c>
      <c r="C4" t="str" cm="1">
        <f t="array" ref="C4">_xlfn.IFS(IFERROR(SEARCH("Senior", A4), 0) &gt; 0, "SENIOR", IFERROR(SEARCH("Junior", A4), 0) &gt; 0, "JUNIOR", TRUE, "NM")</f>
        <v>NM</v>
      </c>
      <c r="D4" t="s">
        <v>28</v>
      </c>
      <c r="E4">
        <v>80</v>
      </c>
      <c r="H4" t="str">
        <f t="shared" si="1"/>
        <v>$80k</v>
      </c>
      <c r="I4">
        <v>90</v>
      </c>
      <c r="L4" t="str">
        <f t="shared" si="2"/>
        <v>$90k</v>
      </c>
      <c r="M4">
        <f t="shared" si="3"/>
        <v>85</v>
      </c>
      <c r="N4" t="str">
        <f t="shared" si="4"/>
        <v>$85k</v>
      </c>
      <c r="O4" s="1" t="s">
        <v>2068</v>
      </c>
      <c r="P4" s="1">
        <f t="shared" si="5"/>
        <v>1</v>
      </c>
      <c r="Q4" s="1">
        <f t="shared" si="6"/>
        <v>1</v>
      </c>
      <c r="R4" s="1">
        <f t="shared" si="7"/>
        <v>1</v>
      </c>
      <c r="S4" s="1">
        <f t="shared" si="8"/>
        <v>0</v>
      </c>
      <c r="T4" s="1">
        <f t="shared" si="9"/>
        <v>1</v>
      </c>
      <c r="U4" s="1">
        <f t="shared" si="10"/>
        <v>0</v>
      </c>
      <c r="V4" s="1">
        <f t="shared" si="11"/>
        <v>3462</v>
      </c>
      <c r="W4">
        <v>4.8</v>
      </c>
      <c r="X4" s="1" t="s">
        <v>29</v>
      </c>
      <c r="Y4" s="1" t="s">
        <v>1720</v>
      </c>
      <c r="Z4" t="s">
        <v>30</v>
      </c>
      <c r="AA4" t="s">
        <v>2361</v>
      </c>
      <c r="AB4" t="s">
        <v>30</v>
      </c>
      <c r="AC4">
        <f t="shared" si="0"/>
        <v>1</v>
      </c>
      <c r="AD4" t="s">
        <v>17</v>
      </c>
      <c r="AE4">
        <v>501</v>
      </c>
      <c r="AF4">
        <v>1000</v>
      </c>
      <c r="AG4" s="7">
        <f t="shared" ref="AG4:AG7" si="13">AVERAGE(AE4,AF4)</f>
        <v>750.5</v>
      </c>
      <c r="AH4">
        <v>2010</v>
      </c>
      <c r="AI4">
        <f t="shared" ca="1" si="12"/>
        <v>14</v>
      </c>
      <c r="AJ4" t="s">
        <v>18</v>
      </c>
      <c r="AK4" t="s">
        <v>31</v>
      </c>
      <c r="AL4" t="s">
        <v>32</v>
      </c>
      <c r="AM4" s="8" t="s">
        <v>2399</v>
      </c>
      <c r="AN4" s="8"/>
      <c r="AO4">
        <v>100</v>
      </c>
      <c r="AP4" s="10" t="str">
        <f t="shared" ref="AP4" si="14">IF(SEARCH("m",AR4,1),_xlfn.CONCAT(AO4,"000000"),0)</f>
        <v>100000000</v>
      </c>
      <c r="AQ4" s="8"/>
      <c r="AR4" s="8" t="s">
        <v>2410</v>
      </c>
      <c r="AS4" s="8" t="str">
        <f t="shared" ref="AS3:AS66" si="15">IF(SEARCH("m",AR4,1),SUBSTITUTE(AR4,"million","000000",1),SUBSTITUTE(AR4,"billion","000000000",1))</f>
        <v xml:space="preserve">500 000000 </v>
      </c>
      <c r="AT4" t="s">
        <v>2357</v>
      </c>
      <c r="AW4" t="s">
        <v>2340</v>
      </c>
      <c r="AX4" t="str">
        <v>Staff Data scientist - Technology</v>
      </c>
    </row>
    <row r="5" spans="1:50" ht="39" customHeight="1" x14ac:dyDescent="0.35">
      <c r="A5" t="s">
        <v>2064</v>
      </c>
      <c r="B5" t="str" cm="1">
        <f t="array" ref="B5">IF(SEARCH("DATA SCIENTIST",UPPER(A5),1),"DATA SCIENTIST",IF(SEARCH("DATA ANALYST",UPPER(A5),1),"DATA ANALYST",IF(SEARCH("DATA ENGINEER",UPPER(A5),1),"DATA ENGINEER",others)))</f>
        <v>DATA SCIENTIST</v>
      </c>
      <c r="C5" t="str" cm="1">
        <f t="array" ref="C5">_xlfn.IFS(IFERROR(SEARCH("Senior", A5), 0) &gt; 0, "SENIOR", IFERROR(SEARCH("Junior", A5), 0) &gt; 0, "JUNIOR", TRUE, "NM")</f>
        <v>NM</v>
      </c>
      <c r="D5" t="s">
        <v>33</v>
      </c>
      <c r="E5">
        <v>56</v>
      </c>
      <c r="H5" t="str">
        <f t="shared" si="1"/>
        <v>$56k</v>
      </c>
      <c r="I5">
        <v>97</v>
      </c>
      <c r="L5" t="str">
        <f t="shared" si="2"/>
        <v>$97k</v>
      </c>
      <c r="M5">
        <f t="shared" si="3"/>
        <v>76.5</v>
      </c>
      <c r="N5" t="str">
        <f t="shared" si="4"/>
        <v>$76.5k</v>
      </c>
      <c r="O5" s="1" t="s">
        <v>34</v>
      </c>
      <c r="P5" s="1">
        <f t="shared" si="5"/>
        <v>1</v>
      </c>
      <c r="Q5" s="1">
        <f t="shared" si="6"/>
        <v>1</v>
      </c>
      <c r="R5" s="1">
        <f t="shared" si="7"/>
        <v>0</v>
      </c>
      <c r="S5" s="1">
        <f t="shared" si="8"/>
        <v>0</v>
      </c>
      <c r="T5" s="1">
        <f t="shared" si="9"/>
        <v>0</v>
      </c>
      <c r="U5" s="1">
        <f t="shared" si="10"/>
        <v>1</v>
      </c>
      <c r="V5" s="1">
        <f t="shared" si="11"/>
        <v>3883</v>
      </c>
      <c r="W5">
        <v>3.8</v>
      </c>
      <c r="X5" s="1" t="s">
        <v>35</v>
      </c>
      <c r="Y5" s="1" t="s">
        <v>1721</v>
      </c>
      <c r="Z5" t="s">
        <v>36</v>
      </c>
      <c r="AA5" t="s">
        <v>2362</v>
      </c>
      <c r="AB5" t="s">
        <v>36</v>
      </c>
      <c r="AC5">
        <f t="shared" si="0"/>
        <v>1</v>
      </c>
      <c r="AD5" t="s">
        <v>37</v>
      </c>
      <c r="AE5">
        <v>1001</v>
      </c>
      <c r="AF5">
        <v>5000</v>
      </c>
      <c r="AG5" s="7">
        <f t="shared" si="13"/>
        <v>3000.5</v>
      </c>
      <c r="AH5">
        <v>1965</v>
      </c>
      <c r="AI5">
        <f t="shared" ca="1" si="12"/>
        <v>59</v>
      </c>
      <c r="AJ5" t="s">
        <v>38</v>
      </c>
      <c r="AK5" t="s">
        <v>39</v>
      </c>
      <c r="AL5" t="s">
        <v>40</v>
      </c>
      <c r="AM5" s="8" t="s">
        <v>2400</v>
      </c>
      <c r="AN5" s="8"/>
      <c r="AO5" t="s">
        <v>2411</v>
      </c>
      <c r="AP5" s="10" t="str">
        <f>IF(SEARCH("m",AO61,1),SUBSTITUTE(AO61,"million","000000",1),)</f>
        <v xml:space="preserve">500 000000   </v>
      </c>
      <c r="AQ5" s="8"/>
      <c r="AR5" s="8" t="s">
        <v>2412</v>
      </c>
      <c r="AS5" s="8" t="e">
        <f t="shared" si="15"/>
        <v>#VALUE!</v>
      </c>
      <c r="AT5" t="s">
        <v>41</v>
      </c>
      <c r="AW5" t="s">
        <v>2350</v>
      </c>
      <c r="AX5" t="str">
        <v>Data Analyst</v>
      </c>
    </row>
    <row r="6" spans="1:50" ht="39" customHeight="1" x14ac:dyDescent="0.35">
      <c r="A6" t="s">
        <v>2064</v>
      </c>
      <c r="B6" t="str" cm="1">
        <f t="array" ref="B6">IF(SEARCH("DATA SCIENTIST",UPPER(A6),1),"DATA SCIENTIST",IF(SEARCH("DATA ANALYST",UPPER(A6),1),"DATA ANALYST",IF(SEARCH("DATA ENGINEER",UPPER(A6),1),"DATA ENGINEER",others)))</f>
        <v>DATA SCIENTIST</v>
      </c>
      <c r="C6" t="str" cm="1">
        <f t="array" ref="C6">_xlfn.IFS(IFERROR(SEARCH("Senior", A6), 0) &gt; 0, "SENIOR", IFERROR(SEARCH("Junior", A6), 0) &gt; 0, "JUNIOR", TRUE, "NM")</f>
        <v>NM</v>
      </c>
      <c r="D6" t="s">
        <v>42</v>
      </c>
      <c r="E6">
        <v>86</v>
      </c>
      <c r="H6" t="str">
        <f t="shared" si="1"/>
        <v>$86k</v>
      </c>
      <c r="I6">
        <v>143</v>
      </c>
      <c r="L6" t="str">
        <f t="shared" si="2"/>
        <v>$143k</v>
      </c>
      <c r="M6">
        <f t="shared" si="3"/>
        <v>114.5</v>
      </c>
      <c r="N6" t="str">
        <f t="shared" si="4"/>
        <v>$114.5k</v>
      </c>
      <c r="O6" s="1" t="s">
        <v>2069</v>
      </c>
      <c r="P6" s="1">
        <f t="shared" si="5"/>
        <v>1</v>
      </c>
      <c r="Q6" s="1">
        <f t="shared" si="6"/>
        <v>1</v>
      </c>
      <c r="R6" s="1">
        <f t="shared" si="7"/>
        <v>1</v>
      </c>
      <c r="S6" s="1">
        <f t="shared" si="8"/>
        <v>0</v>
      </c>
      <c r="T6" s="1">
        <f t="shared" si="9"/>
        <v>0</v>
      </c>
      <c r="U6" s="1">
        <f t="shared" si="10"/>
        <v>0</v>
      </c>
      <c r="V6" s="1">
        <f t="shared" si="11"/>
        <v>2743</v>
      </c>
      <c r="W6">
        <v>2.9</v>
      </c>
      <c r="X6" s="1" t="s">
        <v>43</v>
      </c>
      <c r="Y6" s="1" t="s">
        <v>1722</v>
      </c>
      <c r="Z6" t="s">
        <v>44</v>
      </c>
      <c r="AA6" t="s">
        <v>2363</v>
      </c>
      <c r="AB6" t="s">
        <v>44</v>
      </c>
      <c r="AC6">
        <f t="shared" si="0"/>
        <v>1</v>
      </c>
      <c r="AD6" t="s">
        <v>45</v>
      </c>
      <c r="AE6">
        <v>51</v>
      </c>
      <c r="AF6">
        <v>200</v>
      </c>
      <c r="AG6" s="7">
        <f t="shared" si="13"/>
        <v>125.5</v>
      </c>
      <c r="AH6">
        <v>1998</v>
      </c>
      <c r="AI6">
        <f t="shared" ca="1" si="12"/>
        <v>26</v>
      </c>
      <c r="AJ6" t="s">
        <v>18</v>
      </c>
      <c r="AK6" t="s">
        <v>46</v>
      </c>
      <c r="AL6" t="s">
        <v>32</v>
      </c>
      <c r="AM6" s="8" t="s">
        <v>47</v>
      </c>
      <c r="AN6" s="8" t="s">
        <v>47</v>
      </c>
      <c r="AP6" s="10" t="e">
        <f t="shared" ref="AP6:AP24" si="16">IF(SEARCH("m",AO14,1),SUBSTITUTE(AO14,"million","000000",1),IF(SEARCH("b",AO6,1),SUBSTITUTE(AO6,"billion","000000000",1)))</f>
        <v>#VALUE!</v>
      </c>
      <c r="AQ6" s="8"/>
      <c r="AR6" s="8"/>
      <c r="AS6" s="8" t="e">
        <f t="shared" si="15"/>
        <v>#VALUE!</v>
      </c>
      <c r="AT6" t="s">
        <v>48</v>
      </c>
      <c r="AW6" t="s">
        <v>2351</v>
      </c>
      <c r="AX6" t="str">
        <v>Data Engineer I</v>
      </c>
    </row>
    <row r="7" spans="1:50" ht="39" customHeight="1" x14ac:dyDescent="0.35">
      <c r="A7" t="s">
        <v>2064</v>
      </c>
      <c r="B7" t="str" cm="1">
        <f t="array" ref="B7">IF(SEARCH("DATA SCIENTIST",UPPER(A7),1),"DATA SCIENTIST",IF(SEARCH("DATA ANALYST",UPPER(A7),1),"DATA ANALYST",IF(SEARCH("DATA ENGINEER",UPPER(A7),1),"DATA ENGINEER",others)))</f>
        <v>DATA SCIENTIST</v>
      </c>
      <c r="C7" t="str" cm="1">
        <f t="array" ref="C7">_xlfn.IFS(IFERROR(SEARCH("Senior", A7), 0) &gt; 0, "SENIOR", IFERROR(SEARCH("Junior", A7), 0) &gt; 0, "JUNIOR", TRUE, "NM")</f>
        <v>NM</v>
      </c>
      <c r="D7" t="s">
        <v>49</v>
      </c>
      <c r="E7">
        <v>71</v>
      </c>
      <c r="H7" t="str">
        <f t="shared" si="1"/>
        <v>$71k</v>
      </c>
      <c r="I7">
        <v>119</v>
      </c>
      <c r="L7" t="str">
        <f t="shared" si="2"/>
        <v>$119k</v>
      </c>
      <c r="M7">
        <f t="shared" si="3"/>
        <v>95</v>
      </c>
      <c r="N7" t="str">
        <f t="shared" si="4"/>
        <v>$95k</v>
      </c>
      <c r="O7" s="1" t="s">
        <v>2070</v>
      </c>
      <c r="P7" s="1">
        <f t="shared" si="5"/>
        <v>1</v>
      </c>
      <c r="Q7" s="1">
        <f t="shared" si="6"/>
        <v>1</v>
      </c>
      <c r="R7" s="1">
        <f t="shared" si="7"/>
        <v>1</v>
      </c>
      <c r="S7" s="1">
        <f t="shared" si="8"/>
        <v>1</v>
      </c>
      <c r="T7" s="1">
        <f t="shared" si="9"/>
        <v>0</v>
      </c>
      <c r="U7" s="1">
        <f t="shared" si="10"/>
        <v>1</v>
      </c>
      <c r="V7" s="1">
        <f t="shared" si="11"/>
        <v>3747</v>
      </c>
      <c r="W7">
        <v>3.4</v>
      </c>
      <c r="X7" s="1" t="s">
        <v>50</v>
      </c>
      <c r="Y7" s="1" t="s">
        <v>1723</v>
      </c>
      <c r="Z7" t="s">
        <v>51</v>
      </c>
      <c r="AA7" t="s">
        <v>2364</v>
      </c>
      <c r="AB7" t="s">
        <v>51</v>
      </c>
      <c r="AC7">
        <f t="shared" si="0"/>
        <v>1</v>
      </c>
      <c r="AD7" t="s">
        <v>52</v>
      </c>
      <c r="AE7">
        <v>201</v>
      </c>
      <c r="AF7">
        <v>500</v>
      </c>
      <c r="AG7" s="7">
        <f t="shared" si="13"/>
        <v>350.5</v>
      </c>
      <c r="AH7">
        <v>2000</v>
      </c>
      <c r="AI7">
        <f t="shared" ca="1" si="12"/>
        <v>24</v>
      </c>
      <c r="AJ7" t="s">
        <v>53</v>
      </c>
      <c r="AK7" t="s">
        <v>54</v>
      </c>
      <c r="AL7" t="s">
        <v>54</v>
      </c>
      <c r="AM7" s="8" t="s">
        <v>2401</v>
      </c>
      <c r="AN7" s="8"/>
      <c r="AO7">
        <v>1</v>
      </c>
      <c r="AP7" s="10" t="str">
        <f>IF(SEARCH("b",AR7,1),_xlfn.CONCAT(AO7,"000000000"),0)</f>
        <v>1000000000</v>
      </c>
      <c r="AQ7" s="8"/>
      <c r="AR7" s="8" t="s">
        <v>2413</v>
      </c>
      <c r="AS7" s="8" t="e">
        <f t="shared" si="15"/>
        <v>#VALUE!</v>
      </c>
      <c r="AT7" t="s">
        <v>55</v>
      </c>
      <c r="AW7" t="s">
        <v>2352</v>
      </c>
      <c r="AX7" t="str">
        <v>Scientist I/II, Biology</v>
      </c>
    </row>
    <row r="8" spans="1:50" ht="39" customHeight="1" x14ac:dyDescent="0.35">
      <c r="A8" t="s">
        <v>2064</v>
      </c>
      <c r="B8" t="str" cm="1">
        <f t="array" ref="B8">IF(SEARCH("DATA SCIENTIST",UPPER(A8),1),"DATA SCIENTIST",IF(SEARCH("DATA ANALYST",UPPER(A8),1),"DATA ANALYST",IF(SEARCH("DATA ENGINEER",UPPER(A8),1),"DATA ENGINEER",others)))</f>
        <v>DATA SCIENTIST</v>
      </c>
      <c r="C8" t="str" cm="1">
        <f t="array" ref="C8">_xlfn.IFS(IFERROR(SEARCH("Senior", A8), 0) &gt; 0, "SENIOR", IFERROR(SEARCH("Junior", A8), 0) &gt; 0, "JUNIOR", TRUE, "NM")</f>
        <v>NM</v>
      </c>
      <c r="D8" t="s">
        <v>56</v>
      </c>
      <c r="E8">
        <v>54</v>
      </c>
      <c r="H8" t="str">
        <f t="shared" si="1"/>
        <v>$54k</v>
      </c>
      <c r="I8">
        <v>93</v>
      </c>
      <c r="L8" t="str">
        <f t="shared" si="2"/>
        <v>$93k</v>
      </c>
      <c r="M8">
        <f t="shared" si="3"/>
        <v>73.5</v>
      </c>
      <c r="N8" t="str">
        <f t="shared" si="4"/>
        <v>$73.5k</v>
      </c>
      <c r="O8" s="1" t="s">
        <v>2071</v>
      </c>
      <c r="P8" s="1">
        <f t="shared" si="5"/>
        <v>0</v>
      </c>
      <c r="Q8" s="1">
        <f t="shared" si="6"/>
        <v>0</v>
      </c>
      <c r="R8" s="1">
        <f t="shared" si="7"/>
        <v>1</v>
      </c>
      <c r="S8" s="1">
        <f t="shared" si="8"/>
        <v>0</v>
      </c>
      <c r="T8" s="1">
        <f t="shared" si="9"/>
        <v>0</v>
      </c>
      <c r="U8" s="1">
        <f t="shared" si="10"/>
        <v>0</v>
      </c>
      <c r="V8" s="1">
        <f t="shared" si="11"/>
        <v>1788</v>
      </c>
      <c r="W8">
        <v>4.0999999999999996</v>
      </c>
      <c r="X8" s="1" t="s">
        <v>57</v>
      </c>
      <c r="Y8" s="1" t="s">
        <v>1724</v>
      </c>
      <c r="Z8" t="s">
        <v>23</v>
      </c>
      <c r="AA8" t="s">
        <v>2360</v>
      </c>
      <c r="AB8" t="s">
        <v>23</v>
      </c>
      <c r="AC8">
        <f t="shared" si="0"/>
        <v>1</v>
      </c>
      <c r="AD8" t="s">
        <v>17</v>
      </c>
      <c r="AE8">
        <v>501</v>
      </c>
      <c r="AF8">
        <v>1000</v>
      </c>
      <c r="AG8" s="7">
        <f>AVERAGE(AE8,AF8)</f>
        <v>750.5</v>
      </c>
      <c r="AH8">
        <v>2008</v>
      </c>
      <c r="AI8">
        <f t="shared" ca="1" si="12"/>
        <v>16</v>
      </c>
      <c r="AJ8" t="s">
        <v>18</v>
      </c>
      <c r="AK8" t="s">
        <v>58</v>
      </c>
      <c r="AL8" t="s">
        <v>59</v>
      </c>
      <c r="AM8" s="8" t="s">
        <v>47</v>
      </c>
      <c r="AN8" s="8" t="s">
        <v>47</v>
      </c>
      <c r="AP8" s="10" t="e">
        <f t="shared" si="16"/>
        <v>#VALUE!</v>
      </c>
      <c r="AQ8" s="8"/>
      <c r="AR8" s="8"/>
      <c r="AS8" s="8" t="e">
        <f t="shared" si="15"/>
        <v>#VALUE!</v>
      </c>
      <c r="AT8" t="s">
        <v>2357</v>
      </c>
      <c r="AW8" t="s">
        <v>2353</v>
      </c>
      <c r="AX8" t="str">
        <v>Customer Data scientist</v>
      </c>
    </row>
    <row r="9" spans="1:50" ht="39" customHeight="1" x14ac:dyDescent="0.35">
      <c r="A9" t="s">
        <v>2064</v>
      </c>
      <c r="B9" t="str" cm="1">
        <f t="array" ref="B9">IF(SEARCH("DATA SCIENTIST",UPPER(A9),1),"DATA SCIENTIST",IF(SEARCH("DATA ANALYST",UPPER(A9),1),"DATA ANALYST",IF(SEARCH("DATA ENGINEER",UPPER(A9),1),"DATA ENGINEER",others)))</f>
        <v>DATA SCIENTIST</v>
      </c>
      <c r="C9" t="str" cm="1">
        <f t="array" ref="C9">_xlfn.IFS(IFERROR(SEARCH("Senior", A9), 0) &gt; 0, "SENIOR", IFERROR(SEARCH("Junior", A9), 0) &gt; 0, "JUNIOR", TRUE, "NM")</f>
        <v>NM</v>
      </c>
      <c r="D9" t="s">
        <v>60</v>
      </c>
      <c r="E9">
        <v>86</v>
      </c>
      <c r="H9" t="str">
        <f t="shared" si="1"/>
        <v>$86k</v>
      </c>
      <c r="I9">
        <v>142</v>
      </c>
      <c r="L9" t="str">
        <f t="shared" si="2"/>
        <v>$142k</v>
      </c>
      <c r="M9">
        <f t="shared" si="3"/>
        <v>114</v>
      </c>
      <c r="N9" t="str">
        <f t="shared" si="4"/>
        <v>$114k</v>
      </c>
      <c r="O9" s="1" t="s">
        <v>2072</v>
      </c>
      <c r="P9" s="1">
        <f t="shared" si="5"/>
        <v>1</v>
      </c>
      <c r="Q9" s="1">
        <f t="shared" si="6"/>
        <v>1</v>
      </c>
      <c r="R9" s="1">
        <f t="shared" si="7"/>
        <v>1</v>
      </c>
      <c r="S9" s="1">
        <f t="shared" si="8"/>
        <v>1</v>
      </c>
      <c r="T9" s="1">
        <f t="shared" si="9"/>
        <v>1</v>
      </c>
      <c r="U9" s="1">
        <f t="shared" si="10"/>
        <v>0</v>
      </c>
      <c r="V9" s="1">
        <f t="shared" si="11"/>
        <v>3832</v>
      </c>
      <c r="W9">
        <v>3.8</v>
      </c>
      <c r="X9" s="1" t="s">
        <v>61</v>
      </c>
      <c r="Y9" s="1" t="s">
        <v>1725</v>
      </c>
      <c r="Z9" t="s">
        <v>62</v>
      </c>
      <c r="AA9" t="s">
        <v>2365</v>
      </c>
      <c r="AB9" t="s">
        <v>63</v>
      </c>
      <c r="AC9">
        <f t="shared" si="0"/>
        <v>0</v>
      </c>
      <c r="AD9" t="s">
        <v>52</v>
      </c>
      <c r="AE9">
        <v>201</v>
      </c>
      <c r="AF9">
        <v>500</v>
      </c>
      <c r="AG9" s="7">
        <f>AVERAGE(AE9,AF9)</f>
        <v>350.5</v>
      </c>
      <c r="AH9">
        <v>2005</v>
      </c>
      <c r="AI9">
        <f t="shared" ca="1" si="12"/>
        <v>19</v>
      </c>
      <c r="AJ9" t="s">
        <v>18</v>
      </c>
      <c r="AK9" t="s">
        <v>64</v>
      </c>
      <c r="AL9" t="s">
        <v>32</v>
      </c>
      <c r="AM9" s="8" t="s">
        <v>2402</v>
      </c>
      <c r="AN9" s="8"/>
      <c r="AO9">
        <v>25</v>
      </c>
      <c r="AP9" s="10" t="str">
        <f>IF(SEARCH("m",AR9,1),_xlfn.CONCAT(AO9,"000000"),0)</f>
        <v>25000000</v>
      </c>
      <c r="AQ9" s="8"/>
      <c r="AR9" s="8" t="s">
        <v>2414</v>
      </c>
      <c r="AS9" s="8" t="str">
        <f t="shared" si="15"/>
        <v xml:space="preserve">50 000000 </v>
      </c>
      <c r="AT9" t="s">
        <v>2357</v>
      </c>
      <c r="AX9" t="str">
        <v>Data scientist - Health Data Analytics</v>
      </c>
    </row>
    <row r="10" spans="1:50" ht="39" customHeight="1" x14ac:dyDescent="0.35">
      <c r="A10" t="s">
        <v>65</v>
      </c>
      <c r="B10" t="e" cm="1">
        <f t="array" ref="B10">IF(SEARCH("DATA SCIENTIST",UPPER(A10),1),"DATA SCIENTIST",IF(SEARCH("DATA ANALYST",UPPER(A10),1),"DATA ANALYST",IF(SEARCH("DATA ENGINEER",UPPER(A10),1),"DATA ENGINEER",others)))</f>
        <v>#VALUE!</v>
      </c>
      <c r="C10" t="str" cm="1">
        <f t="array" ref="C10">_xlfn.IFS(IFERROR(SEARCH("Senior", A10), 0) &gt; 0, "SENIOR", IFERROR(SEARCH("Junior", A10), 0) &gt; 0, "JUNIOR", TRUE, "NM")</f>
        <v>NM</v>
      </c>
      <c r="D10" t="s">
        <v>66</v>
      </c>
      <c r="E10">
        <v>38</v>
      </c>
      <c r="H10" t="str">
        <f t="shared" si="1"/>
        <v>$38k</v>
      </c>
      <c r="I10">
        <v>84</v>
      </c>
      <c r="L10" t="str">
        <f t="shared" si="2"/>
        <v>$84k</v>
      </c>
      <c r="M10">
        <f t="shared" si="3"/>
        <v>61</v>
      </c>
      <c r="N10" t="str">
        <f t="shared" si="4"/>
        <v>$61k</v>
      </c>
      <c r="O10" s="1" t="s">
        <v>67</v>
      </c>
      <c r="P10" s="1">
        <f t="shared" si="5"/>
        <v>0</v>
      </c>
      <c r="Q10" s="1">
        <f t="shared" si="6"/>
        <v>0</v>
      </c>
      <c r="R10" s="1">
        <f t="shared" si="7"/>
        <v>0</v>
      </c>
      <c r="S10" s="1">
        <f t="shared" si="8"/>
        <v>0</v>
      </c>
      <c r="T10" s="1">
        <f t="shared" si="9"/>
        <v>0</v>
      </c>
      <c r="U10" s="1">
        <f t="shared" si="10"/>
        <v>1</v>
      </c>
      <c r="V10" s="1">
        <f t="shared" si="11"/>
        <v>1538</v>
      </c>
      <c r="W10">
        <v>3.3</v>
      </c>
      <c r="X10" s="1" t="s">
        <v>68</v>
      </c>
      <c r="Y10" s="1" t="s">
        <v>1726</v>
      </c>
      <c r="Z10" t="s">
        <v>69</v>
      </c>
      <c r="AA10" t="s">
        <v>2363</v>
      </c>
      <c r="AB10" t="s">
        <v>69</v>
      </c>
      <c r="AC10">
        <f t="shared" si="0"/>
        <v>1</v>
      </c>
      <c r="AD10" t="s">
        <v>24</v>
      </c>
      <c r="AH10">
        <v>2014</v>
      </c>
      <c r="AI10">
        <f t="shared" ca="1" si="12"/>
        <v>10</v>
      </c>
      <c r="AJ10" t="s">
        <v>70</v>
      </c>
      <c r="AK10" t="s">
        <v>26</v>
      </c>
      <c r="AL10" t="s">
        <v>27</v>
      </c>
      <c r="AM10" s="8" t="s">
        <v>2400</v>
      </c>
      <c r="AN10" s="8"/>
      <c r="AO10" t="s">
        <v>2411</v>
      </c>
      <c r="AP10" s="10" t="str">
        <f>IF(SEARCH("m",AO10,1),SUBSTITUTE(AO10,"million","000000",1),)</f>
        <v xml:space="preserve">500 000000   </v>
      </c>
      <c r="AQ10" s="8"/>
      <c r="AR10" s="8" t="s">
        <v>2412</v>
      </c>
      <c r="AS10" s="8" t="e">
        <f t="shared" si="15"/>
        <v>#VALUE!</v>
      </c>
      <c r="AT10" t="s">
        <v>2357</v>
      </c>
      <c r="AX10" t="str">
        <v>Senior Data scientist / Machine Learning</v>
      </c>
    </row>
    <row r="11" spans="1:50" ht="39" customHeight="1" x14ac:dyDescent="0.35">
      <c r="A11" t="s">
        <v>2064</v>
      </c>
      <c r="B11" t="str" cm="1">
        <f t="array" ref="B11">IF(SEARCH("DATA SCIENTIST",UPPER(A11),1),"DATA SCIENTIST",IF(SEARCH("DATA ANALYST",UPPER(A11),1),"DATA ANALYST",IF(SEARCH("DATA ENGINEER",UPPER(A11),1),"DATA ENGINEER",others)))</f>
        <v>DATA SCIENTIST</v>
      </c>
      <c r="C11" t="str" cm="1">
        <f t="array" ref="C11">_xlfn.IFS(IFERROR(SEARCH("Senior", A11), 0) &gt; 0, "SENIOR", IFERROR(SEARCH("Junior", A11), 0) &gt; 0, "JUNIOR", TRUE, "NM")</f>
        <v>NM</v>
      </c>
      <c r="D11" t="s">
        <v>71</v>
      </c>
      <c r="E11">
        <v>120</v>
      </c>
      <c r="H11" t="str">
        <f t="shared" si="1"/>
        <v>$120k</v>
      </c>
      <c r="I11">
        <v>160</v>
      </c>
      <c r="L11" t="str">
        <f t="shared" si="2"/>
        <v>$160k</v>
      </c>
      <c r="M11">
        <f t="shared" si="3"/>
        <v>140</v>
      </c>
      <c r="N11" t="str">
        <f t="shared" si="4"/>
        <v>$140k</v>
      </c>
      <c r="O11" s="1" t="s">
        <v>72</v>
      </c>
      <c r="P11" s="1">
        <f t="shared" si="5"/>
        <v>1</v>
      </c>
      <c r="Q11" s="1">
        <f t="shared" si="6"/>
        <v>1</v>
      </c>
      <c r="R11" s="1">
        <f t="shared" si="7"/>
        <v>0</v>
      </c>
      <c r="S11" s="1">
        <f t="shared" si="8"/>
        <v>0</v>
      </c>
      <c r="T11" s="1">
        <f t="shared" si="9"/>
        <v>1</v>
      </c>
      <c r="U11" s="1">
        <f t="shared" si="10"/>
        <v>1</v>
      </c>
      <c r="V11" s="1">
        <f t="shared" si="11"/>
        <v>4606</v>
      </c>
      <c r="W11">
        <v>4.5999999999999996</v>
      </c>
      <c r="X11" s="1" t="s">
        <v>73</v>
      </c>
      <c r="Y11" s="1" t="s">
        <v>1727</v>
      </c>
      <c r="Z11" t="s">
        <v>44</v>
      </c>
      <c r="AA11" t="s">
        <v>2363</v>
      </c>
      <c r="AB11" t="s">
        <v>44</v>
      </c>
      <c r="AC11">
        <f t="shared" si="0"/>
        <v>1</v>
      </c>
      <c r="AD11" t="s">
        <v>45</v>
      </c>
      <c r="AE11">
        <v>51</v>
      </c>
      <c r="AF11">
        <v>200</v>
      </c>
      <c r="AG11" s="7">
        <f t="shared" ref="AG11:AG13" si="17">AVERAGE(AE11,AF11)</f>
        <v>125.5</v>
      </c>
      <c r="AH11">
        <v>2009</v>
      </c>
      <c r="AI11">
        <f t="shared" ca="1" si="12"/>
        <v>15</v>
      </c>
      <c r="AJ11" t="s">
        <v>18</v>
      </c>
      <c r="AK11" t="s">
        <v>74</v>
      </c>
      <c r="AL11" t="s">
        <v>75</v>
      </c>
      <c r="AM11" s="8" t="s">
        <v>2399</v>
      </c>
      <c r="AN11" s="8"/>
      <c r="AO11">
        <v>100</v>
      </c>
      <c r="AP11" s="10" t="str">
        <f t="shared" ref="AP11" si="18">IF(SEARCH("m",AR11,1),_xlfn.CONCAT(AO11,"000000"),0)</f>
        <v>100000000</v>
      </c>
      <c r="AQ11" s="8"/>
      <c r="AR11" s="8" t="s">
        <v>2410</v>
      </c>
      <c r="AS11" s="8" t="str">
        <f t="shared" si="15"/>
        <v xml:space="preserve">500 000000 </v>
      </c>
      <c r="AT11" t="s">
        <v>76</v>
      </c>
      <c r="AX11" t="str">
        <v>Data scientist - Quantitative</v>
      </c>
    </row>
    <row r="12" spans="1:50" ht="39" customHeight="1" x14ac:dyDescent="0.35">
      <c r="A12" t="s">
        <v>2064</v>
      </c>
      <c r="B12" t="str" cm="1">
        <f t="array" ref="B12">IF(SEARCH("DATA SCIENTIST",UPPER(A12),1),"DATA SCIENTIST",IF(SEARCH("DATA ANALYST",UPPER(A12),1),"DATA ANALYST",IF(SEARCH("DATA ENGINEER",UPPER(A12),1),"DATA ENGINEER",others)))</f>
        <v>DATA SCIENTIST</v>
      </c>
      <c r="C12" t="str" cm="1">
        <f t="array" ref="C12">_xlfn.IFS(IFERROR(SEARCH("Senior", A12), 0) &gt; 0, "SENIOR", IFERROR(SEARCH("Junior", A12), 0) &gt; 0, "JUNIOR", TRUE, "NM")</f>
        <v>NM</v>
      </c>
      <c r="D12" t="s">
        <v>77</v>
      </c>
      <c r="E12">
        <v>126</v>
      </c>
      <c r="H12" t="str">
        <f t="shared" si="1"/>
        <v>$126k</v>
      </c>
      <c r="I12">
        <v>201</v>
      </c>
      <c r="L12" t="str">
        <f t="shared" si="2"/>
        <v>$201k</v>
      </c>
      <c r="M12">
        <f t="shared" si="3"/>
        <v>163.5</v>
      </c>
      <c r="N12" t="str">
        <f t="shared" si="4"/>
        <v>$163.5k</v>
      </c>
      <c r="O12" s="1" t="s">
        <v>2073</v>
      </c>
      <c r="P12" s="1">
        <f t="shared" si="5"/>
        <v>1</v>
      </c>
      <c r="Q12" s="1">
        <f t="shared" si="6"/>
        <v>1</v>
      </c>
      <c r="R12" s="1">
        <f t="shared" si="7"/>
        <v>0</v>
      </c>
      <c r="S12" s="1">
        <f t="shared" si="8"/>
        <v>0</v>
      </c>
      <c r="T12" s="1">
        <f t="shared" si="9"/>
        <v>0</v>
      </c>
      <c r="U12" s="1">
        <f t="shared" si="10"/>
        <v>0</v>
      </c>
      <c r="V12" s="1">
        <f t="shared" si="11"/>
        <v>2765</v>
      </c>
      <c r="W12">
        <v>3.5</v>
      </c>
      <c r="X12" s="1" t="s">
        <v>78</v>
      </c>
      <c r="Y12" s="1" t="s">
        <v>1728</v>
      </c>
      <c r="Z12" t="s">
        <v>62</v>
      </c>
      <c r="AA12" t="s">
        <v>2365</v>
      </c>
      <c r="AB12" t="s">
        <v>79</v>
      </c>
      <c r="AC12">
        <f t="shared" si="0"/>
        <v>0</v>
      </c>
      <c r="AD12" t="s">
        <v>17</v>
      </c>
      <c r="AE12">
        <v>501</v>
      </c>
      <c r="AF12">
        <v>1000</v>
      </c>
      <c r="AG12" s="7">
        <f t="shared" si="17"/>
        <v>750.5</v>
      </c>
      <c r="AH12">
        <v>2011</v>
      </c>
      <c r="AI12">
        <f t="shared" ca="1" si="12"/>
        <v>13</v>
      </c>
      <c r="AJ12" t="s">
        <v>18</v>
      </c>
      <c r="AK12" t="s">
        <v>80</v>
      </c>
      <c r="AL12" t="s">
        <v>81</v>
      </c>
      <c r="AM12" s="8" t="s">
        <v>2401</v>
      </c>
      <c r="AN12" s="8"/>
      <c r="AO12">
        <v>1</v>
      </c>
      <c r="AP12" s="10" t="str">
        <f t="shared" ref="AP12:AP13" si="19">IF(SEARCH("b",AR12,1),_xlfn.CONCAT(AO12,"000000000"),0)</f>
        <v>1000000000</v>
      </c>
      <c r="AQ12" s="8"/>
      <c r="AR12" s="8" t="s">
        <v>2413</v>
      </c>
      <c r="AS12" s="8" t="e">
        <f t="shared" si="15"/>
        <v>#VALUE!</v>
      </c>
      <c r="AT12" t="s">
        <v>2357</v>
      </c>
      <c r="AX12" t="str">
        <v>Digital Health Data scientist</v>
      </c>
    </row>
    <row r="13" spans="1:50" ht="39" customHeight="1" x14ac:dyDescent="0.35">
      <c r="A13" t="s">
        <v>2064</v>
      </c>
      <c r="B13" t="str" cm="1">
        <f t="array" ref="B13">IF(SEARCH("DATA SCIENTIST",UPPER(A13),1),"DATA SCIENTIST",IF(SEARCH("DATA ANALYST",UPPER(A13),1),"DATA ANALYST",IF(SEARCH("DATA ENGINEER",UPPER(A13),1),"DATA ENGINEER",others)))</f>
        <v>DATA SCIENTIST</v>
      </c>
      <c r="C13" t="str" cm="1">
        <f t="array" ref="C13">_xlfn.IFS(IFERROR(SEARCH("Senior", A13), 0) &gt; 0, "SENIOR", IFERROR(SEARCH("Junior", A13), 0) &gt; 0, "JUNIOR", TRUE, "NM")</f>
        <v>NM</v>
      </c>
      <c r="D13" t="s">
        <v>82</v>
      </c>
      <c r="E13">
        <v>64</v>
      </c>
      <c r="H13" t="str">
        <f t="shared" si="1"/>
        <v>$64k</v>
      </c>
      <c r="I13">
        <v>106</v>
      </c>
      <c r="L13" t="str">
        <f t="shared" si="2"/>
        <v>$106k</v>
      </c>
      <c r="M13">
        <f t="shared" si="3"/>
        <v>85</v>
      </c>
      <c r="N13" t="str">
        <f t="shared" si="4"/>
        <v>$85k</v>
      </c>
      <c r="O13" s="1" t="s">
        <v>83</v>
      </c>
      <c r="P13" s="1">
        <f t="shared" si="5"/>
        <v>0</v>
      </c>
      <c r="Q13" s="1">
        <f t="shared" si="6"/>
        <v>1</v>
      </c>
      <c r="R13" s="1">
        <f t="shared" si="7"/>
        <v>0</v>
      </c>
      <c r="S13" s="1">
        <f t="shared" si="8"/>
        <v>0</v>
      </c>
      <c r="T13" s="1">
        <f t="shared" si="9"/>
        <v>0</v>
      </c>
      <c r="U13" s="1">
        <f t="shared" si="10"/>
        <v>1</v>
      </c>
      <c r="V13" s="1">
        <f t="shared" si="11"/>
        <v>3490</v>
      </c>
      <c r="W13">
        <v>4.0999999999999996</v>
      </c>
      <c r="X13" s="1" t="s">
        <v>84</v>
      </c>
      <c r="Y13" s="1" t="s">
        <v>1729</v>
      </c>
      <c r="Z13" t="s">
        <v>85</v>
      </c>
      <c r="AA13" t="s">
        <v>2366</v>
      </c>
      <c r="AB13" t="s">
        <v>86</v>
      </c>
      <c r="AC13">
        <f t="shared" si="0"/>
        <v>0</v>
      </c>
      <c r="AD13" t="s">
        <v>87</v>
      </c>
      <c r="AE13">
        <v>5001</v>
      </c>
      <c r="AF13">
        <v>10000</v>
      </c>
      <c r="AG13" s="7">
        <f t="shared" si="17"/>
        <v>7500.5</v>
      </c>
      <c r="AH13">
        <v>1968</v>
      </c>
      <c r="AI13">
        <f t="shared" ca="1" si="12"/>
        <v>56</v>
      </c>
      <c r="AJ13" t="s">
        <v>53</v>
      </c>
      <c r="AK13" t="s">
        <v>88</v>
      </c>
      <c r="AL13" t="s">
        <v>32</v>
      </c>
      <c r="AM13" s="8" t="s">
        <v>2401</v>
      </c>
      <c r="AN13" s="8"/>
      <c r="AO13">
        <v>1</v>
      </c>
      <c r="AP13" s="10" t="str">
        <f t="shared" si="19"/>
        <v>1000000000</v>
      </c>
      <c r="AQ13" s="8"/>
      <c r="AR13" s="8" t="s">
        <v>2413</v>
      </c>
      <c r="AS13" s="8" t="e">
        <f t="shared" si="15"/>
        <v>#VALUE!</v>
      </c>
      <c r="AT13" t="s">
        <v>2357</v>
      </c>
      <c r="AX13" t="str">
        <v>Associate Data Analyst</v>
      </c>
    </row>
    <row r="14" spans="1:50" ht="39" customHeight="1" x14ac:dyDescent="0.35">
      <c r="A14" t="s">
        <v>2074</v>
      </c>
      <c r="B14" t="str" cm="1">
        <f t="array" ref="B14">IF(SEARCH("DATA SCIENTIST",UPPER(A14),1),"DATA SCIENTIST",IF(SEARCH("DATA ANALYST",UPPER(A14),1),"DATA ANALYST",IF(SEARCH("DATA ENGINEER",UPPER(A14),1),"DATA ENGINEER",others)))</f>
        <v>DATA SCIENTIST</v>
      </c>
      <c r="C14" t="str" cm="1">
        <f t="array" ref="C14">_xlfn.IFS(IFERROR(SEARCH("Senior", A14), 0) &gt; 0, "SENIOR", IFERROR(SEARCH("Junior", A14), 0) &gt; 0, "JUNIOR", TRUE, "NM")</f>
        <v>NM</v>
      </c>
      <c r="D14" t="s">
        <v>89</v>
      </c>
      <c r="E14">
        <v>106</v>
      </c>
      <c r="H14" t="str">
        <f t="shared" si="1"/>
        <v>$106k</v>
      </c>
      <c r="I14">
        <v>172</v>
      </c>
      <c r="L14" t="str">
        <f t="shared" si="2"/>
        <v>$172k</v>
      </c>
      <c r="M14">
        <f t="shared" si="3"/>
        <v>139</v>
      </c>
      <c r="N14" t="str">
        <f t="shared" si="4"/>
        <v>$139k</v>
      </c>
      <c r="O14" s="1" t="s">
        <v>2075</v>
      </c>
      <c r="P14" s="1">
        <f t="shared" si="5"/>
        <v>0</v>
      </c>
      <c r="Q14" s="1">
        <f t="shared" si="6"/>
        <v>0</v>
      </c>
      <c r="R14" s="1">
        <f t="shared" si="7"/>
        <v>0</v>
      </c>
      <c r="S14" s="1">
        <f t="shared" si="8"/>
        <v>0</v>
      </c>
      <c r="T14" s="1">
        <f t="shared" si="9"/>
        <v>0</v>
      </c>
      <c r="U14" s="1">
        <f t="shared" si="10"/>
        <v>0</v>
      </c>
      <c r="V14" s="1">
        <f t="shared" si="11"/>
        <v>3934</v>
      </c>
      <c r="W14">
        <v>3.2</v>
      </c>
      <c r="X14" s="1" t="s">
        <v>90</v>
      </c>
      <c r="Y14" s="1" t="s">
        <v>1730</v>
      </c>
      <c r="Z14" t="s">
        <v>91</v>
      </c>
      <c r="AA14" t="s">
        <v>2364</v>
      </c>
      <c r="AB14" t="s">
        <v>92</v>
      </c>
      <c r="AC14">
        <f t="shared" si="0"/>
        <v>0</v>
      </c>
      <c r="AD14" t="s">
        <v>24</v>
      </c>
      <c r="AH14">
        <v>1962</v>
      </c>
      <c r="AI14">
        <f t="shared" ca="1" si="12"/>
        <v>62</v>
      </c>
      <c r="AJ14" t="s">
        <v>53</v>
      </c>
      <c r="AK14" t="s">
        <v>93</v>
      </c>
      <c r="AL14" t="s">
        <v>81</v>
      </c>
      <c r="AM14" s="8" t="s">
        <v>94</v>
      </c>
      <c r="AN14" s="8"/>
      <c r="AO14" t="s">
        <v>2415</v>
      </c>
      <c r="AP14" s="10" t="e">
        <f t="shared" si="16"/>
        <v>#VALUE!</v>
      </c>
      <c r="AQ14" s="8"/>
      <c r="AR14" s="8"/>
      <c r="AS14" s="8" t="e">
        <f t="shared" si="15"/>
        <v>#VALUE!</v>
      </c>
      <c r="AT14" t="s">
        <v>95</v>
      </c>
      <c r="AX14" t="str">
        <v>Clinical Data scientist</v>
      </c>
    </row>
    <row r="15" spans="1:50" ht="39" customHeight="1" x14ac:dyDescent="0.35">
      <c r="A15" t="s">
        <v>96</v>
      </c>
      <c r="B15" t="e" cm="1">
        <f t="array" ref="B15">IF(SEARCH("DATA SCIENTIST",UPPER(A15),1),"DATA SCIENTIST",IF(SEARCH("DATA ANALYST",UPPER(A15),1),"DATA ANALYST",IF(SEARCH("DATA ENGINEER",UPPER(A15),1),"DATA ENGINEER",others)))</f>
        <v>#VALUE!</v>
      </c>
      <c r="C15" t="str" cm="1">
        <f t="array" ref="C15">_xlfn.IFS(IFERROR(SEARCH("Senior", A15), 0) &gt; 0, "SENIOR", IFERROR(SEARCH("Junior", A15), 0) &gt; 0, "JUNIOR", TRUE, "NM")</f>
        <v>NM</v>
      </c>
      <c r="D15" t="s">
        <v>97</v>
      </c>
      <c r="E15">
        <v>46</v>
      </c>
      <c r="H15" t="str">
        <f t="shared" si="1"/>
        <v>$46k</v>
      </c>
      <c r="I15">
        <v>85</v>
      </c>
      <c r="L15" t="str">
        <f t="shared" si="2"/>
        <v>$85k</v>
      </c>
      <c r="M15">
        <f t="shared" si="3"/>
        <v>65.5</v>
      </c>
      <c r="N15" t="str">
        <f t="shared" si="4"/>
        <v>$65.5k</v>
      </c>
      <c r="O15" s="1" t="s">
        <v>98</v>
      </c>
      <c r="P15" s="1">
        <f t="shared" si="5"/>
        <v>1</v>
      </c>
      <c r="Q15" s="1">
        <f t="shared" si="6"/>
        <v>0</v>
      </c>
      <c r="R15" s="1">
        <f t="shared" si="7"/>
        <v>1</v>
      </c>
      <c r="S15" s="1">
        <f t="shared" si="8"/>
        <v>1</v>
      </c>
      <c r="T15" s="1">
        <f t="shared" si="9"/>
        <v>1</v>
      </c>
      <c r="U15" s="1">
        <f t="shared" si="10"/>
        <v>1</v>
      </c>
      <c r="V15" s="1">
        <f t="shared" si="11"/>
        <v>4913</v>
      </c>
      <c r="W15">
        <v>4.0999999999999996</v>
      </c>
      <c r="X15" s="1" t="s">
        <v>99</v>
      </c>
      <c r="Y15" s="1" t="s">
        <v>1731</v>
      </c>
      <c r="Z15" t="s">
        <v>63</v>
      </c>
      <c r="AA15" t="s">
        <v>2362</v>
      </c>
      <c r="AB15" t="s">
        <v>63</v>
      </c>
      <c r="AC15">
        <f t="shared" si="0"/>
        <v>1</v>
      </c>
      <c r="AD15" t="s">
        <v>52</v>
      </c>
      <c r="AE15">
        <v>201</v>
      </c>
      <c r="AF15">
        <v>500</v>
      </c>
      <c r="AG15" s="7">
        <f>AVERAGE(AE15,AF15)</f>
        <v>350.5</v>
      </c>
      <c r="AH15">
        <v>2012</v>
      </c>
      <c r="AI15">
        <f t="shared" ca="1" si="12"/>
        <v>12</v>
      </c>
      <c r="AJ15" t="s">
        <v>18</v>
      </c>
      <c r="AK15" t="s">
        <v>46</v>
      </c>
      <c r="AL15" t="s">
        <v>32</v>
      </c>
      <c r="AM15" s="8" t="s">
        <v>47</v>
      </c>
      <c r="AN15" s="8" t="s">
        <v>47</v>
      </c>
      <c r="AP15" s="10" t="e">
        <f t="shared" si="16"/>
        <v>#VALUE!</v>
      </c>
      <c r="AQ15" s="8"/>
      <c r="AR15" s="8"/>
      <c r="AS15" s="8" t="e">
        <f t="shared" si="15"/>
        <v>#VALUE!</v>
      </c>
      <c r="AT15" t="s">
        <v>2357</v>
      </c>
      <c r="AW15" t="s">
        <v>2340</v>
      </c>
      <c r="AX15" t="str">
        <v>Data scientist / Machine Learning Expert</v>
      </c>
    </row>
    <row r="16" spans="1:50" ht="39" customHeight="1" x14ac:dyDescent="0.35">
      <c r="A16" t="s">
        <v>2064</v>
      </c>
      <c r="B16" t="str" cm="1">
        <f t="array" ref="B16">IF(SEARCH("DATA SCIENTIST",UPPER(A16),1),"DATA SCIENTIST",IF(SEARCH("DATA ANALYST",UPPER(A16),1),"DATA ANALYST",IF(SEARCH("DATA ENGINEER",UPPER(A16),1),"DATA ENGINEER",others)))</f>
        <v>DATA SCIENTIST</v>
      </c>
      <c r="C16" t="str" cm="1">
        <f t="array" ref="C16">_xlfn.IFS(IFERROR(SEARCH("Senior", A16), 0) &gt; 0, "SENIOR", IFERROR(SEARCH("Junior", A16), 0) &gt; 0, "JUNIOR", TRUE, "NM")</f>
        <v>NM</v>
      </c>
      <c r="D16" t="s">
        <v>100</v>
      </c>
      <c r="E16">
        <v>83</v>
      </c>
      <c r="H16" t="str">
        <f t="shared" si="1"/>
        <v>$83k</v>
      </c>
      <c r="I16">
        <v>144</v>
      </c>
      <c r="L16" t="str">
        <f t="shared" si="2"/>
        <v>$144k</v>
      </c>
      <c r="M16">
        <f t="shared" si="3"/>
        <v>113.5</v>
      </c>
      <c r="N16" t="str">
        <f t="shared" si="4"/>
        <v>$113.5k</v>
      </c>
      <c r="O16" s="1" t="s">
        <v>2076</v>
      </c>
      <c r="P16" s="1">
        <f t="shared" si="5"/>
        <v>1</v>
      </c>
      <c r="Q16" s="1">
        <f t="shared" si="6"/>
        <v>1</v>
      </c>
      <c r="R16" s="1">
        <f t="shared" si="7"/>
        <v>0</v>
      </c>
      <c r="S16" s="1">
        <f t="shared" si="8"/>
        <v>0</v>
      </c>
      <c r="T16" s="1">
        <f t="shared" si="9"/>
        <v>1</v>
      </c>
      <c r="U16" s="1">
        <f t="shared" si="10"/>
        <v>0</v>
      </c>
      <c r="V16" s="1">
        <f t="shared" si="11"/>
        <v>3739</v>
      </c>
      <c r="W16">
        <v>3.7</v>
      </c>
      <c r="X16" s="1" t="s">
        <v>101</v>
      </c>
      <c r="Y16" s="1" t="s">
        <v>1732</v>
      </c>
      <c r="Z16" t="s">
        <v>102</v>
      </c>
      <c r="AA16" t="s">
        <v>2367</v>
      </c>
      <c r="AB16" t="s">
        <v>103</v>
      </c>
      <c r="AC16">
        <f t="shared" si="0"/>
        <v>0</v>
      </c>
      <c r="AD16" t="s">
        <v>24</v>
      </c>
      <c r="AH16">
        <v>1781</v>
      </c>
      <c r="AI16">
        <f t="shared" ca="1" si="12"/>
        <v>243</v>
      </c>
      <c r="AJ16" t="s">
        <v>53</v>
      </c>
      <c r="AK16" t="s">
        <v>104</v>
      </c>
      <c r="AL16" t="s">
        <v>104</v>
      </c>
      <c r="AM16" s="8" t="s">
        <v>94</v>
      </c>
      <c r="AN16" s="8"/>
      <c r="AO16" t="s">
        <v>2415</v>
      </c>
      <c r="AP16" s="10" t="e">
        <f t="shared" si="16"/>
        <v>#VALUE!</v>
      </c>
      <c r="AQ16" s="8"/>
      <c r="AR16" s="8"/>
      <c r="AS16" s="8" t="e">
        <f t="shared" si="15"/>
        <v>#VALUE!</v>
      </c>
      <c r="AT16" t="s">
        <v>105</v>
      </c>
      <c r="AX16" t="str">
        <v>Web Data Analyst</v>
      </c>
    </row>
    <row r="17" spans="1:50" ht="39" customHeight="1" x14ac:dyDescent="0.35">
      <c r="A17" t="s">
        <v>106</v>
      </c>
      <c r="B17" t="e" cm="1">
        <f t="array" ref="B17">IF(SEARCH("DATA SCIENTIST",UPPER(A17),1),"DATA SCIENTIST",IF(SEARCH("DATA ANALYST",UPPER(A17),1),"DATA ANALYST",IF(SEARCH("DATA ENGINEER",UPPER(A17),1),"DATA ENGINEER",others)))</f>
        <v>#VALUE!</v>
      </c>
      <c r="C17" t="str" cm="1">
        <f t="array" ref="C17">_xlfn.IFS(IFERROR(SEARCH("Senior", A17), 0) &gt; 0, "SENIOR", IFERROR(SEARCH("Junior", A17), 0) &gt; 0, "JUNIOR", TRUE, "NM")</f>
        <v>NM</v>
      </c>
      <c r="D17" t="s">
        <v>107</v>
      </c>
      <c r="E17">
        <v>102</v>
      </c>
      <c r="H17" t="str">
        <f t="shared" si="1"/>
        <v>$102k</v>
      </c>
      <c r="I17">
        <v>190</v>
      </c>
      <c r="L17" t="str">
        <f t="shared" si="2"/>
        <v>$190k</v>
      </c>
      <c r="M17">
        <f t="shared" si="3"/>
        <v>146</v>
      </c>
      <c r="N17" t="str">
        <f t="shared" si="4"/>
        <v>$146k</v>
      </c>
      <c r="O17" s="1" t="s">
        <v>108</v>
      </c>
      <c r="P17" s="1">
        <f t="shared" si="5"/>
        <v>0</v>
      </c>
      <c r="Q17" s="1">
        <f t="shared" si="6"/>
        <v>0</v>
      </c>
      <c r="R17" s="1">
        <f t="shared" si="7"/>
        <v>1</v>
      </c>
      <c r="S17" s="1">
        <f t="shared" si="8"/>
        <v>0</v>
      </c>
      <c r="T17" s="1">
        <f t="shared" si="9"/>
        <v>0</v>
      </c>
      <c r="U17" s="1">
        <f t="shared" si="10"/>
        <v>0</v>
      </c>
      <c r="V17" s="1">
        <f t="shared" si="11"/>
        <v>1895</v>
      </c>
      <c r="W17">
        <v>3.6</v>
      </c>
      <c r="X17" s="1" t="s">
        <v>109</v>
      </c>
      <c r="Y17" s="1" t="s">
        <v>1733</v>
      </c>
      <c r="Z17" t="s">
        <v>110</v>
      </c>
      <c r="AA17" t="s">
        <v>2368</v>
      </c>
      <c r="AB17" t="s">
        <v>110</v>
      </c>
      <c r="AC17">
        <f t="shared" si="0"/>
        <v>1</v>
      </c>
      <c r="AD17" t="s">
        <v>37</v>
      </c>
      <c r="AE17">
        <v>1001</v>
      </c>
      <c r="AF17">
        <v>5000</v>
      </c>
      <c r="AG17" s="7">
        <f t="shared" ref="AG17:AG26" si="20">AVERAGE(AE17,AF17)</f>
        <v>3000.5</v>
      </c>
      <c r="AH17">
        <v>1995</v>
      </c>
      <c r="AI17">
        <f t="shared" ca="1" si="12"/>
        <v>29</v>
      </c>
      <c r="AJ17" t="s">
        <v>111</v>
      </c>
      <c r="AK17" t="s">
        <v>112</v>
      </c>
      <c r="AL17" t="s">
        <v>113</v>
      </c>
      <c r="AM17" s="8" t="s">
        <v>47</v>
      </c>
      <c r="AN17" s="8" t="s">
        <v>47</v>
      </c>
      <c r="AP17" s="10" t="e">
        <f t="shared" si="16"/>
        <v>#VALUE!</v>
      </c>
      <c r="AQ17" s="8"/>
      <c r="AR17" s="8"/>
      <c r="AS17" s="8" t="e">
        <f t="shared" si="15"/>
        <v>#VALUE!</v>
      </c>
      <c r="AT17" t="s">
        <v>2357</v>
      </c>
      <c r="AX17" t="str">
        <v>Senior Data scientist</v>
      </c>
    </row>
    <row r="18" spans="1:50" ht="39" customHeight="1" x14ac:dyDescent="0.35">
      <c r="A18" t="s">
        <v>114</v>
      </c>
      <c r="B18" t="e" cm="1">
        <f t="array" ref="B18">IF(SEARCH("DATA SCIENTIST",UPPER(A18),1),"DATA SCIENTIST",IF(SEARCH("DATA ANALYST",UPPER(A18),1),"DATA ANALYST",IF(SEARCH("DATA ENGINEER",UPPER(A18),1),"DATA ENGINEER",others)))</f>
        <v>#VALUE!</v>
      </c>
      <c r="C18" t="str" cm="1">
        <f t="array" ref="C18">_xlfn.IFS(IFERROR(SEARCH("Senior", A18), 0) &gt; 0, "SENIOR", IFERROR(SEARCH("Junior", A18), 0) &gt; 0, "JUNIOR", TRUE, "NM")</f>
        <v>NM</v>
      </c>
      <c r="D18" t="s">
        <v>115</v>
      </c>
      <c r="E18">
        <v>67</v>
      </c>
      <c r="H18" t="str">
        <f t="shared" si="1"/>
        <v>$67k</v>
      </c>
      <c r="I18">
        <v>137</v>
      </c>
      <c r="L18" t="str">
        <f t="shared" si="2"/>
        <v>$137k</v>
      </c>
      <c r="M18">
        <f t="shared" si="3"/>
        <v>102</v>
      </c>
      <c r="N18" t="str">
        <f t="shared" si="4"/>
        <v>$102k</v>
      </c>
      <c r="O18" s="1" t="s">
        <v>116</v>
      </c>
      <c r="P18" s="1">
        <f t="shared" si="5"/>
        <v>0</v>
      </c>
      <c r="Q18" s="1">
        <f t="shared" si="6"/>
        <v>0</v>
      </c>
      <c r="R18" s="1">
        <f t="shared" si="7"/>
        <v>1</v>
      </c>
      <c r="S18" s="1">
        <f t="shared" si="8"/>
        <v>0</v>
      </c>
      <c r="T18" s="1">
        <f t="shared" si="9"/>
        <v>0</v>
      </c>
      <c r="U18" s="1">
        <f t="shared" si="10"/>
        <v>1</v>
      </c>
      <c r="V18" s="1">
        <f t="shared" si="11"/>
        <v>3639</v>
      </c>
      <c r="W18">
        <v>3.9</v>
      </c>
      <c r="X18" s="1" t="s">
        <v>117</v>
      </c>
      <c r="Y18" s="1" t="s">
        <v>1734</v>
      </c>
      <c r="Z18" t="s">
        <v>102</v>
      </c>
      <c r="AA18" t="s">
        <v>2367</v>
      </c>
      <c r="AB18" t="s">
        <v>102</v>
      </c>
      <c r="AC18">
        <f t="shared" si="0"/>
        <v>1</v>
      </c>
      <c r="AD18" t="s">
        <v>45</v>
      </c>
      <c r="AE18">
        <v>51</v>
      </c>
      <c r="AF18">
        <v>200</v>
      </c>
      <c r="AG18" s="7">
        <f t="shared" si="20"/>
        <v>125.5</v>
      </c>
      <c r="AH18">
        <v>2011</v>
      </c>
      <c r="AI18">
        <f t="shared" ca="1" si="12"/>
        <v>13</v>
      </c>
      <c r="AJ18" t="s">
        <v>53</v>
      </c>
      <c r="AK18" t="s">
        <v>104</v>
      </c>
      <c r="AL18" t="s">
        <v>104</v>
      </c>
      <c r="AM18" s="8" t="s">
        <v>2403</v>
      </c>
      <c r="AN18" s="8"/>
      <c r="AO18">
        <v>1</v>
      </c>
      <c r="AP18" s="10" t="str">
        <f>IF(SEARCH("m",AR18,1),_xlfn.CONCAT(AO18,"000000"),0)</f>
        <v>1000000</v>
      </c>
      <c r="AQ18" s="8"/>
      <c r="AR18" s="8" t="s">
        <v>2416</v>
      </c>
      <c r="AS18" s="8" t="str">
        <f t="shared" si="15"/>
        <v xml:space="preserve">5 000000 </v>
      </c>
      <c r="AT18" t="s">
        <v>118</v>
      </c>
      <c r="AX18" t="str">
        <v>Data Engineer</v>
      </c>
    </row>
    <row r="19" spans="1:50" ht="39" customHeight="1" x14ac:dyDescent="0.35">
      <c r="A19" t="s">
        <v>2077</v>
      </c>
      <c r="B19" t="str" cm="1">
        <f t="array" ref="B19">IF(SEARCH("DATA SCIENTIST",UPPER(A19),1),"DATA SCIENTIST",IF(SEARCH("DATA ANALYST",UPPER(A19),1),"DATA ANALYST",IF(SEARCH("DATA ENGINEER",UPPER(A19),1),"DATA ENGINEER",others)))</f>
        <v>DATA SCIENTIST</v>
      </c>
      <c r="C19" t="str" cm="1">
        <f t="array" ref="C19">_xlfn.IFS(IFERROR(SEARCH("Senior", A19), 0) &gt; 0, "SENIOR", IFERROR(SEARCH("Junior", A19), 0) &gt; 0, "JUNIOR", TRUE, "NM")</f>
        <v>NM</v>
      </c>
      <c r="D19" t="s">
        <v>119</v>
      </c>
      <c r="E19">
        <v>118</v>
      </c>
      <c r="H19" t="str">
        <f t="shared" si="1"/>
        <v>$118k</v>
      </c>
      <c r="I19">
        <v>189</v>
      </c>
      <c r="L19" t="str">
        <f t="shared" si="2"/>
        <v>$189k</v>
      </c>
      <c r="M19">
        <f t="shared" si="3"/>
        <v>153.5</v>
      </c>
      <c r="N19" t="str">
        <f t="shared" si="4"/>
        <v>$153.5k</v>
      </c>
      <c r="O19" s="1" t="s">
        <v>2078</v>
      </c>
      <c r="P19" s="1">
        <f t="shared" si="5"/>
        <v>1</v>
      </c>
      <c r="Q19" s="1">
        <f t="shared" si="6"/>
        <v>1</v>
      </c>
      <c r="R19" s="1">
        <f t="shared" si="7"/>
        <v>1</v>
      </c>
      <c r="S19" s="1">
        <f t="shared" si="8"/>
        <v>1</v>
      </c>
      <c r="T19" s="1">
        <f t="shared" si="9"/>
        <v>1</v>
      </c>
      <c r="U19" s="1">
        <f t="shared" si="10"/>
        <v>1</v>
      </c>
      <c r="V19" s="1">
        <f t="shared" si="11"/>
        <v>4163</v>
      </c>
      <c r="W19">
        <v>4.3</v>
      </c>
      <c r="X19" s="1" t="s">
        <v>120</v>
      </c>
      <c r="Y19" s="1" t="s">
        <v>1735</v>
      </c>
      <c r="Z19" t="s">
        <v>121</v>
      </c>
      <c r="AA19" t="s">
        <v>2365</v>
      </c>
      <c r="AB19" t="s">
        <v>121</v>
      </c>
      <c r="AC19">
        <f t="shared" si="0"/>
        <v>1</v>
      </c>
      <c r="AD19" t="s">
        <v>52</v>
      </c>
      <c r="AE19">
        <v>201</v>
      </c>
      <c r="AF19">
        <v>500</v>
      </c>
      <c r="AG19" s="7">
        <f t="shared" si="20"/>
        <v>350.5</v>
      </c>
      <c r="AH19">
        <v>2011</v>
      </c>
      <c r="AI19">
        <f t="shared" ca="1" si="12"/>
        <v>13</v>
      </c>
      <c r="AJ19" t="s">
        <v>18</v>
      </c>
      <c r="AK19" t="s">
        <v>122</v>
      </c>
      <c r="AL19" t="s">
        <v>75</v>
      </c>
      <c r="AM19" s="8" t="s">
        <v>47</v>
      </c>
      <c r="AN19" s="8" t="s">
        <v>47</v>
      </c>
      <c r="AP19" s="10" t="e">
        <f t="shared" si="16"/>
        <v>#VALUE!</v>
      </c>
      <c r="AQ19" s="8"/>
      <c r="AR19" s="8"/>
      <c r="AS19" s="8" t="e">
        <f t="shared" si="15"/>
        <v>#VALUE!</v>
      </c>
      <c r="AT19" t="s">
        <v>2357</v>
      </c>
      <c r="AX19" t="str">
        <v>Data scientist - Algorithms &amp; Inference</v>
      </c>
    </row>
    <row r="20" spans="1:50" ht="39" customHeight="1" x14ac:dyDescent="0.35">
      <c r="A20" t="s">
        <v>2079</v>
      </c>
      <c r="B20" t="str" cm="1">
        <f t="array" ref="B20">IF(SEARCH("DATA SCIENTIST",UPPER(A20),1),"DATA SCIENTIST",IF(SEARCH("DATA ANALYST",UPPER(A20),1),"DATA ANALYST",IF(SEARCH("DATA ENGINEER",UPPER(A20),1),"DATA ENGINEER",others)))</f>
        <v>DATA SCIENTIST</v>
      </c>
      <c r="C20" t="str" cm="1">
        <f t="array" ref="C20">_xlfn.IFS(IFERROR(SEARCH("Senior", A20), 0) &gt; 0, "SENIOR", IFERROR(SEARCH("Junior", A20), 0) &gt; 0, "JUNIOR", TRUE, "NM")</f>
        <v>NM</v>
      </c>
      <c r="D20" t="s">
        <v>123</v>
      </c>
      <c r="E20">
        <v>110</v>
      </c>
      <c r="H20" t="str">
        <f t="shared" si="1"/>
        <v>$110k</v>
      </c>
      <c r="I20">
        <v>175</v>
      </c>
      <c r="L20" t="str">
        <f t="shared" si="2"/>
        <v>$175k</v>
      </c>
      <c r="M20">
        <f t="shared" si="3"/>
        <v>142.5</v>
      </c>
      <c r="N20" t="str">
        <f t="shared" si="4"/>
        <v>$142.5k</v>
      </c>
      <c r="O20" s="1" t="s">
        <v>2080</v>
      </c>
      <c r="P20" s="1">
        <f t="shared" si="5"/>
        <v>0</v>
      </c>
      <c r="Q20" s="1">
        <f t="shared" si="6"/>
        <v>1</v>
      </c>
      <c r="R20" s="1">
        <f t="shared" si="7"/>
        <v>0</v>
      </c>
      <c r="S20" s="1">
        <f t="shared" si="8"/>
        <v>0</v>
      </c>
      <c r="T20" s="1">
        <f t="shared" si="9"/>
        <v>0</v>
      </c>
      <c r="U20" s="1">
        <f t="shared" si="10"/>
        <v>1</v>
      </c>
      <c r="V20" s="1">
        <f t="shared" si="11"/>
        <v>3514</v>
      </c>
      <c r="W20">
        <v>4.2</v>
      </c>
      <c r="X20" s="1" t="s">
        <v>124</v>
      </c>
      <c r="Y20" s="1" t="s">
        <v>1736</v>
      </c>
      <c r="Z20" t="s">
        <v>79</v>
      </c>
      <c r="AA20" t="s">
        <v>2365</v>
      </c>
      <c r="AB20" t="s">
        <v>79</v>
      </c>
      <c r="AC20">
        <f t="shared" si="0"/>
        <v>1</v>
      </c>
      <c r="AD20" t="s">
        <v>45</v>
      </c>
      <c r="AE20">
        <v>51</v>
      </c>
      <c r="AF20">
        <v>200</v>
      </c>
      <c r="AG20" s="7">
        <f t="shared" si="20"/>
        <v>125.5</v>
      </c>
      <c r="AH20">
        <v>2010</v>
      </c>
      <c r="AI20">
        <f t="shared" ca="1" si="12"/>
        <v>14</v>
      </c>
      <c r="AJ20" t="s">
        <v>18</v>
      </c>
      <c r="AK20" t="s">
        <v>122</v>
      </c>
      <c r="AL20" t="s">
        <v>75</v>
      </c>
      <c r="AM20" s="8" t="s">
        <v>47</v>
      </c>
      <c r="AN20" s="8" t="s">
        <v>47</v>
      </c>
      <c r="AP20" s="10" t="e">
        <f t="shared" si="16"/>
        <v>#VALUE!</v>
      </c>
      <c r="AQ20" s="8"/>
      <c r="AR20" s="8"/>
      <c r="AS20" s="8" t="e">
        <f t="shared" si="15"/>
        <v>#VALUE!</v>
      </c>
      <c r="AT20" t="s">
        <v>2357</v>
      </c>
      <c r="AX20" t="str">
        <v>Scientist</v>
      </c>
    </row>
    <row r="21" spans="1:50" ht="39" customHeight="1" x14ac:dyDescent="0.35">
      <c r="A21" t="s">
        <v>2064</v>
      </c>
      <c r="B21" t="str" cm="1">
        <f t="array" ref="B21">IF(SEARCH("DATA SCIENTIST",UPPER(A21),1),"DATA SCIENTIST",IF(SEARCH("DATA ANALYST",UPPER(A21),1),"DATA ANALYST",IF(SEARCH("DATA ENGINEER",UPPER(A21),1),"DATA ENGINEER",others)))</f>
        <v>DATA SCIENTIST</v>
      </c>
      <c r="C21" t="str" cm="1">
        <f t="array" ref="C21">_xlfn.IFS(IFERROR(SEARCH("Senior", A21), 0) &gt; 0, "SENIOR", IFERROR(SEARCH("Junior", A21), 0) &gt; 0, "JUNIOR", TRUE, "NM")</f>
        <v>NM</v>
      </c>
      <c r="D21" t="s">
        <v>125</v>
      </c>
      <c r="E21">
        <v>64</v>
      </c>
      <c r="H21" t="str">
        <f t="shared" si="1"/>
        <v>$64k</v>
      </c>
      <c r="I21">
        <v>111</v>
      </c>
      <c r="L21" t="str">
        <f t="shared" si="2"/>
        <v>$111k</v>
      </c>
      <c r="M21">
        <f t="shared" si="3"/>
        <v>87.5</v>
      </c>
      <c r="N21" t="str">
        <f t="shared" si="4"/>
        <v>$87.5k</v>
      </c>
      <c r="O21" s="1" t="s">
        <v>2081</v>
      </c>
      <c r="P21" s="1">
        <f t="shared" si="5"/>
        <v>1</v>
      </c>
      <c r="Q21" s="1">
        <f t="shared" si="6"/>
        <v>1</v>
      </c>
      <c r="R21" s="1">
        <f t="shared" si="7"/>
        <v>1</v>
      </c>
      <c r="S21" s="1">
        <f t="shared" si="8"/>
        <v>0</v>
      </c>
      <c r="T21" s="1">
        <f t="shared" si="9"/>
        <v>0</v>
      </c>
      <c r="U21" s="1">
        <f t="shared" si="10"/>
        <v>1</v>
      </c>
      <c r="V21" s="1">
        <f t="shared" si="11"/>
        <v>4399</v>
      </c>
      <c r="W21">
        <v>4</v>
      </c>
      <c r="X21" s="1" t="s">
        <v>126</v>
      </c>
      <c r="Y21" s="1" t="s">
        <v>1737</v>
      </c>
      <c r="Z21" t="s">
        <v>127</v>
      </c>
      <c r="AA21" t="s">
        <v>2369</v>
      </c>
      <c r="AB21" t="s">
        <v>127</v>
      </c>
      <c r="AC21">
        <f t="shared" si="0"/>
        <v>1</v>
      </c>
      <c r="AD21" t="s">
        <v>17</v>
      </c>
      <c r="AE21">
        <v>501</v>
      </c>
      <c r="AF21">
        <v>1000</v>
      </c>
      <c r="AG21" s="7">
        <f t="shared" si="20"/>
        <v>750.5</v>
      </c>
      <c r="AH21">
        <v>1915</v>
      </c>
      <c r="AI21">
        <f t="shared" ca="1" si="12"/>
        <v>109</v>
      </c>
      <c r="AJ21" t="s">
        <v>128</v>
      </c>
      <c r="AK21" t="s">
        <v>129</v>
      </c>
      <c r="AL21" t="s">
        <v>130</v>
      </c>
      <c r="AM21" s="8" t="s">
        <v>2400</v>
      </c>
      <c r="AN21" s="8"/>
      <c r="AO21" t="s">
        <v>2411</v>
      </c>
      <c r="AP21" s="10" t="str">
        <f>IF(SEARCH("m",AO77,1),SUBSTITUTE(AO77,"million","000000",1),)</f>
        <v xml:space="preserve">500 000000   </v>
      </c>
      <c r="AQ21" s="8"/>
      <c r="AR21" s="8" t="s">
        <v>2412</v>
      </c>
      <c r="AS21" s="8" t="e">
        <f t="shared" si="15"/>
        <v>#VALUE!</v>
      </c>
      <c r="AT21" t="s">
        <v>2357</v>
      </c>
      <c r="AX21" t="str">
        <v>Lead Data scientist</v>
      </c>
    </row>
    <row r="22" spans="1:50" ht="39" customHeight="1" x14ac:dyDescent="0.35">
      <c r="A22" t="s">
        <v>2064</v>
      </c>
      <c r="B22" t="str" cm="1">
        <f t="array" ref="B22">IF(SEARCH("DATA SCIENTIST",UPPER(A22),1),"DATA SCIENTIST",IF(SEARCH("DATA ANALYST",UPPER(A22),1),"DATA ANALYST",IF(SEARCH("DATA ENGINEER",UPPER(A22),1),"DATA ENGINEER",others)))</f>
        <v>DATA SCIENTIST</v>
      </c>
      <c r="C22" t="str" cm="1">
        <f t="array" ref="C22">_xlfn.IFS(IFERROR(SEARCH("Senior", A22), 0) &gt; 0, "SENIOR", IFERROR(SEARCH("Junior", A22), 0) &gt; 0, "JUNIOR", TRUE, "NM")</f>
        <v>NM</v>
      </c>
      <c r="D22" t="s">
        <v>131</v>
      </c>
      <c r="E22">
        <v>81</v>
      </c>
      <c r="H22" t="str">
        <f t="shared" si="1"/>
        <v>$81k</v>
      </c>
      <c r="I22">
        <v>130</v>
      </c>
      <c r="L22" t="str">
        <f t="shared" si="2"/>
        <v>$130k</v>
      </c>
      <c r="M22">
        <f t="shared" si="3"/>
        <v>105.5</v>
      </c>
      <c r="N22" t="str">
        <f t="shared" si="4"/>
        <v>$105.5k</v>
      </c>
      <c r="O22" s="1" t="s">
        <v>2082</v>
      </c>
      <c r="P22" s="1">
        <f t="shared" si="5"/>
        <v>1</v>
      </c>
      <c r="Q22" s="1">
        <f t="shared" si="6"/>
        <v>1</v>
      </c>
      <c r="R22" s="1">
        <f t="shared" si="7"/>
        <v>0</v>
      </c>
      <c r="S22" s="1">
        <f t="shared" si="8"/>
        <v>0</v>
      </c>
      <c r="T22" s="1">
        <f t="shared" si="9"/>
        <v>1</v>
      </c>
      <c r="U22" s="1">
        <f t="shared" si="10"/>
        <v>0</v>
      </c>
      <c r="V22" s="1">
        <f t="shared" si="11"/>
        <v>2918</v>
      </c>
      <c r="W22">
        <v>3.2</v>
      </c>
      <c r="X22" s="1" t="s">
        <v>132</v>
      </c>
      <c r="Y22" s="1" t="s">
        <v>1738</v>
      </c>
      <c r="Z22" t="s">
        <v>63</v>
      </c>
      <c r="AA22" t="s">
        <v>2362</v>
      </c>
      <c r="AB22" t="s">
        <v>63</v>
      </c>
      <c r="AC22">
        <f t="shared" si="0"/>
        <v>1</v>
      </c>
      <c r="AD22" t="s">
        <v>52</v>
      </c>
      <c r="AE22">
        <v>201</v>
      </c>
      <c r="AF22">
        <v>500</v>
      </c>
      <c r="AG22" s="7">
        <f t="shared" si="20"/>
        <v>350.5</v>
      </c>
      <c r="AH22">
        <v>2012</v>
      </c>
      <c r="AI22">
        <f t="shared" ca="1" si="12"/>
        <v>12</v>
      </c>
      <c r="AJ22" t="s">
        <v>18</v>
      </c>
      <c r="AK22" t="s">
        <v>74</v>
      </c>
      <c r="AL22" t="s">
        <v>75</v>
      </c>
      <c r="AM22" s="8" t="s">
        <v>47</v>
      </c>
      <c r="AN22" s="8" t="s">
        <v>47</v>
      </c>
      <c r="AP22" s="10" t="e">
        <f t="shared" si="16"/>
        <v>#VALUE!</v>
      </c>
      <c r="AQ22" s="8"/>
      <c r="AR22" s="8"/>
      <c r="AS22" s="8" t="e">
        <f t="shared" si="15"/>
        <v>#VALUE!</v>
      </c>
      <c r="AT22" t="s">
        <v>133</v>
      </c>
      <c r="AX22" t="str">
        <v>Spectral Scientist/Engineer</v>
      </c>
    </row>
    <row r="23" spans="1:50" ht="39" customHeight="1" x14ac:dyDescent="0.35">
      <c r="A23" t="s">
        <v>2083</v>
      </c>
      <c r="B23" t="str" cm="1">
        <f t="array" ref="B23">IF(SEARCH("DATA SCIENTIST",UPPER(A23),1),"DATA SCIENTIST",IF(SEARCH("DATA ANALYST",UPPER(A23),1),"DATA ANALYST",IF(SEARCH("DATA ENGINEER",UPPER(A23),1),"DATA ENGINEER",others)))</f>
        <v>DATA SCIENTIST</v>
      </c>
      <c r="C23" t="str" cm="1">
        <f t="array" ref="C23">_xlfn.IFS(IFERROR(SEARCH("Senior", A23), 0) &gt; 0, "SENIOR", IFERROR(SEARCH("Junior", A23), 0) &gt; 0, "JUNIOR", TRUE, "NM")</f>
        <v>SENIOR</v>
      </c>
      <c r="D23" t="s">
        <v>134</v>
      </c>
      <c r="E23">
        <v>73</v>
      </c>
      <c r="H23" t="str">
        <f t="shared" si="1"/>
        <v>$73k</v>
      </c>
      <c r="I23">
        <v>119</v>
      </c>
      <c r="L23" t="str">
        <f t="shared" si="2"/>
        <v>$119k</v>
      </c>
      <c r="M23">
        <f t="shared" si="3"/>
        <v>96</v>
      </c>
      <c r="N23" t="str">
        <f t="shared" si="4"/>
        <v>$96k</v>
      </c>
      <c r="O23" s="1" t="s">
        <v>2084</v>
      </c>
      <c r="P23" s="1">
        <f t="shared" si="5"/>
        <v>0</v>
      </c>
      <c r="Q23" s="1">
        <f t="shared" si="6"/>
        <v>1</v>
      </c>
      <c r="R23" s="1">
        <f t="shared" si="7"/>
        <v>1</v>
      </c>
      <c r="S23" s="1">
        <f t="shared" si="8"/>
        <v>0</v>
      </c>
      <c r="T23" s="1">
        <f t="shared" si="9"/>
        <v>0</v>
      </c>
      <c r="U23" s="1">
        <f t="shared" si="10"/>
        <v>0</v>
      </c>
      <c r="V23" s="1">
        <f t="shared" si="11"/>
        <v>6925</v>
      </c>
      <c r="W23">
        <v>3.9</v>
      </c>
      <c r="X23" s="1" t="s">
        <v>135</v>
      </c>
      <c r="Y23" s="1" t="s">
        <v>1739</v>
      </c>
      <c r="Z23" t="s">
        <v>51</v>
      </c>
      <c r="AA23" t="s">
        <v>2364</v>
      </c>
      <c r="AB23" t="s">
        <v>121</v>
      </c>
      <c r="AC23">
        <f t="shared" si="0"/>
        <v>0</v>
      </c>
      <c r="AD23" t="s">
        <v>52</v>
      </c>
      <c r="AE23">
        <v>201</v>
      </c>
      <c r="AF23">
        <v>500</v>
      </c>
      <c r="AG23" s="7">
        <f t="shared" si="20"/>
        <v>350.5</v>
      </c>
      <c r="AH23">
        <v>2013</v>
      </c>
      <c r="AI23">
        <f t="shared" ca="1" si="12"/>
        <v>11</v>
      </c>
      <c r="AJ23" t="s">
        <v>18</v>
      </c>
      <c r="AK23" t="s">
        <v>136</v>
      </c>
      <c r="AL23" t="s">
        <v>130</v>
      </c>
      <c r="AM23" s="8" t="s">
        <v>47</v>
      </c>
      <c r="AN23" s="8" t="s">
        <v>47</v>
      </c>
      <c r="AP23" s="10"/>
      <c r="AQ23" s="8"/>
      <c r="AR23" s="8"/>
      <c r="AS23" s="8" t="e">
        <f t="shared" si="15"/>
        <v>#VALUE!</v>
      </c>
      <c r="AT23" t="s">
        <v>2357</v>
      </c>
      <c r="AX23" t="str">
        <v>College Hire - Data scientist - Open to December 2019 Graduates</v>
      </c>
    </row>
    <row r="24" spans="1:50" ht="39" customHeight="1" x14ac:dyDescent="0.35">
      <c r="A24" t="s">
        <v>2085</v>
      </c>
      <c r="B24" t="str" cm="1">
        <f t="array" ref="B24">IF(SEARCH("DATA SCIENTIST",UPPER(A24),1),"DATA SCIENTIST",IF(SEARCH("DATA ANALYST",UPPER(A24),1),"DATA ANALYST",IF(SEARCH("DATA ENGINEER",UPPER(A24),1),"DATA ENGINEER",others)))</f>
        <v>DATA SCIENTIST</v>
      </c>
      <c r="C24" t="str" cm="1">
        <f t="array" ref="C24">_xlfn.IFS(IFERROR(SEARCH("Senior", A24), 0) &gt; 0, "SENIOR", IFERROR(SEARCH("Junior", A24), 0) &gt; 0, "JUNIOR", TRUE, "NM")</f>
        <v>NM</v>
      </c>
      <c r="D24" t="s">
        <v>137</v>
      </c>
      <c r="E24">
        <v>86</v>
      </c>
      <c r="H24" t="str">
        <f t="shared" si="1"/>
        <v>$86k</v>
      </c>
      <c r="I24">
        <v>139</v>
      </c>
      <c r="L24" t="str">
        <f t="shared" si="2"/>
        <v>$139k</v>
      </c>
      <c r="M24">
        <f t="shared" si="3"/>
        <v>112.5</v>
      </c>
      <c r="N24" t="str">
        <f t="shared" si="4"/>
        <v>$112.5k</v>
      </c>
      <c r="O24" s="1" t="s">
        <v>2086</v>
      </c>
      <c r="P24" s="1">
        <f t="shared" si="5"/>
        <v>1</v>
      </c>
      <c r="Q24" s="1">
        <f t="shared" si="6"/>
        <v>1</v>
      </c>
      <c r="R24" s="1">
        <f t="shared" si="7"/>
        <v>1</v>
      </c>
      <c r="S24" s="1">
        <f t="shared" si="8"/>
        <v>1</v>
      </c>
      <c r="T24" s="1">
        <f t="shared" si="9"/>
        <v>0</v>
      </c>
      <c r="U24" s="1">
        <f t="shared" si="10"/>
        <v>1</v>
      </c>
      <c r="V24" s="1">
        <f t="shared" si="11"/>
        <v>6414</v>
      </c>
      <c r="W24">
        <v>3.8</v>
      </c>
      <c r="X24" s="1" t="s">
        <v>138</v>
      </c>
      <c r="Y24" s="1" t="s">
        <v>1740</v>
      </c>
      <c r="Z24" t="s">
        <v>139</v>
      </c>
      <c r="AA24" t="s">
        <v>2370</v>
      </c>
      <c r="AB24" t="s">
        <v>140</v>
      </c>
      <c r="AC24">
        <f t="shared" si="0"/>
        <v>0</v>
      </c>
      <c r="AD24" t="s">
        <v>17</v>
      </c>
      <c r="AE24">
        <v>501</v>
      </c>
      <c r="AF24">
        <v>1000</v>
      </c>
      <c r="AG24" s="7">
        <f t="shared" si="20"/>
        <v>750.5</v>
      </c>
      <c r="AH24">
        <v>1995</v>
      </c>
      <c r="AI24">
        <f t="shared" ca="1" si="12"/>
        <v>29</v>
      </c>
      <c r="AJ24" t="s">
        <v>18</v>
      </c>
      <c r="AK24" t="s">
        <v>141</v>
      </c>
      <c r="AL24" t="s">
        <v>142</v>
      </c>
      <c r="AM24" s="8" t="s">
        <v>47</v>
      </c>
      <c r="AN24" s="8" t="s">
        <v>47</v>
      </c>
      <c r="AP24" s="10" t="e">
        <f t="shared" si="16"/>
        <v>#VALUE!</v>
      </c>
      <c r="AQ24" s="8"/>
      <c r="AR24" s="8"/>
      <c r="AS24" s="8" t="e">
        <f t="shared" si="15"/>
        <v>#VALUE!</v>
      </c>
      <c r="AT24" t="s">
        <v>2357</v>
      </c>
      <c r="AX24" t="str">
        <v>Data scientist, Office of Data Science</v>
      </c>
    </row>
    <row r="25" spans="1:50" ht="39" customHeight="1" x14ac:dyDescent="0.35">
      <c r="A25" t="s">
        <v>2064</v>
      </c>
      <c r="B25" t="str" cm="1">
        <f t="array" ref="B25">IF(SEARCH("DATA SCIENTIST",UPPER(A25),1),"DATA SCIENTIST",IF(SEARCH("DATA ANALYST",UPPER(A25),1),"DATA ANALYST",IF(SEARCH("DATA ENGINEER",UPPER(A25),1),"DATA ENGINEER",others)))</f>
        <v>DATA SCIENTIST</v>
      </c>
      <c r="C25" t="str" cm="1">
        <f t="array" ref="C25">_xlfn.IFS(IFERROR(SEARCH("Senior", A25), 0) &gt; 0, "SENIOR", IFERROR(SEARCH("Junior", A25), 0) &gt; 0, "JUNIOR", TRUE, "NM")</f>
        <v>NM</v>
      </c>
      <c r="D25" t="s">
        <v>143</v>
      </c>
      <c r="E25">
        <v>63</v>
      </c>
      <c r="H25" t="str">
        <f t="shared" si="1"/>
        <v>$63k</v>
      </c>
      <c r="I25">
        <v>105</v>
      </c>
      <c r="L25" t="str">
        <f t="shared" si="2"/>
        <v>$105k</v>
      </c>
      <c r="M25">
        <f t="shared" si="3"/>
        <v>84</v>
      </c>
      <c r="N25" t="str">
        <f t="shared" si="4"/>
        <v>$84k</v>
      </c>
      <c r="O25" s="1" t="s">
        <v>2087</v>
      </c>
      <c r="P25" s="1">
        <f t="shared" si="5"/>
        <v>1</v>
      </c>
      <c r="Q25" s="1">
        <f t="shared" si="6"/>
        <v>0</v>
      </c>
      <c r="R25" s="1">
        <f t="shared" si="7"/>
        <v>1</v>
      </c>
      <c r="S25" s="1">
        <f t="shared" si="8"/>
        <v>0</v>
      </c>
      <c r="T25" s="1">
        <f t="shared" si="9"/>
        <v>0</v>
      </c>
      <c r="U25" s="1">
        <f t="shared" si="10"/>
        <v>0</v>
      </c>
      <c r="V25" s="1">
        <f t="shared" si="11"/>
        <v>2970</v>
      </c>
      <c r="W25">
        <v>4.3</v>
      </c>
      <c r="X25" s="1" t="s">
        <v>144</v>
      </c>
      <c r="Y25" s="1" t="s">
        <v>1741</v>
      </c>
      <c r="Z25" t="s">
        <v>145</v>
      </c>
      <c r="AA25" t="s">
        <v>2371</v>
      </c>
      <c r="AB25" t="s">
        <v>146</v>
      </c>
      <c r="AC25">
        <f t="shared" si="0"/>
        <v>0</v>
      </c>
      <c r="AD25" t="s">
        <v>45</v>
      </c>
      <c r="AE25">
        <v>51</v>
      </c>
      <c r="AF25">
        <v>200</v>
      </c>
      <c r="AG25" s="7">
        <f t="shared" si="20"/>
        <v>125.5</v>
      </c>
      <c r="AH25">
        <v>1935</v>
      </c>
      <c r="AI25">
        <f t="shared" ca="1" si="12"/>
        <v>89</v>
      </c>
      <c r="AJ25" t="s">
        <v>128</v>
      </c>
      <c r="AK25" t="s">
        <v>141</v>
      </c>
      <c r="AL25" t="s">
        <v>142</v>
      </c>
      <c r="AM25" s="8" t="s">
        <v>2404</v>
      </c>
      <c r="AN25" s="8"/>
      <c r="AO25">
        <v>10</v>
      </c>
      <c r="AP25" s="10" t="str">
        <f t="shared" ref="AP25:AP26" si="21">IF(SEARCH("m",AR25,1),_xlfn.CONCAT(AO25,"000000"),0)</f>
        <v>10000000</v>
      </c>
      <c r="AQ25" s="8"/>
      <c r="AR25" s="8" t="s">
        <v>2417</v>
      </c>
      <c r="AS25" s="8" t="str">
        <f t="shared" si="15"/>
        <v xml:space="preserve">25 000000 </v>
      </c>
      <c r="AT25" t="s">
        <v>2357</v>
      </c>
      <c r="AX25" t="str">
        <v>Data Science Analyst</v>
      </c>
    </row>
    <row r="26" spans="1:50" ht="39" customHeight="1" x14ac:dyDescent="0.35">
      <c r="A26" t="s">
        <v>2064</v>
      </c>
      <c r="B26" t="str" cm="1">
        <f t="array" ref="B26">IF(SEARCH("DATA SCIENTIST",UPPER(A26),1),"DATA SCIENTIST",IF(SEARCH("DATA ANALYST",UPPER(A26),1),"DATA ANALYST",IF(SEARCH("DATA ENGINEER",UPPER(A26),1),"DATA ENGINEER",others)))</f>
        <v>DATA SCIENTIST</v>
      </c>
      <c r="C26" t="str" cm="1">
        <f t="array" ref="C26">_xlfn.IFS(IFERROR(SEARCH("Senior", A26), 0) &gt; 0, "SENIOR", IFERROR(SEARCH("Junior", A26), 0) &gt; 0, "JUNIOR", TRUE, "NM")</f>
        <v>NM</v>
      </c>
      <c r="D26" t="s">
        <v>147</v>
      </c>
      <c r="E26">
        <v>109</v>
      </c>
      <c r="H26" t="str">
        <f t="shared" si="1"/>
        <v>$109k</v>
      </c>
      <c r="I26">
        <v>177</v>
      </c>
      <c r="L26" t="str">
        <f t="shared" si="2"/>
        <v>$177k</v>
      </c>
      <c r="M26">
        <f t="shared" si="3"/>
        <v>143</v>
      </c>
      <c r="N26" t="str">
        <f t="shared" si="4"/>
        <v>$143k</v>
      </c>
      <c r="O26" s="1" t="s">
        <v>2088</v>
      </c>
      <c r="P26" s="1">
        <f t="shared" si="5"/>
        <v>1</v>
      </c>
      <c r="Q26" s="1">
        <f t="shared" si="6"/>
        <v>1</v>
      </c>
      <c r="R26" s="1">
        <f t="shared" si="7"/>
        <v>0</v>
      </c>
      <c r="S26" s="1">
        <f t="shared" si="8"/>
        <v>1</v>
      </c>
      <c r="T26" s="1">
        <f t="shared" si="9"/>
        <v>0</v>
      </c>
      <c r="U26" s="1">
        <f t="shared" si="10"/>
        <v>1</v>
      </c>
      <c r="V26" s="1">
        <f t="shared" si="11"/>
        <v>3760</v>
      </c>
      <c r="W26">
        <v>4</v>
      </c>
      <c r="X26" s="1" t="s">
        <v>148</v>
      </c>
      <c r="Y26" s="1" t="s">
        <v>1742</v>
      </c>
      <c r="Z26" t="s">
        <v>86</v>
      </c>
      <c r="AA26" t="s">
        <v>2366</v>
      </c>
      <c r="AB26" t="s">
        <v>149</v>
      </c>
      <c r="AC26">
        <f t="shared" si="0"/>
        <v>0</v>
      </c>
      <c r="AD26" t="s">
        <v>17</v>
      </c>
      <c r="AE26">
        <v>501</v>
      </c>
      <c r="AF26">
        <v>1000</v>
      </c>
      <c r="AG26" s="7">
        <f t="shared" si="20"/>
        <v>750.5</v>
      </c>
      <c r="AH26">
        <v>2012</v>
      </c>
      <c r="AI26">
        <f t="shared" ca="1" si="12"/>
        <v>12</v>
      </c>
      <c r="AJ26" t="s">
        <v>18</v>
      </c>
      <c r="AK26" t="s">
        <v>122</v>
      </c>
      <c r="AL26" t="s">
        <v>75</v>
      </c>
      <c r="AM26" s="8" t="s">
        <v>2399</v>
      </c>
      <c r="AN26" s="8"/>
      <c r="AO26">
        <v>100</v>
      </c>
      <c r="AP26" s="10" t="str">
        <f t="shared" si="21"/>
        <v>100000000</v>
      </c>
      <c r="AQ26" s="8"/>
      <c r="AR26" s="8" t="s">
        <v>2410</v>
      </c>
      <c r="AS26" s="8" t="str">
        <f t="shared" si="15"/>
        <v xml:space="preserve">500 000000 </v>
      </c>
      <c r="AT26" t="s">
        <v>150</v>
      </c>
      <c r="AX26" t="str">
        <v>Senior Risk Data scientist</v>
      </c>
    </row>
    <row r="27" spans="1:50" ht="39" customHeight="1" x14ac:dyDescent="0.35">
      <c r="A27" t="s">
        <v>2089</v>
      </c>
      <c r="B27" t="str" cm="1">
        <f t="array" ref="B27">IF(SEARCH("DATA SCIENTIST",UPPER(A27),1),"DATA SCIENTIST",IF(SEARCH("DATA ANALYST",UPPER(A27),1),"DATA ANALYST",IF(SEARCH("DATA ENGINEER",UPPER(A27),1),"DATA ENGINEER",others)))</f>
        <v>DATA SCIENTIST</v>
      </c>
      <c r="C27" t="str" cm="1">
        <f t="array" ref="C27">_xlfn.IFS(IFERROR(SEARCH("Senior", A27), 0) &gt; 0, "SENIOR", IFERROR(SEARCH("Junior", A27), 0) &gt; 0, "JUNIOR", TRUE, "NM")</f>
        <v>NM</v>
      </c>
      <c r="D27" t="s">
        <v>151</v>
      </c>
      <c r="E27">
        <v>63</v>
      </c>
      <c r="H27" t="str">
        <f t="shared" si="1"/>
        <v>$63k</v>
      </c>
      <c r="I27">
        <v>110</v>
      </c>
      <c r="L27" t="str">
        <f t="shared" si="2"/>
        <v>$110k</v>
      </c>
      <c r="M27">
        <f t="shared" si="3"/>
        <v>86.5</v>
      </c>
      <c r="N27" t="str">
        <f t="shared" si="4"/>
        <v>$86.5k</v>
      </c>
      <c r="O27" s="1" t="s">
        <v>2090</v>
      </c>
      <c r="P27" s="1">
        <f t="shared" si="5"/>
        <v>1</v>
      </c>
      <c r="Q27" s="1">
        <f t="shared" si="6"/>
        <v>1</v>
      </c>
      <c r="R27" s="1">
        <f t="shared" si="7"/>
        <v>1</v>
      </c>
      <c r="S27" s="1">
        <f t="shared" si="8"/>
        <v>1</v>
      </c>
      <c r="T27" s="1">
        <f t="shared" si="9"/>
        <v>0</v>
      </c>
      <c r="U27" s="1">
        <f t="shared" si="10"/>
        <v>1</v>
      </c>
      <c r="V27" s="1">
        <f t="shared" si="11"/>
        <v>3700</v>
      </c>
      <c r="W27">
        <v>4</v>
      </c>
      <c r="X27" s="1" t="s">
        <v>152</v>
      </c>
      <c r="Y27" s="1" t="s">
        <v>1743</v>
      </c>
      <c r="Z27" t="s">
        <v>102</v>
      </c>
      <c r="AA27" t="s">
        <v>2367</v>
      </c>
      <c r="AB27" t="s">
        <v>44</v>
      </c>
      <c r="AC27">
        <f t="shared" si="0"/>
        <v>0</v>
      </c>
      <c r="AD27" t="s">
        <v>24</v>
      </c>
      <c r="AH27">
        <v>1849</v>
      </c>
      <c r="AI27">
        <f t="shared" ca="1" si="12"/>
        <v>175</v>
      </c>
      <c r="AJ27" t="s">
        <v>53</v>
      </c>
      <c r="AK27" t="s">
        <v>104</v>
      </c>
      <c r="AL27" t="s">
        <v>104</v>
      </c>
      <c r="AM27" s="8" t="s">
        <v>94</v>
      </c>
      <c r="AN27" s="8"/>
      <c r="AO27" t="s">
        <v>2415</v>
      </c>
      <c r="AP27" s="10" t="e" cm="1">
        <f t="array" ref="AP27">_xlfn.IFS(SEARCH("m",AO35,1),SUBSTITUTE(AO35,"million","000000",1),SEARCH("b",AO27,1),SUBSTITUTE(AO27,"billion","000000000",1))</f>
        <v>#VALUE!</v>
      </c>
      <c r="AQ27" s="8"/>
      <c r="AR27" s="8"/>
      <c r="AS27" s="8" t="e">
        <f t="shared" si="15"/>
        <v>#VALUE!</v>
      </c>
      <c r="AT27" t="s">
        <v>2357</v>
      </c>
      <c r="AX27" t="str">
        <v>Data scientist in Artificial Intelligence Early Career</v>
      </c>
    </row>
    <row r="28" spans="1:50" ht="39" customHeight="1" x14ac:dyDescent="0.35">
      <c r="A28" t="s">
        <v>2064</v>
      </c>
      <c r="B28" t="str" cm="1">
        <f t="array" ref="B28">IF(SEARCH("DATA SCIENTIST",UPPER(A28),1),"DATA SCIENTIST",IF(SEARCH("DATA ANALYST",UPPER(A28),1),"DATA ANALYST",IF(SEARCH("DATA ENGINEER",UPPER(A28),1),"DATA ENGINEER",others)))</f>
        <v>DATA SCIENTIST</v>
      </c>
      <c r="C28" t="str" cm="1">
        <f t="array" ref="C28">_xlfn.IFS(IFERROR(SEARCH("Senior", A28), 0) &gt; 0, "SENIOR", IFERROR(SEARCH("Junior", A28), 0) &gt; 0, "JUNIOR", TRUE, "NM")</f>
        <v>NM</v>
      </c>
      <c r="D28" t="s">
        <v>153</v>
      </c>
      <c r="E28">
        <v>75</v>
      </c>
      <c r="H28" t="str">
        <f t="shared" si="1"/>
        <v>$75k</v>
      </c>
      <c r="I28">
        <v>124</v>
      </c>
      <c r="L28" t="str">
        <f t="shared" si="2"/>
        <v>$124k</v>
      </c>
      <c r="M28">
        <f t="shared" si="3"/>
        <v>99.5</v>
      </c>
      <c r="N28" t="str">
        <f t="shared" si="4"/>
        <v>$99.5k</v>
      </c>
      <c r="O28" s="1" t="s">
        <v>2091</v>
      </c>
      <c r="P28" s="1">
        <f t="shared" si="5"/>
        <v>1</v>
      </c>
      <c r="Q28" s="1">
        <f t="shared" si="6"/>
        <v>1</v>
      </c>
      <c r="R28" s="1">
        <f t="shared" si="7"/>
        <v>1</v>
      </c>
      <c r="S28" s="1">
        <f t="shared" si="8"/>
        <v>1</v>
      </c>
      <c r="T28" s="1">
        <f t="shared" si="9"/>
        <v>1</v>
      </c>
      <c r="U28" s="1">
        <f t="shared" si="10"/>
        <v>0</v>
      </c>
      <c r="V28" s="1">
        <f t="shared" si="11"/>
        <v>4420</v>
      </c>
      <c r="W28">
        <v>3.5</v>
      </c>
      <c r="X28" s="1" t="s">
        <v>154</v>
      </c>
      <c r="Y28" s="1" t="s">
        <v>1744</v>
      </c>
      <c r="Z28" t="s">
        <v>155</v>
      </c>
      <c r="AA28" t="s">
        <v>2372</v>
      </c>
      <c r="AB28" t="s">
        <v>62</v>
      </c>
      <c r="AC28">
        <f t="shared" si="0"/>
        <v>0</v>
      </c>
      <c r="AD28" t="s">
        <v>37</v>
      </c>
      <c r="AE28">
        <v>1001</v>
      </c>
      <c r="AF28">
        <v>5000</v>
      </c>
      <c r="AG28" s="7">
        <f t="shared" ref="AG28:AG29" si="22">AVERAGE(AE28,AF28)</f>
        <v>3000.5</v>
      </c>
      <c r="AH28">
        <v>1952</v>
      </c>
      <c r="AI28">
        <f t="shared" ca="1" si="12"/>
        <v>72</v>
      </c>
      <c r="AJ28" t="s">
        <v>18</v>
      </c>
      <c r="AK28" t="s">
        <v>58</v>
      </c>
      <c r="AL28" t="s">
        <v>59</v>
      </c>
      <c r="AM28" s="8" t="s">
        <v>2399</v>
      </c>
      <c r="AN28" s="8"/>
      <c r="AO28">
        <v>100</v>
      </c>
      <c r="AP28" s="10" t="str">
        <f t="shared" ref="AP28" si="23">IF(SEARCH("m",AR28,1),_xlfn.CONCAT(AO28,"000000"),0)</f>
        <v>100000000</v>
      </c>
      <c r="AQ28" s="8"/>
      <c r="AR28" s="8" t="s">
        <v>2410</v>
      </c>
      <c r="AS28" s="8" t="str">
        <f t="shared" si="15"/>
        <v xml:space="preserve">500 000000 </v>
      </c>
      <c r="AT28" t="s">
        <v>2357</v>
      </c>
      <c r="AX28" t="str">
        <v>Data scientist - Research</v>
      </c>
    </row>
    <row r="29" spans="1:50" ht="39" customHeight="1" x14ac:dyDescent="0.35">
      <c r="A29" t="s">
        <v>156</v>
      </c>
      <c r="B29" t="e" cm="1">
        <f t="array" ref="B29">IF(SEARCH("DATA SCIENTIST",UPPER(A29),1),"DATA SCIENTIST",IF(SEARCH("DATA ANALYST",UPPER(A29),1),"DATA ANALYST",IF(SEARCH("DATA ENGINEER",UPPER(A29),1),"DATA ENGINEER",others)))</f>
        <v>#VALUE!</v>
      </c>
      <c r="C29" t="str" cm="1">
        <f t="array" ref="C29">_xlfn.IFS(IFERROR(SEARCH("Senior", A29), 0) &gt; 0, "SENIOR", IFERROR(SEARCH("Junior", A29), 0) &gt; 0, "JUNIOR", TRUE, "NM")</f>
        <v>NM</v>
      </c>
      <c r="D29" t="s">
        <v>157</v>
      </c>
      <c r="E29">
        <v>34</v>
      </c>
      <c r="H29" t="str">
        <f t="shared" si="1"/>
        <v>$34k</v>
      </c>
      <c r="I29">
        <v>61</v>
      </c>
      <c r="L29" t="str">
        <f t="shared" si="2"/>
        <v>$61k</v>
      </c>
      <c r="M29">
        <f t="shared" si="3"/>
        <v>47.5</v>
      </c>
      <c r="N29" t="str">
        <f t="shared" si="4"/>
        <v>$47.5k</v>
      </c>
      <c r="O29" s="1" t="s">
        <v>158</v>
      </c>
      <c r="P29" s="1">
        <f t="shared" si="5"/>
        <v>0</v>
      </c>
      <c r="Q29" s="1">
        <f t="shared" si="6"/>
        <v>0</v>
      </c>
      <c r="R29" s="1">
        <f t="shared" si="7"/>
        <v>1</v>
      </c>
      <c r="S29" s="1">
        <f t="shared" si="8"/>
        <v>0</v>
      </c>
      <c r="T29" s="1">
        <f t="shared" si="9"/>
        <v>0</v>
      </c>
      <c r="U29" s="1">
        <f t="shared" si="10"/>
        <v>0</v>
      </c>
      <c r="V29" s="1">
        <f t="shared" si="11"/>
        <v>4962</v>
      </c>
      <c r="W29">
        <v>3.7</v>
      </c>
      <c r="X29" s="1" t="s">
        <v>159</v>
      </c>
      <c r="Y29" s="1" t="s">
        <v>1745</v>
      </c>
      <c r="Z29" t="s">
        <v>160</v>
      </c>
      <c r="AA29" t="s">
        <v>2367</v>
      </c>
      <c r="AB29" t="s">
        <v>160</v>
      </c>
      <c r="AC29">
        <f t="shared" si="0"/>
        <v>1</v>
      </c>
      <c r="AD29" t="s">
        <v>87</v>
      </c>
      <c r="AE29">
        <v>5001</v>
      </c>
      <c r="AF29">
        <v>10000</v>
      </c>
      <c r="AG29" s="7">
        <f t="shared" si="22"/>
        <v>7500.5</v>
      </c>
      <c r="AH29">
        <v>1852</v>
      </c>
      <c r="AI29">
        <f t="shared" ca="1" si="12"/>
        <v>172</v>
      </c>
      <c r="AJ29" t="s">
        <v>53</v>
      </c>
      <c r="AK29" t="s">
        <v>129</v>
      </c>
      <c r="AL29" t="s">
        <v>130</v>
      </c>
      <c r="AM29" s="8" t="s">
        <v>2405</v>
      </c>
      <c r="AN29" s="8"/>
      <c r="AO29">
        <v>5</v>
      </c>
      <c r="AP29" s="10" t="str">
        <f>IF(SEARCH("b",AR29,1),_xlfn.CONCAT(AO29,"000000000"),0)</f>
        <v>5000000000</v>
      </c>
      <c r="AQ29" s="8"/>
      <c r="AR29" s="8" t="s">
        <v>2418</v>
      </c>
      <c r="AS29" s="8" t="e">
        <f t="shared" si="15"/>
        <v>#VALUE!</v>
      </c>
      <c r="AT29" t="s">
        <v>2357</v>
      </c>
      <c r="AW29" t="s">
        <v>2341</v>
      </c>
      <c r="AX29" t="str">
        <v>R&amp;D Data Analysis Scientist</v>
      </c>
    </row>
    <row r="30" spans="1:50" ht="39" customHeight="1" x14ac:dyDescent="0.35">
      <c r="A30" t="s">
        <v>2092</v>
      </c>
      <c r="B30" t="str" cm="1">
        <f t="array" ref="B30">IF(SEARCH("DATA SCIENTIST",UPPER(A30),1),"DATA SCIENTIST",IF(SEARCH("DATA ANALYST",UPPER(A30),1),"DATA ANALYST",IF(SEARCH("DATA ENGINEER",UPPER(A30),1),"DATA ENGINEER",others)))</f>
        <v>DATA SCIENTIST</v>
      </c>
      <c r="C30" t="str" cm="1">
        <f t="array" ref="C30">_xlfn.IFS(IFERROR(SEARCH("Senior", A30), 0) &gt; 0, "SENIOR", IFERROR(SEARCH("Junior", A30), 0) &gt; 0, "JUNIOR", TRUE, "NM")</f>
        <v>NM</v>
      </c>
      <c r="D30" t="s">
        <v>143</v>
      </c>
      <c r="E30">
        <v>63</v>
      </c>
      <c r="H30" t="str">
        <f t="shared" si="1"/>
        <v>$63k</v>
      </c>
      <c r="I30">
        <v>105</v>
      </c>
      <c r="L30" t="str">
        <f t="shared" si="2"/>
        <v>$105k</v>
      </c>
      <c r="M30">
        <f t="shared" si="3"/>
        <v>84</v>
      </c>
      <c r="N30" t="str">
        <f t="shared" si="4"/>
        <v>$84k</v>
      </c>
      <c r="O30" s="1" t="s">
        <v>2093</v>
      </c>
      <c r="P30" s="1">
        <f t="shared" si="5"/>
        <v>0</v>
      </c>
      <c r="Q30" s="1">
        <f t="shared" si="6"/>
        <v>0</v>
      </c>
      <c r="R30" s="1">
        <f t="shared" si="7"/>
        <v>1</v>
      </c>
      <c r="S30" s="1">
        <f t="shared" si="8"/>
        <v>1</v>
      </c>
      <c r="T30" s="1">
        <f t="shared" si="9"/>
        <v>0</v>
      </c>
      <c r="U30" s="1">
        <f t="shared" si="10"/>
        <v>1</v>
      </c>
      <c r="V30" s="1">
        <f t="shared" si="11"/>
        <v>5019</v>
      </c>
      <c r="W30">
        <v>4</v>
      </c>
      <c r="X30" s="1" t="s">
        <v>152</v>
      </c>
      <c r="Y30" s="1" t="s">
        <v>1743</v>
      </c>
      <c r="Z30" t="s">
        <v>161</v>
      </c>
      <c r="AA30" t="s">
        <v>2373</v>
      </c>
      <c r="AB30" t="s">
        <v>44</v>
      </c>
      <c r="AC30">
        <f t="shared" si="0"/>
        <v>0</v>
      </c>
      <c r="AD30" t="s">
        <v>24</v>
      </c>
      <c r="AH30">
        <v>1849</v>
      </c>
      <c r="AI30">
        <f t="shared" ca="1" si="12"/>
        <v>175</v>
      </c>
      <c r="AJ30" t="s">
        <v>53</v>
      </c>
      <c r="AK30" t="s">
        <v>104</v>
      </c>
      <c r="AL30" t="s">
        <v>104</v>
      </c>
      <c r="AM30" s="8" t="s">
        <v>94</v>
      </c>
      <c r="AN30" s="8"/>
      <c r="AO30" t="s">
        <v>2415</v>
      </c>
      <c r="AP30" s="10" t="e" cm="1">
        <f t="array" ref="AP30">_xlfn.IFS(SEARCH("m",AO38,1),SUBSTITUTE(AO38,"million","000000",1),SEARCH("b",AO30,1),SUBSTITUTE(AO30,"billion","000000000",1))</f>
        <v>#VALUE!</v>
      </c>
      <c r="AQ30" s="8"/>
      <c r="AR30" s="8"/>
      <c r="AS30" s="8" t="e">
        <f t="shared" si="15"/>
        <v>#VALUE!</v>
      </c>
      <c r="AT30" t="s">
        <v>2357</v>
      </c>
      <c r="AX30" t="str">
        <v>Analytics Consultant</v>
      </c>
    </row>
    <row r="31" spans="1:50" ht="39" customHeight="1" x14ac:dyDescent="0.35">
      <c r="A31" t="s">
        <v>2064</v>
      </c>
      <c r="B31" t="str" cm="1">
        <f t="array" ref="B31">IF(SEARCH("DATA SCIENTIST",UPPER(A31),1),"DATA SCIENTIST",IF(SEARCH("DATA ANALYST",UPPER(A31),1),"DATA ANALYST",IF(SEARCH("DATA ENGINEER",UPPER(A31),1),"DATA ENGINEER",others)))</f>
        <v>DATA SCIENTIST</v>
      </c>
      <c r="C31" t="str" cm="1">
        <f t="array" ref="C31">_xlfn.IFS(IFERROR(SEARCH("Senior", A31), 0) &gt; 0, "SENIOR", IFERROR(SEARCH("Junior", A31), 0) &gt; 0, "JUNIOR", TRUE, "NM")</f>
        <v>NM</v>
      </c>
      <c r="D31" t="s">
        <v>162</v>
      </c>
      <c r="E31">
        <v>72</v>
      </c>
      <c r="H31" t="str">
        <f t="shared" si="1"/>
        <v>$72k</v>
      </c>
      <c r="I31">
        <v>120</v>
      </c>
      <c r="L31" t="str">
        <f t="shared" si="2"/>
        <v>$120k</v>
      </c>
      <c r="M31">
        <f t="shared" si="3"/>
        <v>96</v>
      </c>
      <c r="N31" t="str">
        <f t="shared" si="4"/>
        <v>$96k</v>
      </c>
      <c r="O31" s="1" t="s">
        <v>2094</v>
      </c>
      <c r="P31" s="1">
        <f t="shared" si="5"/>
        <v>1</v>
      </c>
      <c r="Q31" s="1">
        <f t="shared" si="6"/>
        <v>1</v>
      </c>
      <c r="R31" s="1">
        <f t="shared" si="7"/>
        <v>0</v>
      </c>
      <c r="S31" s="1">
        <f t="shared" si="8"/>
        <v>0</v>
      </c>
      <c r="T31" s="1">
        <f t="shared" si="9"/>
        <v>0</v>
      </c>
      <c r="U31" s="1">
        <f t="shared" si="10"/>
        <v>0</v>
      </c>
      <c r="V31" s="1">
        <f t="shared" si="11"/>
        <v>3342</v>
      </c>
      <c r="W31">
        <v>3.6</v>
      </c>
      <c r="X31" s="1" t="s">
        <v>163</v>
      </c>
      <c r="Y31" s="1" t="s">
        <v>1746</v>
      </c>
      <c r="Z31" t="s">
        <v>164</v>
      </c>
      <c r="AA31" t="s">
        <v>2374</v>
      </c>
      <c r="AB31" t="s">
        <v>164</v>
      </c>
      <c r="AC31">
        <f t="shared" si="0"/>
        <v>1</v>
      </c>
      <c r="AD31" t="s">
        <v>37</v>
      </c>
      <c r="AE31">
        <v>1001</v>
      </c>
      <c r="AF31">
        <v>5000</v>
      </c>
      <c r="AG31" s="7">
        <f>AVERAGE(AE31,AF31)</f>
        <v>3000.5</v>
      </c>
      <c r="AH31">
        <v>1997</v>
      </c>
      <c r="AI31">
        <f t="shared" ca="1" si="12"/>
        <v>27</v>
      </c>
      <c r="AJ31" t="s">
        <v>18</v>
      </c>
      <c r="AK31" t="s">
        <v>54</v>
      </c>
      <c r="AL31" t="s">
        <v>54</v>
      </c>
      <c r="AM31" s="8" t="s">
        <v>2400</v>
      </c>
      <c r="AN31" s="8"/>
      <c r="AO31" t="s">
        <v>2411</v>
      </c>
      <c r="AP31" s="10" t="e">
        <f>IF(SEARCH("m",AO87,1),SUBSTITUTE(AO87,"million","000000",1),)</f>
        <v>#VALUE!</v>
      </c>
      <c r="AQ31" s="8"/>
      <c r="AR31" s="8" t="s">
        <v>2412</v>
      </c>
      <c r="AS31" s="8" t="e">
        <f t="shared" si="15"/>
        <v>#VALUE!</v>
      </c>
      <c r="AT31" t="s">
        <v>2357</v>
      </c>
      <c r="AX31" t="str">
        <v>Director, Data Science</v>
      </c>
    </row>
    <row r="32" spans="1:50" ht="39" customHeight="1" x14ac:dyDescent="0.35">
      <c r="A32" t="s">
        <v>2095</v>
      </c>
      <c r="B32" t="str" cm="1">
        <f t="array" ref="B32">IF(SEARCH("DATA SCIENTIST",UPPER(A32),1),"DATA SCIENTIST",IF(SEARCH("DATA ANALYST",UPPER(A32),1),"DATA ANALYST",IF(SEARCH("DATA ENGINEER",UPPER(A32),1),"DATA ENGINEER",others)))</f>
        <v>DATA SCIENTIST</v>
      </c>
      <c r="C32" t="str" cm="1">
        <f t="array" ref="C32">_xlfn.IFS(IFERROR(SEARCH("Senior", A32), 0) &gt; 0, "SENIOR", IFERROR(SEARCH("Junior", A32), 0) &gt; 0, "JUNIOR", TRUE, "NM")</f>
        <v>NM</v>
      </c>
      <c r="D32" t="s">
        <v>42</v>
      </c>
      <c r="E32">
        <v>86</v>
      </c>
      <c r="H32" t="str">
        <f t="shared" si="1"/>
        <v>$86k</v>
      </c>
      <c r="I32">
        <v>143</v>
      </c>
      <c r="L32" t="str">
        <f t="shared" si="2"/>
        <v>$143k</v>
      </c>
      <c r="M32">
        <f t="shared" si="3"/>
        <v>114.5</v>
      </c>
      <c r="N32" t="str">
        <f t="shared" si="4"/>
        <v>$114.5k</v>
      </c>
      <c r="O32" s="1" t="s">
        <v>2096</v>
      </c>
      <c r="P32" s="1">
        <f t="shared" si="5"/>
        <v>1</v>
      </c>
      <c r="Q32" s="1">
        <f t="shared" si="6"/>
        <v>1</v>
      </c>
      <c r="R32" s="1">
        <f t="shared" si="7"/>
        <v>0</v>
      </c>
      <c r="S32" s="1">
        <f t="shared" si="8"/>
        <v>0</v>
      </c>
      <c r="T32" s="1">
        <f t="shared" si="9"/>
        <v>0</v>
      </c>
      <c r="U32" s="1">
        <f t="shared" si="10"/>
        <v>0</v>
      </c>
      <c r="V32" s="1">
        <f t="shared" si="11"/>
        <v>5103</v>
      </c>
      <c r="W32">
        <v>3.8</v>
      </c>
      <c r="X32" s="1" t="s">
        <v>165</v>
      </c>
      <c r="Y32" s="1" t="s">
        <v>1747</v>
      </c>
      <c r="Z32" t="s">
        <v>102</v>
      </c>
      <c r="AA32" t="s">
        <v>2367</v>
      </c>
      <c r="AB32" t="s">
        <v>166</v>
      </c>
      <c r="AC32">
        <f t="shared" si="0"/>
        <v>0</v>
      </c>
      <c r="AD32" t="s">
        <v>24</v>
      </c>
      <c r="AH32">
        <v>1996</v>
      </c>
      <c r="AI32">
        <f t="shared" ca="1" si="12"/>
        <v>28</v>
      </c>
      <c r="AJ32" t="s">
        <v>53</v>
      </c>
      <c r="AK32" t="s">
        <v>104</v>
      </c>
      <c r="AL32" t="s">
        <v>104</v>
      </c>
      <c r="AM32" s="8" t="s">
        <v>94</v>
      </c>
      <c r="AN32" s="8"/>
      <c r="AO32" t="s">
        <v>2415</v>
      </c>
      <c r="AP32" s="10" t="e" cm="1">
        <f t="array" ref="AP32">_xlfn.IFS(SEARCH("m",AO40,1),SUBSTITUTE(AO40,"million","000000",1),SEARCH("b",AO32,1),SUBSTITUTE(AO32,"billion","000000000",1))</f>
        <v>#VALUE!</v>
      </c>
      <c r="AQ32" s="8"/>
      <c r="AR32" s="8"/>
      <c r="AS32" s="8" t="e">
        <f t="shared" si="15"/>
        <v>#VALUE!</v>
      </c>
      <c r="AT32" t="s">
        <v>2357</v>
      </c>
      <c r="AX32" t="str">
        <v>Data scientist SR</v>
      </c>
    </row>
    <row r="33" spans="1:50" ht="39" customHeight="1" x14ac:dyDescent="0.35">
      <c r="A33" t="s">
        <v>2064</v>
      </c>
      <c r="B33" t="str" cm="1">
        <f t="array" ref="B33">IF(SEARCH("DATA SCIENTIST",UPPER(A33),1),"DATA SCIENTIST",IF(SEARCH("DATA ANALYST",UPPER(A33),1),"DATA ANALYST",IF(SEARCH("DATA ENGINEER",UPPER(A33),1),"DATA ENGINEER",others)))</f>
        <v>DATA SCIENTIST</v>
      </c>
      <c r="C33" t="str" cm="1">
        <f t="array" ref="C33">_xlfn.IFS(IFERROR(SEARCH("Senior", A33), 0) &gt; 0, "SENIOR", IFERROR(SEARCH("Junior", A33), 0) &gt; 0, "JUNIOR", TRUE, "NM")</f>
        <v>NM</v>
      </c>
      <c r="D33" t="s">
        <v>167</v>
      </c>
      <c r="E33">
        <v>93</v>
      </c>
      <c r="H33" t="str">
        <f t="shared" si="1"/>
        <v>$93k</v>
      </c>
      <c r="I33">
        <v>149</v>
      </c>
      <c r="L33" t="str">
        <f t="shared" si="2"/>
        <v>$149k</v>
      </c>
      <c r="M33">
        <f t="shared" si="3"/>
        <v>121</v>
      </c>
      <c r="N33" t="str">
        <f t="shared" si="4"/>
        <v>$121k</v>
      </c>
      <c r="O33" s="1" t="s">
        <v>168</v>
      </c>
      <c r="P33" s="1">
        <f t="shared" si="5"/>
        <v>1</v>
      </c>
      <c r="Q33" s="1">
        <f t="shared" si="6"/>
        <v>1</v>
      </c>
      <c r="R33" s="1">
        <f t="shared" si="7"/>
        <v>1</v>
      </c>
      <c r="S33" s="1">
        <f t="shared" si="8"/>
        <v>0</v>
      </c>
      <c r="T33" s="1">
        <f t="shared" si="9"/>
        <v>1</v>
      </c>
      <c r="U33" s="1">
        <f t="shared" si="10"/>
        <v>1</v>
      </c>
      <c r="V33" s="1">
        <f t="shared" si="11"/>
        <v>2364</v>
      </c>
      <c r="W33">
        <v>3.8</v>
      </c>
      <c r="X33" s="1" t="s">
        <v>169</v>
      </c>
      <c r="Y33" s="1" t="s">
        <v>1748</v>
      </c>
      <c r="Z33" t="s">
        <v>170</v>
      </c>
      <c r="AA33" t="s">
        <v>2365</v>
      </c>
      <c r="AB33" t="s">
        <v>170</v>
      </c>
      <c r="AC33">
        <f t="shared" si="0"/>
        <v>1</v>
      </c>
      <c r="AD33" t="s">
        <v>87</v>
      </c>
      <c r="AE33">
        <v>5001</v>
      </c>
      <c r="AF33">
        <v>10000</v>
      </c>
      <c r="AG33" s="7">
        <f t="shared" ref="AG33:AG45" si="24">AVERAGE(AE33,AF33)</f>
        <v>7500.5</v>
      </c>
      <c r="AH33">
        <v>1996</v>
      </c>
      <c r="AI33">
        <f t="shared" ca="1" si="12"/>
        <v>28</v>
      </c>
      <c r="AJ33" t="s">
        <v>53</v>
      </c>
      <c r="AK33" t="s">
        <v>171</v>
      </c>
      <c r="AL33" t="s">
        <v>172</v>
      </c>
      <c r="AM33" s="8" t="s">
        <v>2398</v>
      </c>
      <c r="AN33" s="8"/>
      <c r="AO33">
        <v>2</v>
      </c>
      <c r="AP33" s="10" t="str">
        <f>IF(SEARCH("b",AR33,1),_xlfn.CONCAT(AO33,"000000000"),0)</f>
        <v>2000000000</v>
      </c>
      <c r="AQ33" s="8"/>
      <c r="AR33" s="8" t="s">
        <v>2409</v>
      </c>
      <c r="AS33" s="8" t="e">
        <f t="shared" si="15"/>
        <v>#VALUE!</v>
      </c>
      <c r="AT33" t="s">
        <v>2357</v>
      </c>
      <c r="AX33" t="str">
        <v>R&amp;D Sr Data scientist</v>
      </c>
    </row>
    <row r="34" spans="1:50" ht="39" customHeight="1" x14ac:dyDescent="0.35">
      <c r="A34" t="s">
        <v>2064</v>
      </c>
      <c r="B34" t="str" cm="1">
        <f t="array" ref="B34">IF(SEARCH("DATA SCIENTIST",UPPER(A34),1),"DATA SCIENTIST",IF(SEARCH("DATA ANALYST",UPPER(A34),1),"DATA ANALYST",IF(SEARCH("DATA ENGINEER",UPPER(A34),1),"DATA ENGINEER",others)))</f>
        <v>DATA SCIENTIST</v>
      </c>
      <c r="C34" t="str" cm="1">
        <f t="array" ref="C34">_xlfn.IFS(IFERROR(SEARCH("Senior", A34), 0) &gt; 0, "SENIOR", IFERROR(SEARCH("Junior", A34), 0) &gt; 0, "JUNIOR", TRUE, "NM")</f>
        <v>NM</v>
      </c>
      <c r="D34" t="s">
        <v>173</v>
      </c>
      <c r="E34">
        <v>85</v>
      </c>
      <c r="H34" t="str">
        <f t="shared" si="1"/>
        <v>$85k</v>
      </c>
      <c r="I34">
        <v>140</v>
      </c>
      <c r="L34" t="str">
        <f t="shared" si="2"/>
        <v>$140k</v>
      </c>
      <c r="M34">
        <f t="shared" si="3"/>
        <v>112.5</v>
      </c>
      <c r="N34" t="str">
        <f t="shared" si="4"/>
        <v>$112.5k</v>
      </c>
      <c r="O34" s="1" t="s">
        <v>2097</v>
      </c>
      <c r="P34" s="1">
        <f t="shared" si="5"/>
        <v>1</v>
      </c>
      <c r="Q34" s="1">
        <f t="shared" si="6"/>
        <v>0</v>
      </c>
      <c r="R34" s="1">
        <f t="shared" si="7"/>
        <v>1</v>
      </c>
      <c r="S34" s="1">
        <f t="shared" si="8"/>
        <v>0</v>
      </c>
      <c r="T34" s="1">
        <f t="shared" si="9"/>
        <v>0</v>
      </c>
      <c r="U34" s="1">
        <f t="shared" si="10"/>
        <v>0</v>
      </c>
      <c r="V34" s="1">
        <f t="shared" si="11"/>
        <v>2161</v>
      </c>
      <c r="W34">
        <v>4.7</v>
      </c>
      <c r="X34" s="1" t="s">
        <v>174</v>
      </c>
      <c r="Y34" s="1" t="s">
        <v>1749</v>
      </c>
      <c r="Z34" t="s">
        <v>175</v>
      </c>
      <c r="AA34" t="s">
        <v>2367</v>
      </c>
      <c r="AB34" t="s">
        <v>175</v>
      </c>
      <c r="AC34">
        <f t="shared" si="0"/>
        <v>1</v>
      </c>
      <c r="AD34" t="s">
        <v>52</v>
      </c>
      <c r="AE34">
        <v>201</v>
      </c>
      <c r="AF34">
        <v>500</v>
      </c>
      <c r="AG34" s="7">
        <f t="shared" si="24"/>
        <v>350.5</v>
      </c>
      <c r="AH34">
        <v>1974</v>
      </c>
      <c r="AI34">
        <f t="shared" ca="1" si="12"/>
        <v>50</v>
      </c>
      <c r="AJ34" t="s">
        <v>18</v>
      </c>
      <c r="AK34" t="s">
        <v>104</v>
      </c>
      <c r="AL34" t="s">
        <v>104</v>
      </c>
      <c r="AM34" s="8" t="s">
        <v>47</v>
      </c>
      <c r="AN34" s="8" t="s">
        <v>47</v>
      </c>
      <c r="AP34" s="10" t="e" cm="1">
        <f t="array" ref="AP34">_xlfn.IFS(SEARCH("m",AO42,1),SUBSTITUTE(AO42,"million","000000",1),SEARCH("b",AO34,1),SUBSTITUTE(AO34,"billion","000000000",1))</f>
        <v>#VALUE!</v>
      </c>
      <c r="AQ34" s="8"/>
      <c r="AR34" s="8"/>
      <c r="AS34" s="8" t="e">
        <f t="shared" si="15"/>
        <v>#VALUE!</v>
      </c>
      <c r="AT34" t="s">
        <v>176</v>
      </c>
      <c r="AX34" t="str">
        <v>Customer Data scientist/Sales Engineer (Bay</v>
      </c>
    </row>
    <row r="35" spans="1:50" ht="39" customHeight="1" x14ac:dyDescent="0.35">
      <c r="A35" t="s">
        <v>177</v>
      </c>
      <c r="B35" t="e" cm="1">
        <f t="array" ref="B35">IF(SEARCH("DATA SCIENTIST",UPPER(A35),1),"DATA SCIENTIST",IF(SEARCH("DATA ANALYST",UPPER(A35),1),"DATA ANALYST",IF(SEARCH("DATA ENGINEER",UPPER(A35),1),"DATA ENGINEER",others)))</f>
        <v>#VALUE!</v>
      </c>
      <c r="C35" t="str" cm="1">
        <f t="array" ref="C35">_xlfn.IFS(IFERROR(SEARCH("Senior", A35), 0) &gt; 0, "SENIOR", IFERROR(SEARCH("Junior", A35), 0) &gt; 0, "JUNIOR", TRUE, "NM")</f>
        <v>NM</v>
      </c>
      <c r="D35" t="s">
        <v>178</v>
      </c>
      <c r="E35">
        <v>77</v>
      </c>
      <c r="H35" t="str">
        <f t="shared" si="1"/>
        <v>$77k</v>
      </c>
      <c r="I35">
        <v>135</v>
      </c>
      <c r="L35" t="str">
        <f t="shared" si="2"/>
        <v>$135k</v>
      </c>
      <c r="M35">
        <f t="shared" si="3"/>
        <v>106</v>
      </c>
      <c r="N35" t="str">
        <f t="shared" si="4"/>
        <v>$106k</v>
      </c>
      <c r="O35" s="1" t="s">
        <v>179</v>
      </c>
      <c r="P35" s="1">
        <f t="shared" si="5"/>
        <v>1</v>
      </c>
      <c r="Q35" s="1">
        <f t="shared" si="6"/>
        <v>0</v>
      </c>
      <c r="R35" s="1">
        <f t="shared" si="7"/>
        <v>1</v>
      </c>
      <c r="S35" s="1">
        <f t="shared" si="8"/>
        <v>0</v>
      </c>
      <c r="T35" s="1">
        <f t="shared" si="9"/>
        <v>0</v>
      </c>
      <c r="U35" s="1">
        <f t="shared" si="10"/>
        <v>1</v>
      </c>
      <c r="V35" s="1">
        <f t="shared" si="11"/>
        <v>1739</v>
      </c>
      <c r="W35">
        <v>4.2</v>
      </c>
      <c r="X35" s="1" t="s">
        <v>180</v>
      </c>
      <c r="Y35" s="1" t="s">
        <v>1750</v>
      </c>
      <c r="Z35" t="s">
        <v>62</v>
      </c>
      <c r="AA35" t="s">
        <v>2365</v>
      </c>
      <c r="AB35" t="s">
        <v>139</v>
      </c>
      <c r="AC35">
        <f t="shared" si="0"/>
        <v>0</v>
      </c>
      <c r="AD35" t="s">
        <v>52</v>
      </c>
      <c r="AE35">
        <v>201</v>
      </c>
      <c r="AF35">
        <v>500</v>
      </c>
      <c r="AG35" s="7">
        <f t="shared" si="24"/>
        <v>350.5</v>
      </c>
      <c r="AH35">
        <v>2008</v>
      </c>
      <c r="AI35">
        <f t="shared" ca="1" si="12"/>
        <v>16</v>
      </c>
      <c r="AJ35" t="s">
        <v>18</v>
      </c>
      <c r="AK35" t="s">
        <v>181</v>
      </c>
      <c r="AL35" t="s">
        <v>75</v>
      </c>
      <c r="AM35" s="8" t="s">
        <v>47</v>
      </c>
      <c r="AN35" s="8" t="s">
        <v>47</v>
      </c>
      <c r="AP35" s="10" t="e" cm="1">
        <f t="array" ref="AP35">_xlfn.IFS(SEARCH("m",AO43,1),SUBSTITUTE(AO43,"million","000000",1),SEARCH("b",AO35,1),SUBSTITUTE(AO35,"billion","000000000",1))</f>
        <v>#VALUE!</v>
      </c>
      <c r="AQ35" s="8"/>
      <c r="AR35" s="8"/>
      <c r="AS35" s="8" t="e">
        <f t="shared" si="15"/>
        <v>#VALUE!</v>
      </c>
      <c r="AT35" t="s">
        <v>2357</v>
      </c>
      <c r="AW35" t="s">
        <v>2342</v>
      </c>
      <c r="AX35" t="str">
        <v>Jr. Business Data Analyst</v>
      </c>
    </row>
    <row r="36" spans="1:50" ht="39" customHeight="1" x14ac:dyDescent="0.35">
      <c r="A36" t="s">
        <v>2064</v>
      </c>
      <c r="B36" t="str" cm="1">
        <f t="array" ref="B36">IF(SEARCH("DATA SCIENTIST",UPPER(A36),1),"DATA SCIENTIST",IF(SEARCH("DATA ANALYST",UPPER(A36),1),"DATA ANALYST",IF(SEARCH("DATA ENGINEER",UPPER(A36),1),"DATA ENGINEER",others)))</f>
        <v>DATA SCIENTIST</v>
      </c>
      <c r="C36" t="str" cm="1">
        <f t="array" ref="C36">_xlfn.IFS(IFERROR(SEARCH("Senior", A36), 0) &gt; 0, "SENIOR", IFERROR(SEARCH("Junior", A36), 0) &gt; 0, "JUNIOR", TRUE, "NM")</f>
        <v>NM</v>
      </c>
      <c r="D36" t="s">
        <v>182</v>
      </c>
      <c r="E36">
        <v>82</v>
      </c>
      <c r="H36" t="str">
        <f t="shared" si="1"/>
        <v>$82k</v>
      </c>
      <c r="I36">
        <v>132</v>
      </c>
      <c r="L36" t="str">
        <f t="shared" si="2"/>
        <v>$132k</v>
      </c>
      <c r="M36">
        <f t="shared" si="3"/>
        <v>107</v>
      </c>
      <c r="N36" t="str">
        <f t="shared" si="4"/>
        <v>$107k</v>
      </c>
      <c r="O36" s="1" t="s">
        <v>183</v>
      </c>
      <c r="P36" s="1">
        <f t="shared" si="5"/>
        <v>1</v>
      </c>
      <c r="Q36" s="1">
        <f t="shared" si="6"/>
        <v>1</v>
      </c>
      <c r="R36" s="1">
        <f t="shared" si="7"/>
        <v>0</v>
      </c>
      <c r="S36" s="1">
        <f t="shared" si="8"/>
        <v>1</v>
      </c>
      <c r="T36" s="1">
        <f t="shared" si="9"/>
        <v>1</v>
      </c>
      <c r="U36" s="1">
        <f t="shared" si="10"/>
        <v>0</v>
      </c>
      <c r="V36" s="1">
        <f t="shared" si="11"/>
        <v>5006</v>
      </c>
      <c r="W36">
        <v>3.5</v>
      </c>
      <c r="X36" s="1" t="s">
        <v>184</v>
      </c>
      <c r="Y36" s="1" t="s">
        <v>1751</v>
      </c>
      <c r="Z36" t="s">
        <v>185</v>
      </c>
      <c r="AA36" t="s">
        <v>2365</v>
      </c>
      <c r="AB36" t="s">
        <v>185</v>
      </c>
      <c r="AC36">
        <f t="shared" si="0"/>
        <v>1</v>
      </c>
      <c r="AD36" t="s">
        <v>37</v>
      </c>
      <c r="AE36">
        <v>1001</v>
      </c>
      <c r="AF36">
        <v>5000</v>
      </c>
      <c r="AG36" s="7">
        <f t="shared" si="24"/>
        <v>3000.5</v>
      </c>
      <c r="AH36">
        <v>1969</v>
      </c>
      <c r="AI36">
        <f t="shared" ca="1" si="12"/>
        <v>55</v>
      </c>
      <c r="AJ36" t="s">
        <v>18</v>
      </c>
      <c r="AK36" t="s">
        <v>186</v>
      </c>
      <c r="AL36" t="s">
        <v>75</v>
      </c>
      <c r="AM36" s="8" t="s">
        <v>2401</v>
      </c>
      <c r="AN36" s="8"/>
      <c r="AO36">
        <v>1</v>
      </c>
      <c r="AP36" s="10" t="str">
        <f>IF(SEARCH("b",AR36,1),_xlfn.CONCAT(AO36,"000000000"),0)</f>
        <v>1000000000</v>
      </c>
      <c r="AQ36" s="8"/>
      <c r="AR36" s="8" t="s">
        <v>2413</v>
      </c>
      <c r="AS36" s="8" t="e">
        <f t="shared" si="15"/>
        <v>#VALUE!</v>
      </c>
      <c r="AT36" t="s">
        <v>187</v>
      </c>
      <c r="AX36" t="str">
        <v>Data Management Specialist</v>
      </c>
    </row>
    <row r="37" spans="1:50" ht="39" customHeight="1" x14ac:dyDescent="0.35">
      <c r="A37" t="s">
        <v>2064</v>
      </c>
      <c r="B37" t="str" cm="1">
        <f t="array" ref="B37">IF(SEARCH("DATA SCIENTIST",UPPER(A37),1),"DATA SCIENTIST",IF(SEARCH("DATA ANALYST",UPPER(A37),1),"DATA ANALYST",IF(SEARCH("DATA ENGINEER",UPPER(A37),1),"DATA ENGINEER",others)))</f>
        <v>DATA SCIENTIST</v>
      </c>
      <c r="C37" t="str" cm="1">
        <f t="array" ref="C37">_xlfn.IFS(IFERROR(SEARCH("Senior", A37), 0) &gt; 0, "SENIOR", IFERROR(SEARCH("Junior", A37), 0) &gt; 0, "JUNIOR", TRUE, "NM")</f>
        <v>NM</v>
      </c>
      <c r="D37" t="s">
        <v>188</v>
      </c>
      <c r="E37">
        <v>83</v>
      </c>
      <c r="H37" t="str">
        <f t="shared" si="1"/>
        <v>$83k</v>
      </c>
      <c r="I37">
        <v>137</v>
      </c>
      <c r="L37" t="str">
        <f t="shared" si="2"/>
        <v>$137k</v>
      </c>
      <c r="M37">
        <f t="shared" si="3"/>
        <v>110</v>
      </c>
      <c r="N37" t="str">
        <f t="shared" si="4"/>
        <v>$110k</v>
      </c>
      <c r="O37" s="1" t="s">
        <v>2098</v>
      </c>
      <c r="P37" s="1">
        <f t="shared" si="5"/>
        <v>1</v>
      </c>
      <c r="Q37" s="1">
        <f t="shared" si="6"/>
        <v>1</v>
      </c>
      <c r="R37" s="1">
        <f t="shared" si="7"/>
        <v>1</v>
      </c>
      <c r="S37" s="1">
        <f t="shared" si="8"/>
        <v>0</v>
      </c>
      <c r="T37" s="1">
        <f t="shared" si="9"/>
        <v>1</v>
      </c>
      <c r="U37" s="1">
        <f t="shared" si="10"/>
        <v>0</v>
      </c>
      <c r="V37" s="1">
        <f t="shared" si="11"/>
        <v>3711</v>
      </c>
      <c r="W37">
        <v>4.7</v>
      </c>
      <c r="X37" s="1" t="s">
        <v>189</v>
      </c>
      <c r="Y37" s="1" t="s">
        <v>1752</v>
      </c>
      <c r="Z37" t="s">
        <v>190</v>
      </c>
      <c r="AA37" t="s">
        <v>2367</v>
      </c>
      <c r="AB37" t="s">
        <v>190</v>
      </c>
      <c r="AC37">
        <f t="shared" si="0"/>
        <v>1</v>
      </c>
      <c r="AD37" t="s">
        <v>52</v>
      </c>
      <c r="AE37">
        <v>201</v>
      </c>
      <c r="AF37">
        <v>500</v>
      </c>
      <c r="AG37" s="7">
        <f t="shared" si="24"/>
        <v>350.5</v>
      </c>
      <c r="AH37">
        <v>2010</v>
      </c>
      <c r="AI37">
        <f t="shared" ca="1" si="12"/>
        <v>14</v>
      </c>
      <c r="AJ37" t="s">
        <v>18</v>
      </c>
      <c r="AK37" t="s">
        <v>19</v>
      </c>
      <c r="AL37" t="s">
        <v>19</v>
      </c>
      <c r="AM37" s="8" t="s">
        <v>2399</v>
      </c>
      <c r="AN37" s="8"/>
      <c r="AO37">
        <v>100</v>
      </c>
      <c r="AP37" s="10" t="str">
        <f t="shared" ref="AP37:AP40" si="25">IF(SEARCH("m",AR37,1),_xlfn.CONCAT(AO37,"000000"),0)</f>
        <v>100000000</v>
      </c>
      <c r="AQ37" s="8"/>
      <c r="AR37" s="8" t="s">
        <v>2410</v>
      </c>
      <c r="AS37" s="8" t="str">
        <f t="shared" si="15"/>
        <v xml:space="preserve">500 000000 </v>
      </c>
      <c r="AT37" t="s">
        <v>2357</v>
      </c>
      <c r="AX37" t="str">
        <v>E-Commerce Data Analyst</v>
      </c>
    </row>
    <row r="38" spans="1:50" ht="39" customHeight="1" x14ac:dyDescent="0.35">
      <c r="A38" t="s">
        <v>2099</v>
      </c>
      <c r="B38" t="str" cm="1">
        <f t="array" ref="B38">IF(SEARCH("DATA SCIENTIST",UPPER(A38),1),"DATA SCIENTIST",IF(SEARCH("DATA ANALYST",UPPER(A38),1),"DATA ANALYST",IF(SEARCH("DATA ENGINEER",UPPER(A38),1),"DATA ENGINEER",others)))</f>
        <v>DATA SCIENTIST</v>
      </c>
      <c r="C38" t="str" cm="1">
        <f t="array" ref="C38">_xlfn.IFS(IFERROR(SEARCH("Senior", A38), 0) &gt; 0, "SENIOR", IFERROR(SEARCH("Junior", A38), 0) &gt; 0, "JUNIOR", TRUE, "NM")</f>
        <v>SENIOR</v>
      </c>
      <c r="D38" t="s">
        <v>191</v>
      </c>
      <c r="E38">
        <v>115</v>
      </c>
      <c r="H38" t="str">
        <f t="shared" si="1"/>
        <v>$115k</v>
      </c>
      <c r="I38">
        <v>180</v>
      </c>
      <c r="L38" t="str">
        <f t="shared" si="2"/>
        <v>$180k</v>
      </c>
      <c r="M38">
        <f t="shared" si="3"/>
        <v>147.5</v>
      </c>
      <c r="N38" t="str">
        <f t="shared" si="4"/>
        <v>$147.5k</v>
      </c>
      <c r="O38" s="1" t="s">
        <v>2100</v>
      </c>
      <c r="P38" s="1">
        <f t="shared" si="5"/>
        <v>1</v>
      </c>
      <c r="Q38" s="1">
        <f t="shared" si="6"/>
        <v>1</v>
      </c>
      <c r="R38" s="1">
        <f t="shared" si="7"/>
        <v>1</v>
      </c>
      <c r="S38" s="1">
        <f t="shared" si="8"/>
        <v>0</v>
      </c>
      <c r="T38" s="1">
        <f t="shared" si="9"/>
        <v>0</v>
      </c>
      <c r="U38" s="1">
        <f t="shared" si="10"/>
        <v>0</v>
      </c>
      <c r="V38" s="1">
        <f t="shared" si="11"/>
        <v>3561</v>
      </c>
      <c r="W38">
        <v>3.5</v>
      </c>
      <c r="X38" s="1" t="s">
        <v>192</v>
      </c>
      <c r="Y38" s="1" t="s">
        <v>1753</v>
      </c>
      <c r="Z38" t="s">
        <v>193</v>
      </c>
      <c r="AA38" t="s">
        <v>2365</v>
      </c>
      <c r="AB38" t="s">
        <v>194</v>
      </c>
      <c r="AC38">
        <f t="shared" si="0"/>
        <v>0</v>
      </c>
      <c r="AD38" t="s">
        <v>87</v>
      </c>
      <c r="AE38">
        <v>5001</v>
      </c>
      <c r="AF38">
        <v>10000</v>
      </c>
      <c r="AG38" s="7">
        <f t="shared" si="24"/>
        <v>7500.5</v>
      </c>
      <c r="AH38">
        <v>1870</v>
      </c>
      <c r="AI38">
        <f t="shared" ca="1" si="12"/>
        <v>154</v>
      </c>
      <c r="AJ38" t="s">
        <v>53</v>
      </c>
      <c r="AK38" t="s">
        <v>104</v>
      </c>
      <c r="AL38" t="s">
        <v>104</v>
      </c>
      <c r="AM38" s="8" t="s">
        <v>2401</v>
      </c>
      <c r="AN38" s="8"/>
      <c r="AO38">
        <v>1</v>
      </c>
      <c r="AP38" s="10" t="str">
        <f>IF(SEARCH("b",AR38,1),_xlfn.CONCAT(AO38,"000000000"),0)</f>
        <v>1000000000</v>
      </c>
      <c r="AQ38" s="8"/>
      <c r="AR38" s="8" t="s">
        <v>2413</v>
      </c>
      <c r="AS38" s="8" t="e">
        <f t="shared" si="15"/>
        <v>#VALUE!</v>
      </c>
      <c r="AT38" t="s">
        <v>2357</v>
      </c>
      <c r="AX38" t="str">
        <v>Sr. Scientist II</v>
      </c>
    </row>
    <row r="39" spans="1:50" ht="39" customHeight="1" x14ac:dyDescent="0.35">
      <c r="A39" t="s">
        <v>195</v>
      </c>
      <c r="B39" t="e" cm="1">
        <f t="array" ref="B39">IF(SEARCH("DATA SCIENTIST",UPPER(A39),1),"DATA SCIENTIST",IF(SEARCH("DATA ANALYST",UPPER(A39),1),"DATA ANALYST",IF(SEARCH("DATA ENGINEER",UPPER(A39),1),"DATA ENGINEER",others)))</f>
        <v>#VALUE!</v>
      </c>
      <c r="C39" t="str" cm="1">
        <f t="array" ref="C39">_xlfn.IFS(IFERROR(SEARCH("Senior", A39), 0) &gt; 0, "SENIOR", IFERROR(SEARCH("Junior", A39), 0) &gt; 0, "JUNIOR", TRUE, "NM")</f>
        <v>NM</v>
      </c>
      <c r="D39" t="s">
        <v>196</v>
      </c>
      <c r="E39">
        <v>74</v>
      </c>
      <c r="H39" t="str">
        <f t="shared" si="1"/>
        <v>$74k</v>
      </c>
      <c r="I39">
        <v>138</v>
      </c>
      <c r="L39" t="str">
        <f t="shared" si="2"/>
        <v>$138k</v>
      </c>
      <c r="M39">
        <f t="shared" si="3"/>
        <v>106</v>
      </c>
      <c r="N39" t="str">
        <f t="shared" si="4"/>
        <v>$106k</v>
      </c>
      <c r="O39" s="1" t="s">
        <v>2101</v>
      </c>
      <c r="P39" s="1">
        <f t="shared" si="5"/>
        <v>1</v>
      </c>
      <c r="Q39" s="1">
        <f t="shared" si="6"/>
        <v>0</v>
      </c>
      <c r="R39" s="1">
        <f t="shared" si="7"/>
        <v>1</v>
      </c>
      <c r="S39" s="1">
        <f t="shared" si="8"/>
        <v>0</v>
      </c>
      <c r="T39" s="1">
        <f t="shared" si="9"/>
        <v>0</v>
      </c>
      <c r="U39" s="1">
        <f t="shared" si="10"/>
        <v>1</v>
      </c>
      <c r="V39" s="1">
        <f t="shared" si="11"/>
        <v>1741</v>
      </c>
      <c r="W39">
        <v>3.5</v>
      </c>
      <c r="X39" s="1" t="s">
        <v>197</v>
      </c>
      <c r="Y39" s="1" t="s">
        <v>1754</v>
      </c>
      <c r="Z39" t="s">
        <v>198</v>
      </c>
      <c r="AA39" t="s">
        <v>2363</v>
      </c>
      <c r="AB39" t="s">
        <v>198</v>
      </c>
      <c r="AC39">
        <f t="shared" si="0"/>
        <v>1</v>
      </c>
      <c r="AD39" t="s">
        <v>52</v>
      </c>
      <c r="AE39">
        <v>201</v>
      </c>
      <c r="AF39">
        <v>500</v>
      </c>
      <c r="AG39" s="7">
        <f t="shared" si="24"/>
        <v>350.5</v>
      </c>
      <c r="AH39">
        <v>1985</v>
      </c>
      <c r="AI39">
        <f t="shared" ca="1" si="12"/>
        <v>39</v>
      </c>
      <c r="AJ39" t="s">
        <v>18</v>
      </c>
      <c r="AK39" t="s">
        <v>129</v>
      </c>
      <c r="AL39" t="s">
        <v>130</v>
      </c>
      <c r="AM39" s="8" t="s">
        <v>2399</v>
      </c>
      <c r="AN39" s="8"/>
      <c r="AO39">
        <v>100</v>
      </c>
      <c r="AP39" s="10" t="str">
        <f t="shared" si="25"/>
        <v>100000000</v>
      </c>
      <c r="AQ39" s="8"/>
      <c r="AR39" s="8" t="s">
        <v>2410</v>
      </c>
      <c r="AS39" s="8" t="str">
        <f t="shared" si="15"/>
        <v xml:space="preserve">500 000000 </v>
      </c>
      <c r="AT39" t="s">
        <v>2357</v>
      </c>
      <c r="AX39" t="str">
        <v>Insurance Data scientist</v>
      </c>
    </row>
    <row r="40" spans="1:50" ht="39" customHeight="1" x14ac:dyDescent="0.35">
      <c r="A40" t="s">
        <v>96</v>
      </c>
      <c r="B40" t="e" cm="1">
        <f t="array" ref="B40">IF(SEARCH("DATA SCIENTIST",UPPER(A40),1),"DATA SCIENTIST",IF(SEARCH("DATA ANALYST",UPPER(A40),1),"DATA ANALYST",IF(SEARCH("DATA ENGINEER",UPPER(A40),1),"DATA ENGINEER",others)))</f>
        <v>#VALUE!</v>
      </c>
      <c r="C40" t="str" cm="1">
        <f t="array" ref="C40">_xlfn.IFS(IFERROR(SEARCH("Senior", A40), 0) &gt; 0, "SENIOR", IFERROR(SEARCH("Junior", A40), 0) &gt; 0, "JUNIOR", TRUE, "NM")</f>
        <v>NM</v>
      </c>
      <c r="D40" t="s">
        <v>199</v>
      </c>
      <c r="E40">
        <v>64</v>
      </c>
      <c r="H40" t="str">
        <f t="shared" si="1"/>
        <v>$64k</v>
      </c>
      <c r="I40">
        <v>112</v>
      </c>
      <c r="L40" t="str">
        <f t="shared" si="2"/>
        <v>$112k</v>
      </c>
      <c r="M40">
        <f t="shared" si="3"/>
        <v>88</v>
      </c>
      <c r="N40" t="str">
        <f t="shared" si="4"/>
        <v>$88k</v>
      </c>
      <c r="O40" s="1" t="s">
        <v>200</v>
      </c>
      <c r="P40" s="1">
        <f t="shared" si="5"/>
        <v>1</v>
      </c>
      <c r="Q40" s="1">
        <f t="shared" si="6"/>
        <v>0</v>
      </c>
      <c r="R40" s="1">
        <f t="shared" si="7"/>
        <v>1</v>
      </c>
      <c r="S40" s="1">
        <f t="shared" si="8"/>
        <v>1</v>
      </c>
      <c r="T40" s="1">
        <f t="shared" si="9"/>
        <v>0</v>
      </c>
      <c r="U40" s="1">
        <f t="shared" si="10"/>
        <v>1</v>
      </c>
      <c r="V40" s="1">
        <f t="shared" si="11"/>
        <v>3053</v>
      </c>
      <c r="W40">
        <v>4.2</v>
      </c>
      <c r="X40" s="1" t="s">
        <v>201</v>
      </c>
      <c r="Y40" s="1" t="s">
        <v>1755</v>
      </c>
      <c r="Z40" t="s">
        <v>79</v>
      </c>
      <c r="AA40" t="s">
        <v>2365</v>
      </c>
      <c r="AB40" t="s">
        <v>79</v>
      </c>
      <c r="AC40">
        <f t="shared" si="0"/>
        <v>1</v>
      </c>
      <c r="AD40" t="s">
        <v>52</v>
      </c>
      <c r="AE40">
        <v>201</v>
      </c>
      <c r="AF40">
        <v>500</v>
      </c>
      <c r="AG40" s="7">
        <f t="shared" si="24"/>
        <v>350.5</v>
      </c>
      <c r="AH40">
        <v>2008</v>
      </c>
      <c r="AI40">
        <f t="shared" ca="1" si="12"/>
        <v>16</v>
      </c>
      <c r="AJ40" t="s">
        <v>18</v>
      </c>
      <c r="AK40" t="s">
        <v>181</v>
      </c>
      <c r="AL40" t="s">
        <v>75</v>
      </c>
      <c r="AM40" s="8" t="s">
        <v>2397</v>
      </c>
      <c r="AN40" s="8"/>
      <c r="AO40">
        <v>50</v>
      </c>
      <c r="AP40" s="10" t="str">
        <f t="shared" si="25"/>
        <v>50000000</v>
      </c>
      <c r="AQ40" s="8"/>
      <c r="AR40" s="8" t="s">
        <v>2408</v>
      </c>
      <c r="AS40" s="8" t="str">
        <f t="shared" si="15"/>
        <v xml:space="preserve">100 000000 </v>
      </c>
      <c r="AT40" t="s">
        <v>202</v>
      </c>
      <c r="AX40" t="str">
        <v>Data Modeler</v>
      </c>
    </row>
    <row r="41" spans="1:50" ht="39" customHeight="1" x14ac:dyDescent="0.35">
      <c r="A41" t="s">
        <v>195</v>
      </c>
      <c r="B41" t="e" cm="1">
        <f t="array" ref="B41">IF(SEARCH("DATA SCIENTIST",UPPER(A41),1),"DATA SCIENTIST",IF(SEARCH("DATA ANALYST",UPPER(A41),1),"DATA ANALYST",IF(SEARCH("DATA ENGINEER",UPPER(A41),1),"DATA ENGINEER",others)))</f>
        <v>#VALUE!</v>
      </c>
      <c r="C41" t="str" cm="1">
        <f t="array" ref="C41">_xlfn.IFS(IFERROR(SEARCH("Senior", A41), 0) &gt; 0, "SENIOR", IFERROR(SEARCH("Junior", A41), 0) &gt; 0, "JUNIOR", TRUE, "NM")</f>
        <v>NM</v>
      </c>
      <c r="D41" t="s">
        <v>203</v>
      </c>
      <c r="E41">
        <v>68</v>
      </c>
      <c r="H41" t="str">
        <f t="shared" si="1"/>
        <v>$68k</v>
      </c>
      <c r="I41">
        <v>129</v>
      </c>
      <c r="L41" t="str">
        <f t="shared" si="2"/>
        <v>$129k</v>
      </c>
      <c r="M41">
        <f t="shared" si="3"/>
        <v>98.5</v>
      </c>
      <c r="N41" t="str">
        <f t="shared" si="4"/>
        <v>$98.5k</v>
      </c>
      <c r="O41" s="1" t="s">
        <v>204</v>
      </c>
      <c r="P41" s="1">
        <f t="shared" si="5"/>
        <v>0</v>
      </c>
      <c r="Q41" s="1">
        <f t="shared" si="6"/>
        <v>0</v>
      </c>
      <c r="R41" s="1">
        <f t="shared" si="7"/>
        <v>1</v>
      </c>
      <c r="S41" s="1">
        <f t="shared" si="8"/>
        <v>0</v>
      </c>
      <c r="T41" s="1">
        <f t="shared" si="9"/>
        <v>0</v>
      </c>
      <c r="U41" s="1">
        <f t="shared" si="10"/>
        <v>0</v>
      </c>
      <c r="V41" s="1">
        <f t="shared" si="11"/>
        <v>2020</v>
      </c>
      <c r="W41">
        <v>3.6</v>
      </c>
      <c r="X41" s="1" t="s">
        <v>205</v>
      </c>
      <c r="Y41" s="1" t="s">
        <v>1756</v>
      </c>
      <c r="Z41" t="s">
        <v>206</v>
      </c>
      <c r="AA41" t="s">
        <v>2367</v>
      </c>
      <c r="AB41" t="s">
        <v>207</v>
      </c>
      <c r="AC41">
        <f t="shared" si="0"/>
        <v>0</v>
      </c>
      <c r="AD41" t="s">
        <v>208</v>
      </c>
      <c r="AE41">
        <v>1</v>
      </c>
      <c r="AF41">
        <v>50</v>
      </c>
      <c r="AG41" s="7">
        <f t="shared" si="24"/>
        <v>25.5</v>
      </c>
      <c r="AH41" t="s">
        <v>2357</v>
      </c>
      <c r="AI41" t="str">
        <f t="shared" ca="1" si="12"/>
        <v>unknown</v>
      </c>
      <c r="AJ41" t="s">
        <v>18</v>
      </c>
      <c r="AK41" t="s">
        <v>2357</v>
      </c>
      <c r="AL41" t="s">
        <v>2357</v>
      </c>
      <c r="AM41" s="8" t="s">
        <v>209</v>
      </c>
      <c r="AN41" s="8" t="s">
        <v>2419</v>
      </c>
      <c r="AO41" t="s">
        <v>2420</v>
      </c>
      <c r="AP41" s="10" t="str">
        <f>IF(SEARCH("m",AO41,1),SUBSTITUTE(AO41,"million","000000",1),0)</f>
        <v xml:space="preserve">1 000000 </v>
      </c>
      <c r="AQ41" s="8"/>
      <c r="AR41" s="8"/>
      <c r="AS41" s="8" t="e">
        <f t="shared" si="15"/>
        <v>#VALUE!</v>
      </c>
      <c r="AT41" t="s">
        <v>2357</v>
      </c>
      <c r="AX41" t="str">
        <v>Data Analyst / Scientist</v>
      </c>
    </row>
    <row r="42" spans="1:50" ht="39" customHeight="1" x14ac:dyDescent="0.35">
      <c r="A42" t="s">
        <v>2102</v>
      </c>
      <c r="B42" t="str" cm="1">
        <f t="array" ref="B42">IF(SEARCH("DATA SCIENTIST",UPPER(A42),1),"DATA SCIENTIST",IF(SEARCH("DATA ANALYST",UPPER(A42),1),"DATA ANALYST",IF(SEARCH("DATA ENGINEER",UPPER(A42),1),"DATA ENGINEER",others)))</f>
        <v>DATA SCIENTIST</v>
      </c>
      <c r="C42" t="str" cm="1">
        <f t="array" ref="C42">_xlfn.IFS(IFERROR(SEARCH("Senior", A42), 0) &gt; 0, "SENIOR", IFERROR(SEARCH("Junior", A42), 0) &gt; 0, "JUNIOR", TRUE, "NM")</f>
        <v>NM</v>
      </c>
      <c r="D42" t="s">
        <v>123</v>
      </c>
      <c r="E42">
        <v>110</v>
      </c>
      <c r="H42" t="str">
        <f t="shared" si="1"/>
        <v>$110k</v>
      </c>
      <c r="I42">
        <v>175</v>
      </c>
      <c r="L42" t="str">
        <f t="shared" si="2"/>
        <v>$175k</v>
      </c>
      <c r="M42">
        <f t="shared" si="3"/>
        <v>142.5</v>
      </c>
      <c r="N42" t="str">
        <f t="shared" si="4"/>
        <v>$142.5k</v>
      </c>
      <c r="O42" s="1" t="s">
        <v>210</v>
      </c>
      <c r="P42" s="1">
        <f t="shared" si="5"/>
        <v>0</v>
      </c>
      <c r="Q42" s="1">
        <f t="shared" si="6"/>
        <v>1</v>
      </c>
      <c r="R42" s="1">
        <f t="shared" si="7"/>
        <v>0</v>
      </c>
      <c r="S42" s="1">
        <f t="shared" si="8"/>
        <v>0</v>
      </c>
      <c r="T42" s="1">
        <f t="shared" si="9"/>
        <v>0</v>
      </c>
      <c r="U42" s="1">
        <f t="shared" si="10"/>
        <v>1</v>
      </c>
      <c r="V42" s="1">
        <f t="shared" si="11"/>
        <v>3835</v>
      </c>
      <c r="W42">
        <v>4.2</v>
      </c>
      <c r="X42" s="1" t="s">
        <v>124</v>
      </c>
      <c r="Y42" s="1" t="s">
        <v>1736</v>
      </c>
      <c r="Z42" t="s">
        <v>79</v>
      </c>
      <c r="AA42" t="s">
        <v>2365</v>
      </c>
      <c r="AB42" t="s">
        <v>79</v>
      </c>
      <c r="AC42">
        <f t="shared" si="0"/>
        <v>1</v>
      </c>
      <c r="AD42" t="s">
        <v>45</v>
      </c>
      <c r="AE42">
        <v>51</v>
      </c>
      <c r="AF42">
        <v>200</v>
      </c>
      <c r="AG42" s="7">
        <f t="shared" si="24"/>
        <v>125.5</v>
      </c>
      <c r="AH42">
        <v>2010</v>
      </c>
      <c r="AI42">
        <f t="shared" ca="1" si="12"/>
        <v>14</v>
      </c>
      <c r="AJ42" t="s">
        <v>18</v>
      </c>
      <c r="AK42" t="s">
        <v>122</v>
      </c>
      <c r="AL42" t="s">
        <v>75</v>
      </c>
      <c r="AM42" s="8" t="s">
        <v>47</v>
      </c>
      <c r="AN42" s="8" t="s">
        <v>47</v>
      </c>
      <c r="AP42" s="10" t="e">
        <f>IF(SEARCH("m",AO50,1),SUBSTITUTE(AO50,"million","000000",1),0)</f>
        <v>#VALUE!</v>
      </c>
      <c r="AQ42" s="8"/>
      <c r="AR42" s="8"/>
      <c r="AS42" s="8" t="e">
        <f t="shared" si="15"/>
        <v>#VALUE!</v>
      </c>
      <c r="AT42" t="s">
        <v>2357</v>
      </c>
      <c r="AX42" t="str">
        <v>Data scientist, Rice University</v>
      </c>
    </row>
    <row r="43" spans="1:50" ht="39" customHeight="1" x14ac:dyDescent="0.35">
      <c r="A43" t="s">
        <v>211</v>
      </c>
      <c r="B43" t="e" cm="1">
        <f t="array" ref="B43">IF(SEARCH("DATA SCIENTIST",UPPER(A43),1),"DATA SCIENTIST",IF(SEARCH("DATA ANALYST",UPPER(A43),1),"DATA ANALYST",IF(SEARCH("DATA ENGINEER",UPPER(A43),1),"DATA ENGINEER",others)))</f>
        <v>#VALUE!</v>
      </c>
      <c r="C43" t="str" cm="1">
        <f t="array" ref="C43">_xlfn.IFS(IFERROR(SEARCH("Senior", A43), 0) &gt; 0, "SENIOR", IFERROR(SEARCH("Junior", A43), 0) &gt; 0, "JUNIOR", TRUE, "NM")</f>
        <v>NM</v>
      </c>
      <c r="D43" t="s">
        <v>212</v>
      </c>
      <c r="E43">
        <v>52</v>
      </c>
      <c r="H43" t="str">
        <f t="shared" si="1"/>
        <v>$52k</v>
      </c>
      <c r="I43">
        <v>113</v>
      </c>
      <c r="L43" t="str">
        <f t="shared" si="2"/>
        <v>$113k</v>
      </c>
      <c r="M43">
        <f t="shared" si="3"/>
        <v>82.5</v>
      </c>
      <c r="N43" t="str">
        <f t="shared" si="4"/>
        <v>$82.5k</v>
      </c>
      <c r="O43" s="1" t="s">
        <v>213</v>
      </c>
      <c r="P43" s="1">
        <f t="shared" si="5"/>
        <v>0</v>
      </c>
      <c r="Q43" s="1">
        <f t="shared" si="6"/>
        <v>0</v>
      </c>
      <c r="R43" s="1">
        <f t="shared" si="7"/>
        <v>0</v>
      </c>
      <c r="S43" s="1">
        <f t="shared" si="8"/>
        <v>1</v>
      </c>
      <c r="T43" s="1">
        <f t="shared" si="9"/>
        <v>0</v>
      </c>
      <c r="U43" s="1">
        <f t="shared" si="10"/>
        <v>1</v>
      </c>
      <c r="V43" s="1">
        <f t="shared" si="11"/>
        <v>3552</v>
      </c>
      <c r="W43">
        <v>3.4</v>
      </c>
      <c r="X43" s="1" t="s">
        <v>214</v>
      </c>
      <c r="Y43" s="1" t="s">
        <v>1757</v>
      </c>
      <c r="Z43" t="s">
        <v>215</v>
      </c>
      <c r="AA43" t="s">
        <v>2368</v>
      </c>
      <c r="AB43" t="s">
        <v>216</v>
      </c>
      <c r="AC43">
        <f t="shared" si="0"/>
        <v>0</v>
      </c>
      <c r="AD43" t="s">
        <v>87</v>
      </c>
      <c r="AE43">
        <v>5001</v>
      </c>
      <c r="AF43">
        <v>10000</v>
      </c>
      <c r="AG43" s="7">
        <f t="shared" si="24"/>
        <v>7500.5</v>
      </c>
      <c r="AH43">
        <v>2015</v>
      </c>
      <c r="AI43">
        <f t="shared" ca="1" si="12"/>
        <v>9</v>
      </c>
      <c r="AJ43" t="s">
        <v>53</v>
      </c>
      <c r="AK43" t="s">
        <v>217</v>
      </c>
      <c r="AL43" t="s">
        <v>218</v>
      </c>
      <c r="AM43" s="8" t="s">
        <v>2398</v>
      </c>
      <c r="AN43" s="8"/>
      <c r="AO43">
        <v>2</v>
      </c>
      <c r="AP43" s="10" t="str">
        <f t="shared" ref="AP43:AP44" si="26">IF(SEARCH("b",AR43,1),_xlfn.CONCAT(AO43,"000000000"),0)</f>
        <v>2000000000</v>
      </c>
      <c r="AQ43" s="8"/>
      <c r="AR43" s="8" t="s">
        <v>2409</v>
      </c>
      <c r="AS43" s="8" t="e">
        <f t="shared" si="15"/>
        <v>#VALUE!</v>
      </c>
      <c r="AT43" t="s">
        <v>219</v>
      </c>
      <c r="AX43" t="str">
        <v>Financial Data Analyst</v>
      </c>
    </row>
    <row r="44" spans="1:50" ht="39" customHeight="1" x14ac:dyDescent="0.35">
      <c r="A44" t="s">
        <v>2099</v>
      </c>
      <c r="B44" t="str" cm="1">
        <f t="array" ref="B44">IF(SEARCH("DATA SCIENTIST",UPPER(A44),1),"DATA SCIENTIST",IF(SEARCH("DATA ANALYST",UPPER(A44),1),"DATA ANALYST",IF(SEARCH("DATA ENGINEER",UPPER(A44),1),"DATA ENGINEER",others)))</f>
        <v>DATA SCIENTIST</v>
      </c>
      <c r="C44" t="str" cm="1">
        <f t="array" ref="C44">_xlfn.IFS(IFERROR(SEARCH("Senior", A44), 0) &gt; 0, "SENIOR", IFERROR(SEARCH("Junior", A44), 0) &gt; 0, "JUNIOR", TRUE, "NM")</f>
        <v>SENIOR</v>
      </c>
      <c r="D44" t="s">
        <v>220</v>
      </c>
      <c r="E44">
        <v>110</v>
      </c>
      <c r="H44" t="str">
        <f t="shared" si="1"/>
        <v>$110k</v>
      </c>
      <c r="I44">
        <v>150</v>
      </c>
      <c r="L44" t="str">
        <f t="shared" si="2"/>
        <v>$150k</v>
      </c>
      <c r="M44">
        <f t="shared" si="3"/>
        <v>130</v>
      </c>
      <c r="N44" t="str">
        <f t="shared" si="4"/>
        <v>$130k</v>
      </c>
      <c r="O44" s="1" t="s">
        <v>2103</v>
      </c>
      <c r="P44" s="1">
        <f t="shared" si="5"/>
        <v>1</v>
      </c>
      <c r="Q44" s="1">
        <f t="shared" si="6"/>
        <v>1</v>
      </c>
      <c r="R44" s="1">
        <f t="shared" si="7"/>
        <v>1</v>
      </c>
      <c r="S44" s="1">
        <f t="shared" si="8"/>
        <v>0</v>
      </c>
      <c r="T44" s="1">
        <f t="shared" si="9"/>
        <v>1</v>
      </c>
      <c r="U44" s="1">
        <f t="shared" si="10"/>
        <v>1</v>
      </c>
      <c r="V44" s="1">
        <f t="shared" si="11"/>
        <v>9120</v>
      </c>
      <c r="W44">
        <v>4.3</v>
      </c>
      <c r="X44" s="1" t="s">
        <v>221</v>
      </c>
      <c r="Y44" s="1" t="s">
        <v>1758</v>
      </c>
      <c r="Z44" t="s">
        <v>139</v>
      </c>
      <c r="AA44" t="s">
        <v>2370</v>
      </c>
      <c r="AB44" t="s">
        <v>139</v>
      </c>
      <c r="AC44">
        <f t="shared" si="0"/>
        <v>1</v>
      </c>
      <c r="AD44" t="s">
        <v>37</v>
      </c>
      <c r="AE44">
        <v>1001</v>
      </c>
      <c r="AF44">
        <v>5000</v>
      </c>
      <c r="AG44" s="7">
        <f t="shared" si="24"/>
        <v>3000.5</v>
      </c>
      <c r="AH44">
        <v>1993</v>
      </c>
      <c r="AI44">
        <f t="shared" ca="1" si="12"/>
        <v>31</v>
      </c>
      <c r="AJ44" t="s">
        <v>53</v>
      </c>
      <c r="AK44" t="s">
        <v>54</v>
      </c>
      <c r="AL44" t="s">
        <v>54</v>
      </c>
      <c r="AM44" s="8" t="s">
        <v>2398</v>
      </c>
      <c r="AN44" s="8"/>
      <c r="AO44">
        <v>2</v>
      </c>
      <c r="AP44" s="10" t="str">
        <f t="shared" si="26"/>
        <v>2000000000</v>
      </c>
      <c r="AQ44" s="8"/>
      <c r="AR44" s="8" t="s">
        <v>2409</v>
      </c>
      <c r="AS44" s="8" t="e">
        <f t="shared" si="15"/>
        <v>#VALUE!</v>
      </c>
      <c r="AT44" t="s">
        <v>222</v>
      </c>
      <c r="AX44" t="str">
        <v>Senior Data Analyst</v>
      </c>
    </row>
    <row r="45" spans="1:50" ht="39" customHeight="1" x14ac:dyDescent="0.35">
      <c r="A45" t="s">
        <v>2064</v>
      </c>
      <c r="B45" t="str" cm="1">
        <f t="array" ref="B45">IF(SEARCH("DATA SCIENTIST",UPPER(A45),1),"DATA SCIENTIST",IF(SEARCH("DATA ANALYST",UPPER(A45),1),"DATA ANALYST",IF(SEARCH("DATA ENGINEER",UPPER(A45),1),"DATA ENGINEER",others)))</f>
        <v>DATA SCIENTIST</v>
      </c>
      <c r="C45" t="str" cm="1">
        <f t="array" ref="C45">_xlfn.IFS(IFERROR(SEARCH("Senior", A45), 0) &gt; 0, "SENIOR", IFERROR(SEARCH("Junior", A45), 0) &gt; 0, "JUNIOR", TRUE, "NM")</f>
        <v>NM</v>
      </c>
      <c r="D45" t="s">
        <v>223</v>
      </c>
      <c r="E45">
        <v>150</v>
      </c>
      <c r="H45" t="str">
        <f t="shared" si="1"/>
        <v>$150k</v>
      </c>
      <c r="I45">
        <v>160</v>
      </c>
      <c r="L45" t="str">
        <f t="shared" si="2"/>
        <v>$160k</v>
      </c>
      <c r="M45">
        <f t="shared" si="3"/>
        <v>155</v>
      </c>
      <c r="N45" t="str">
        <f t="shared" si="4"/>
        <v>$155k</v>
      </c>
      <c r="O45" s="1" t="s">
        <v>2104</v>
      </c>
      <c r="P45" s="1">
        <f t="shared" si="5"/>
        <v>0</v>
      </c>
      <c r="Q45" s="1">
        <f t="shared" si="6"/>
        <v>0</v>
      </c>
      <c r="R45" s="1">
        <f t="shared" si="7"/>
        <v>1</v>
      </c>
      <c r="S45" s="1">
        <f t="shared" si="8"/>
        <v>1</v>
      </c>
      <c r="T45" s="1">
        <f t="shared" si="9"/>
        <v>0</v>
      </c>
      <c r="U45" s="1">
        <f t="shared" si="10"/>
        <v>0</v>
      </c>
      <c r="V45" s="1">
        <f t="shared" si="11"/>
        <v>3215</v>
      </c>
      <c r="W45">
        <v>5</v>
      </c>
      <c r="X45" s="1" t="s">
        <v>224</v>
      </c>
      <c r="Y45" s="1" t="s">
        <v>1759</v>
      </c>
      <c r="Z45" t="s">
        <v>225</v>
      </c>
      <c r="AA45" t="s">
        <v>2375</v>
      </c>
      <c r="AB45" t="s">
        <v>226</v>
      </c>
      <c r="AC45">
        <f t="shared" si="0"/>
        <v>0</v>
      </c>
      <c r="AD45" t="s">
        <v>227</v>
      </c>
      <c r="AE45" t="s">
        <v>227</v>
      </c>
      <c r="AG45" s="7" t="e">
        <f t="shared" si="24"/>
        <v>#DIV/0!</v>
      </c>
      <c r="AH45" t="s">
        <v>2357</v>
      </c>
      <c r="AI45" t="str">
        <f t="shared" ca="1" si="12"/>
        <v>unknown</v>
      </c>
      <c r="AJ45" t="s">
        <v>18</v>
      </c>
      <c r="AK45" t="s">
        <v>122</v>
      </c>
      <c r="AL45" t="s">
        <v>75</v>
      </c>
      <c r="AM45" s="8" t="s">
        <v>47</v>
      </c>
      <c r="AN45" s="8" t="s">
        <v>47</v>
      </c>
      <c r="AP45" s="10" t="e" cm="1">
        <f t="array" ref="AP45">_xlfn.IFS(SEARCH("m",AO53,1),SUBSTITUTE(AO53,"million","000000",1),SEARCH("b",AO45,1),SUBSTITUTE(AO45,"billion","000000000",1))</f>
        <v>#VALUE!</v>
      </c>
      <c r="AQ45" s="8"/>
      <c r="AR45" s="8"/>
      <c r="AS45" s="8" t="e">
        <f t="shared" si="15"/>
        <v>#VALUE!</v>
      </c>
      <c r="AT45" t="s">
        <v>2357</v>
      </c>
      <c r="AX45" t="str">
        <v>Ag Data scientist</v>
      </c>
    </row>
    <row r="46" spans="1:50" ht="39" customHeight="1" x14ac:dyDescent="0.35">
      <c r="A46" t="s">
        <v>2105</v>
      </c>
      <c r="B46" t="str" cm="1">
        <f t="array" ref="B46">IF(SEARCH("DATA SCIENTIST",UPPER(A46),1),"DATA SCIENTIST",IF(SEARCH("DATA ANALYST",UPPER(A46),1),"DATA ANALYST",IF(SEARCH("DATA ENGINEER",UPPER(A46),1),"DATA ENGINEER",others)))</f>
        <v>DATA SCIENTIST</v>
      </c>
      <c r="C46" t="str" cm="1">
        <f t="array" ref="C46">_xlfn.IFS(IFERROR(SEARCH("Senior", A46), 0) &gt; 0, "SENIOR", IFERROR(SEARCH("Junior", A46), 0) &gt; 0, "JUNIOR", TRUE, "NM")</f>
        <v>NM</v>
      </c>
      <c r="D46" t="s">
        <v>228</v>
      </c>
      <c r="E46">
        <v>158</v>
      </c>
      <c r="H46" t="str">
        <f t="shared" si="1"/>
        <v>$158k</v>
      </c>
      <c r="I46">
        <v>211</v>
      </c>
      <c r="L46" t="str">
        <f t="shared" si="2"/>
        <v>$211k</v>
      </c>
      <c r="M46">
        <f t="shared" si="3"/>
        <v>184.5</v>
      </c>
      <c r="N46" t="str">
        <f t="shared" si="4"/>
        <v>$184.5k</v>
      </c>
      <c r="O46" s="1" t="s">
        <v>2106</v>
      </c>
      <c r="P46" s="1">
        <f t="shared" si="5"/>
        <v>1</v>
      </c>
      <c r="Q46" s="1">
        <f t="shared" si="6"/>
        <v>1</v>
      </c>
      <c r="R46" s="1">
        <f t="shared" si="7"/>
        <v>1</v>
      </c>
      <c r="S46" s="1">
        <f t="shared" si="8"/>
        <v>0</v>
      </c>
      <c r="T46" s="1">
        <f t="shared" si="9"/>
        <v>0</v>
      </c>
      <c r="U46" s="1">
        <f t="shared" si="10"/>
        <v>1</v>
      </c>
      <c r="V46" s="1">
        <f t="shared" si="11"/>
        <v>7292</v>
      </c>
      <c r="W46">
        <v>3.7</v>
      </c>
      <c r="X46" s="1" t="s">
        <v>229</v>
      </c>
      <c r="Y46" s="1" t="s">
        <v>1760</v>
      </c>
      <c r="Z46" t="s">
        <v>230</v>
      </c>
      <c r="AA46" t="s">
        <v>2362</v>
      </c>
      <c r="AB46" t="s">
        <v>231</v>
      </c>
      <c r="AC46">
        <f t="shared" si="0"/>
        <v>0</v>
      </c>
      <c r="AD46" t="s">
        <v>24</v>
      </c>
      <c r="AH46">
        <v>1958</v>
      </c>
      <c r="AI46">
        <f t="shared" ca="1" si="12"/>
        <v>66</v>
      </c>
      <c r="AJ46" t="s">
        <v>53</v>
      </c>
      <c r="AK46" t="s">
        <v>181</v>
      </c>
      <c r="AL46" t="s">
        <v>75</v>
      </c>
      <c r="AM46" s="8" t="s">
        <v>94</v>
      </c>
      <c r="AN46" s="8"/>
      <c r="AO46" t="s">
        <v>2415</v>
      </c>
      <c r="AP46" s="10" t="e" cm="1">
        <f t="array" ref="AP46">_xlfn.IFS(SEARCH("m",AO54,1),SUBSTITUTE(AO54,"million","000000",1),SEARCH("b",AO46,1),SUBSTITUTE(AO46,"billion","000000000",1))</f>
        <v>#VALUE!</v>
      </c>
      <c r="AQ46" s="8"/>
      <c r="AR46" s="8"/>
      <c r="AS46" s="8" t="e">
        <f t="shared" si="15"/>
        <v>#VALUE!</v>
      </c>
      <c r="AT46" t="s">
        <v>232</v>
      </c>
      <c r="AX46" t="str">
        <v>Data scientist II</v>
      </c>
    </row>
    <row r="47" spans="1:50" ht="39" customHeight="1" x14ac:dyDescent="0.35">
      <c r="A47" t="s">
        <v>156</v>
      </c>
      <c r="B47" t="e" cm="1">
        <f t="array" ref="B47">IF(SEARCH("DATA SCIENTIST",UPPER(A47),1),"DATA SCIENTIST",IF(SEARCH("DATA ANALYST",UPPER(A47),1),"DATA ANALYST",IF(SEARCH("DATA ENGINEER",UPPER(A47),1),"DATA ENGINEER",others)))</f>
        <v>#VALUE!</v>
      </c>
      <c r="C47" t="str" cm="1">
        <f t="array" ref="C47">_xlfn.IFS(IFERROR(SEARCH("Senior", A47), 0) &gt; 0, "SENIOR", IFERROR(SEARCH("Junior", A47), 0) &gt; 0, "JUNIOR", TRUE, "NM")</f>
        <v>NM</v>
      </c>
      <c r="D47" t="s">
        <v>233</v>
      </c>
      <c r="E47">
        <v>20</v>
      </c>
      <c r="H47" t="str">
        <f t="shared" si="1"/>
        <v>$20k</v>
      </c>
      <c r="I47">
        <v>39</v>
      </c>
      <c r="L47" t="str">
        <f t="shared" si="2"/>
        <v>$39k</v>
      </c>
      <c r="M47">
        <f t="shared" si="3"/>
        <v>29.5</v>
      </c>
      <c r="N47" t="str">
        <f t="shared" si="4"/>
        <v>$29.5k</v>
      </c>
      <c r="O47" s="1" t="s">
        <v>234</v>
      </c>
      <c r="P47" s="1">
        <f t="shared" si="5"/>
        <v>0</v>
      </c>
      <c r="Q47" s="1">
        <f t="shared" si="6"/>
        <v>0</v>
      </c>
      <c r="R47" s="1">
        <f t="shared" si="7"/>
        <v>1</v>
      </c>
      <c r="S47" s="1">
        <f t="shared" si="8"/>
        <v>0</v>
      </c>
      <c r="T47" s="1">
        <f t="shared" si="9"/>
        <v>0</v>
      </c>
      <c r="U47" s="1">
        <f t="shared" si="10"/>
        <v>0</v>
      </c>
      <c r="V47" s="1">
        <f t="shared" si="11"/>
        <v>3436</v>
      </c>
      <c r="W47">
        <v>3.1</v>
      </c>
      <c r="X47" s="1" t="s">
        <v>235</v>
      </c>
      <c r="Y47" s="1" t="s">
        <v>1761</v>
      </c>
      <c r="Z47" t="s">
        <v>236</v>
      </c>
      <c r="AA47" t="s">
        <v>2369</v>
      </c>
      <c r="AB47" t="s">
        <v>237</v>
      </c>
      <c r="AC47">
        <f t="shared" si="0"/>
        <v>0</v>
      </c>
      <c r="AD47" t="s">
        <v>87</v>
      </c>
      <c r="AE47">
        <v>5001</v>
      </c>
      <c r="AF47">
        <v>10000</v>
      </c>
      <c r="AG47" s="7">
        <f t="shared" ref="AG47:AG48" si="27">AVERAGE(AE47,AF47)</f>
        <v>7500.5</v>
      </c>
      <c r="AH47">
        <v>1986</v>
      </c>
      <c r="AI47">
        <f t="shared" ca="1" si="12"/>
        <v>38</v>
      </c>
      <c r="AJ47" t="s">
        <v>18</v>
      </c>
      <c r="AK47" t="s">
        <v>122</v>
      </c>
      <c r="AL47" t="s">
        <v>75</v>
      </c>
      <c r="AM47" s="8" t="s">
        <v>2398</v>
      </c>
      <c r="AN47" s="8"/>
      <c r="AO47">
        <v>2</v>
      </c>
      <c r="AP47" s="10" t="str">
        <f>IF(SEARCH("b",AR47,1),_xlfn.CONCAT(AO47,"000000000"),0)</f>
        <v>2000000000</v>
      </c>
      <c r="AQ47" s="8"/>
      <c r="AR47" s="8" t="s">
        <v>2409</v>
      </c>
      <c r="AS47" s="8" t="e">
        <f t="shared" si="15"/>
        <v>#VALUE!</v>
      </c>
      <c r="AT47" t="s">
        <v>2357</v>
      </c>
      <c r="AX47" t="str">
        <v>Senior Data Engineer</v>
      </c>
    </row>
    <row r="48" spans="1:50" ht="39" customHeight="1" x14ac:dyDescent="0.35">
      <c r="A48" t="s">
        <v>238</v>
      </c>
      <c r="B48" t="e" cm="1">
        <f t="array" ref="B48">IF(SEARCH("DATA SCIENTIST",UPPER(A48),1),"DATA SCIENTIST",IF(SEARCH("DATA ANALYST",UPPER(A48),1),"DATA ANALYST",IF(SEARCH("DATA ENGINEER",UPPER(A48),1),"DATA ENGINEER",others)))</f>
        <v>#VALUE!</v>
      </c>
      <c r="C48" t="str" cm="1">
        <f t="array" ref="C48">_xlfn.IFS(IFERROR(SEARCH("Senior", A48), 0) &gt; 0, "SENIOR", IFERROR(SEARCH("Junior", A48), 0) &gt; 0, "JUNIOR", TRUE, "NM")</f>
        <v>NM</v>
      </c>
      <c r="D48" t="s">
        <v>239</v>
      </c>
      <c r="E48">
        <v>56</v>
      </c>
      <c r="H48" t="str">
        <f t="shared" si="1"/>
        <v>$56k</v>
      </c>
      <c r="I48">
        <v>117</v>
      </c>
      <c r="L48" t="str">
        <f t="shared" si="2"/>
        <v>$117k</v>
      </c>
      <c r="M48">
        <f t="shared" si="3"/>
        <v>86.5</v>
      </c>
      <c r="N48" t="str">
        <f t="shared" si="4"/>
        <v>$86.5k</v>
      </c>
      <c r="O48" s="1" t="s">
        <v>240</v>
      </c>
      <c r="P48" s="1">
        <f t="shared" si="5"/>
        <v>0</v>
      </c>
      <c r="Q48" s="1">
        <f t="shared" si="6"/>
        <v>0</v>
      </c>
      <c r="R48" s="1">
        <f t="shared" si="7"/>
        <v>0</v>
      </c>
      <c r="S48" s="1">
        <f t="shared" si="8"/>
        <v>0</v>
      </c>
      <c r="T48" s="1">
        <f t="shared" si="9"/>
        <v>0</v>
      </c>
      <c r="U48" s="1">
        <f t="shared" si="10"/>
        <v>1</v>
      </c>
      <c r="V48" s="1">
        <f t="shared" si="11"/>
        <v>2704</v>
      </c>
      <c r="W48">
        <v>4.7</v>
      </c>
      <c r="X48" s="1" t="s">
        <v>241</v>
      </c>
      <c r="Y48" s="1" t="s">
        <v>1762</v>
      </c>
      <c r="Z48" t="s">
        <v>242</v>
      </c>
      <c r="AA48" t="s">
        <v>2376</v>
      </c>
      <c r="AB48" t="s">
        <v>85</v>
      </c>
      <c r="AC48">
        <f t="shared" si="0"/>
        <v>0</v>
      </c>
      <c r="AD48" t="s">
        <v>17</v>
      </c>
      <c r="AE48">
        <v>501</v>
      </c>
      <c r="AF48">
        <v>1000</v>
      </c>
      <c r="AG48" s="7">
        <f t="shared" si="27"/>
        <v>750.5</v>
      </c>
      <c r="AH48">
        <v>1999</v>
      </c>
      <c r="AI48">
        <f t="shared" ca="1" si="12"/>
        <v>25</v>
      </c>
      <c r="AJ48" t="s">
        <v>18</v>
      </c>
      <c r="AK48" t="s">
        <v>19</v>
      </c>
      <c r="AL48" t="s">
        <v>19</v>
      </c>
      <c r="AM48" s="8" t="s">
        <v>2399</v>
      </c>
      <c r="AN48" s="8"/>
      <c r="AO48">
        <v>100</v>
      </c>
      <c r="AP48" s="10" t="str">
        <f t="shared" ref="AP48" si="28">IF(SEARCH("m",AR48,1),_xlfn.CONCAT(AO48,"000000"),0)</f>
        <v>100000000</v>
      </c>
      <c r="AQ48" s="8"/>
      <c r="AR48" s="8" t="s">
        <v>2410</v>
      </c>
      <c r="AS48" s="8" t="str">
        <f t="shared" si="15"/>
        <v xml:space="preserve">500 000000 </v>
      </c>
      <c r="AT48" t="s">
        <v>243</v>
      </c>
      <c r="AX48" t="str">
        <v>Project Scientist</v>
      </c>
    </row>
    <row r="49" spans="1:50" ht="39" customHeight="1" x14ac:dyDescent="0.35">
      <c r="A49" t="s">
        <v>2107</v>
      </c>
      <c r="B49" t="str" cm="1">
        <f t="array" ref="B49">IF(SEARCH("DATA SCIENTIST",UPPER(A49),1),"DATA SCIENTIST",IF(SEARCH("DATA ANALYST",UPPER(A49),1),"DATA ANALYST",IF(SEARCH("DATA ENGINEER",UPPER(A49),1),"DATA ENGINEER",others)))</f>
        <v>DATA SCIENTIST</v>
      </c>
      <c r="C49" t="str" cm="1">
        <f t="array" ref="C49">_xlfn.IFS(IFERROR(SEARCH("Senior", A49), 0) &gt; 0, "SENIOR", IFERROR(SEARCH("Junior", A49), 0) &gt; 0, "JUNIOR", TRUE, "NM")</f>
        <v>NM</v>
      </c>
      <c r="D49" t="s">
        <v>244</v>
      </c>
      <c r="E49">
        <v>63</v>
      </c>
      <c r="H49" t="str">
        <f t="shared" si="1"/>
        <v>$63k</v>
      </c>
      <c r="I49">
        <v>99</v>
      </c>
      <c r="L49" t="str">
        <f t="shared" si="2"/>
        <v>$99k</v>
      </c>
      <c r="M49">
        <f t="shared" si="3"/>
        <v>81</v>
      </c>
      <c r="N49" t="str">
        <f t="shared" si="4"/>
        <v>$81k</v>
      </c>
      <c r="O49" s="1" t="s">
        <v>245</v>
      </c>
      <c r="P49" s="1">
        <f t="shared" si="5"/>
        <v>0</v>
      </c>
      <c r="Q49" s="1">
        <f t="shared" si="6"/>
        <v>0</v>
      </c>
      <c r="R49" s="1">
        <f t="shared" si="7"/>
        <v>0</v>
      </c>
      <c r="S49" s="1">
        <f t="shared" si="8"/>
        <v>0</v>
      </c>
      <c r="T49" s="1">
        <f t="shared" si="9"/>
        <v>0</v>
      </c>
      <c r="U49" s="1">
        <f t="shared" si="10"/>
        <v>1</v>
      </c>
      <c r="V49" s="1">
        <f t="shared" si="11"/>
        <v>2739</v>
      </c>
      <c r="W49">
        <v>3.7</v>
      </c>
      <c r="X49" s="1" t="s">
        <v>246</v>
      </c>
      <c r="Y49" s="1" t="s">
        <v>1763</v>
      </c>
      <c r="Z49" t="s">
        <v>247</v>
      </c>
      <c r="AA49" t="s">
        <v>2370</v>
      </c>
      <c r="AB49" t="s">
        <v>248</v>
      </c>
      <c r="AC49">
        <f t="shared" si="0"/>
        <v>0</v>
      </c>
      <c r="AD49" t="s">
        <v>24</v>
      </c>
      <c r="AH49">
        <v>1925</v>
      </c>
      <c r="AI49">
        <f t="shared" ca="1" si="12"/>
        <v>99</v>
      </c>
      <c r="AJ49" t="s">
        <v>53</v>
      </c>
      <c r="AK49" t="s">
        <v>249</v>
      </c>
      <c r="AL49" t="s">
        <v>218</v>
      </c>
      <c r="AM49" s="8" t="s">
        <v>94</v>
      </c>
      <c r="AN49" s="8"/>
      <c r="AO49" t="s">
        <v>2415</v>
      </c>
      <c r="AP49" s="10" t="e" cm="1">
        <f t="array" ref="AP49">_xlfn.IFS(SEARCH("m",AO57,1),SUBSTITUTE(AO57,"million","000000",1),SEARCH("b",AO49,1),SUBSTITUTE(AO49,"billion","000000000",1))</f>
        <v>#VALUE!</v>
      </c>
      <c r="AQ49" s="8"/>
      <c r="AR49" s="8"/>
      <c r="AS49" s="8" t="e">
        <f t="shared" si="15"/>
        <v>#VALUE!</v>
      </c>
      <c r="AT49" t="s">
        <v>250</v>
      </c>
      <c r="AX49" t="str">
        <v>Data Analytics Manager</v>
      </c>
    </row>
    <row r="50" spans="1:50" ht="39" customHeight="1" x14ac:dyDescent="0.35">
      <c r="A50" t="s">
        <v>2064</v>
      </c>
      <c r="B50" t="str" cm="1">
        <f t="array" ref="B50">IF(SEARCH("DATA SCIENTIST",UPPER(A50),1),"DATA SCIENTIST",IF(SEARCH("DATA ANALYST",UPPER(A50),1),"DATA ANALYST",IF(SEARCH("DATA ENGINEER",UPPER(A50),1),"DATA ENGINEER",others)))</f>
        <v>DATA SCIENTIST</v>
      </c>
      <c r="C50" t="str" cm="1">
        <f t="array" ref="C50">_xlfn.IFS(IFERROR(SEARCH("Senior", A50), 0) &gt; 0, "SENIOR", IFERROR(SEARCH("Junior", A50), 0) &gt; 0, "JUNIOR", TRUE, "NM")</f>
        <v>NM</v>
      </c>
      <c r="D50" t="s">
        <v>251</v>
      </c>
      <c r="E50">
        <v>68</v>
      </c>
      <c r="H50" t="str">
        <f t="shared" si="1"/>
        <v>$68k</v>
      </c>
      <c r="I50">
        <v>114</v>
      </c>
      <c r="L50" t="str">
        <f t="shared" si="2"/>
        <v>$114k</v>
      </c>
      <c r="M50">
        <f t="shared" si="3"/>
        <v>91</v>
      </c>
      <c r="N50" t="str">
        <f t="shared" si="4"/>
        <v>$91k</v>
      </c>
      <c r="O50" s="1" t="s">
        <v>2108</v>
      </c>
      <c r="P50" s="1">
        <f t="shared" si="5"/>
        <v>1</v>
      </c>
      <c r="Q50" s="1">
        <f t="shared" si="6"/>
        <v>1</v>
      </c>
      <c r="R50" s="1">
        <f t="shared" si="7"/>
        <v>1</v>
      </c>
      <c r="S50" s="1">
        <f t="shared" si="8"/>
        <v>0</v>
      </c>
      <c r="T50" s="1">
        <f t="shared" si="9"/>
        <v>0</v>
      </c>
      <c r="U50" s="1">
        <f t="shared" si="10"/>
        <v>1</v>
      </c>
      <c r="V50" s="1">
        <f t="shared" si="11"/>
        <v>2915</v>
      </c>
      <c r="W50">
        <v>3.8</v>
      </c>
      <c r="X50" s="1" t="s">
        <v>252</v>
      </c>
      <c r="Y50" s="1" t="s">
        <v>1764</v>
      </c>
      <c r="Z50" t="s">
        <v>253</v>
      </c>
      <c r="AA50" t="s">
        <v>2361</v>
      </c>
      <c r="AB50" t="s">
        <v>253</v>
      </c>
      <c r="AC50">
        <f t="shared" si="0"/>
        <v>1</v>
      </c>
      <c r="AD50" t="s">
        <v>17</v>
      </c>
      <c r="AE50">
        <v>501</v>
      </c>
      <c r="AF50">
        <v>1000</v>
      </c>
      <c r="AG50" s="7">
        <f>AVERAGE(AE50,AF50)</f>
        <v>750.5</v>
      </c>
      <c r="AH50">
        <v>1984</v>
      </c>
      <c r="AI50">
        <f t="shared" ca="1" si="12"/>
        <v>40</v>
      </c>
      <c r="AJ50" t="s">
        <v>111</v>
      </c>
      <c r="AK50" t="s">
        <v>46</v>
      </c>
      <c r="AL50" t="s">
        <v>32</v>
      </c>
      <c r="AM50" s="8" t="s">
        <v>47</v>
      </c>
      <c r="AN50" s="8" t="s">
        <v>47</v>
      </c>
      <c r="AP50" s="10" t="e" cm="1">
        <f t="array" ref="AP50">_xlfn.IFS(SEARCH("m",AO58,1),SUBSTITUTE(AO58,"million","000000",1),SEARCH("b",AO50,1),SUBSTITUTE(AO50,"billion","000000000",1))</f>
        <v>#VALUE!</v>
      </c>
      <c r="AQ50" s="8"/>
      <c r="AR50" s="8"/>
      <c r="AS50" s="8" t="e">
        <f t="shared" si="15"/>
        <v>#VALUE!</v>
      </c>
      <c r="AT50" t="s">
        <v>2357</v>
      </c>
      <c r="AX50" t="str">
        <v>Senior Machine Learning (ML) Engineer / Data scientist - Cyber Security Analytics</v>
      </c>
    </row>
    <row r="51" spans="1:50" ht="39" customHeight="1" x14ac:dyDescent="0.35">
      <c r="A51" t="s">
        <v>2109</v>
      </c>
      <c r="B51" t="str" cm="1">
        <f t="array" ref="B51">IF(SEARCH("DATA SCIENTIST",UPPER(A51),1),"DATA SCIENTIST",IF(SEARCH("DATA ANALYST",UPPER(A51),1),"DATA ANALYST",IF(SEARCH("DATA ENGINEER",UPPER(A51),1),"DATA ENGINEER",others)))</f>
        <v>DATA SCIENTIST</v>
      </c>
      <c r="C51" t="str" cm="1">
        <f t="array" ref="C51">_xlfn.IFS(IFERROR(SEARCH("Senior", A51), 0) &gt; 0, "SENIOR", IFERROR(SEARCH("Junior", A51), 0) &gt; 0, "JUNIOR", TRUE, "NM")</f>
        <v>NM</v>
      </c>
      <c r="D51" t="s">
        <v>42</v>
      </c>
      <c r="E51">
        <v>86</v>
      </c>
      <c r="H51" t="str">
        <f t="shared" si="1"/>
        <v>$86k</v>
      </c>
      <c r="I51">
        <v>143</v>
      </c>
      <c r="L51" t="str">
        <f t="shared" si="2"/>
        <v>$143k</v>
      </c>
      <c r="M51">
        <f t="shared" si="3"/>
        <v>114.5</v>
      </c>
      <c r="N51" t="str">
        <f t="shared" si="4"/>
        <v>$114.5k</v>
      </c>
      <c r="O51" s="1" t="s">
        <v>2110</v>
      </c>
      <c r="P51" s="1">
        <f t="shared" si="5"/>
        <v>1</v>
      </c>
      <c r="Q51" s="1">
        <f t="shared" si="6"/>
        <v>1</v>
      </c>
      <c r="R51" s="1">
        <f t="shared" si="7"/>
        <v>0</v>
      </c>
      <c r="S51" s="1">
        <f t="shared" si="8"/>
        <v>0</v>
      </c>
      <c r="T51" s="1">
        <f t="shared" si="9"/>
        <v>0</v>
      </c>
      <c r="U51" s="1">
        <f t="shared" si="10"/>
        <v>0</v>
      </c>
      <c r="V51" s="1">
        <f t="shared" si="11"/>
        <v>4244</v>
      </c>
      <c r="W51">
        <v>3.3</v>
      </c>
      <c r="X51" s="1" t="s">
        <v>254</v>
      </c>
      <c r="Y51" s="1" t="s">
        <v>1765</v>
      </c>
      <c r="Z51" t="s">
        <v>255</v>
      </c>
      <c r="AA51" t="s">
        <v>2367</v>
      </c>
      <c r="AB51" t="s">
        <v>255</v>
      </c>
      <c r="AC51">
        <f t="shared" si="0"/>
        <v>1</v>
      </c>
      <c r="AD51" t="s">
        <v>24</v>
      </c>
      <c r="AH51">
        <v>1912</v>
      </c>
      <c r="AI51">
        <f t="shared" ca="1" si="12"/>
        <v>112</v>
      </c>
      <c r="AJ51" t="s">
        <v>18</v>
      </c>
      <c r="AK51" t="s">
        <v>129</v>
      </c>
      <c r="AL51" t="s">
        <v>130</v>
      </c>
      <c r="AM51" s="8" t="s">
        <v>94</v>
      </c>
      <c r="AN51" s="8"/>
      <c r="AO51" t="s">
        <v>2415</v>
      </c>
      <c r="AP51" s="10" t="e" cm="1">
        <f t="array" ref="AP51">_xlfn.IFS(SEARCH("m",AO59,1),SUBSTITUTE(AO59,"million","000000",1),SEARCH("b",AO51,1),SUBSTITUTE(AO51,"billion","000000000",1))</f>
        <v>#VALUE!</v>
      </c>
      <c r="AQ51" s="8"/>
      <c r="AR51" s="8"/>
      <c r="AS51" s="8" t="e">
        <f t="shared" si="15"/>
        <v>#VALUE!</v>
      </c>
      <c r="AT51" t="s">
        <v>256</v>
      </c>
      <c r="AX51" t="str">
        <v>Associate Scientist</v>
      </c>
    </row>
    <row r="52" spans="1:50" ht="39" customHeight="1" x14ac:dyDescent="0.35">
      <c r="A52" t="s">
        <v>257</v>
      </c>
      <c r="B52" t="e" cm="1">
        <f t="array" ref="B52">IF(SEARCH("DATA SCIENTIST",UPPER(A52),1),"DATA SCIENTIST",IF(SEARCH("DATA ANALYST",UPPER(A52),1),"DATA ANALYST",IF(SEARCH("DATA ENGINEER",UPPER(A52),1),"DATA ENGINEER",others)))</f>
        <v>#VALUE!</v>
      </c>
      <c r="C52" t="str" cm="1">
        <f t="array" ref="C52">_xlfn.IFS(IFERROR(SEARCH("Senior", A52), 0) &gt; 0, "SENIOR", IFERROR(SEARCH("Junior", A52), 0) &gt; 0, "JUNIOR", TRUE, "NM")</f>
        <v>NM</v>
      </c>
      <c r="D52" t="s">
        <v>258</v>
      </c>
      <c r="E52">
        <v>41</v>
      </c>
      <c r="H52" t="str">
        <f t="shared" si="1"/>
        <v>$41k</v>
      </c>
      <c r="I52">
        <v>95</v>
      </c>
      <c r="L52" t="str">
        <f t="shared" si="2"/>
        <v>$95k</v>
      </c>
      <c r="M52">
        <f t="shared" si="3"/>
        <v>68</v>
      </c>
      <c r="N52" t="str">
        <f t="shared" si="4"/>
        <v>$68k</v>
      </c>
      <c r="O52" s="1" t="s">
        <v>259</v>
      </c>
      <c r="P52" s="1">
        <f t="shared" si="5"/>
        <v>1</v>
      </c>
      <c r="Q52" s="1">
        <f t="shared" si="6"/>
        <v>0</v>
      </c>
      <c r="R52" s="1">
        <f t="shared" si="7"/>
        <v>1</v>
      </c>
      <c r="S52" s="1">
        <f t="shared" si="8"/>
        <v>0</v>
      </c>
      <c r="T52" s="1">
        <f t="shared" si="9"/>
        <v>0</v>
      </c>
      <c r="U52" s="1">
        <f t="shared" si="10"/>
        <v>0</v>
      </c>
      <c r="V52" s="1">
        <f t="shared" si="11"/>
        <v>1629</v>
      </c>
      <c r="W52">
        <v>4.5999999999999996</v>
      </c>
      <c r="X52" s="1" t="s">
        <v>260</v>
      </c>
      <c r="Y52" s="1" t="s">
        <v>1766</v>
      </c>
      <c r="Z52" t="s">
        <v>261</v>
      </c>
      <c r="AA52" t="s">
        <v>2377</v>
      </c>
      <c r="AB52" t="s">
        <v>261</v>
      </c>
      <c r="AC52">
        <f t="shared" si="0"/>
        <v>1</v>
      </c>
      <c r="AD52" t="s">
        <v>37</v>
      </c>
      <c r="AE52">
        <v>1001</v>
      </c>
      <c r="AF52">
        <v>5000</v>
      </c>
      <c r="AG52" s="7">
        <f>AVERAGE(AE52,AF52)</f>
        <v>3000.5</v>
      </c>
      <c r="AH52">
        <v>2002</v>
      </c>
      <c r="AI52">
        <f t="shared" ca="1" si="12"/>
        <v>22</v>
      </c>
      <c r="AJ52" t="s">
        <v>18</v>
      </c>
      <c r="AK52" t="s">
        <v>19</v>
      </c>
      <c r="AL52" t="s">
        <v>19</v>
      </c>
      <c r="AM52" s="8" t="s">
        <v>2399</v>
      </c>
      <c r="AN52" s="8"/>
      <c r="AO52">
        <v>100</v>
      </c>
      <c r="AP52" s="10" t="str">
        <f>IF(SEARCH("m",AR52,1),_xlfn.CONCAT(AO52,"000000"),0)</f>
        <v>100000000</v>
      </c>
      <c r="AQ52" s="8"/>
      <c r="AR52" s="8" t="s">
        <v>2410</v>
      </c>
      <c r="AS52" s="8" t="str">
        <f t="shared" si="15"/>
        <v xml:space="preserve">500 000000 </v>
      </c>
      <c r="AT52" t="s">
        <v>2357</v>
      </c>
      <c r="AX52" t="str">
        <v>Scientist 2, QC Viral Vector</v>
      </c>
    </row>
    <row r="53" spans="1:50" ht="39" customHeight="1" x14ac:dyDescent="0.35">
      <c r="A53" t="s">
        <v>2064</v>
      </c>
      <c r="B53" t="str" cm="1">
        <f t="array" ref="B53">IF(SEARCH("DATA SCIENTIST",UPPER(A53),1),"DATA SCIENTIST",IF(SEARCH("DATA ANALYST",UPPER(A53),1),"DATA ANALYST",IF(SEARCH("DATA ENGINEER",UPPER(A53),1),"DATA ENGINEER",others)))</f>
        <v>DATA SCIENTIST</v>
      </c>
      <c r="C53" t="str" cm="1">
        <f t="array" ref="C53">_xlfn.IFS(IFERROR(SEARCH("Senior", A53), 0) &gt; 0, "SENIOR", IFERROR(SEARCH("Junior", A53), 0) &gt; 0, "JUNIOR", TRUE, "NM")</f>
        <v>NM</v>
      </c>
      <c r="D53" t="s">
        <v>262</v>
      </c>
      <c r="E53">
        <v>86</v>
      </c>
      <c r="H53" t="str">
        <f t="shared" si="1"/>
        <v>$86k</v>
      </c>
      <c r="I53">
        <v>144</v>
      </c>
      <c r="L53" t="str">
        <f t="shared" si="2"/>
        <v>$144k</v>
      </c>
      <c r="M53">
        <f t="shared" si="3"/>
        <v>115</v>
      </c>
      <c r="N53" t="str">
        <f t="shared" si="4"/>
        <v>$115k</v>
      </c>
      <c r="O53" s="1" t="s">
        <v>2111</v>
      </c>
      <c r="P53" s="1">
        <f t="shared" si="5"/>
        <v>1</v>
      </c>
      <c r="Q53" s="1">
        <f t="shared" si="6"/>
        <v>1</v>
      </c>
      <c r="R53" s="1">
        <f t="shared" si="7"/>
        <v>1</v>
      </c>
      <c r="S53" s="1">
        <f t="shared" si="8"/>
        <v>0</v>
      </c>
      <c r="T53" s="1">
        <f t="shared" si="9"/>
        <v>0</v>
      </c>
      <c r="U53" s="1">
        <f t="shared" si="10"/>
        <v>0</v>
      </c>
      <c r="V53" s="1">
        <f t="shared" si="11"/>
        <v>4746</v>
      </c>
      <c r="W53">
        <v>3.7</v>
      </c>
      <c r="X53" s="1" t="s">
        <v>263</v>
      </c>
      <c r="Y53" s="1" t="s">
        <v>1767</v>
      </c>
      <c r="Z53" t="s">
        <v>264</v>
      </c>
      <c r="AA53" t="s">
        <v>2363</v>
      </c>
      <c r="AB53" t="s">
        <v>265</v>
      </c>
      <c r="AC53">
        <f t="shared" si="0"/>
        <v>0</v>
      </c>
      <c r="AD53" t="s">
        <v>24</v>
      </c>
      <c r="AH53">
        <v>1863</v>
      </c>
      <c r="AI53">
        <f t="shared" ca="1" si="12"/>
        <v>161</v>
      </c>
      <c r="AJ53" t="s">
        <v>53</v>
      </c>
      <c r="AK53" t="s">
        <v>136</v>
      </c>
      <c r="AL53" t="s">
        <v>130</v>
      </c>
      <c r="AM53" s="8" t="s">
        <v>94</v>
      </c>
      <c r="AN53" s="8"/>
      <c r="AO53" t="s">
        <v>2415</v>
      </c>
      <c r="AP53" s="10" t="e">
        <f>IF(SEARCH("m",AO53,1),SUBSTITUTE(AO53,"million","000000",1),0)</f>
        <v>#VALUE!</v>
      </c>
      <c r="AQ53" s="8"/>
      <c r="AR53" s="8"/>
      <c r="AS53" s="8" t="e">
        <f t="shared" si="15"/>
        <v>#VALUE!</v>
      </c>
      <c r="AT53" t="s">
        <v>266</v>
      </c>
      <c r="AX53" t="str">
        <v>Machine Learning Engineer</v>
      </c>
    </row>
    <row r="54" spans="1:50" ht="39" customHeight="1" x14ac:dyDescent="0.35">
      <c r="A54" t="s">
        <v>2064</v>
      </c>
      <c r="B54" t="str" cm="1">
        <f t="array" ref="B54">IF(SEARCH("DATA SCIENTIST",UPPER(A54),1),"DATA SCIENTIST",IF(SEARCH("DATA ANALYST",UPPER(A54),1),"DATA ANALYST",IF(SEARCH("DATA ENGINEER",UPPER(A54),1),"DATA ENGINEER",others)))</f>
        <v>DATA SCIENTIST</v>
      </c>
      <c r="C54" t="str" cm="1">
        <f t="array" ref="C54">_xlfn.IFS(IFERROR(SEARCH("Senior", A54), 0) &gt; 0, "SENIOR", IFERROR(SEARCH("Junior", A54), 0) &gt; 0, "JUNIOR", TRUE, "NM")</f>
        <v>NM</v>
      </c>
      <c r="D54" t="s">
        <v>267</v>
      </c>
      <c r="E54">
        <v>80</v>
      </c>
      <c r="H54" t="str">
        <f t="shared" si="1"/>
        <v>$80k</v>
      </c>
      <c r="I54">
        <v>139</v>
      </c>
      <c r="L54" t="str">
        <f t="shared" si="2"/>
        <v>$139k</v>
      </c>
      <c r="M54">
        <f t="shared" si="3"/>
        <v>109.5</v>
      </c>
      <c r="N54" t="str">
        <f t="shared" si="4"/>
        <v>$109.5k</v>
      </c>
      <c r="O54" s="1" t="s">
        <v>268</v>
      </c>
      <c r="P54" s="1">
        <f t="shared" si="5"/>
        <v>0</v>
      </c>
      <c r="Q54" s="1">
        <f t="shared" si="6"/>
        <v>0</v>
      </c>
      <c r="R54" s="1">
        <f t="shared" si="7"/>
        <v>1</v>
      </c>
      <c r="S54" s="1">
        <f t="shared" si="8"/>
        <v>0</v>
      </c>
      <c r="T54" s="1">
        <f t="shared" si="9"/>
        <v>0</v>
      </c>
      <c r="U54" s="1">
        <f t="shared" si="10"/>
        <v>1</v>
      </c>
      <c r="V54" s="1">
        <f t="shared" si="11"/>
        <v>4448</v>
      </c>
      <c r="W54">
        <v>3.7</v>
      </c>
      <c r="X54" s="1" t="s">
        <v>269</v>
      </c>
      <c r="Y54" s="1" t="s">
        <v>1768</v>
      </c>
      <c r="Z54" t="s">
        <v>270</v>
      </c>
      <c r="AA54" t="s">
        <v>2365</v>
      </c>
      <c r="AB54" t="s">
        <v>271</v>
      </c>
      <c r="AC54">
        <f t="shared" si="0"/>
        <v>0</v>
      </c>
      <c r="AD54" t="s">
        <v>24</v>
      </c>
      <c r="AH54">
        <v>1939</v>
      </c>
      <c r="AI54">
        <f t="shared" ca="1" si="12"/>
        <v>85</v>
      </c>
      <c r="AJ54" t="s">
        <v>53</v>
      </c>
      <c r="AK54" t="s">
        <v>19</v>
      </c>
      <c r="AL54" t="s">
        <v>19</v>
      </c>
      <c r="AM54" s="8" t="s">
        <v>94</v>
      </c>
      <c r="AN54" s="8"/>
      <c r="AO54" t="s">
        <v>2415</v>
      </c>
      <c r="AP54" s="10" t="e" cm="1">
        <f t="array" ref="AP54">_xlfn.IFS(SEARCH("m",AO54,1),SUBSTITUTE(AO54,"million","000000",1),SEARCH("b",AO54,1),SUBSTITUTE(AO54,"billion","000000000",1))</f>
        <v>#VALUE!</v>
      </c>
      <c r="AQ54" s="8"/>
      <c r="AR54" s="8"/>
      <c r="AS54" s="8" t="e">
        <f t="shared" si="15"/>
        <v>#VALUE!</v>
      </c>
      <c r="AT54" t="s">
        <v>2357</v>
      </c>
      <c r="AX54" t="str">
        <v>Data scientist/ML Engineer</v>
      </c>
    </row>
    <row r="55" spans="1:50" ht="39" customHeight="1" x14ac:dyDescent="0.35">
      <c r="A55" t="s">
        <v>2064</v>
      </c>
      <c r="B55" t="str" cm="1">
        <f t="array" ref="B55">IF(SEARCH("DATA SCIENTIST",UPPER(A55),1),"DATA SCIENTIST",IF(SEARCH("DATA ANALYST",UPPER(A55),1),"DATA ANALYST",IF(SEARCH("DATA ENGINEER",UPPER(A55),1),"DATA ENGINEER",others)))</f>
        <v>DATA SCIENTIST</v>
      </c>
      <c r="C55" t="str" cm="1">
        <f t="array" ref="C55">_xlfn.IFS(IFERROR(SEARCH("Senior", A55), 0) &gt; 0, "SENIOR", IFERROR(SEARCH("Junior", A55), 0) &gt; 0, "JUNIOR", TRUE, "NM")</f>
        <v>NM</v>
      </c>
      <c r="D55" t="s">
        <v>272</v>
      </c>
      <c r="E55">
        <v>56</v>
      </c>
      <c r="H55" t="str">
        <f t="shared" si="1"/>
        <v>$56k</v>
      </c>
      <c r="I55">
        <v>95</v>
      </c>
      <c r="L55" t="str">
        <f t="shared" si="2"/>
        <v>$95k</v>
      </c>
      <c r="M55">
        <f t="shared" si="3"/>
        <v>75.5</v>
      </c>
      <c r="N55" t="str">
        <f t="shared" si="4"/>
        <v>$75.5k</v>
      </c>
      <c r="O55" s="1" t="s">
        <v>2112</v>
      </c>
      <c r="P55" s="1">
        <f t="shared" si="5"/>
        <v>1</v>
      </c>
      <c r="Q55" s="1">
        <f t="shared" si="6"/>
        <v>1</v>
      </c>
      <c r="R55" s="1">
        <f t="shared" si="7"/>
        <v>1</v>
      </c>
      <c r="S55" s="1">
        <f t="shared" si="8"/>
        <v>0</v>
      </c>
      <c r="T55" s="1">
        <f t="shared" si="9"/>
        <v>0</v>
      </c>
      <c r="U55" s="1">
        <f t="shared" si="10"/>
        <v>0</v>
      </c>
      <c r="V55" s="1">
        <f t="shared" si="11"/>
        <v>3551</v>
      </c>
      <c r="W55">
        <v>3.5</v>
      </c>
      <c r="X55" s="1" t="s">
        <v>192</v>
      </c>
      <c r="Y55" s="1" t="s">
        <v>1753</v>
      </c>
      <c r="Z55" t="s">
        <v>15</v>
      </c>
      <c r="AA55" t="s">
        <v>2378</v>
      </c>
      <c r="AB55" t="s">
        <v>194</v>
      </c>
      <c r="AC55">
        <f t="shared" si="0"/>
        <v>0</v>
      </c>
      <c r="AD55" t="s">
        <v>87</v>
      </c>
      <c r="AE55">
        <v>5001</v>
      </c>
      <c r="AF55">
        <v>10000</v>
      </c>
      <c r="AG55" s="7">
        <f t="shared" ref="AG55:AG61" si="29">AVERAGE(AE55,AF55)</f>
        <v>7500.5</v>
      </c>
      <c r="AH55">
        <v>1870</v>
      </c>
      <c r="AI55">
        <f t="shared" ca="1" si="12"/>
        <v>154</v>
      </c>
      <c r="AJ55" t="s">
        <v>53</v>
      </c>
      <c r="AK55" t="s">
        <v>104</v>
      </c>
      <c r="AL55" t="s">
        <v>104</v>
      </c>
      <c r="AM55" s="8" t="s">
        <v>2401</v>
      </c>
      <c r="AN55" s="8"/>
      <c r="AO55">
        <v>1</v>
      </c>
      <c r="AP55" s="10" t="str">
        <f>IF(SEARCH("b",AR55,1),_xlfn.CONCAT(AO55,"000000000"),0)</f>
        <v>1000000000</v>
      </c>
      <c r="AQ55" s="8"/>
      <c r="AR55" s="8" t="s">
        <v>2413</v>
      </c>
      <c r="AS55" s="8" t="e">
        <f t="shared" si="15"/>
        <v>#VALUE!</v>
      </c>
      <c r="AT55" t="s">
        <v>2357</v>
      </c>
      <c r="AX55" t="str">
        <v>Sr. Data scientist</v>
      </c>
    </row>
    <row r="56" spans="1:50" ht="39" customHeight="1" x14ac:dyDescent="0.35">
      <c r="A56" t="s">
        <v>2064</v>
      </c>
      <c r="B56" t="str" cm="1">
        <f t="array" ref="B56">IF(SEARCH("DATA SCIENTIST",UPPER(A56),1),"DATA SCIENTIST",IF(SEARCH("DATA ANALYST",UPPER(A56),1),"DATA ANALYST",IF(SEARCH("DATA ENGINEER",UPPER(A56),1),"DATA ENGINEER",others)))</f>
        <v>DATA SCIENTIST</v>
      </c>
      <c r="C56" t="str" cm="1">
        <f t="array" ref="C56">_xlfn.IFS(IFERROR(SEARCH("Senior", A56), 0) &gt; 0, "SENIOR", IFERROR(SEARCH("Junior", A56), 0) &gt; 0, "JUNIOR", TRUE, "NM")</f>
        <v>NM</v>
      </c>
      <c r="D56" t="s">
        <v>273</v>
      </c>
      <c r="E56">
        <v>120</v>
      </c>
      <c r="H56" t="str">
        <f t="shared" si="1"/>
        <v>$120k</v>
      </c>
      <c r="I56">
        <v>189</v>
      </c>
      <c r="L56" t="str">
        <f t="shared" si="2"/>
        <v>$189k</v>
      </c>
      <c r="M56">
        <f t="shared" si="3"/>
        <v>154.5</v>
      </c>
      <c r="N56" t="str">
        <f t="shared" si="4"/>
        <v>$154.5k</v>
      </c>
      <c r="O56" s="1" t="s">
        <v>2113</v>
      </c>
      <c r="P56" s="1">
        <f t="shared" si="5"/>
        <v>1</v>
      </c>
      <c r="Q56" s="1">
        <f t="shared" si="6"/>
        <v>1</v>
      </c>
      <c r="R56" s="1">
        <f t="shared" si="7"/>
        <v>1</v>
      </c>
      <c r="S56" s="1">
        <f t="shared" si="8"/>
        <v>0</v>
      </c>
      <c r="T56" s="1">
        <f t="shared" si="9"/>
        <v>1</v>
      </c>
      <c r="U56" s="1">
        <f t="shared" si="10"/>
        <v>0</v>
      </c>
      <c r="V56" s="1">
        <f t="shared" si="11"/>
        <v>4203</v>
      </c>
      <c r="W56">
        <v>4.0999999999999996</v>
      </c>
      <c r="X56" s="1" t="s">
        <v>274</v>
      </c>
      <c r="Y56" s="1" t="s">
        <v>1769</v>
      </c>
      <c r="Z56" t="s">
        <v>79</v>
      </c>
      <c r="AA56" t="s">
        <v>2365</v>
      </c>
      <c r="AB56" t="s">
        <v>275</v>
      </c>
      <c r="AC56">
        <f t="shared" si="0"/>
        <v>0</v>
      </c>
      <c r="AD56" t="s">
        <v>17</v>
      </c>
      <c r="AE56">
        <v>501</v>
      </c>
      <c r="AF56">
        <v>1000</v>
      </c>
      <c r="AG56" s="7">
        <f t="shared" si="29"/>
        <v>750.5</v>
      </c>
      <c r="AH56">
        <v>2012</v>
      </c>
      <c r="AI56">
        <f t="shared" ca="1" si="12"/>
        <v>12</v>
      </c>
      <c r="AJ56" t="s">
        <v>18</v>
      </c>
      <c r="AK56" t="s">
        <v>122</v>
      </c>
      <c r="AL56" t="s">
        <v>75</v>
      </c>
      <c r="AM56" s="8" t="s">
        <v>47</v>
      </c>
      <c r="AN56" s="8" t="s">
        <v>47</v>
      </c>
      <c r="AP56" s="10" t="e" cm="1">
        <f t="array" ref="AP56">_xlfn.IFS(SEARCH("m",AO56,1),SUBSTITUTE(AO56,"million","000000",1),SEARCH("b",AO56,1),SUBSTITUTE(AO56,"billion","000000000",1))</f>
        <v>#VALUE!</v>
      </c>
      <c r="AQ56" s="8"/>
      <c r="AR56" s="8"/>
      <c r="AS56" s="8" t="e">
        <f t="shared" si="15"/>
        <v>#VALUE!</v>
      </c>
      <c r="AT56" t="s">
        <v>276</v>
      </c>
      <c r="AX56" t="str">
        <v>Data Engineer 4 - Contract</v>
      </c>
    </row>
    <row r="57" spans="1:50" ht="39" customHeight="1" x14ac:dyDescent="0.35">
      <c r="A57" t="s">
        <v>2064</v>
      </c>
      <c r="B57" t="str" cm="1">
        <f t="array" ref="B57">IF(SEARCH("DATA SCIENTIST",UPPER(A57),1),"DATA SCIENTIST",IF(SEARCH("DATA ANALYST",UPPER(A57),1),"DATA ANALYST",IF(SEARCH("DATA ENGINEER",UPPER(A57),1),"DATA ENGINEER",others)))</f>
        <v>DATA SCIENTIST</v>
      </c>
      <c r="C57" t="str" cm="1">
        <f t="array" ref="C57">_xlfn.IFS(IFERROR(SEARCH("Senior", A57), 0) &gt; 0, "SENIOR", IFERROR(SEARCH("Junior", A57), 0) &gt; 0, "JUNIOR", TRUE, "NM")</f>
        <v>NM</v>
      </c>
      <c r="D57" t="s">
        <v>277</v>
      </c>
      <c r="E57">
        <v>111</v>
      </c>
      <c r="H57" t="str">
        <f t="shared" si="1"/>
        <v>$111k</v>
      </c>
      <c r="I57">
        <v>176</v>
      </c>
      <c r="L57" t="str">
        <f t="shared" si="2"/>
        <v>$176k</v>
      </c>
      <c r="M57">
        <f t="shared" si="3"/>
        <v>143.5</v>
      </c>
      <c r="N57" t="str">
        <f t="shared" si="4"/>
        <v>$143.5k</v>
      </c>
      <c r="O57" s="1" t="s">
        <v>2114</v>
      </c>
      <c r="P57" s="1">
        <f t="shared" si="5"/>
        <v>1</v>
      </c>
      <c r="Q57" s="1">
        <f t="shared" si="6"/>
        <v>1</v>
      </c>
      <c r="R57" s="1">
        <f t="shared" si="7"/>
        <v>0</v>
      </c>
      <c r="S57" s="1">
        <f t="shared" si="8"/>
        <v>0</v>
      </c>
      <c r="T57" s="1">
        <f t="shared" si="9"/>
        <v>1</v>
      </c>
      <c r="U57" s="1">
        <f t="shared" si="10"/>
        <v>1</v>
      </c>
      <c r="V57" s="1">
        <f t="shared" si="11"/>
        <v>5020</v>
      </c>
      <c r="W57">
        <v>4.7</v>
      </c>
      <c r="X57" s="1" t="s">
        <v>278</v>
      </c>
      <c r="Y57" s="1" t="s">
        <v>1770</v>
      </c>
      <c r="Z57" t="s">
        <v>279</v>
      </c>
      <c r="AA57" t="s">
        <v>2379</v>
      </c>
      <c r="AB57" t="s">
        <v>279</v>
      </c>
      <c r="AC57">
        <f t="shared" si="0"/>
        <v>1</v>
      </c>
      <c r="AD57" t="s">
        <v>45</v>
      </c>
      <c r="AE57">
        <v>51</v>
      </c>
      <c r="AF57">
        <v>200</v>
      </c>
      <c r="AG57" s="7">
        <f t="shared" si="29"/>
        <v>125.5</v>
      </c>
      <c r="AH57">
        <v>2016</v>
      </c>
      <c r="AI57">
        <f t="shared" ca="1" si="12"/>
        <v>8</v>
      </c>
      <c r="AJ57" t="s">
        <v>18</v>
      </c>
      <c r="AK57" t="s">
        <v>181</v>
      </c>
      <c r="AL57" t="s">
        <v>75</v>
      </c>
      <c r="AM57" s="8" t="s">
        <v>47</v>
      </c>
      <c r="AN57" s="8" t="s">
        <v>47</v>
      </c>
      <c r="AP57" s="10" t="e" cm="1">
        <f t="array" ref="AP57">_xlfn.IFS(SEARCH("m",AO57,1),SUBSTITUTE(AO57,"million","000000",1),SEARCH("b",AO57,1),SUBSTITUTE(AO57,"billion","000000000",1))</f>
        <v>#VALUE!</v>
      </c>
      <c r="AQ57" s="8"/>
      <c r="AR57" s="8"/>
      <c r="AS57" s="8" t="e">
        <f t="shared" si="15"/>
        <v>#VALUE!</v>
      </c>
      <c r="AT57" t="s">
        <v>280</v>
      </c>
      <c r="AX57" t="str">
        <v>Data Analyst - Asset Management</v>
      </c>
    </row>
    <row r="58" spans="1:50" ht="39" customHeight="1" x14ac:dyDescent="0.35">
      <c r="A58" t="s">
        <v>2099</v>
      </c>
      <c r="B58" t="str" cm="1">
        <f t="array" ref="B58">IF(SEARCH("DATA SCIENTIST",UPPER(A58),1),"DATA SCIENTIST",IF(SEARCH("DATA ANALYST",UPPER(A58),1),"DATA ANALYST",IF(SEARCH("DATA ENGINEER",UPPER(A58),1),"DATA ENGINEER",others)))</f>
        <v>DATA SCIENTIST</v>
      </c>
      <c r="C58" t="str" cm="1">
        <f t="array" ref="C58">_xlfn.IFS(IFERROR(SEARCH("Senior", A58), 0) &gt; 0, "SENIOR", IFERROR(SEARCH("Junior", A58), 0) &gt; 0, "JUNIOR", TRUE, "NM")</f>
        <v>SENIOR</v>
      </c>
      <c r="D58" t="s">
        <v>182</v>
      </c>
      <c r="E58">
        <v>82</v>
      </c>
      <c r="H58" t="str">
        <f t="shared" si="1"/>
        <v>$82k</v>
      </c>
      <c r="I58">
        <v>132</v>
      </c>
      <c r="L58" t="str">
        <f t="shared" si="2"/>
        <v>$132k</v>
      </c>
      <c r="M58">
        <f t="shared" si="3"/>
        <v>107</v>
      </c>
      <c r="N58" t="str">
        <f t="shared" si="4"/>
        <v>$107k</v>
      </c>
      <c r="O58" s="1" t="s">
        <v>281</v>
      </c>
      <c r="P58" s="1">
        <f t="shared" si="5"/>
        <v>1</v>
      </c>
      <c r="Q58" s="1">
        <f t="shared" si="6"/>
        <v>1</v>
      </c>
      <c r="R58" s="1">
        <f t="shared" si="7"/>
        <v>0</v>
      </c>
      <c r="S58" s="1">
        <f t="shared" si="8"/>
        <v>1</v>
      </c>
      <c r="T58" s="1">
        <f t="shared" si="9"/>
        <v>0</v>
      </c>
      <c r="U58" s="1">
        <f t="shared" si="10"/>
        <v>1</v>
      </c>
      <c r="V58" s="1">
        <f t="shared" si="11"/>
        <v>4823</v>
      </c>
      <c r="W58">
        <v>4.4000000000000004</v>
      </c>
      <c r="X58" s="1" t="s">
        <v>282</v>
      </c>
      <c r="Y58" s="1" t="s">
        <v>1771</v>
      </c>
      <c r="Z58" t="s">
        <v>283</v>
      </c>
      <c r="AA58" t="s">
        <v>2376</v>
      </c>
      <c r="AB58" t="s">
        <v>283</v>
      </c>
      <c r="AC58">
        <f t="shared" si="0"/>
        <v>1</v>
      </c>
      <c r="AD58" t="s">
        <v>52</v>
      </c>
      <c r="AE58">
        <v>201</v>
      </c>
      <c r="AF58">
        <v>500</v>
      </c>
      <c r="AG58" s="7">
        <f t="shared" si="29"/>
        <v>350.5</v>
      </c>
      <c r="AH58">
        <v>1885</v>
      </c>
      <c r="AI58">
        <f t="shared" ca="1" si="12"/>
        <v>139</v>
      </c>
      <c r="AJ58" t="s">
        <v>111</v>
      </c>
      <c r="AK58" t="s">
        <v>284</v>
      </c>
      <c r="AL58" t="s">
        <v>285</v>
      </c>
      <c r="AM58" s="8" t="s">
        <v>47</v>
      </c>
      <c r="AN58" s="8" t="s">
        <v>47</v>
      </c>
      <c r="AP58" s="10" t="e" cm="1">
        <f t="array" ref="AP58">_xlfn.IFS(SEARCH("m",AO58,1),SUBSTITUTE(AO58,"million","000000",1),SEARCH("b",AO58,1),SUBSTITUTE(AO58,"billion","000000000",1))</f>
        <v>#VALUE!</v>
      </c>
      <c r="AQ58" s="8"/>
      <c r="AR58" s="8"/>
      <c r="AS58" s="8" t="e">
        <f t="shared" si="15"/>
        <v>#VALUE!</v>
      </c>
      <c r="AT58" t="s">
        <v>2357</v>
      </c>
      <c r="AX58" t="str">
        <v>Senior Research Scientist - Embedded System Development for DevOps</v>
      </c>
    </row>
    <row r="59" spans="1:50" ht="39" customHeight="1" x14ac:dyDescent="0.35">
      <c r="A59" t="s">
        <v>2064</v>
      </c>
      <c r="B59" t="str" cm="1">
        <f t="array" ref="B59">IF(SEARCH("DATA SCIENTIST",UPPER(A59),1),"DATA SCIENTIST",IF(SEARCH("DATA ANALYST",UPPER(A59),1),"DATA ANALYST",IF(SEARCH("DATA ENGINEER",UPPER(A59),1),"DATA ENGINEER",others)))</f>
        <v>DATA SCIENTIST</v>
      </c>
      <c r="C59" t="str" cm="1">
        <f t="array" ref="C59">_xlfn.IFS(IFERROR(SEARCH("Senior", A59), 0) &gt; 0, "SENIOR", IFERROR(SEARCH("Junior", A59), 0) &gt; 0, "JUNIOR", TRUE, "NM")</f>
        <v>NM</v>
      </c>
      <c r="D59" t="s">
        <v>286</v>
      </c>
      <c r="E59">
        <v>84</v>
      </c>
      <c r="H59" t="str">
        <f t="shared" si="1"/>
        <v>$84k</v>
      </c>
      <c r="I59">
        <v>146</v>
      </c>
      <c r="L59" t="str">
        <f t="shared" si="2"/>
        <v>$146k</v>
      </c>
      <c r="M59">
        <f t="shared" si="3"/>
        <v>115</v>
      </c>
      <c r="N59" t="str">
        <f t="shared" si="4"/>
        <v>$115k</v>
      </c>
      <c r="O59" s="1" t="s">
        <v>2115</v>
      </c>
      <c r="P59" s="1">
        <f t="shared" si="5"/>
        <v>1</v>
      </c>
      <c r="Q59" s="1">
        <f t="shared" si="6"/>
        <v>1</v>
      </c>
      <c r="R59" s="1">
        <f t="shared" si="7"/>
        <v>0</v>
      </c>
      <c r="S59" s="1">
        <f t="shared" si="8"/>
        <v>1</v>
      </c>
      <c r="T59" s="1">
        <f t="shared" si="9"/>
        <v>1</v>
      </c>
      <c r="U59" s="1">
        <f t="shared" si="10"/>
        <v>0</v>
      </c>
      <c r="V59" s="1">
        <f t="shared" si="11"/>
        <v>1382</v>
      </c>
      <c r="W59">
        <v>4.3</v>
      </c>
      <c r="X59" s="1" t="s">
        <v>287</v>
      </c>
      <c r="Y59" s="1" t="s">
        <v>1772</v>
      </c>
      <c r="Z59" t="s">
        <v>44</v>
      </c>
      <c r="AA59" t="s">
        <v>2363</v>
      </c>
      <c r="AB59" t="s">
        <v>44</v>
      </c>
      <c r="AC59">
        <f t="shared" si="0"/>
        <v>1</v>
      </c>
      <c r="AD59" t="s">
        <v>52</v>
      </c>
      <c r="AE59">
        <v>201</v>
      </c>
      <c r="AF59">
        <v>500</v>
      </c>
      <c r="AG59" s="7">
        <f t="shared" si="29"/>
        <v>350.5</v>
      </c>
      <c r="AH59">
        <v>2011</v>
      </c>
      <c r="AI59">
        <f t="shared" ca="1" si="12"/>
        <v>13</v>
      </c>
      <c r="AJ59" t="s">
        <v>18</v>
      </c>
      <c r="AK59" t="s">
        <v>64</v>
      </c>
      <c r="AL59" t="s">
        <v>32</v>
      </c>
      <c r="AM59" s="8" t="s">
        <v>2404</v>
      </c>
      <c r="AN59" s="8"/>
      <c r="AO59">
        <v>10</v>
      </c>
      <c r="AP59" s="10" t="str">
        <f t="shared" ref="AP59:AP60" si="30">IF(SEARCH("m",AR59,1),_xlfn.CONCAT(AO59,"000000"),0)</f>
        <v>10000000</v>
      </c>
      <c r="AQ59" s="8"/>
      <c r="AR59" s="8" t="s">
        <v>2417</v>
      </c>
      <c r="AS59" s="8" t="str">
        <f t="shared" si="15"/>
        <v xml:space="preserve">25 000000 </v>
      </c>
      <c r="AT59" t="s">
        <v>2357</v>
      </c>
      <c r="AX59" t="str">
        <v>Data scientist - Bioinformatics</v>
      </c>
    </row>
    <row r="60" spans="1:50" ht="39" customHeight="1" x14ac:dyDescent="0.35">
      <c r="A60" t="s">
        <v>2116</v>
      </c>
      <c r="B60" t="str" cm="1">
        <f t="array" ref="B60">IF(SEARCH("DATA SCIENTIST",UPPER(A60),1),"DATA SCIENTIST",IF(SEARCH("DATA ANALYST",UPPER(A60),1),"DATA ANALYST",IF(SEARCH("DATA ENGINEER",UPPER(A60),1),"DATA ENGINEER",others)))</f>
        <v>DATA SCIENTIST</v>
      </c>
      <c r="C60" t="str" cm="1">
        <f t="array" ref="C60">_xlfn.IFS(IFERROR(SEARCH("Senior", A60), 0) &gt; 0, "SENIOR", IFERROR(SEARCH("Junior", A60), 0) &gt; 0, "JUNIOR", TRUE, "NM")</f>
        <v>SENIOR</v>
      </c>
      <c r="D60" t="s">
        <v>288</v>
      </c>
      <c r="E60">
        <v>107</v>
      </c>
      <c r="H60" t="str">
        <f t="shared" si="1"/>
        <v>$107k</v>
      </c>
      <c r="I60">
        <v>172</v>
      </c>
      <c r="L60" t="str">
        <f t="shared" si="2"/>
        <v>$172k</v>
      </c>
      <c r="M60">
        <f t="shared" si="3"/>
        <v>139.5</v>
      </c>
      <c r="N60" t="str">
        <f t="shared" si="4"/>
        <v>$139.5k</v>
      </c>
      <c r="O60" s="1" t="s">
        <v>2117</v>
      </c>
      <c r="P60" s="1">
        <f t="shared" si="5"/>
        <v>0</v>
      </c>
      <c r="Q60" s="1">
        <f t="shared" si="6"/>
        <v>1</v>
      </c>
      <c r="R60" s="1">
        <f t="shared" si="7"/>
        <v>0</v>
      </c>
      <c r="S60" s="1">
        <f t="shared" si="8"/>
        <v>0</v>
      </c>
      <c r="T60" s="1">
        <f t="shared" si="9"/>
        <v>0</v>
      </c>
      <c r="U60" s="1">
        <f t="shared" si="10"/>
        <v>0</v>
      </c>
      <c r="V60" s="1">
        <f t="shared" si="11"/>
        <v>2955</v>
      </c>
      <c r="W60">
        <v>3.8</v>
      </c>
      <c r="X60" s="1" t="s">
        <v>289</v>
      </c>
      <c r="Y60" s="1" t="s">
        <v>1773</v>
      </c>
      <c r="Z60" t="s">
        <v>290</v>
      </c>
      <c r="AA60" t="s">
        <v>2365</v>
      </c>
      <c r="AB60" t="s">
        <v>290</v>
      </c>
      <c r="AC60">
        <f t="shared" si="0"/>
        <v>1</v>
      </c>
      <c r="AD60" t="s">
        <v>17</v>
      </c>
      <c r="AE60">
        <v>501</v>
      </c>
      <c r="AF60">
        <v>1000</v>
      </c>
      <c r="AG60" s="7">
        <f t="shared" si="29"/>
        <v>750.5</v>
      </c>
      <c r="AH60">
        <v>2006</v>
      </c>
      <c r="AI60">
        <f t="shared" ca="1" si="12"/>
        <v>18</v>
      </c>
      <c r="AJ60" t="s">
        <v>53</v>
      </c>
      <c r="AK60" t="s">
        <v>291</v>
      </c>
      <c r="AL60" t="s">
        <v>59</v>
      </c>
      <c r="AM60" s="8" t="s">
        <v>2397</v>
      </c>
      <c r="AN60" s="8"/>
      <c r="AO60">
        <v>50</v>
      </c>
      <c r="AP60" s="10" t="str">
        <f t="shared" si="30"/>
        <v>50000000</v>
      </c>
      <c r="AQ60" s="8"/>
      <c r="AR60" s="8" t="s">
        <v>2408</v>
      </c>
      <c r="AS60" s="8" t="str">
        <f t="shared" si="15"/>
        <v xml:space="preserve">100 000000 </v>
      </c>
      <c r="AT60" t="s">
        <v>2357</v>
      </c>
      <c r="AX60" t="str">
        <v>Customer Data scientist/Sales Engineer</v>
      </c>
    </row>
    <row r="61" spans="1:50" ht="39" customHeight="1" x14ac:dyDescent="0.35">
      <c r="A61" t="s">
        <v>2118</v>
      </c>
      <c r="B61" t="str" cm="1">
        <f t="array" ref="B61">IF(SEARCH("DATA SCIENTIST",UPPER(A61),1),"DATA SCIENTIST",IF(SEARCH("DATA ANALYST",UPPER(A61),1),"DATA ANALYST",IF(SEARCH("DATA ENGINEER",UPPER(A61),1),"DATA ENGINEER",others)))</f>
        <v>DATA SCIENTIST</v>
      </c>
      <c r="C61" t="str" cm="1">
        <f t="array" ref="C61">_xlfn.IFS(IFERROR(SEARCH("Senior", A61), 0) &gt; 0, "SENIOR", IFERROR(SEARCH("Junior", A61), 0) &gt; 0, "JUNIOR", TRUE, "NM")</f>
        <v>NM</v>
      </c>
      <c r="D61" t="s">
        <v>292</v>
      </c>
      <c r="E61">
        <v>49</v>
      </c>
      <c r="H61" t="str">
        <f t="shared" si="1"/>
        <v>$49k</v>
      </c>
      <c r="I61">
        <v>85</v>
      </c>
      <c r="L61" t="str">
        <f t="shared" si="2"/>
        <v>$85k</v>
      </c>
      <c r="M61">
        <f t="shared" si="3"/>
        <v>67</v>
      </c>
      <c r="N61" t="str">
        <f t="shared" si="4"/>
        <v>$67k</v>
      </c>
      <c r="O61" s="1" t="s">
        <v>2119</v>
      </c>
      <c r="P61" s="1">
        <f t="shared" si="5"/>
        <v>0</v>
      </c>
      <c r="Q61" s="1">
        <f t="shared" si="6"/>
        <v>1</v>
      </c>
      <c r="R61" s="1">
        <f t="shared" si="7"/>
        <v>0</v>
      </c>
      <c r="S61" s="1">
        <f t="shared" si="8"/>
        <v>0</v>
      </c>
      <c r="T61" s="1">
        <f t="shared" si="9"/>
        <v>0</v>
      </c>
      <c r="U61" s="1">
        <f t="shared" si="10"/>
        <v>1</v>
      </c>
      <c r="V61" s="1">
        <f t="shared" si="11"/>
        <v>4945</v>
      </c>
      <c r="W61">
        <v>3.8</v>
      </c>
      <c r="X61" s="1" t="s">
        <v>293</v>
      </c>
      <c r="Y61" s="1" t="s">
        <v>1774</v>
      </c>
      <c r="Z61" t="s">
        <v>36</v>
      </c>
      <c r="AA61" t="s">
        <v>2362</v>
      </c>
      <c r="AB61" t="s">
        <v>36</v>
      </c>
      <c r="AC61">
        <f t="shared" si="0"/>
        <v>1</v>
      </c>
      <c r="AD61" t="s">
        <v>37</v>
      </c>
      <c r="AE61">
        <v>1001</v>
      </c>
      <c r="AF61">
        <v>5000</v>
      </c>
      <c r="AG61" s="7">
        <f t="shared" si="29"/>
        <v>3000.5</v>
      </c>
      <c r="AH61">
        <v>1965</v>
      </c>
      <c r="AI61">
        <f t="shared" ca="1" si="12"/>
        <v>59</v>
      </c>
      <c r="AJ61" t="s">
        <v>38</v>
      </c>
      <c r="AK61" t="s">
        <v>39</v>
      </c>
      <c r="AL61" t="s">
        <v>40</v>
      </c>
      <c r="AM61" s="8" t="s">
        <v>2400</v>
      </c>
      <c r="AN61" s="8"/>
      <c r="AO61" t="s">
        <v>2411</v>
      </c>
      <c r="AP61" s="10" t="str">
        <f>IF(SEARCH("m",AO61,1),SUBSTITUTE(AO61,"million","000000",1),)</f>
        <v xml:space="preserve">500 000000   </v>
      </c>
      <c r="AQ61" s="8"/>
      <c r="AR61" s="8" t="s">
        <v>2412</v>
      </c>
      <c r="AS61" s="8" t="e">
        <f t="shared" si="15"/>
        <v>#VALUE!</v>
      </c>
      <c r="AT61" t="s">
        <v>41</v>
      </c>
      <c r="AX61" t="str">
        <v>MongoDB Data Engineer II</v>
      </c>
    </row>
    <row r="62" spans="1:50" ht="39" customHeight="1" x14ac:dyDescent="0.35">
      <c r="A62" t="s">
        <v>2064</v>
      </c>
      <c r="B62" t="str" cm="1">
        <f t="array" ref="B62">IF(SEARCH("DATA SCIENTIST",UPPER(A62),1),"DATA SCIENTIST",IF(SEARCH("DATA ANALYST",UPPER(A62),1),"DATA ANALYST",IF(SEARCH("DATA ENGINEER",UPPER(A62),1),"DATA ENGINEER",others)))</f>
        <v>DATA SCIENTIST</v>
      </c>
      <c r="C62" t="str" cm="1">
        <f t="array" ref="C62">_xlfn.IFS(IFERROR(SEARCH("Senior", A62), 0) &gt; 0, "SENIOR", IFERROR(SEARCH("Junior", A62), 0) &gt; 0, "JUNIOR", TRUE, "NM")</f>
        <v>NM</v>
      </c>
      <c r="D62" t="s">
        <v>294</v>
      </c>
      <c r="E62">
        <v>61</v>
      </c>
      <c r="H62" t="str">
        <f t="shared" si="1"/>
        <v>$61k</v>
      </c>
      <c r="I62">
        <v>109</v>
      </c>
      <c r="L62" t="str">
        <f t="shared" si="2"/>
        <v>$109k</v>
      </c>
      <c r="M62">
        <f t="shared" si="3"/>
        <v>85</v>
      </c>
      <c r="N62" t="str">
        <f t="shared" si="4"/>
        <v>$85k</v>
      </c>
      <c r="O62" s="1" t="s">
        <v>2120</v>
      </c>
      <c r="P62" s="1">
        <f t="shared" si="5"/>
        <v>1</v>
      </c>
      <c r="Q62" s="1">
        <f t="shared" si="6"/>
        <v>1</v>
      </c>
      <c r="R62" s="1">
        <f t="shared" si="7"/>
        <v>0</v>
      </c>
      <c r="S62" s="1">
        <f t="shared" si="8"/>
        <v>0</v>
      </c>
      <c r="T62" s="1">
        <f t="shared" si="9"/>
        <v>0</v>
      </c>
      <c r="U62" s="1">
        <f t="shared" si="10"/>
        <v>0</v>
      </c>
      <c r="V62" s="1">
        <f t="shared" si="11"/>
        <v>2493</v>
      </c>
      <c r="W62">
        <v>3.8</v>
      </c>
      <c r="X62" s="1" t="s">
        <v>295</v>
      </c>
      <c r="Y62" s="1" t="s">
        <v>1775</v>
      </c>
      <c r="Z62" t="s">
        <v>296</v>
      </c>
      <c r="AA62" t="s">
        <v>2380</v>
      </c>
      <c r="AB62" t="s">
        <v>296</v>
      </c>
      <c r="AC62">
        <f t="shared" si="0"/>
        <v>1</v>
      </c>
      <c r="AD62" t="s">
        <v>24</v>
      </c>
      <c r="AH62">
        <v>1948</v>
      </c>
      <c r="AI62">
        <f t="shared" ca="1" si="12"/>
        <v>76</v>
      </c>
      <c r="AJ62" t="s">
        <v>53</v>
      </c>
      <c r="AK62" t="s">
        <v>297</v>
      </c>
      <c r="AL62" t="s">
        <v>81</v>
      </c>
      <c r="AM62" s="8" t="s">
        <v>2405</v>
      </c>
      <c r="AN62" s="8"/>
      <c r="AO62">
        <v>5</v>
      </c>
      <c r="AP62" s="10" t="str">
        <f>IF(SEARCH("b",AR62,1),_xlfn.CONCAT(AO62,"000000000"),0)</f>
        <v>5000000000</v>
      </c>
      <c r="AQ62" s="8"/>
      <c r="AR62" s="8" t="s">
        <v>2418</v>
      </c>
      <c r="AS62" s="8" t="e">
        <f t="shared" si="15"/>
        <v>#VALUE!</v>
      </c>
      <c r="AT62" t="s">
        <v>298</v>
      </c>
      <c r="AX62" t="str">
        <v>Senior Data scientist Statistics</v>
      </c>
    </row>
    <row r="63" spans="1:50" ht="39" customHeight="1" x14ac:dyDescent="0.35">
      <c r="A63" t="s">
        <v>2064</v>
      </c>
      <c r="B63" t="str" cm="1">
        <f t="array" ref="B63">IF(SEARCH("DATA SCIENTIST",UPPER(A63),1),"DATA SCIENTIST",IF(SEARCH("DATA ANALYST",UPPER(A63),1),"DATA ANALYST",IF(SEARCH("DATA ENGINEER",UPPER(A63),1),"DATA ENGINEER",others)))</f>
        <v>DATA SCIENTIST</v>
      </c>
      <c r="C63" t="str" cm="1">
        <f t="array" ref="C63">_xlfn.IFS(IFERROR(SEARCH("Senior", A63), 0) &gt; 0, "SENIOR", IFERROR(SEARCH("Junior", A63), 0) &gt; 0, "JUNIOR", TRUE, "NM")</f>
        <v>NM</v>
      </c>
      <c r="D63" t="s">
        <v>299</v>
      </c>
      <c r="E63">
        <v>88</v>
      </c>
      <c r="H63" t="str">
        <f t="shared" si="1"/>
        <v>$88k</v>
      </c>
      <c r="I63">
        <v>148</v>
      </c>
      <c r="L63" t="str">
        <f t="shared" si="2"/>
        <v>$148k</v>
      </c>
      <c r="M63">
        <f t="shared" si="3"/>
        <v>118</v>
      </c>
      <c r="N63" t="str">
        <f t="shared" si="4"/>
        <v>$118k</v>
      </c>
      <c r="O63" s="1" t="s">
        <v>2121</v>
      </c>
      <c r="P63" s="1">
        <f t="shared" si="5"/>
        <v>1</v>
      </c>
      <c r="Q63" s="1">
        <f t="shared" si="6"/>
        <v>0</v>
      </c>
      <c r="R63" s="1">
        <f t="shared" si="7"/>
        <v>1</v>
      </c>
      <c r="S63" s="1">
        <f t="shared" si="8"/>
        <v>0</v>
      </c>
      <c r="T63" s="1">
        <f t="shared" si="9"/>
        <v>0</v>
      </c>
      <c r="U63" s="1">
        <f t="shared" si="10"/>
        <v>0</v>
      </c>
      <c r="V63" s="1">
        <f t="shared" si="11"/>
        <v>1939</v>
      </c>
      <c r="W63">
        <v>2.8</v>
      </c>
      <c r="X63" s="1" t="s">
        <v>300</v>
      </c>
      <c r="Y63" s="1" t="s">
        <v>1776</v>
      </c>
      <c r="Z63" t="s">
        <v>301</v>
      </c>
      <c r="AA63" t="s">
        <v>2367</v>
      </c>
      <c r="AB63" t="s">
        <v>301</v>
      </c>
      <c r="AC63">
        <f t="shared" si="0"/>
        <v>1</v>
      </c>
      <c r="AD63" t="s">
        <v>45</v>
      </c>
      <c r="AE63">
        <v>51</v>
      </c>
      <c r="AF63">
        <v>200</v>
      </c>
      <c r="AG63" s="7">
        <f t="shared" ref="AG63:AG66" si="31">AVERAGE(AE63,AF63)</f>
        <v>125.5</v>
      </c>
      <c r="AH63">
        <v>2006</v>
      </c>
      <c r="AI63">
        <f t="shared" ca="1" si="12"/>
        <v>18</v>
      </c>
      <c r="AJ63" t="s">
        <v>18</v>
      </c>
      <c r="AK63" t="s">
        <v>104</v>
      </c>
      <c r="AL63" t="s">
        <v>104</v>
      </c>
      <c r="AM63" s="8" t="s">
        <v>2403</v>
      </c>
      <c r="AN63" s="8"/>
      <c r="AO63">
        <v>1</v>
      </c>
      <c r="AP63" s="10" t="str">
        <f t="shared" ref="AP63:AP66" si="32">IF(SEARCH("m",AR63,1),_xlfn.CONCAT(AO63,"000000"),0)</f>
        <v>1000000</v>
      </c>
      <c r="AQ63" s="8"/>
      <c r="AR63" s="8" t="s">
        <v>2416</v>
      </c>
      <c r="AS63" s="8" t="str">
        <f t="shared" si="15"/>
        <v xml:space="preserve">5 000000 </v>
      </c>
      <c r="AT63" t="s">
        <v>2357</v>
      </c>
      <c r="AX63" t="str">
        <v>Senior Spark Engineer (Data Science)</v>
      </c>
    </row>
    <row r="64" spans="1:50" ht="39" customHeight="1" x14ac:dyDescent="0.35">
      <c r="A64" t="s">
        <v>2064</v>
      </c>
      <c r="B64" t="str" cm="1">
        <f t="array" ref="B64">IF(SEARCH("DATA SCIENTIST",UPPER(A64),1),"DATA SCIENTIST",IF(SEARCH("DATA ANALYST",UPPER(A64),1),"DATA ANALYST",IF(SEARCH("DATA ENGINEER",UPPER(A64),1),"DATA ENGINEER",others)))</f>
        <v>DATA SCIENTIST</v>
      </c>
      <c r="C64" t="str" cm="1">
        <f t="array" ref="C64">_xlfn.IFS(IFERROR(SEARCH("Senior", A64), 0) &gt; 0, "SENIOR", IFERROR(SEARCH("Junior", A64), 0) &gt; 0, "JUNIOR", TRUE, "NM")</f>
        <v>NM</v>
      </c>
      <c r="D64" t="s">
        <v>302</v>
      </c>
      <c r="E64">
        <v>60</v>
      </c>
      <c r="H64" t="str">
        <f t="shared" si="1"/>
        <v>$60k</v>
      </c>
      <c r="I64">
        <v>99</v>
      </c>
      <c r="L64" t="str">
        <f t="shared" si="2"/>
        <v>$99k</v>
      </c>
      <c r="M64">
        <f t="shared" si="3"/>
        <v>79.5</v>
      </c>
      <c r="N64" t="str">
        <f t="shared" si="4"/>
        <v>$79.5k</v>
      </c>
      <c r="O64" s="1" t="s">
        <v>2122</v>
      </c>
      <c r="P64" s="1">
        <f t="shared" si="5"/>
        <v>1</v>
      </c>
      <c r="Q64" s="1">
        <f t="shared" si="6"/>
        <v>1</v>
      </c>
      <c r="R64" s="1">
        <f t="shared" si="7"/>
        <v>1</v>
      </c>
      <c r="S64" s="1">
        <f t="shared" si="8"/>
        <v>0</v>
      </c>
      <c r="T64" s="1">
        <f t="shared" si="9"/>
        <v>0</v>
      </c>
      <c r="U64" s="1">
        <f t="shared" si="10"/>
        <v>1</v>
      </c>
      <c r="V64" s="1">
        <f t="shared" si="11"/>
        <v>3089</v>
      </c>
      <c r="W64">
        <v>4.7</v>
      </c>
      <c r="X64" s="1" t="s">
        <v>303</v>
      </c>
      <c r="Y64" s="1" t="s">
        <v>1777</v>
      </c>
      <c r="Z64" t="s">
        <v>304</v>
      </c>
      <c r="AA64" t="s">
        <v>2381</v>
      </c>
      <c r="AB64" t="s">
        <v>304</v>
      </c>
      <c r="AC64">
        <f t="shared" si="0"/>
        <v>1</v>
      </c>
      <c r="AD64" t="s">
        <v>45</v>
      </c>
      <c r="AE64">
        <v>51</v>
      </c>
      <c r="AF64">
        <v>200</v>
      </c>
      <c r="AG64" s="7">
        <f t="shared" si="31"/>
        <v>125.5</v>
      </c>
      <c r="AH64">
        <v>2003</v>
      </c>
      <c r="AI64">
        <f t="shared" ca="1" si="12"/>
        <v>21</v>
      </c>
      <c r="AJ64" t="s">
        <v>18</v>
      </c>
      <c r="AK64" t="s">
        <v>186</v>
      </c>
      <c r="AL64" t="s">
        <v>75</v>
      </c>
      <c r="AM64" s="8" t="s">
        <v>2402</v>
      </c>
      <c r="AN64" s="8"/>
      <c r="AO64">
        <v>25</v>
      </c>
      <c r="AP64" s="10" t="str">
        <f t="shared" si="32"/>
        <v>25000000</v>
      </c>
      <c r="AQ64" s="8"/>
      <c r="AR64" s="8" t="s">
        <v>2414</v>
      </c>
      <c r="AS64" s="8" t="str">
        <f t="shared" si="15"/>
        <v xml:space="preserve">50 000000 </v>
      </c>
      <c r="AT64" t="s">
        <v>2357</v>
      </c>
      <c r="AX64" t="str">
        <v>BI &amp; Platform Analytics Manager</v>
      </c>
    </row>
    <row r="65" spans="1:50" ht="39" customHeight="1" x14ac:dyDescent="0.35">
      <c r="A65" t="s">
        <v>2123</v>
      </c>
      <c r="B65" t="str" cm="1">
        <f t="array" ref="B65">IF(SEARCH("DATA SCIENTIST",UPPER(A65),1),"DATA SCIENTIST",IF(SEARCH("DATA ANALYST",UPPER(A65),1),"DATA ANALYST",IF(SEARCH("DATA ENGINEER",UPPER(A65),1),"DATA ENGINEER",others)))</f>
        <v>DATA SCIENTIST</v>
      </c>
      <c r="C65" t="str" cm="1">
        <f t="array" ref="C65">_xlfn.IFS(IFERROR(SEARCH("Senior", A65), 0) &gt; 0, "SENIOR", IFERROR(SEARCH("Junior", A65), 0) &gt; 0, "JUNIOR", TRUE, "NM")</f>
        <v>NM</v>
      </c>
      <c r="D65" t="s">
        <v>305</v>
      </c>
      <c r="E65">
        <v>41</v>
      </c>
      <c r="H65" t="str">
        <f t="shared" si="1"/>
        <v>$41k</v>
      </c>
      <c r="I65">
        <v>72</v>
      </c>
      <c r="L65" t="str">
        <f t="shared" si="2"/>
        <v>$72k</v>
      </c>
      <c r="M65">
        <f t="shared" si="3"/>
        <v>56.5</v>
      </c>
      <c r="N65" t="str">
        <f t="shared" si="4"/>
        <v>$56.5k</v>
      </c>
      <c r="O65" s="1" t="s">
        <v>2124</v>
      </c>
      <c r="P65" s="1">
        <f t="shared" si="5"/>
        <v>1</v>
      </c>
      <c r="Q65" s="1">
        <f t="shared" si="6"/>
        <v>1</v>
      </c>
      <c r="R65" s="1">
        <f t="shared" si="7"/>
        <v>0</v>
      </c>
      <c r="S65" s="1">
        <f t="shared" si="8"/>
        <v>0</v>
      </c>
      <c r="T65" s="1">
        <f t="shared" si="9"/>
        <v>0</v>
      </c>
      <c r="U65" s="1">
        <f t="shared" si="10"/>
        <v>1</v>
      </c>
      <c r="V65" s="1">
        <f t="shared" si="11"/>
        <v>8407</v>
      </c>
      <c r="W65">
        <v>3.1</v>
      </c>
      <c r="X65" s="1" t="s">
        <v>306</v>
      </c>
      <c r="Y65" s="1" t="s">
        <v>1778</v>
      </c>
      <c r="Z65" t="s">
        <v>255</v>
      </c>
      <c r="AA65" t="s">
        <v>2367</v>
      </c>
      <c r="AB65" t="s">
        <v>255</v>
      </c>
      <c r="AC65">
        <f t="shared" si="0"/>
        <v>1</v>
      </c>
      <c r="AD65" t="s">
        <v>52</v>
      </c>
      <c r="AE65">
        <v>201</v>
      </c>
      <c r="AF65">
        <v>500</v>
      </c>
      <c r="AG65" s="7">
        <f t="shared" si="31"/>
        <v>350.5</v>
      </c>
      <c r="AH65">
        <v>1999</v>
      </c>
      <c r="AI65">
        <f t="shared" ca="1" si="12"/>
        <v>25</v>
      </c>
      <c r="AJ65" t="s">
        <v>53</v>
      </c>
      <c r="AK65" t="s">
        <v>46</v>
      </c>
      <c r="AL65" t="s">
        <v>32</v>
      </c>
      <c r="AM65" s="8" t="s">
        <v>2399</v>
      </c>
      <c r="AN65" s="8"/>
      <c r="AO65">
        <v>100</v>
      </c>
      <c r="AP65" s="10" t="str">
        <f t="shared" si="32"/>
        <v>100000000</v>
      </c>
      <c r="AQ65" s="8"/>
      <c r="AR65" s="8" t="s">
        <v>2410</v>
      </c>
      <c r="AS65" s="8" t="str">
        <f t="shared" si="15"/>
        <v xml:space="preserve">500 000000 </v>
      </c>
      <c r="AT65" t="s">
        <v>307</v>
      </c>
      <c r="AX65" t="str">
        <v>Sr. Data scientist - Analytics, Personalized Healthcare (PHC)</v>
      </c>
    </row>
    <row r="66" spans="1:50" ht="39" customHeight="1" x14ac:dyDescent="0.35">
      <c r="A66" t="s">
        <v>2064</v>
      </c>
      <c r="B66" t="str" cm="1">
        <f t="array" ref="B66">IF(SEARCH("DATA SCIENTIST",UPPER(A66),1),"DATA SCIENTIST",IF(SEARCH("DATA ANALYST",UPPER(A66),1),"DATA ANALYST",IF(SEARCH("DATA ENGINEER",UPPER(A66),1),"DATA ENGINEER",others)))</f>
        <v>DATA SCIENTIST</v>
      </c>
      <c r="C66" t="str" cm="1">
        <f t="array" ref="C66">_xlfn.IFS(IFERROR(SEARCH("Senior", A66), 0) &gt; 0, "SENIOR", IFERROR(SEARCH("Junior", A66), 0) &gt; 0, "JUNIOR", TRUE, "NM")</f>
        <v>NM</v>
      </c>
      <c r="D66" t="s">
        <v>308</v>
      </c>
      <c r="E66">
        <v>96</v>
      </c>
      <c r="H66" t="str">
        <f t="shared" si="1"/>
        <v>$96k</v>
      </c>
      <c r="I66">
        <v>161</v>
      </c>
      <c r="L66" t="str">
        <f t="shared" si="2"/>
        <v>$161k</v>
      </c>
      <c r="M66">
        <f t="shared" si="3"/>
        <v>128.5</v>
      </c>
      <c r="N66" t="str">
        <f t="shared" si="4"/>
        <v>$128.5k</v>
      </c>
      <c r="O66" s="1" t="s">
        <v>309</v>
      </c>
      <c r="P66" s="1">
        <f t="shared" si="5"/>
        <v>1</v>
      </c>
      <c r="Q66" s="1">
        <f t="shared" si="6"/>
        <v>1</v>
      </c>
      <c r="R66" s="1">
        <f t="shared" si="7"/>
        <v>0</v>
      </c>
      <c r="S66" s="1">
        <f t="shared" si="8"/>
        <v>1</v>
      </c>
      <c r="T66" s="1">
        <f t="shared" si="9"/>
        <v>1</v>
      </c>
      <c r="U66" s="1">
        <f t="shared" si="10"/>
        <v>0</v>
      </c>
      <c r="V66" s="1">
        <f t="shared" si="11"/>
        <v>2352</v>
      </c>
      <c r="W66">
        <v>3.2</v>
      </c>
      <c r="X66" s="1" t="s">
        <v>310</v>
      </c>
      <c r="Y66" s="1" t="s">
        <v>1779</v>
      </c>
      <c r="Z66" t="s">
        <v>311</v>
      </c>
      <c r="AA66" t="s">
        <v>2380</v>
      </c>
      <c r="AB66" t="s">
        <v>312</v>
      </c>
      <c r="AC66">
        <f t="shared" ref="AC66:AC129" si="33">IF(Z66=AB66,1,0)</f>
        <v>0</v>
      </c>
      <c r="AD66" t="s">
        <v>208</v>
      </c>
      <c r="AE66">
        <v>1</v>
      </c>
      <c r="AF66">
        <v>50</v>
      </c>
      <c r="AG66" s="7">
        <f t="shared" si="31"/>
        <v>25.5</v>
      </c>
      <c r="AH66" t="s">
        <v>2357</v>
      </c>
      <c r="AI66" t="str">
        <f t="shared" ca="1" si="12"/>
        <v>unknown</v>
      </c>
      <c r="AJ66" t="s">
        <v>18</v>
      </c>
      <c r="AK66" t="s">
        <v>313</v>
      </c>
      <c r="AL66" t="s">
        <v>32</v>
      </c>
      <c r="AM66" s="8" t="s">
        <v>2406</v>
      </c>
      <c r="AN66" s="8"/>
      <c r="AO66">
        <v>5</v>
      </c>
      <c r="AP66" s="10" t="str">
        <f t="shared" si="32"/>
        <v>5000000</v>
      </c>
      <c r="AQ66" s="8"/>
      <c r="AR66" s="8" t="s">
        <v>2421</v>
      </c>
      <c r="AS66" s="8" t="str">
        <f t="shared" si="15"/>
        <v xml:space="preserve">10 000000 </v>
      </c>
      <c r="AT66" t="s">
        <v>2357</v>
      </c>
      <c r="AX66" t="str">
        <v>Pricipal Scientist Molecular and cellular biologist</v>
      </c>
    </row>
    <row r="67" spans="1:50" ht="39" customHeight="1" x14ac:dyDescent="0.35">
      <c r="A67" t="s">
        <v>314</v>
      </c>
      <c r="B67" t="e" cm="1">
        <f t="array" ref="B67">IF(SEARCH("DATA SCIENTIST",UPPER(A67),1),"DATA SCIENTIST",IF(SEARCH("DATA ANALYST",UPPER(A67),1),"DATA ANALYST",IF(SEARCH("DATA ENGINEER",UPPER(A67),1),"DATA ENGINEER",others)))</f>
        <v>#VALUE!</v>
      </c>
      <c r="C67" t="str" cm="1">
        <f t="array" ref="C67">_xlfn.IFS(IFERROR(SEARCH("Senior", A67), 0) &gt; 0, "SENIOR", IFERROR(SEARCH("Junior", A67), 0) &gt; 0, "JUNIOR", TRUE, "NM")</f>
        <v>NM</v>
      </c>
      <c r="D67" t="s">
        <v>315</v>
      </c>
      <c r="E67">
        <v>65</v>
      </c>
      <c r="H67" t="str">
        <f t="shared" ref="H67:H130" si="34">_xlfn.CONCAT("$",E67,"k")</f>
        <v>$65k</v>
      </c>
      <c r="I67">
        <v>130</v>
      </c>
      <c r="L67" t="str">
        <f t="shared" ref="L67:L130" si="35">_xlfn.CONCAT("$",I67,"k")</f>
        <v>$130k</v>
      </c>
      <c r="M67">
        <f t="shared" ref="M67:M130" si="36">AVERAGE(E67,I67)</f>
        <v>97.5</v>
      </c>
      <c r="N67" t="str">
        <f t="shared" ref="N67:N130" si="37">_xlfn.CONCAT("$",M67,"k")</f>
        <v>$97.5k</v>
      </c>
      <c r="O67" s="1" t="s">
        <v>316</v>
      </c>
      <c r="P67" s="1">
        <f t="shared" ref="P67:P130" si="38">IFERROR(IF(SEARCH("PYTHON",UPPER(O67),1)&gt;1,1,0),0)</f>
        <v>0</v>
      </c>
      <c r="Q67" s="1">
        <f t="shared" ref="Q67:Q130" si="39">IFERROR(IF(SEARCH("MACHINE LEARNING",UPPER(O67),1)&gt;=1,1),0)</f>
        <v>0</v>
      </c>
      <c r="R67" s="1">
        <f t="shared" ref="R67:R130" si="40">IFERROR(IF(SEARCH("EXCEL",UPPER(O67),1)&gt;=1,1,0),0)</f>
        <v>0</v>
      </c>
      <c r="S67" s="1">
        <f t="shared" ref="S67:S130" si="41">IFERROR(IF(SEARCH("AWS",UPPER(O67),1)&gt;=1,1,0),0)</f>
        <v>0</v>
      </c>
      <c r="T67" s="1">
        <f t="shared" ref="T67:T130" si="42">IFERROR(IF(SEARCH("SPARK",UPPER(O67),1)&gt;=1,1,0),0)</f>
        <v>0</v>
      </c>
      <c r="U67" s="1">
        <f t="shared" ref="U67:U130" si="43">IFERROR(IF(SEARCH("R.",UPPER(O67),1)&gt;=1,1),0)</f>
        <v>0</v>
      </c>
      <c r="V67" s="1">
        <f t="shared" ref="V67:V130" si="44">LEN(O67)</f>
        <v>2291</v>
      </c>
      <c r="W67">
        <v>4</v>
      </c>
      <c r="X67" s="1" t="s">
        <v>317</v>
      </c>
      <c r="Y67" s="1" t="s">
        <v>1780</v>
      </c>
      <c r="Z67" t="s">
        <v>318</v>
      </c>
      <c r="AA67" t="s">
        <v>2362</v>
      </c>
      <c r="AB67" t="s">
        <v>290</v>
      </c>
      <c r="AC67">
        <f t="shared" si="33"/>
        <v>0</v>
      </c>
      <c r="AD67" t="s">
        <v>24</v>
      </c>
      <c r="AH67">
        <v>1939</v>
      </c>
      <c r="AI67">
        <f t="shared" ref="AI67:AI130" ca="1" si="45">IFERROR((YEAR(TODAY())-AH67),"unknown")</f>
        <v>85</v>
      </c>
      <c r="AJ67" t="s">
        <v>53</v>
      </c>
      <c r="AK67" t="s">
        <v>186</v>
      </c>
      <c r="AL67" t="s">
        <v>75</v>
      </c>
      <c r="AM67" s="8" t="s">
        <v>47</v>
      </c>
      <c r="AN67" s="8" t="s">
        <v>47</v>
      </c>
      <c r="AP67" s="10" t="e" cm="1">
        <f t="array" ref="AP67">_xlfn.IFS(SEARCH("m",AO67,1),SUBSTITUTE(AO67,"million","000000",1),SEARCH("b",AO67,1),SUBSTITUTE(AO67,"billion","000000000",1))</f>
        <v>#VALUE!</v>
      </c>
      <c r="AQ67" s="8"/>
      <c r="AR67" s="8"/>
      <c r="AS67" s="8" t="e">
        <f t="shared" ref="AS67:AS130" si="46">IF(SEARCH("m",AR67,1),SUBSTITUTE(AR67,"million","000000",1),SUBSTITUTE(AR67,"billion","000000000",1))</f>
        <v>#VALUE!</v>
      </c>
      <c r="AT67" t="s">
        <v>2357</v>
      </c>
      <c r="AX67" t="str">
        <v>Data scientist (Actuary, FSA or ASA)</v>
      </c>
    </row>
    <row r="68" spans="1:50" ht="39" customHeight="1" x14ac:dyDescent="0.35">
      <c r="A68" t="s">
        <v>319</v>
      </c>
      <c r="B68" t="e" cm="1">
        <f t="array" ref="B68">IF(SEARCH("DATA SCIENTIST",UPPER(A68),1),"DATA SCIENTIST",IF(SEARCH("DATA ANALYST",UPPER(A68),1),"DATA ANALYST",IF(SEARCH("DATA ENGINEER",UPPER(A68),1),"DATA ENGINEER",others)))</f>
        <v>#VALUE!</v>
      </c>
      <c r="C68" t="str" cm="1">
        <f t="array" ref="C68">_xlfn.IFS(IFERROR(SEARCH("Senior", A68), 0) &gt; 0, "SENIOR", IFERROR(SEARCH("Junior", A68), 0) &gt; 0, "JUNIOR", TRUE, "NM")</f>
        <v>NM</v>
      </c>
      <c r="D68" t="s">
        <v>320</v>
      </c>
      <c r="E68">
        <v>52</v>
      </c>
      <c r="H68" t="str">
        <f t="shared" si="34"/>
        <v>$52k</v>
      </c>
      <c r="I68">
        <v>81</v>
      </c>
      <c r="L68" t="str">
        <f t="shared" si="35"/>
        <v>$81k</v>
      </c>
      <c r="M68">
        <f t="shared" si="36"/>
        <v>66.5</v>
      </c>
      <c r="N68" t="str">
        <f t="shared" si="37"/>
        <v>$66.5k</v>
      </c>
      <c r="O68" s="1" t="s">
        <v>321</v>
      </c>
      <c r="P68" s="1">
        <f t="shared" si="38"/>
        <v>1</v>
      </c>
      <c r="Q68" s="1">
        <f t="shared" si="39"/>
        <v>0</v>
      </c>
      <c r="R68" s="1">
        <f t="shared" si="40"/>
        <v>0</v>
      </c>
      <c r="S68" s="1">
        <f t="shared" si="41"/>
        <v>0</v>
      </c>
      <c r="T68" s="1">
        <f t="shared" si="42"/>
        <v>0</v>
      </c>
      <c r="U68" s="1">
        <f t="shared" si="43"/>
        <v>1</v>
      </c>
      <c r="V68" s="1">
        <f t="shared" si="44"/>
        <v>1886</v>
      </c>
      <c r="W68">
        <v>4.4000000000000004</v>
      </c>
      <c r="X68" s="1" t="s">
        <v>322</v>
      </c>
      <c r="Y68" s="1" t="s">
        <v>1781</v>
      </c>
      <c r="Z68" t="s">
        <v>323</v>
      </c>
      <c r="AA68" t="s">
        <v>2382</v>
      </c>
      <c r="AB68" t="s">
        <v>324</v>
      </c>
      <c r="AC68">
        <f t="shared" si="33"/>
        <v>0</v>
      </c>
      <c r="AD68" t="s">
        <v>208</v>
      </c>
      <c r="AE68">
        <v>1</v>
      </c>
      <c r="AF68">
        <v>50</v>
      </c>
      <c r="AG68" s="7">
        <f>AVERAGE(AE68,AF68)</f>
        <v>25.5</v>
      </c>
      <c r="AH68">
        <v>2015</v>
      </c>
      <c r="AI68">
        <f t="shared" ca="1" si="45"/>
        <v>9</v>
      </c>
      <c r="AJ68" t="s">
        <v>18</v>
      </c>
      <c r="AK68" t="s">
        <v>122</v>
      </c>
      <c r="AL68" t="s">
        <v>75</v>
      </c>
      <c r="AM68" s="8" t="s">
        <v>47</v>
      </c>
      <c r="AN68" s="8" t="s">
        <v>47</v>
      </c>
      <c r="AP68" s="10" t="e" cm="1">
        <f t="array" ref="AP68">_xlfn.IFS(SEARCH("m",AO68,1),SUBSTITUTE(AO68,"million","000000",1),SEARCH("b",AO68,1),SUBSTITUTE(AO68,"billion","000000000",1))</f>
        <v>#VALUE!</v>
      </c>
      <c r="AQ68" s="8"/>
      <c r="AR68" s="8"/>
      <c r="AS68" s="8" t="e">
        <f t="shared" si="46"/>
        <v>#VALUE!</v>
      </c>
      <c r="AT68" t="s">
        <v>2357</v>
      </c>
      <c r="AX68" t="str">
        <v>Staff Data scientist</v>
      </c>
    </row>
    <row r="69" spans="1:50" ht="39" customHeight="1" x14ac:dyDescent="0.35">
      <c r="A69" t="s">
        <v>325</v>
      </c>
      <c r="B69" t="e" cm="1">
        <f t="array" ref="B69">IF(SEARCH("DATA SCIENTIST",UPPER(A69),1),"DATA SCIENTIST",IF(SEARCH("DATA ANALYST",UPPER(A69),1),"DATA ANALYST",IF(SEARCH("DATA ENGINEER",UPPER(A69),1),"DATA ENGINEER",others)))</f>
        <v>#VALUE!</v>
      </c>
      <c r="C69" t="str" cm="1">
        <f t="array" ref="C69">_xlfn.IFS(IFERROR(SEARCH("Senior", A69), 0) &gt; 0, "SENIOR", IFERROR(SEARCH("Junior", A69), 0) &gt; 0, "JUNIOR", TRUE, "NM")</f>
        <v>NM</v>
      </c>
      <c r="D69" t="s">
        <v>326</v>
      </c>
      <c r="E69">
        <v>139</v>
      </c>
      <c r="H69" t="str">
        <f t="shared" si="34"/>
        <v>$139k</v>
      </c>
      <c r="I69">
        <v>220</v>
      </c>
      <c r="L69" t="str">
        <f t="shared" si="35"/>
        <v>$220k</v>
      </c>
      <c r="M69">
        <f t="shared" si="36"/>
        <v>179.5</v>
      </c>
      <c r="N69" t="str">
        <f t="shared" si="37"/>
        <v>$179.5k</v>
      </c>
      <c r="O69" s="1" t="s">
        <v>2125</v>
      </c>
      <c r="P69" s="1">
        <f t="shared" si="38"/>
        <v>1</v>
      </c>
      <c r="Q69" s="1">
        <f t="shared" si="39"/>
        <v>1</v>
      </c>
      <c r="R69" s="1">
        <f t="shared" si="40"/>
        <v>1</v>
      </c>
      <c r="S69" s="1">
        <f t="shared" si="41"/>
        <v>0</v>
      </c>
      <c r="T69" s="1">
        <f t="shared" si="42"/>
        <v>0</v>
      </c>
      <c r="U69" s="1">
        <f t="shared" si="43"/>
        <v>1</v>
      </c>
      <c r="V69" s="1">
        <f t="shared" si="44"/>
        <v>2909</v>
      </c>
      <c r="W69">
        <v>3.6</v>
      </c>
      <c r="X69" s="1" t="s">
        <v>327</v>
      </c>
      <c r="Y69" s="1" t="s">
        <v>1782</v>
      </c>
      <c r="Z69" t="s">
        <v>328</v>
      </c>
      <c r="AA69" t="s">
        <v>2370</v>
      </c>
      <c r="AB69" t="s">
        <v>328</v>
      </c>
      <c r="AC69">
        <f t="shared" si="33"/>
        <v>1</v>
      </c>
      <c r="AD69" t="s">
        <v>24</v>
      </c>
      <c r="AH69">
        <v>1927</v>
      </c>
      <c r="AI69">
        <f t="shared" ca="1" si="45"/>
        <v>97</v>
      </c>
      <c r="AJ69" t="s">
        <v>53</v>
      </c>
      <c r="AK69" t="s">
        <v>329</v>
      </c>
      <c r="AL69" t="s">
        <v>32</v>
      </c>
      <c r="AM69" s="8" t="s">
        <v>94</v>
      </c>
      <c r="AN69" s="8"/>
      <c r="AO69" t="s">
        <v>2415</v>
      </c>
      <c r="AP69" s="10" t="e" cm="1">
        <f t="array" ref="AP69">_xlfn.IFS(SEARCH("m",AO69,1),SUBSTITUTE(AO69,"million","000000",1),SEARCH("b",AO69,1),SUBSTITUTE(AO69,"billion","000000000",1))</f>
        <v>#VALUE!</v>
      </c>
      <c r="AQ69" s="8"/>
      <c r="AR69" s="8"/>
      <c r="AS69" s="8" t="e">
        <f t="shared" si="46"/>
        <v>#VALUE!</v>
      </c>
      <c r="AT69" t="s">
        <v>2357</v>
      </c>
      <c r="AX69" t="str">
        <v>Data Engineer 5 - Contract (Remote)</v>
      </c>
    </row>
    <row r="70" spans="1:50" ht="39" customHeight="1" x14ac:dyDescent="0.35">
      <c r="A70" t="s">
        <v>211</v>
      </c>
      <c r="B70" t="e" cm="1">
        <f t="array" ref="B70">IF(SEARCH("DATA SCIENTIST",UPPER(A70),1),"DATA SCIENTIST",IF(SEARCH("DATA ANALYST",UPPER(A70),1),"DATA ANALYST",IF(SEARCH("DATA ENGINEER",UPPER(A70),1),"DATA ENGINEER",others)))</f>
        <v>#VALUE!</v>
      </c>
      <c r="C70" t="str" cm="1">
        <f t="array" ref="C70">_xlfn.IFS(IFERROR(SEARCH("Senior", A70), 0) &gt; 0, "SENIOR", IFERROR(SEARCH("Junior", A70), 0) &gt; 0, "JUNIOR", TRUE, "NM")</f>
        <v>NM</v>
      </c>
      <c r="D70" t="s">
        <v>330</v>
      </c>
      <c r="E70">
        <v>50</v>
      </c>
      <c r="H70" t="str">
        <f t="shared" si="34"/>
        <v>$50k</v>
      </c>
      <c r="I70">
        <v>102</v>
      </c>
      <c r="L70" t="str">
        <f t="shared" si="35"/>
        <v>$102k</v>
      </c>
      <c r="M70">
        <f t="shared" si="36"/>
        <v>76</v>
      </c>
      <c r="N70" t="str">
        <f t="shared" si="37"/>
        <v>$76k</v>
      </c>
      <c r="O70" s="1" t="s">
        <v>331</v>
      </c>
      <c r="P70" s="1">
        <f t="shared" si="38"/>
        <v>0</v>
      </c>
      <c r="Q70" s="1">
        <f t="shared" si="39"/>
        <v>0</v>
      </c>
      <c r="R70" s="1">
        <f t="shared" si="40"/>
        <v>1</v>
      </c>
      <c r="S70" s="1">
        <f t="shared" si="41"/>
        <v>0</v>
      </c>
      <c r="T70" s="1">
        <f t="shared" si="42"/>
        <v>0</v>
      </c>
      <c r="U70" s="1">
        <f t="shared" si="43"/>
        <v>1</v>
      </c>
      <c r="V70" s="1">
        <f t="shared" si="44"/>
        <v>2653</v>
      </c>
      <c r="W70">
        <v>2.7</v>
      </c>
      <c r="X70" s="1" t="s">
        <v>332</v>
      </c>
      <c r="Y70" s="1" t="s">
        <v>1783</v>
      </c>
      <c r="Z70" t="s">
        <v>333</v>
      </c>
      <c r="AA70" t="s">
        <v>2379</v>
      </c>
      <c r="AB70" t="s">
        <v>270</v>
      </c>
      <c r="AC70">
        <f t="shared" si="33"/>
        <v>0</v>
      </c>
      <c r="AD70" t="s">
        <v>17</v>
      </c>
      <c r="AE70">
        <v>501</v>
      </c>
      <c r="AF70">
        <v>1000</v>
      </c>
      <c r="AG70" s="7">
        <f t="shared" ref="AG70:AG72" si="47">AVERAGE(AE70,AF70)</f>
        <v>750.5</v>
      </c>
      <c r="AH70">
        <v>1978</v>
      </c>
      <c r="AI70">
        <f t="shared" ca="1" si="45"/>
        <v>46</v>
      </c>
      <c r="AJ70" t="s">
        <v>111</v>
      </c>
      <c r="AK70" t="s">
        <v>88</v>
      </c>
      <c r="AL70" t="s">
        <v>32</v>
      </c>
      <c r="AM70" s="8" t="s">
        <v>2397</v>
      </c>
      <c r="AN70" s="8"/>
      <c r="AO70">
        <v>50</v>
      </c>
      <c r="AP70" s="10" t="str">
        <f t="shared" ref="AP70:AP71" si="48">IF(SEARCH("m",AR70,1),_xlfn.CONCAT(AO70,"000000"),0)</f>
        <v>50000000</v>
      </c>
      <c r="AQ70" s="8"/>
      <c r="AR70" s="8" t="s">
        <v>2408</v>
      </c>
      <c r="AS70" s="8" t="str">
        <f t="shared" si="46"/>
        <v xml:space="preserve">100 000000 </v>
      </c>
      <c r="AT70" t="s">
        <v>2357</v>
      </c>
      <c r="AX70" t="str">
        <v>Senior Scientist - Neuroscience</v>
      </c>
    </row>
    <row r="71" spans="1:50" ht="39" customHeight="1" x14ac:dyDescent="0.35">
      <c r="A71" t="s">
        <v>2126</v>
      </c>
      <c r="B71" t="str" cm="1">
        <f t="array" ref="B71">IF(SEARCH("DATA SCIENTIST",UPPER(A71),1),"DATA SCIENTIST",IF(SEARCH("DATA ANALYST",UPPER(A71),1),"DATA ANALYST",IF(SEARCH("DATA ENGINEER",UPPER(A71),1),"DATA ENGINEER",others)))</f>
        <v>DATA SCIENTIST</v>
      </c>
      <c r="C71" t="str" cm="1">
        <f t="array" ref="C71">_xlfn.IFS(IFERROR(SEARCH("Senior", A71), 0) &gt; 0, "SENIOR", IFERROR(SEARCH("Junior", A71), 0) &gt; 0, "JUNIOR", TRUE, "NM")</f>
        <v>NM</v>
      </c>
      <c r="D71" t="s">
        <v>334</v>
      </c>
      <c r="E71">
        <v>85</v>
      </c>
      <c r="H71" t="str">
        <f t="shared" si="34"/>
        <v>$85k</v>
      </c>
      <c r="I71">
        <v>139</v>
      </c>
      <c r="L71" t="str">
        <f t="shared" si="35"/>
        <v>$139k</v>
      </c>
      <c r="M71">
        <f t="shared" si="36"/>
        <v>112</v>
      </c>
      <c r="N71" t="str">
        <f t="shared" si="37"/>
        <v>$112k</v>
      </c>
      <c r="O71" s="1" t="s">
        <v>2127</v>
      </c>
      <c r="P71" s="1">
        <f t="shared" si="38"/>
        <v>1</v>
      </c>
      <c r="Q71" s="1">
        <f t="shared" si="39"/>
        <v>1</v>
      </c>
      <c r="R71" s="1">
        <f t="shared" si="40"/>
        <v>0</v>
      </c>
      <c r="S71" s="1">
        <f t="shared" si="41"/>
        <v>0</v>
      </c>
      <c r="T71" s="1">
        <f t="shared" si="42"/>
        <v>1</v>
      </c>
      <c r="U71" s="1">
        <f t="shared" si="43"/>
        <v>0</v>
      </c>
      <c r="V71" s="1">
        <f t="shared" si="44"/>
        <v>4461</v>
      </c>
      <c r="W71">
        <v>3.9</v>
      </c>
      <c r="X71" s="1" t="s">
        <v>335</v>
      </c>
      <c r="Y71" s="1" t="s">
        <v>1784</v>
      </c>
      <c r="Z71" t="s">
        <v>336</v>
      </c>
      <c r="AA71" t="s">
        <v>2366</v>
      </c>
      <c r="AB71" t="s">
        <v>337</v>
      </c>
      <c r="AC71">
        <f t="shared" si="33"/>
        <v>0</v>
      </c>
      <c r="AD71" t="s">
        <v>17</v>
      </c>
      <c r="AE71">
        <v>501</v>
      </c>
      <c r="AF71">
        <v>1000</v>
      </c>
      <c r="AG71" s="7">
        <f t="shared" si="47"/>
        <v>750.5</v>
      </c>
      <c r="AH71">
        <v>2010</v>
      </c>
      <c r="AI71">
        <f t="shared" ca="1" si="45"/>
        <v>14</v>
      </c>
      <c r="AJ71" t="s">
        <v>18</v>
      </c>
      <c r="AK71" t="s">
        <v>181</v>
      </c>
      <c r="AL71" t="s">
        <v>75</v>
      </c>
      <c r="AM71" s="8" t="s">
        <v>2399</v>
      </c>
      <c r="AN71" s="8"/>
      <c r="AO71">
        <v>100</v>
      </c>
      <c r="AP71" s="10" t="str">
        <f t="shared" si="48"/>
        <v>100000000</v>
      </c>
      <c r="AQ71" s="8"/>
      <c r="AR71" s="8" t="s">
        <v>2410</v>
      </c>
      <c r="AS71" s="8" t="str">
        <f t="shared" si="46"/>
        <v xml:space="preserve">500 000000 </v>
      </c>
      <c r="AT71" t="s">
        <v>338</v>
      </c>
      <c r="AX71" t="str">
        <v>Medical Lab Scientist</v>
      </c>
    </row>
    <row r="72" spans="1:50" ht="39" customHeight="1" x14ac:dyDescent="0.35">
      <c r="A72" t="s">
        <v>2064</v>
      </c>
      <c r="B72" t="str" cm="1">
        <f t="array" ref="B72">IF(SEARCH("DATA SCIENTIST",UPPER(A72),1),"DATA SCIENTIST",IF(SEARCH("DATA ANALYST",UPPER(A72),1),"DATA ANALYST",IF(SEARCH("DATA ENGINEER",UPPER(A72),1),"DATA ENGINEER",others)))</f>
        <v>DATA SCIENTIST</v>
      </c>
      <c r="C72" t="str" cm="1">
        <f t="array" ref="C72">_xlfn.IFS(IFERROR(SEARCH("Senior", A72), 0) &gt; 0, "SENIOR", IFERROR(SEARCH("Junior", A72), 0) &gt; 0, "JUNIOR", TRUE, "NM")</f>
        <v>NM</v>
      </c>
      <c r="D72" t="s">
        <v>339</v>
      </c>
      <c r="E72">
        <v>74</v>
      </c>
      <c r="H72" t="str">
        <f t="shared" si="34"/>
        <v>$74k</v>
      </c>
      <c r="I72">
        <v>122</v>
      </c>
      <c r="L72" t="str">
        <f t="shared" si="35"/>
        <v>$122k</v>
      </c>
      <c r="M72">
        <f t="shared" si="36"/>
        <v>98</v>
      </c>
      <c r="N72" t="str">
        <f t="shared" si="37"/>
        <v>$98k</v>
      </c>
      <c r="O72" s="1" t="s">
        <v>340</v>
      </c>
      <c r="P72" s="1">
        <f t="shared" si="38"/>
        <v>1</v>
      </c>
      <c r="Q72" s="1">
        <f t="shared" si="39"/>
        <v>1</v>
      </c>
      <c r="R72" s="1">
        <f t="shared" si="40"/>
        <v>0</v>
      </c>
      <c r="S72" s="1">
        <f t="shared" si="41"/>
        <v>0</v>
      </c>
      <c r="T72" s="1">
        <f t="shared" si="42"/>
        <v>0</v>
      </c>
      <c r="U72" s="1">
        <f t="shared" si="43"/>
        <v>0</v>
      </c>
      <c r="V72" s="1">
        <f t="shared" si="44"/>
        <v>2631</v>
      </c>
      <c r="W72">
        <v>3.1</v>
      </c>
      <c r="X72" s="1" t="s">
        <v>341</v>
      </c>
      <c r="Y72" s="1" t="s">
        <v>1785</v>
      </c>
      <c r="Z72" t="s">
        <v>342</v>
      </c>
      <c r="AA72" t="s">
        <v>2380</v>
      </c>
      <c r="AB72" t="s">
        <v>343</v>
      </c>
      <c r="AC72">
        <f t="shared" si="33"/>
        <v>0</v>
      </c>
      <c r="AD72" t="s">
        <v>37</v>
      </c>
      <c r="AE72">
        <v>1001</v>
      </c>
      <c r="AF72">
        <v>5000</v>
      </c>
      <c r="AG72" s="7">
        <f t="shared" si="47"/>
        <v>3000.5</v>
      </c>
      <c r="AH72">
        <v>1860</v>
      </c>
      <c r="AI72">
        <f t="shared" ca="1" si="45"/>
        <v>164</v>
      </c>
      <c r="AJ72" t="s">
        <v>18</v>
      </c>
      <c r="AK72" t="s">
        <v>344</v>
      </c>
      <c r="AL72" t="s">
        <v>285</v>
      </c>
      <c r="AM72" s="8" t="s">
        <v>2401</v>
      </c>
      <c r="AN72" s="8"/>
      <c r="AO72">
        <v>1</v>
      </c>
      <c r="AP72" s="10" t="str">
        <f>IF(SEARCH("b",AR72,1),_xlfn.CONCAT(AO72,"000000000"),0)</f>
        <v>1000000000</v>
      </c>
      <c r="AQ72" s="8"/>
      <c r="AR72" s="8" t="s">
        <v>2413</v>
      </c>
      <c r="AS72" s="8" t="e">
        <f t="shared" si="46"/>
        <v>#VALUE!</v>
      </c>
      <c r="AT72" t="s">
        <v>345</v>
      </c>
      <c r="AX72" t="str">
        <v>Risk and Analytics IT, Data scientist</v>
      </c>
    </row>
    <row r="73" spans="1:50" ht="39" customHeight="1" x14ac:dyDescent="0.35">
      <c r="A73" t="s">
        <v>2128</v>
      </c>
      <c r="B73" t="str" cm="1">
        <f t="array" ref="B73">IF(SEARCH("DATA SCIENTIST",UPPER(A73),1),"DATA SCIENTIST",IF(SEARCH("DATA ANALYST",UPPER(A73),1),"DATA ANALYST",IF(SEARCH("DATA ENGINEER",UPPER(A73),1),"DATA ENGINEER",others)))</f>
        <v>DATA SCIENTIST</v>
      </c>
      <c r="C73" t="str" cm="1">
        <f t="array" ref="C73">_xlfn.IFS(IFERROR(SEARCH("Senior", A73), 0) &gt; 0, "SENIOR", IFERROR(SEARCH("Junior", A73), 0) &gt; 0, "JUNIOR", TRUE, "NM")</f>
        <v>NM</v>
      </c>
      <c r="D73" t="s">
        <v>346</v>
      </c>
      <c r="E73">
        <v>99</v>
      </c>
      <c r="H73" t="str">
        <f t="shared" si="34"/>
        <v>$99k</v>
      </c>
      <c r="I73">
        <v>157</v>
      </c>
      <c r="L73" t="str">
        <f t="shared" si="35"/>
        <v>$157k</v>
      </c>
      <c r="M73">
        <f t="shared" si="36"/>
        <v>128</v>
      </c>
      <c r="N73" t="str">
        <f t="shared" si="37"/>
        <v>$128k</v>
      </c>
      <c r="O73" s="1" t="s">
        <v>2129</v>
      </c>
      <c r="P73" s="1">
        <f t="shared" si="38"/>
        <v>0</v>
      </c>
      <c r="Q73" s="1">
        <f t="shared" si="39"/>
        <v>1</v>
      </c>
      <c r="R73" s="1">
        <f t="shared" si="40"/>
        <v>0</v>
      </c>
      <c r="S73" s="1">
        <f t="shared" si="41"/>
        <v>1</v>
      </c>
      <c r="T73" s="1">
        <f t="shared" si="42"/>
        <v>1</v>
      </c>
      <c r="U73" s="1">
        <f t="shared" si="43"/>
        <v>0</v>
      </c>
      <c r="V73" s="1">
        <f t="shared" si="44"/>
        <v>4303</v>
      </c>
      <c r="W73">
        <v>4</v>
      </c>
      <c r="X73" s="1" t="s">
        <v>317</v>
      </c>
      <c r="Y73" s="1" t="s">
        <v>1780</v>
      </c>
      <c r="Z73" t="s">
        <v>318</v>
      </c>
      <c r="AA73" t="s">
        <v>2362</v>
      </c>
      <c r="AB73" t="s">
        <v>290</v>
      </c>
      <c r="AC73">
        <f t="shared" si="33"/>
        <v>0</v>
      </c>
      <c r="AD73" t="s">
        <v>24</v>
      </c>
      <c r="AH73">
        <v>1939</v>
      </c>
      <c r="AI73">
        <f t="shared" ca="1" si="45"/>
        <v>85</v>
      </c>
      <c r="AJ73" t="s">
        <v>53</v>
      </c>
      <c r="AK73" t="s">
        <v>186</v>
      </c>
      <c r="AL73" t="s">
        <v>75</v>
      </c>
      <c r="AM73" s="8" t="s">
        <v>47</v>
      </c>
      <c r="AN73" s="8" t="s">
        <v>47</v>
      </c>
      <c r="AP73" s="10" t="e" cm="1">
        <f t="array" ref="AP73">_xlfn.IFS(SEARCH("m",AO73,1),SUBSTITUTE(AO73,"million","000000",1),SEARCH("b",AO73,1),SUBSTITUTE(AO73,"billion","000000000",1))</f>
        <v>#VALUE!</v>
      </c>
      <c r="AQ73" s="8"/>
      <c r="AR73" s="8"/>
      <c r="AS73" s="8" t="e">
        <f t="shared" si="46"/>
        <v>#VALUE!</v>
      </c>
      <c r="AT73" t="s">
        <v>2357</v>
      </c>
      <c r="AX73" t="str">
        <v>Scientist, Analytical Development</v>
      </c>
    </row>
    <row r="74" spans="1:50" ht="39" customHeight="1" x14ac:dyDescent="0.35">
      <c r="A74" t="s">
        <v>2130</v>
      </c>
      <c r="B74" t="str" cm="1">
        <f t="array" ref="B74">IF(SEARCH("DATA SCIENTIST",UPPER(A74),1),"DATA SCIENTIST",IF(SEARCH("DATA ANALYST",UPPER(A74),1),"DATA ANALYST",IF(SEARCH("DATA ENGINEER",UPPER(A74),1),"DATA ENGINEER",others)))</f>
        <v>DATA SCIENTIST</v>
      </c>
      <c r="C74" t="str" cm="1">
        <f t="array" ref="C74">_xlfn.IFS(IFERROR(SEARCH("Senior", A74), 0) &gt; 0, "SENIOR", IFERROR(SEARCH("Junior", A74), 0) &gt; 0, "JUNIOR", TRUE, "NM")</f>
        <v>NM</v>
      </c>
      <c r="D74" t="s">
        <v>347</v>
      </c>
      <c r="E74">
        <v>79</v>
      </c>
      <c r="H74" t="str">
        <f t="shared" si="34"/>
        <v>$79k</v>
      </c>
      <c r="I74">
        <v>222</v>
      </c>
      <c r="L74" t="str">
        <f t="shared" si="35"/>
        <v>$222k</v>
      </c>
      <c r="M74">
        <f t="shared" si="36"/>
        <v>150.5</v>
      </c>
      <c r="N74" t="str">
        <f t="shared" si="37"/>
        <v>$150.5k</v>
      </c>
      <c r="O74" s="1" t="s">
        <v>2131</v>
      </c>
      <c r="P74" s="1">
        <f t="shared" si="38"/>
        <v>1</v>
      </c>
      <c r="Q74" s="1">
        <f t="shared" si="39"/>
        <v>1</v>
      </c>
      <c r="R74" s="1">
        <f t="shared" si="40"/>
        <v>1</v>
      </c>
      <c r="S74" s="1">
        <f t="shared" si="41"/>
        <v>1</v>
      </c>
      <c r="T74" s="1">
        <f t="shared" si="42"/>
        <v>1</v>
      </c>
      <c r="U74" s="1">
        <f t="shared" si="43"/>
        <v>1</v>
      </c>
      <c r="V74" s="1">
        <f t="shared" si="44"/>
        <v>3405</v>
      </c>
      <c r="W74">
        <v>4.3</v>
      </c>
      <c r="X74" s="1" t="s">
        <v>120</v>
      </c>
      <c r="Y74" s="1" t="s">
        <v>1735</v>
      </c>
      <c r="Z74" t="s">
        <v>121</v>
      </c>
      <c r="AA74" t="s">
        <v>2365</v>
      </c>
      <c r="AB74" t="s">
        <v>121</v>
      </c>
      <c r="AC74">
        <f t="shared" si="33"/>
        <v>1</v>
      </c>
      <c r="AD74" t="s">
        <v>52</v>
      </c>
      <c r="AE74">
        <v>201</v>
      </c>
      <c r="AF74">
        <v>500</v>
      </c>
      <c r="AG74" s="7">
        <f t="shared" ref="AG74:AG76" si="49">AVERAGE(AE74,AF74)</f>
        <v>350.5</v>
      </c>
      <c r="AH74">
        <v>2011</v>
      </c>
      <c r="AI74">
        <f t="shared" ca="1" si="45"/>
        <v>13</v>
      </c>
      <c r="AJ74" t="s">
        <v>18</v>
      </c>
      <c r="AK74" t="s">
        <v>122</v>
      </c>
      <c r="AL74" t="s">
        <v>75</v>
      </c>
      <c r="AM74" s="8" t="s">
        <v>47</v>
      </c>
      <c r="AN74" s="8" t="s">
        <v>47</v>
      </c>
      <c r="AP74" s="10" t="e" cm="1">
        <f t="array" ref="AP74">_xlfn.IFS(SEARCH("m",AO74,1),SUBSTITUTE(AO74,"million","000000",1),SEARCH("b",AO74,1),SUBSTITUTE(AO74,"billion","000000000",1))</f>
        <v>#VALUE!</v>
      </c>
      <c r="AQ74" s="8"/>
      <c r="AR74" s="8"/>
      <c r="AS74" s="8" t="e">
        <f t="shared" si="46"/>
        <v>#VALUE!</v>
      </c>
      <c r="AT74" t="s">
        <v>2357</v>
      </c>
      <c r="AX74" t="str">
        <v>Analytics Manager</v>
      </c>
    </row>
    <row r="75" spans="1:50" ht="39" customHeight="1" x14ac:dyDescent="0.35">
      <c r="A75" t="s">
        <v>65</v>
      </c>
      <c r="B75" t="e" cm="1">
        <f t="array" ref="B75">IF(SEARCH("DATA SCIENTIST",UPPER(A75),1),"DATA SCIENTIST",IF(SEARCH("DATA ANALYST",UPPER(A75),1),"DATA ANALYST",IF(SEARCH("DATA ENGINEER",UPPER(A75),1),"DATA ENGINEER",others)))</f>
        <v>#VALUE!</v>
      </c>
      <c r="C75" t="str" cm="1">
        <f t="array" ref="C75">_xlfn.IFS(IFERROR(SEARCH("Senior", A75), 0) &gt; 0, "SENIOR", IFERROR(SEARCH("Junior", A75), 0) &gt; 0, "JUNIOR", TRUE, "NM")</f>
        <v>NM</v>
      </c>
      <c r="D75" t="s">
        <v>348</v>
      </c>
      <c r="E75">
        <v>57</v>
      </c>
      <c r="H75" t="str">
        <f t="shared" si="34"/>
        <v>$57k</v>
      </c>
      <c r="I75">
        <v>118</v>
      </c>
      <c r="L75" t="str">
        <f t="shared" si="35"/>
        <v>$118k</v>
      </c>
      <c r="M75">
        <f t="shared" si="36"/>
        <v>87.5</v>
      </c>
      <c r="N75" t="str">
        <f t="shared" si="37"/>
        <v>$87.5k</v>
      </c>
      <c r="O75" s="1" t="s">
        <v>349</v>
      </c>
      <c r="P75" s="1">
        <f t="shared" si="38"/>
        <v>0</v>
      </c>
      <c r="Q75" s="1">
        <f t="shared" si="39"/>
        <v>1</v>
      </c>
      <c r="R75" s="1">
        <f t="shared" si="40"/>
        <v>0</v>
      </c>
      <c r="S75" s="1">
        <f t="shared" si="41"/>
        <v>1</v>
      </c>
      <c r="T75" s="1">
        <f t="shared" si="42"/>
        <v>0</v>
      </c>
      <c r="U75" s="1">
        <f t="shared" si="43"/>
        <v>0</v>
      </c>
      <c r="V75" s="1">
        <f t="shared" si="44"/>
        <v>5153</v>
      </c>
      <c r="W75">
        <v>1.9</v>
      </c>
      <c r="X75" s="1" t="s">
        <v>350</v>
      </c>
      <c r="Y75" s="1" t="s">
        <v>1786</v>
      </c>
      <c r="Z75" t="s">
        <v>102</v>
      </c>
      <c r="AA75" t="s">
        <v>2367</v>
      </c>
      <c r="AB75" t="s">
        <v>102</v>
      </c>
      <c r="AC75">
        <f t="shared" si="33"/>
        <v>1</v>
      </c>
      <c r="AD75" t="s">
        <v>45</v>
      </c>
      <c r="AE75">
        <v>51</v>
      </c>
      <c r="AF75">
        <v>200</v>
      </c>
      <c r="AG75" s="7">
        <f t="shared" si="49"/>
        <v>125.5</v>
      </c>
      <c r="AH75">
        <v>2000</v>
      </c>
      <c r="AI75">
        <f t="shared" ca="1" si="45"/>
        <v>24</v>
      </c>
      <c r="AJ75" t="s">
        <v>18</v>
      </c>
      <c r="AK75" t="s">
        <v>104</v>
      </c>
      <c r="AL75" t="s">
        <v>104</v>
      </c>
      <c r="AM75" s="8" t="s">
        <v>2404</v>
      </c>
      <c r="AN75" s="8"/>
      <c r="AO75">
        <v>10</v>
      </c>
      <c r="AP75" s="10" t="str">
        <f t="shared" ref="AP75" si="50">IF(SEARCH("m",AR75,1),_xlfn.CONCAT(AO75,"000000"),0)</f>
        <v>10000000</v>
      </c>
      <c r="AQ75" s="8"/>
      <c r="AR75" s="8" t="s">
        <v>2417</v>
      </c>
      <c r="AS75" s="8" t="str">
        <f t="shared" si="46"/>
        <v xml:space="preserve">25 000000 </v>
      </c>
      <c r="AT75" t="s">
        <v>2357</v>
      </c>
      <c r="AX75" t="str">
        <v>Digital Marketing &amp; ECommerce Data Analyst</v>
      </c>
    </row>
    <row r="76" spans="1:50" ht="39" customHeight="1" x14ac:dyDescent="0.35">
      <c r="A76" t="s">
        <v>2064</v>
      </c>
      <c r="B76" t="str" cm="1">
        <f t="array" ref="B76">IF(SEARCH("DATA SCIENTIST",UPPER(A76),1),"DATA SCIENTIST",IF(SEARCH("DATA ANALYST",UPPER(A76),1),"DATA ANALYST",IF(SEARCH("DATA ENGINEER",UPPER(A76),1),"DATA ENGINEER",others)))</f>
        <v>DATA SCIENTIST</v>
      </c>
      <c r="C76" t="str" cm="1">
        <f t="array" ref="C76">_xlfn.IFS(IFERROR(SEARCH("Senior", A76), 0) &gt; 0, "SENIOR", IFERROR(SEARCH("Junior", A76), 0) &gt; 0, "JUNIOR", TRUE, "NM")</f>
        <v>NM</v>
      </c>
      <c r="D76" t="s">
        <v>188</v>
      </c>
      <c r="E76">
        <v>83</v>
      </c>
      <c r="H76" t="str">
        <f t="shared" si="34"/>
        <v>$83k</v>
      </c>
      <c r="I76">
        <v>137</v>
      </c>
      <c r="L76" t="str">
        <f t="shared" si="35"/>
        <v>$137k</v>
      </c>
      <c r="M76">
        <f t="shared" si="36"/>
        <v>110</v>
      </c>
      <c r="N76" t="str">
        <f t="shared" si="37"/>
        <v>$110k</v>
      </c>
      <c r="O76" s="1" t="s">
        <v>2132</v>
      </c>
      <c r="P76" s="1">
        <f t="shared" si="38"/>
        <v>1</v>
      </c>
      <c r="Q76" s="1">
        <f t="shared" si="39"/>
        <v>1</v>
      </c>
      <c r="R76" s="1">
        <f t="shared" si="40"/>
        <v>1</v>
      </c>
      <c r="S76" s="1">
        <f t="shared" si="41"/>
        <v>0</v>
      </c>
      <c r="T76" s="1">
        <f t="shared" si="42"/>
        <v>0</v>
      </c>
      <c r="U76" s="1">
        <f t="shared" si="43"/>
        <v>1</v>
      </c>
      <c r="V76" s="1">
        <f t="shared" si="44"/>
        <v>3409</v>
      </c>
      <c r="W76">
        <v>3.3</v>
      </c>
      <c r="X76" s="1" t="s">
        <v>351</v>
      </c>
      <c r="Y76" s="1" t="s">
        <v>1787</v>
      </c>
      <c r="Z76" t="s">
        <v>85</v>
      </c>
      <c r="AA76" t="s">
        <v>2366</v>
      </c>
      <c r="AB76" t="s">
        <v>86</v>
      </c>
      <c r="AC76">
        <f t="shared" si="33"/>
        <v>0</v>
      </c>
      <c r="AD76" t="s">
        <v>37</v>
      </c>
      <c r="AE76">
        <v>1001</v>
      </c>
      <c r="AF76">
        <v>5000</v>
      </c>
      <c r="AG76" s="7">
        <f t="shared" si="49"/>
        <v>3000.5</v>
      </c>
      <c r="AH76">
        <v>2017</v>
      </c>
      <c r="AI76">
        <f t="shared" ca="1" si="45"/>
        <v>7</v>
      </c>
      <c r="AJ76" t="s">
        <v>18</v>
      </c>
      <c r="AK76" t="s">
        <v>19</v>
      </c>
      <c r="AL76" t="s">
        <v>19</v>
      </c>
      <c r="AM76" s="8" t="s">
        <v>2401</v>
      </c>
      <c r="AN76" s="8"/>
      <c r="AO76">
        <v>1</v>
      </c>
      <c r="AP76" s="10" t="str">
        <f>IF(SEARCH("b",AR76,1),_xlfn.CONCAT(AO76,"000000000"),0)</f>
        <v>1000000000</v>
      </c>
      <c r="AQ76" s="8"/>
      <c r="AR76" s="8" t="s">
        <v>2413</v>
      </c>
      <c r="AS76" s="8" t="e">
        <f t="shared" si="46"/>
        <v>#VALUE!</v>
      </c>
      <c r="AT76" t="s">
        <v>2357</v>
      </c>
      <c r="AX76" t="str">
        <v>Sr. Scientist - Digital &amp; Image Analysis/Computational Pathology</v>
      </c>
    </row>
    <row r="77" spans="1:50" ht="39" customHeight="1" x14ac:dyDescent="0.35">
      <c r="A77" t="s">
        <v>2064</v>
      </c>
      <c r="B77" t="str" cm="1">
        <f t="array" ref="B77">IF(SEARCH("DATA SCIENTIST",UPPER(A77),1),"DATA SCIENTIST",IF(SEARCH("DATA ANALYST",UPPER(A77),1),"DATA ANALYST",IF(SEARCH("DATA ENGINEER",UPPER(A77),1),"DATA ENGINEER",others)))</f>
        <v>DATA SCIENTIST</v>
      </c>
      <c r="C77" t="str" cm="1">
        <f t="array" ref="C77">_xlfn.IFS(IFERROR(SEARCH("Senior", A77), 0) &gt; 0, "SENIOR", IFERROR(SEARCH("Junior", A77), 0) &gt; 0, "JUNIOR", TRUE, "NM")</f>
        <v>NM</v>
      </c>
      <c r="D77" t="s">
        <v>352</v>
      </c>
      <c r="E77">
        <v>86</v>
      </c>
      <c r="H77" t="str">
        <f t="shared" si="34"/>
        <v>$86k</v>
      </c>
      <c r="I77">
        <v>141</v>
      </c>
      <c r="L77" t="str">
        <f t="shared" si="35"/>
        <v>$141k</v>
      </c>
      <c r="M77">
        <f t="shared" si="36"/>
        <v>113.5</v>
      </c>
      <c r="N77" t="str">
        <f t="shared" si="37"/>
        <v>$113.5k</v>
      </c>
      <c r="O77" s="1" t="s">
        <v>353</v>
      </c>
      <c r="P77" s="1">
        <f t="shared" si="38"/>
        <v>1</v>
      </c>
      <c r="Q77" s="1">
        <f t="shared" si="39"/>
        <v>1</v>
      </c>
      <c r="R77" s="1">
        <f t="shared" si="40"/>
        <v>1</v>
      </c>
      <c r="S77" s="1">
        <f t="shared" si="41"/>
        <v>0</v>
      </c>
      <c r="T77" s="1">
        <f t="shared" si="42"/>
        <v>0</v>
      </c>
      <c r="U77" s="1">
        <f t="shared" si="43"/>
        <v>0</v>
      </c>
      <c r="V77" s="1">
        <f t="shared" si="44"/>
        <v>881</v>
      </c>
      <c r="W77">
        <v>4.4000000000000004</v>
      </c>
      <c r="X77" s="1" t="s">
        <v>354</v>
      </c>
      <c r="Y77" s="1" t="s">
        <v>1788</v>
      </c>
      <c r="Z77" t="s">
        <v>62</v>
      </c>
      <c r="AA77" t="s">
        <v>2365</v>
      </c>
      <c r="AB77" t="s">
        <v>355</v>
      </c>
      <c r="AC77">
        <f t="shared" si="33"/>
        <v>0</v>
      </c>
      <c r="AD77" t="s">
        <v>24</v>
      </c>
      <c r="AH77">
        <v>1995</v>
      </c>
      <c r="AI77">
        <f t="shared" ca="1" si="45"/>
        <v>29</v>
      </c>
      <c r="AJ77" t="s">
        <v>18</v>
      </c>
      <c r="AK77" t="s">
        <v>181</v>
      </c>
      <c r="AL77" t="s">
        <v>75</v>
      </c>
      <c r="AM77" s="8" t="s">
        <v>2400</v>
      </c>
      <c r="AN77" s="8"/>
      <c r="AO77" t="s">
        <v>2411</v>
      </c>
      <c r="AP77" s="10" t="e">
        <f>IF(SEARCH("m",AO133,1),SUBSTITUTE(AO133,"million","000000",1),)</f>
        <v>#VALUE!</v>
      </c>
      <c r="AQ77" s="8"/>
      <c r="AR77" s="8" t="s">
        <v>2412</v>
      </c>
      <c r="AS77" s="8" t="e">
        <f t="shared" si="46"/>
        <v>#VALUE!</v>
      </c>
      <c r="AT77" t="s">
        <v>356</v>
      </c>
      <c r="AX77" t="str">
        <v>Principal Scientist - Immunologist</v>
      </c>
    </row>
    <row r="78" spans="1:50" ht="39" customHeight="1" x14ac:dyDescent="0.35">
      <c r="A78" t="s">
        <v>2064</v>
      </c>
      <c r="B78" t="str" cm="1">
        <f t="array" ref="B78">IF(SEARCH("DATA SCIENTIST",UPPER(A78),1),"DATA SCIENTIST",IF(SEARCH("DATA ANALYST",UPPER(A78),1),"DATA ANALYST",IF(SEARCH("DATA ENGINEER",UPPER(A78),1),"DATA ENGINEER",others)))</f>
        <v>DATA SCIENTIST</v>
      </c>
      <c r="C78" t="str" cm="1">
        <f t="array" ref="C78">_xlfn.IFS(IFERROR(SEARCH("Senior", A78), 0) &gt; 0, "SENIOR", IFERROR(SEARCH("Junior", A78), 0) &gt; 0, "JUNIOR", TRUE, "NM")</f>
        <v>NM</v>
      </c>
      <c r="D78" t="s">
        <v>357</v>
      </c>
      <c r="E78">
        <v>94</v>
      </c>
      <c r="H78" t="str">
        <f t="shared" si="34"/>
        <v>$94k</v>
      </c>
      <c r="I78">
        <v>154</v>
      </c>
      <c r="L78" t="str">
        <f t="shared" si="35"/>
        <v>$154k</v>
      </c>
      <c r="M78">
        <f t="shared" si="36"/>
        <v>124</v>
      </c>
      <c r="N78" t="str">
        <f t="shared" si="37"/>
        <v>$124k</v>
      </c>
      <c r="O78" s="1" t="s">
        <v>2133</v>
      </c>
      <c r="P78" s="1">
        <f t="shared" si="38"/>
        <v>1</v>
      </c>
      <c r="Q78" s="1">
        <f t="shared" si="39"/>
        <v>1</v>
      </c>
      <c r="R78" s="1">
        <f t="shared" si="40"/>
        <v>0</v>
      </c>
      <c r="S78" s="1">
        <f t="shared" si="41"/>
        <v>0</v>
      </c>
      <c r="T78" s="1">
        <f t="shared" si="42"/>
        <v>0</v>
      </c>
      <c r="U78" s="1">
        <f t="shared" si="43"/>
        <v>1</v>
      </c>
      <c r="V78" s="1">
        <f t="shared" si="44"/>
        <v>4189</v>
      </c>
      <c r="W78">
        <v>3.9</v>
      </c>
      <c r="X78" s="1" t="s">
        <v>358</v>
      </c>
      <c r="Y78" s="1" t="s">
        <v>1789</v>
      </c>
      <c r="Z78" t="s">
        <v>79</v>
      </c>
      <c r="AA78" t="s">
        <v>2365</v>
      </c>
      <c r="AB78" t="s">
        <v>79</v>
      </c>
      <c r="AC78">
        <f t="shared" si="33"/>
        <v>1</v>
      </c>
      <c r="AD78" t="s">
        <v>45</v>
      </c>
      <c r="AE78">
        <v>51</v>
      </c>
      <c r="AF78">
        <v>200</v>
      </c>
      <c r="AG78" s="7">
        <f t="shared" ref="AG78:AG90" si="51">AVERAGE(AE78,AF78)</f>
        <v>125.5</v>
      </c>
      <c r="AH78">
        <v>2016</v>
      </c>
      <c r="AI78">
        <f t="shared" ca="1" si="45"/>
        <v>8</v>
      </c>
      <c r="AJ78" t="s">
        <v>18</v>
      </c>
      <c r="AK78" t="s">
        <v>26</v>
      </c>
      <c r="AL78" t="s">
        <v>27</v>
      </c>
      <c r="AM78" s="8" t="s">
        <v>2403</v>
      </c>
      <c r="AN78" s="8"/>
      <c r="AO78">
        <v>1</v>
      </c>
      <c r="AP78" s="10" t="str">
        <f t="shared" ref="AP78:AP85" si="52">IF(SEARCH("m",AR78,1),_xlfn.CONCAT(AO78,"000000"),0)</f>
        <v>1000000</v>
      </c>
      <c r="AQ78" s="8"/>
      <c r="AR78" s="8" t="s">
        <v>2416</v>
      </c>
      <c r="AS78" s="8" t="str">
        <f t="shared" si="46"/>
        <v xml:space="preserve">5 000000 </v>
      </c>
      <c r="AT78" t="s">
        <v>2357</v>
      </c>
      <c r="AX78" t="str">
        <v>Principal Data scientist with over 10 years experience</v>
      </c>
    </row>
    <row r="79" spans="1:50" ht="39" customHeight="1" x14ac:dyDescent="0.35">
      <c r="A79" t="s">
        <v>359</v>
      </c>
      <c r="B79" t="e" cm="1">
        <f t="array" ref="B79">IF(SEARCH("DATA SCIENTIST",UPPER(A79),1),"DATA SCIENTIST",IF(SEARCH("DATA ANALYST",UPPER(A79),1),"DATA ANALYST",IF(SEARCH("DATA ENGINEER",UPPER(A79),1),"DATA ENGINEER",others)))</f>
        <v>#VALUE!</v>
      </c>
      <c r="C79" t="str" cm="1">
        <f t="array" ref="C79">_xlfn.IFS(IFERROR(SEARCH("Senior", A79), 0) &gt; 0, "SENIOR", IFERROR(SEARCH("Junior", A79), 0) &gt; 0, "JUNIOR", TRUE, "NM")</f>
        <v>NM</v>
      </c>
      <c r="D79" t="s">
        <v>360</v>
      </c>
      <c r="E79">
        <v>37</v>
      </c>
      <c r="H79" t="str">
        <f t="shared" si="34"/>
        <v>$37k</v>
      </c>
      <c r="I79">
        <v>76</v>
      </c>
      <c r="L79" t="str">
        <f t="shared" si="35"/>
        <v>$76k</v>
      </c>
      <c r="M79">
        <f t="shared" si="36"/>
        <v>56.5</v>
      </c>
      <c r="N79" t="str">
        <f t="shared" si="37"/>
        <v>$56.5k</v>
      </c>
      <c r="O79" s="1" t="s">
        <v>361</v>
      </c>
      <c r="P79" s="1">
        <f t="shared" si="38"/>
        <v>0</v>
      </c>
      <c r="Q79" s="1">
        <f t="shared" si="39"/>
        <v>0</v>
      </c>
      <c r="R79" s="1">
        <f t="shared" si="40"/>
        <v>1</v>
      </c>
      <c r="S79" s="1">
        <f t="shared" si="41"/>
        <v>0</v>
      </c>
      <c r="T79" s="1">
        <f t="shared" si="42"/>
        <v>0</v>
      </c>
      <c r="U79" s="1">
        <f t="shared" si="43"/>
        <v>1</v>
      </c>
      <c r="V79" s="1">
        <f t="shared" si="44"/>
        <v>4436</v>
      </c>
      <c r="W79">
        <v>4.7</v>
      </c>
      <c r="X79" s="1" t="s">
        <v>362</v>
      </c>
      <c r="Y79" s="1" t="s">
        <v>1790</v>
      </c>
      <c r="Z79" t="s">
        <v>363</v>
      </c>
      <c r="AA79" t="s">
        <v>2380</v>
      </c>
      <c r="AB79" t="s">
        <v>363</v>
      </c>
      <c r="AC79">
        <f t="shared" si="33"/>
        <v>1</v>
      </c>
      <c r="AD79" t="s">
        <v>52</v>
      </c>
      <c r="AE79">
        <v>201</v>
      </c>
      <c r="AF79">
        <v>500</v>
      </c>
      <c r="AG79" s="7">
        <f t="shared" si="51"/>
        <v>350.5</v>
      </c>
      <c r="AH79">
        <v>1997</v>
      </c>
      <c r="AI79">
        <f t="shared" ca="1" si="45"/>
        <v>27</v>
      </c>
      <c r="AJ79" t="s">
        <v>18</v>
      </c>
      <c r="AK79" t="s">
        <v>46</v>
      </c>
      <c r="AL79" t="s">
        <v>32</v>
      </c>
      <c r="AM79" s="8" t="s">
        <v>2402</v>
      </c>
      <c r="AN79" s="8"/>
      <c r="AO79">
        <v>25</v>
      </c>
      <c r="AP79" s="10" t="str">
        <f t="shared" si="52"/>
        <v>25000000</v>
      </c>
      <c r="AQ79" s="8"/>
      <c r="AR79" s="8" t="s">
        <v>2414</v>
      </c>
      <c r="AS79" s="8" t="str">
        <f t="shared" si="46"/>
        <v xml:space="preserve">50 000000 </v>
      </c>
      <c r="AT79" t="s">
        <v>2357</v>
      </c>
      <c r="AX79" t="str">
        <v>MED TECH/LAB SCIENTIST - LABORATORY</v>
      </c>
    </row>
    <row r="80" spans="1:50" ht="39" customHeight="1" x14ac:dyDescent="0.35">
      <c r="A80" t="s">
        <v>2064</v>
      </c>
      <c r="B80" t="str" cm="1">
        <f t="array" ref="B80">IF(SEARCH("DATA SCIENTIST",UPPER(A80),1),"DATA SCIENTIST",IF(SEARCH("DATA ANALYST",UPPER(A80),1),"DATA ANALYST",IF(SEARCH("DATA ENGINEER",UPPER(A80),1),"DATA ENGINEER",others)))</f>
        <v>DATA SCIENTIST</v>
      </c>
      <c r="C80" t="str" cm="1">
        <f t="array" ref="C80">_xlfn.IFS(IFERROR(SEARCH("Senior", A80), 0) &gt; 0, "SENIOR", IFERROR(SEARCH("Junior", A80), 0) &gt; 0, "JUNIOR", TRUE, "NM")</f>
        <v>NM</v>
      </c>
      <c r="D80" t="s">
        <v>364</v>
      </c>
      <c r="E80">
        <v>100</v>
      </c>
      <c r="H80" t="str">
        <f t="shared" si="34"/>
        <v>$100k</v>
      </c>
      <c r="I80">
        <v>160</v>
      </c>
      <c r="L80" t="str">
        <f t="shared" si="35"/>
        <v>$160k</v>
      </c>
      <c r="M80">
        <f t="shared" si="36"/>
        <v>130</v>
      </c>
      <c r="N80" t="str">
        <f t="shared" si="37"/>
        <v>$130k</v>
      </c>
      <c r="O80" s="1" t="s">
        <v>2134</v>
      </c>
      <c r="P80" s="1">
        <f t="shared" si="38"/>
        <v>1</v>
      </c>
      <c r="Q80" s="1">
        <f t="shared" si="39"/>
        <v>1</v>
      </c>
      <c r="R80" s="1">
        <f t="shared" si="40"/>
        <v>1</v>
      </c>
      <c r="S80" s="1">
        <f t="shared" si="41"/>
        <v>0</v>
      </c>
      <c r="T80" s="1">
        <f t="shared" si="42"/>
        <v>0</v>
      </c>
      <c r="U80" s="1">
        <f t="shared" si="43"/>
        <v>1</v>
      </c>
      <c r="V80" s="1">
        <f t="shared" si="44"/>
        <v>2996</v>
      </c>
      <c r="W80">
        <v>4.5</v>
      </c>
      <c r="X80" s="1" t="s">
        <v>365</v>
      </c>
      <c r="Y80" s="1" t="s">
        <v>1791</v>
      </c>
      <c r="Z80" t="s">
        <v>366</v>
      </c>
      <c r="AA80" t="s">
        <v>2360</v>
      </c>
      <c r="AB80" t="s">
        <v>366</v>
      </c>
      <c r="AC80">
        <f t="shared" si="33"/>
        <v>1</v>
      </c>
      <c r="AD80" t="s">
        <v>87</v>
      </c>
      <c r="AE80">
        <v>5001</v>
      </c>
      <c r="AF80">
        <v>10000</v>
      </c>
      <c r="AG80" s="7">
        <f t="shared" si="51"/>
        <v>7500.5</v>
      </c>
      <c r="AH80">
        <v>1942</v>
      </c>
      <c r="AI80">
        <f t="shared" ca="1" si="45"/>
        <v>82</v>
      </c>
      <c r="AJ80" t="s">
        <v>128</v>
      </c>
      <c r="AK80" t="s">
        <v>19</v>
      </c>
      <c r="AL80" t="s">
        <v>19</v>
      </c>
      <c r="AM80" s="8" t="s">
        <v>2401</v>
      </c>
      <c r="AN80" s="8"/>
      <c r="AO80">
        <v>1</v>
      </c>
      <c r="AP80" s="10" t="str">
        <f>IF(SEARCH("b",AR80,1),_xlfn.CONCAT(AO80,"000000000"),0)</f>
        <v>1000000000</v>
      </c>
      <c r="AQ80" s="8"/>
      <c r="AR80" s="8" t="s">
        <v>2413</v>
      </c>
      <c r="AS80" s="8" t="e">
        <f t="shared" si="46"/>
        <v>#VALUE!</v>
      </c>
      <c r="AT80" t="s">
        <v>367</v>
      </c>
      <c r="AX80" t="str">
        <v>Sr. Scientist, Quantitative Translational Sciences</v>
      </c>
    </row>
    <row r="81" spans="1:50" ht="39" customHeight="1" x14ac:dyDescent="0.35">
      <c r="A81" t="s">
        <v>96</v>
      </c>
      <c r="B81" t="e" cm="1">
        <f t="array" ref="B81">IF(SEARCH("DATA SCIENTIST",UPPER(A81),1),"DATA SCIENTIST",IF(SEARCH("DATA ANALYST",UPPER(A81),1),"DATA ANALYST",IF(SEARCH("DATA ENGINEER",UPPER(A81),1),"DATA ENGINEER",others)))</f>
        <v>#VALUE!</v>
      </c>
      <c r="C81" t="str" cm="1">
        <f t="array" ref="C81">_xlfn.IFS(IFERROR(SEARCH("Senior", A81), 0) &gt; 0, "SENIOR", IFERROR(SEARCH("Junior", A81), 0) &gt; 0, "JUNIOR", TRUE, "NM")</f>
        <v>NM</v>
      </c>
      <c r="D81" t="s">
        <v>368</v>
      </c>
      <c r="E81">
        <v>55</v>
      </c>
      <c r="H81" t="str">
        <f t="shared" si="34"/>
        <v>$55k</v>
      </c>
      <c r="I81">
        <v>100</v>
      </c>
      <c r="L81" t="str">
        <f t="shared" si="35"/>
        <v>$100k</v>
      </c>
      <c r="M81">
        <f t="shared" si="36"/>
        <v>77.5</v>
      </c>
      <c r="N81" t="str">
        <f t="shared" si="37"/>
        <v>$77.5k</v>
      </c>
      <c r="O81" s="1" t="s">
        <v>369</v>
      </c>
      <c r="P81" s="1">
        <f t="shared" si="38"/>
        <v>0</v>
      </c>
      <c r="Q81" s="1">
        <f t="shared" si="39"/>
        <v>1</v>
      </c>
      <c r="R81" s="1">
        <f t="shared" si="40"/>
        <v>1</v>
      </c>
      <c r="S81" s="1">
        <f t="shared" si="41"/>
        <v>0</v>
      </c>
      <c r="T81" s="1">
        <f t="shared" si="42"/>
        <v>0</v>
      </c>
      <c r="U81" s="1">
        <f t="shared" si="43"/>
        <v>1</v>
      </c>
      <c r="V81" s="1">
        <f t="shared" si="44"/>
        <v>3702</v>
      </c>
      <c r="W81">
        <v>4.3</v>
      </c>
      <c r="X81" s="1" t="s">
        <v>370</v>
      </c>
      <c r="Y81" s="1" t="s">
        <v>1792</v>
      </c>
      <c r="Z81" t="s">
        <v>139</v>
      </c>
      <c r="AA81" t="s">
        <v>2370</v>
      </c>
      <c r="AB81" t="s">
        <v>139</v>
      </c>
      <c r="AC81">
        <f t="shared" si="33"/>
        <v>1</v>
      </c>
      <c r="AD81" t="s">
        <v>45</v>
      </c>
      <c r="AE81">
        <v>51</v>
      </c>
      <c r="AF81">
        <v>200</v>
      </c>
      <c r="AG81" s="7">
        <f t="shared" si="51"/>
        <v>125.5</v>
      </c>
      <c r="AH81">
        <v>2008</v>
      </c>
      <c r="AI81">
        <f t="shared" ca="1" si="45"/>
        <v>16</v>
      </c>
      <c r="AJ81" t="s">
        <v>18</v>
      </c>
      <c r="AK81" t="s">
        <v>186</v>
      </c>
      <c r="AL81" t="s">
        <v>75</v>
      </c>
      <c r="AM81" s="8" t="s">
        <v>2404</v>
      </c>
      <c r="AN81" s="8"/>
      <c r="AO81">
        <v>10</v>
      </c>
      <c r="AP81" s="10" t="str">
        <f t="shared" si="52"/>
        <v>10000000</v>
      </c>
      <c r="AQ81" s="8"/>
      <c r="AR81" s="8" t="s">
        <v>2417</v>
      </c>
      <c r="AS81" s="8" t="str">
        <f t="shared" si="46"/>
        <v xml:space="preserve">25 000000 </v>
      </c>
      <c r="AT81" t="s">
        <v>371</v>
      </c>
      <c r="AX81" t="str">
        <v>Sr. Data scientist II</v>
      </c>
    </row>
    <row r="82" spans="1:50" ht="39" customHeight="1" x14ac:dyDescent="0.35">
      <c r="A82" t="s">
        <v>195</v>
      </c>
      <c r="B82" t="e" cm="1">
        <f t="array" ref="B82">IF(SEARCH("DATA SCIENTIST",UPPER(A82),1),"DATA SCIENTIST",IF(SEARCH("DATA ANALYST",UPPER(A82),1),"DATA ANALYST",IF(SEARCH("DATA ENGINEER",UPPER(A82),1),"DATA ENGINEER",others)))</f>
        <v>#VALUE!</v>
      </c>
      <c r="C82" t="str" cm="1">
        <f t="array" ref="C82">_xlfn.IFS(IFERROR(SEARCH("Senior", A82), 0) &gt; 0, "SENIOR", IFERROR(SEARCH("Junior", A82), 0) &gt; 0, "JUNIOR", TRUE, "NM")</f>
        <v>NM</v>
      </c>
      <c r="D82" t="s">
        <v>372</v>
      </c>
      <c r="E82">
        <v>60</v>
      </c>
      <c r="H82" t="str">
        <f t="shared" si="34"/>
        <v>$60k</v>
      </c>
      <c r="I82">
        <v>114</v>
      </c>
      <c r="L82" t="str">
        <f t="shared" si="35"/>
        <v>$114k</v>
      </c>
      <c r="M82">
        <f t="shared" si="36"/>
        <v>87</v>
      </c>
      <c r="N82" t="str">
        <f t="shared" si="37"/>
        <v>$87k</v>
      </c>
      <c r="O82" s="1" t="s">
        <v>2135</v>
      </c>
      <c r="P82" s="1">
        <f t="shared" si="38"/>
        <v>1</v>
      </c>
      <c r="Q82" s="1">
        <f t="shared" si="39"/>
        <v>0</v>
      </c>
      <c r="R82" s="1">
        <f t="shared" si="40"/>
        <v>1</v>
      </c>
      <c r="S82" s="1">
        <f t="shared" si="41"/>
        <v>1</v>
      </c>
      <c r="T82" s="1">
        <f t="shared" si="42"/>
        <v>0</v>
      </c>
      <c r="U82" s="1">
        <f t="shared" si="43"/>
        <v>1</v>
      </c>
      <c r="V82" s="1">
        <f t="shared" si="44"/>
        <v>3823</v>
      </c>
      <c r="W82">
        <v>4</v>
      </c>
      <c r="X82" s="1" t="s">
        <v>373</v>
      </c>
      <c r="Y82" s="1" t="s">
        <v>1793</v>
      </c>
      <c r="Z82" t="s">
        <v>374</v>
      </c>
      <c r="AA82" t="s">
        <v>2366</v>
      </c>
      <c r="AB82" t="s">
        <v>374</v>
      </c>
      <c r="AC82">
        <f t="shared" si="33"/>
        <v>1</v>
      </c>
      <c r="AD82" t="s">
        <v>52</v>
      </c>
      <c r="AE82">
        <v>201</v>
      </c>
      <c r="AF82">
        <v>500</v>
      </c>
      <c r="AG82" s="7">
        <f t="shared" si="51"/>
        <v>350.5</v>
      </c>
      <c r="AH82">
        <v>2002</v>
      </c>
      <c r="AI82">
        <f t="shared" ca="1" si="45"/>
        <v>22</v>
      </c>
      <c r="AJ82" t="s">
        <v>18</v>
      </c>
      <c r="AK82" t="s">
        <v>64</v>
      </c>
      <c r="AL82" t="s">
        <v>32</v>
      </c>
      <c r="AM82" s="8" t="s">
        <v>2397</v>
      </c>
      <c r="AN82" s="8"/>
      <c r="AO82">
        <v>50</v>
      </c>
      <c r="AP82" s="10" t="str">
        <f t="shared" si="52"/>
        <v>50000000</v>
      </c>
      <c r="AQ82" s="8"/>
      <c r="AR82" s="8" t="s">
        <v>2408</v>
      </c>
      <c r="AS82" s="8" t="str">
        <f t="shared" si="46"/>
        <v xml:space="preserve">100 000000 </v>
      </c>
      <c r="AT82" t="s">
        <v>2357</v>
      </c>
      <c r="AX82" t="str">
        <v>Excel / VBA / SQL Data Analyst</v>
      </c>
    </row>
    <row r="83" spans="1:50" ht="39" customHeight="1" x14ac:dyDescent="0.35">
      <c r="A83" t="s">
        <v>96</v>
      </c>
      <c r="B83" t="e" cm="1">
        <f t="array" ref="B83">IF(SEARCH("DATA SCIENTIST",UPPER(A83),1),"DATA SCIENTIST",IF(SEARCH("DATA ANALYST",UPPER(A83),1),"DATA ANALYST",IF(SEARCH("DATA ENGINEER",UPPER(A83),1),"DATA ENGINEER",others)))</f>
        <v>#VALUE!</v>
      </c>
      <c r="C83" t="str" cm="1">
        <f t="array" ref="C83">_xlfn.IFS(IFERROR(SEARCH("Senior", A83), 0) &gt; 0, "SENIOR", IFERROR(SEARCH("Junior", A83), 0) &gt; 0, "JUNIOR", TRUE, "NM")</f>
        <v>NM</v>
      </c>
      <c r="D83" t="s">
        <v>375</v>
      </c>
      <c r="E83">
        <v>39</v>
      </c>
      <c r="H83" t="str">
        <f t="shared" si="34"/>
        <v>$39k</v>
      </c>
      <c r="I83">
        <v>68</v>
      </c>
      <c r="L83" t="str">
        <f t="shared" si="35"/>
        <v>$68k</v>
      </c>
      <c r="M83">
        <f t="shared" si="36"/>
        <v>53.5</v>
      </c>
      <c r="N83" t="str">
        <f t="shared" si="37"/>
        <v>$53.5k</v>
      </c>
      <c r="O83" s="1" t="s">
        <v>376</v>
      </c>
      <c r="P83" s="1">
        <f t="shared" si="38"/>
        <v>0</v>
      </c>
      <c r="Q83" s="1">
        <f t="shared" si="39"/>
        <v>0</v>
      </c>
      <c r="R83" s="1">
        <f t="shared" si="40"/>
        <v>1</v>
      </c>
      <c r="S83" s="1">
        <f t="shared" si="41"/>
        <v>0</v>
      </c>
      <c r="T83" s="1">
        <f t="shared" si="42"/>
        <v>0</v>
      </c>
      <c r="U83" s="1">
        <f t="shared" si="43"/>
        <v>1</v>
      </c>
      <c r="V83" s="1">
        <f t="shared" si="44"/>
        <v>1799</v>
      </c>
      <c r="W83">
        <v>4.4000000000000004</v>
      </c>
      <c r="X83" s="1" t="s">
        <v>377</v>
      </c>
      <c r="Y83" s="1" t="s">
        <v>1794</v>
      </c>
      <c r="Z83" t="s">
        <v>378</v>
      </c>
      <c r="AA83" t="s">
        <v>2362</v>
      </c>
      <c r="AB83" t="s">
        <v>378</v>
      </c>
      <c r="AC83">
        <f t="shared" si="33"/>
        <v>1</v>
      </c>
      <c r="AD83" t="s">
        <v>17</v>
      </c>
      <c r="AE83">
        <v>501</v>
      </c>
      <c r="AF83">
        <v>1000</v>
      </c>
      <c r="AG83" s="7">
        <f t="shared" si="51"/>
        <v>750.5</v>
      </c>
      <c r="AH83">
        <v>1948</v>
      </c>
      <c r="AI83">
        <f t="shared" ca="1" si="45"/>
        <v>76</v>
      </c>
      <c r="AJ83" t="s">
        <v>18</v>
      </c>
      <c r="AK83" t="s">
        <v>329</v>
      </c>
      <c r="AL83" t="s">
        <v>32</v>
      </c>
      <c r="AM83" s="8" t="s">
        <v>2399</v>
      </c>
      <c r="AN83" s="8"/>
      <c r="AO83">
        <v>100</v>
      </c>
      <c r="AP83" s="10" t="str">
        <f t="shared" si="52"/>
        <v>100000000</v>
      </c>
      <c r="AQ83" s="8"/>
      <c r="AR83" s="8" t="s">
        <v>2410</v>
      </c>
      <c r="AS83" s="8" t="str">
        <f t="shared" si="46"/>
        <v xml:space="preserve">500 000000 </v>
      </c>
      <c r="AT83" t="s">
        <v>2357</v>
      </c>
      <c r="AX83" t="str">
        <v>Machine Learning Research Scientist</v>
      </c>
    </row>
    <row r="84" spans="1:50" ht="39" customHeight="1" x14ac:dyDescent="0.35">
      <c r="A84" t="s">
        <v>2064</v>
      </c>
      <c r="B84" t="str" cm="1">
        <f t="array" ref="B84">IF(SEARCH("DATA SCIENTIST",UPPER(A84),1),"DATA SCIENTIST",IF(SEARCH("DATA ANALYST",UPPER(A84),1),"DATA ANALYST",IF(SEARCH("DATA ENGINEER",UPPER(A84),1),"DATA ENGINEER",others)))</f>
        <v>DATA SCIENTIST</v>
      </c>
      <c r="C84" t="str" cm="1">
        <f t="array" ref="C84">_xlfn.IFS(IFERROR(SEARCH("Senior", A84), 0) &gt; 0, "SENIOR", IFERROR(SEARCH("Junior", A84), 0) &gt; 0, "JUNIOR", TRUE, "NM")</f>
        <v>NM</v>
      </c>
      <c r="D84" t="s">
        <v>379</v>
      </c>
      <c r="E84">
        <v>64</v>
      </c>
      <c r="H84" t="str">
        <f t="shared" si="34"/>
        <v>$64k</v>
      </c>
      <c r="I84">
        <v>107</v>
      </c>
      <c r="L84" t="str">
        <f t="shared" si="35"/>
        <v>$107k</v>
      </c>
      <c r="M84">
        <f t="shared" si="36"/>
        <v>85.5</v>
      </c>
      <c r="N84" t="str">
        <f t="shared" si="37"/>
        <v>$85.5k</v>
      </c>
      <c r="O84" s="1" t="s">
        <v>2136</v>
      </c>
      <c r="P84" s="1">
        <f t="shared" si="38"/>
        <v>1</v>
      </c>
      <c r="Q84" s="1">
        <f t="shared" si="39"/>
        <v>1</v>
      </c>
      <c r="R84" s="1">
        <f t="shared" si="40"/>
        <v>1</v>
      </c>
      <c r="S84" s="1">
        <f t="shared" si="41"/>
        <v>0</v>
      </c>
      <c r="T84" s="1">
        <f t="shared" si="42"/>
        <v>1</v>
      </c>
      <c r="U84" s="1">
        <f t="shared" si="43"/>
        <v>1</v>
      </c>
      <c r="V84" s="1">
        <f t="shared" si="44"/>
        <v>3212</v>
      </c>
      <c r="W84">
        <v>4.2</v>
      </c>
      <c r="X84" s="1" t="s">
        <v>380</v>
      </c>
      <c r="Y84" s="1" t="s">
        <v>1795</v>
      </c>
      <c r="Z84" t="s">
        <v>381</v>
      </c>
      <c r="AA84" t="s">
        <v>2361</v>
      </c>
      <c r="AB84" t="s">
        <v>381</v>
      </c>
      <c r="AC84">
        <f t="shared" si="33"/>
        <v>1</v>
      </c>
      <c r="AD84" t="s">
        <v>17</v>
      </c>
      <c r="AE84">
        <v>501</v>
      </c>
      <c r="AF84">
        <v>1000</v>
      </c>
      <c r="AG84" s="7">
        <f t="shared" si="51"/>
        <v>750.5</v>
      </c>
      <c r="AH84">
        <v>2008</v>
      </c>
      <c r="AI84">
        <f t="shared" ca="1" si="45"/>
        <v>16</v>
      </c>
      <c r="AJ84" t="s">
        <v>18</v>
      </c>
      <c r="AK84" t="s">
        <v>122</v>
      </c>
      <c r="AL84" t="s">
        <v>75</v>
      </c>
      <c r="AM84" s="8" t="s">
        <v>2399</v>
      </c>
      <c r="AN84" s="8"/>
      <c r="AO84">
        <v>100</v>
      </c>
      <c r="AP84" s="10" t="str">
        <f t="shared" si="52"/>
        <v>100000000</v>
      </c>
      <c r="AQ84" s="8"/>
      <c r="AR84" s="8" t="s">
        <v>2410</v>
      </c>
      <c r="AS84" s="8" t="str">
        <f t="shared" si="46"/>
        <v xml:space="preserve">500 000000 </v>
      </c>
      <c r="AT84" t="s">
        <v>2357</v>
      </c>
      <c r="AX84" t="str">
        <v>VP, Data Science</v>
      </c>
    </row>
    <row r="85" spans="1:50" ht="39" customHeight="1" x14ac:dyDescent="0.35">
      <c r="A85" t="s">
        <v>382</v>
      </c>
      <c r="B85" t="e" cm="1">
        <f t="array" ref="B85">IF(SEARCH("DATA SCIENTIST",UPPER(A85),1),"DATA SCIENTIST",IF(SEARCH("DATA ANALYST",UPPER(A85),1),"DATA ANALYST",IF(SEARCH("DATA ENGINEER",UPPER(A85),1),"DATA ENGINEER",others)))</f>
        <v>#VALUE!</v>
      </c>
      <c r="C85" t="str" cm="1">
        <f t="array" ref="C85">_xlfn.IFS(IFERROR(SEARCH("Senior", A85), 0) &gt; 0, "SENIOR", IFERROR(SEARCH("Junior", A85), 0) &gt; 0, "JUNIOR", TRUE, "NM")</f>
        <v>NM</v>
      </c>
      <c r="D85" t="s">
        <v>383</v>
      </c>
      <c r="E85">
        <v>31</v>
      </c>
      <c r="H85" t="str">
        <f t="shared" si="34"/>
        <v>$31k</v>
      </c>
      <c r="I85">
        <v>65</v>
      </c>
      <c r="L85" t="str">
        <f t="shared" si="35"/>
        <v>$65k</v>
      </c>
      <c r="M85">
        <f t="shared" si="36"/>
        <v>48</v>
      </c>
      <c r="N85" t="str">
        <f t="shared" si="37"/>
        <v>$48k</v>
      </c>
      <c r="O85" s="1" t="s">
        <v>2137</v>
      </c>
      <c r="P85" s="1">
        <f t="shared" si="38"/>
        <v>0</v>
      </c>
      <c r="Q85" s="1">
        <f t="shared" si="39"/>
        <v>0</v>
      </c>
      <c r="R85" s="1">
        <f t="shared" si="40"/>
        <v>1</v>
      </c>
      <c r="S85" s="1">
        <f t="shared" si="41"/>
        <v>0</v>
      </c>
      <c r="T85" s="1">
        <f t="shared" si="42"/>
        <v>0</v>
      </c>
      <c r="U85" s="1">
        <f t="shared" si="43"/>
        <v>0</v>
      </c>
      <c r="V85" s="1">
        <f t="shared" si="44"/>
        <v>2255</v>
      </c>
      <c r="W85">
        <v>4.5</v>
      </c>
      <c r="X85" s="1" t="s">
        <v>384</v>
      </c>
      <c r="Y85" s="1" t="s">
        <v>1796</v>
      </c>
      <c r="Z85" t="s">
        <v>261</v>
      </c>
      <c r="AA85" t="s">
        <v>2377</v>
      </c>
      <c r="AB85" t="s">
        <v>85</v>
      </c>
      <c r="AC85">
        <f t="shared" si="33"/>
        <v>0</v>
      </c>
      <c r="AD85" t="s">
        <v>45</v>
      </c>
      <c r="AE85">
        <v>51</v>
      </c>
      <c r="AF85">
        <v>200</v>
      </c>
      <c r="AG85" s="7">
        <f t="shared" si="51"/>
        <v>125.5</v>
      </c>
      <c r="AH85">
        <v>1996</v>
      </c>
      <c r="AI85">
        <f t="shared" ca="1" si="45"/>
        <v>28</v>
      </c>
      <c r="AJ85" t="s">
        <v>18</v>
      </c>
      <c r="AK85" t="s">
        <v>181</v>
      </c>
      <c r="AL85" t="s">
        <v>75</v>
      </c>
      <c r="AM85" s="8" t="s">
        <v>2402</v>
      </c>
      <c r="AN85" s="8"/>
      <c r="AO85">
        <v>25</v>
      </c>
      <c r="AP85" s="10" t="str">
        <f t="shared" si="52"/>
        <v>25000000</v>
      </c>
      <c r="AQ85" s="8"/>
      <c r="AR85" s="8" t="s">
        <v>2414</v>
      </c>
      <c r="AS85" s="8" t="str">
        <f t="shared" si="46"/>
        <v xml:space="preserve">50 000000 </v>
      </c>
      <c r="AT85" t="s">
        <v>2357</v>
      </c>
      <c r="AX85" t="str">
        <v>Radar Data Analyst</v>
      </c>
    </row>
    <row r="86" spans="1:50" ht="39" customHeight="1" x14ac:dyDescent="0.35">
      <c r="A86" t="s">
        <v>385</v>
      </c>
      <c r="B86" t="e" cm="1">
        <f t="array" ref="B86">IF(SEARCH("DATA SCIENTIST",UPPER(A86),1),"DATA SCIENTIST",IF(SEARCH("DATA ANALYST",UPPER(A86),1),"DATA ANALYST",IF(SEARCH("DATA ENGINEER",UPPER(A86),1),"DATA ENGINEER",others)))</f>
        <v>#VALUE!</v>
      </c>
      <c r="C86" t="str" cm="1">
        <f t="array" ref="C86">_xlfn.IFS(IFERROR(SEARCH("Senior", A86), 0) &gt; 0, "SENIOR", IFERROR(SEARCH("Junior", A86), 0) &gt; 0, "JUNIOR", TRUE, "NM")</f>
        <v>NM</v>
      </c>
      <c r="D86" t="s">
        <v>386</v>
      </c>
      <c r="E86">
        <v>34</v>
      </c>
      <c r="H86" t="str">
        <f t="shared" si="34"/>
        <v>$34k</v>
      </c>
      <c r="I86">
        <v>62</v>
      </c>
      <c r="L86" t="str">
        <f t="shared" si="35"/>
        <v>$62k</v>
      </c>
      <c r="M86">
        <f t="shared" si="36"/>
        <v>48</v>
      </c>
      <c r="N86" t="str">
        <f t="shared" si="37"/>
        <v>$48k</v>
      </c>
      <c r="O86" s="1" t="s">
        <v>387</v>
      </c>
      <c r="P86" s="1">
        <f t="shared" si="38"/>
        <v>0</v>
      </c>
      <c r="Q86" s="1">
        <f t="shared" si="39"/>
        <v>0</v>
      </c>
      <c r="R86" s="1">
        <f t="shared" si="40"/>
        <v>1</v>
      </c>
      <c r="S86" s="1">
        <f t="shared" si="41"/>
        <v>0</v>
      </c>
      <c r="T86" s="1">
        <f t="shared" si="42"/>
        <v>0</v>
      </c>
      <c r="U86" s="1">
        <f t="shared" si="43"/>
        <v>0</v>
      </c>
      <c r="V86" s="1">
        <f t="shared" si="44"/>
        <v>2784</v>
      </c>
      <c r="W86">
        <v>3.5</v>
      </c>
      <c r="X86" s="1" t="s">
        <v>388</v>
      </c>
      <c r="Y86" s="1" t="s">
        <v>1797</v>
      </c>
      <c r="Z86" t="s">
        <v>389</v>
      </c>
      <c r="AA86" t="s">
        <v>2383</v>
      </c>
      <c r="AB86" t="s">
        <v>389</v>
      </c>
      <c r="AC86">
        <f t="shared" si="33"/>
        <v>1</v>
      </c>
      <c r="AD86" t="s">
        <v>45</v>
      </c>
      <c r="AE86">
        <v>51</v>
      </c>
      <c r="AF86">
        <v>200</v>
      </c>
      <c r="AG86" s="7">
        <f t="shared" si="51"/>
        <v>125.5</v>
      </c>
      <c r="AH86">
        <v>1999</v>
      </c>
      <c r="AI86">
        <f t="shared" ca="1" si="45"/>
        <v>25</v>
      </c>
      <c r="AJ86" t="s">
        <v>18</v>
      </c>
      <c r="AK86" t="s">
        <v>122</v>
      </c>
      <c r="AL86" t="s">
        <v>75</v>
      </c>
      <c r="AM86" s="8" t="s">
        <v>47</v>
      </c>
      <c r="AN86" s="8" t="s">
        <v>47</v>
      </c>
      <c r="AP86" s="10" t="e" cm="1">
        <f t="array" ref="AP86">_xlfn.IFS(SEARCH("m",AO86,1),SUBSTITUTE(AO86,"million","000000",1),SEARCH("b",AO86,1),SUBSTITUTE(AO86,"billion","000000000",1))</f>
        <v>#VALUE!</v>
      </c>
      <c r="AQ86" s="8"/>
      <c r="AR86" s="8"/>
      <c r="AS86" s="8" t="e">
        <f t="shared" si="46"/>
        <v>#VALUE!</v>
      </c>
      <c r="AT86" t="s">
        <v>2357</v>
      </c>
      <c r="AX86" t="str">
        <v>PL Actuarial-Lead Data scientist</v>
      </c>
    </row>
    <row r="87" spans="1:50" ht="39" customHeight="1" x14ac:dyDescent="0.35">
      <c r="A87" t="s">
        <v>390</v>
      </c>
      <c r="B87" t="e" cm="1">
        <f t="array" ref="B87">IF(SEARCH("DATA SCIENTIST",UPPER(A87),1),"DATA SCIENTIST",IF(SEARCH("DATA ANALYST",UPPER(A87),1),"DATA ANALYST",IF(SEARCH("DATA ENGINEER",UPPER(A87),1),"DATA ENGINEER",others)))</f>
        <v>#VALUE!</v>
      </c>
      <c r="C87" t="str" cm="1">
        <f t="array" ref="C87">_xlfn.IFS(IFERROR(SEARCH("Senior", A87), 0) &gt; 0, "SENIOR", IFERROR(SEARCH("Junior", A87), 0) &gt; 0, "JUNIOR", TRUE, "NM")</f>
        <v>NM</v>
      </c>
      <c r="D87" t="s">
        <v>391</v>
      </c>
      <c r="E87">
        <v>117</v>
      </c>
      <c r="H87" t="str">
        <f t="shared" si="34"/>
        <v>$117k</v>
      </c>
      <c r="I87">
        <v>231</v>
      </c>
      <c r="L87" t="str">
        <f t="shared" si="35"/>
        <v>$231k</v>
      </c>
      <c r="M87">
        <f t="shared" si="36"/>
        <v>174</v>
      </c>
      <c r="N87" t="str">
        <f t="shared" si="37"/>
        <v>$174k</v>
      </c>
      <c r="O87" s="1" t="s">
        <v>392</v>
      </c>
      <c r="P87" s="1">
        <f t="shared" si="38"/>
        <v>0</v>
      </c>
      <c r="Q87" s="1">
        <f t="shared" si="39"/>
        <v>0</v>
      </c>
      <c r="R87" s="1">
        <f t="shared" si="40"/>
        <v>1</v>
      </c>
      <c r="S87" s="1">
        <f t="shared" si="41"/>
        <v>0</v>
      </c>
      <c r="T87" s="1">
        <f t="shared" si="42"/>
        <v>0</v>
      </c>
      <c r="U87" s="1">
        <f t="shared" si="43"/>
        <v>1</v>
      </c>
      <c r="V87" s="1">
        <f t="shared" si="44"/>
        <v>4757</v>
      </c>
      <c r="W87">
        <v>3.5</v>
      </c>
      <c r="X87" s="1" t="s">
        <v>393</v>
      </c>
      <c r="Y87" s="1" t="s">
        <v>1798</v>
      </c>
      <c r="Z87" t="s">
        <v>79</v>
      </c>
      <c r="AA87" t="s">
        <v>2365</v>
      </c>
      <c r="AB87" t="s">
        <v>79</v>
      </c>
      <c r="AC87">
        <f t="shared" si="33"/>
        <v>1</v>
      </c>
      <c r="AD87" t="s">
        <v>52</v>
      </c>
      <c r="AE87">
        <v>201</v>
      </c>
      <c r="AF87">
        <v>500</v>
      </c>
      <c r="AG87" s="7">
        <f t="shared" si="51"/>
        <v>350.5</v>
      </c>
      <c r="AH87">
        <v>1990</v>
      </c>
      <c r="AI87">
        <f t="shared" ca="1" si="45"/>
        <v>34</v>
      </c>
      <c r="AJ87" t="s">
        <v>53</v>
      </c>
      <c r="AK87" t="s">
        <v>104</v>
      </c>
      <c r="AL87" t="s">
        <v>104</v>
      </c>
      <c r="AM87" s="8" t="s">
        <v>2399</v>
      </c>
      <c r="AN87" s="8"/>
      <c r="AO87">
        <v>100</v>
      </c>
      <c r="AP87" s="10" t="str">
        <f t="shared" ref="AP87:AP90" si="53">IF(SEARCH("m",AR87,1),_xlfn.CONCAT(AO87,"000000"),0)</f>
        <v>100000000</v>
      </c>
      <c r="AQ87" s="8"/>
      <c r="AR87" s="8" t="s">
        <v>2410</v>
      </c>
      <c r="AS87" s="8" t="str">
        <f t="shared" si="46"/>
        <v xml:space="preserve">500 000000 </v>
      </c>
      <c r="AT87" t="s">
        <v>394</v>
      </c>
      <c r="AX87" t="str">
        <v>PV Scientist</v>
      </c>
    </row>
    <row r="88" spans="1:50" ht="39" customHeight="1" x14ac:dyDescent="0.35">
      <c r="A88" t="s">
        <v>2138</v>
      </c>
      <c r="B88" t="str" cm="1">
        <f t="array" ref="B88">IF(SEARCH("DATA SCIENTIST",UPPER(A88),1),"DATA SCIENTIST",IF(SEARCH("DATA ANALYST",UPPER(A88),1),"DATA ANALYST",IF(SEARCH("DATA ENGINEER",UPPER(A88),1),"DATA ENGINEER",others)))</f>
        <v>DATA SCIENTIST</v>
      </c>
      <c r="C88" t="str" cm="1">
        <f t="array" ref="C88">_xlfn.IFS(IFERROR(SEARCH("Senior", A88), 0) &gt; 0, "SENIOR", IFERROR(SEARCH("Junior", A88), 0) &gt; 0, "JUNIOR", TRUE, "NM")</f>
        <v>NM</v>
      </c>
      <c r="D88" t="s">
        <v>82</v>
      </c>
      <c r="E88">
        <v>64</v>
      </c>
      <c r="H88" t="str">
        <f t="shared" si="34"/>
        <v>$64k</v>
      </c>
      <c r="I88">
        <v>106</v>
      </c>
      <c r="L88" t="str">
        <f t="shared" si="35"/>
        <v>$106k</v>
      </c>
      <c r="M88">
        <f t="shared" si="36"/>
        <v>85</v>
      </c>
      <c r="N88" t="str">
        <f t="shared" si="37"/>
        <v>$85k</v>
      </c>
      <c r="O88" s="1" t="s">
        <v>395</v>
      </c>
      <c r="P88" s="1">
        <f t="shared" si="38"/>
        <v>1</v>
      </c>
      <c r="Q88" s="1">
        <f t="shared" si="39"/>
        <v>1</v>
      </c>
      <c r="R88" s="1">
        <f t="shared" si="40"/>
        <v>0</v>
      </c>
      <c r="S88" s="1">
        <f t="shared" si="41"/>
        <v>0</v>
      </c>
      <c r="T88" s="1">
        <f t="shared" si="42"/>
        <v>1</v>
      </c>
      <c r="U88" s="1">
        <f t="shared" si="43"/>
        <v>0</v>
      </c>
      <c r="V88" s="1">
        <f t="shared" si="44"/>
        <v>2388</v>
      </c>
      <c r="W88">
        <v>3.9</v>
      </c>
      <c r="X88" s="1" t="s">
        <v>396</v>
      </c>
      <c r="Y88" s="1" t="s">
        <v>1799</v>
      </c>
      <c r="Z88" t="s">
        <v>304</v>
      </c>
      <c r="AA88" t="s">
        <v>2381</v>
      </c>
      <c r="AB88" t="s">
        <v>139</v>
      </c>
      <c r="AC88">
        <f t="shared" si="33"/>
        <v>0</v>
      </c>
      <c r="AD88" t="s">
        <v>87</v>
      </c>
      <c r="AE88">
        <v>5001</v>
      </c>
      <c r="AF88">
        <v>10000</v>
      </c>
      <c r="AG88" s="7">
        <f t="shared" si="51"/>
        <v>7500.5</v>
      </c>
      <c r="AH88">
        <v>1968</v>
      </c>
      <c r="AI88">
        <f t="shared" ca="1" si="45"/>
        <v>56</v>
      </c>
      <c r="AJ88" t="s">
        <v>53</v>
      </c>
      <c r="AK88" t="s">
        <v>397</v>
      </c>
      <c r="AL88" t="s">
        <v>59</v>
      </c>
      <c r="AM88" s="8" t="s">
        <v>2401</v>
      </c>
      <c r="AN88" s="8"/>
      <c r="AO88">
        <v>1</v>
      </c>
      <c r="AP88" s="10" t="str">
        <f>IF(SEARCH("b",AR88,1),_xlfn.CONCAT(AO88,"000000000"),0)</f>
        <v>1000000000</v>
      </c>
      <c r="AQ88" s="8"/>
      <c r="AR88" s="8" t="s">
        <v>2413</v>
      </c>
      <c r="AS88" s="8" t="e">
        <f t="shared" si="46"/>
        <v>#VALUE!</v>
      </c>
      <c r="AT88" t="s">
        <v>2357</v>
      </c>
      <c r="AX88" t="str">
        <v>Senior Data &amp; Machine Learning Scientist</v>
      </c>
    </row>
    <row r="89" spans="1:50" ht="39" customHeight="1" x14ac:dyDescent="0.35">
      <c r="A89" t="s">
        <v>398</v>
      </c>
      <c r="B89" t="e" cm="1">
        <f t="array" ref="B89">IF(SEARCH("DATA SCIENTIST",UPPER(A89),1),"DATA SCIENTIST",IF(SEARCH("DATA ANALYST",UPPER(A89),1),"DATA ANALYST",IF(SEARCH("DATA ENGINEER",UPPER(A89),1),"DATA ENGINEER",others)))</f>
        <v>#VALUE!</v>
      </c>
      <c r="C89" t="str" cm="1">
        <f t="array" ref="C89">_xlfn.IFS(IFERROR(SEARCH("Senior", A89), 0) &gt; 0, "SENIOR", IFERROR(SEARCH("Junior", A89), 0) &gt; 0, "JUNIOR", TRUE, "NM")</f>
        <v>NM</v>
      </c>
      <c r="D89" t="s">
        <v>399</v>
      </c>
      <c r="E89">
        <v>79</v>
      </c>
      <c r="H89" t="str">
        <f t="shared" si="34"/>
        <v>$79k</v>
      </c>
      <c r="I89">
        <v>134</v>
      </c>
      <c r="L89" t="str">
        <f t="shared" si="35"/>
        <v>$134k</v>
      </c>
      <c r="M89">
        <f t="shared" si="36"/>
        <v>106.5</v>
      </c>
      <c r="N89" t="str">
        <f t="shared" si="37"/>
        <v>$106.5k</v>
      </c>
      <c r="O89" s="1" t="s">
        <v>400</v>
      </c>
      <c r="P89" s="1">
        <f t="shared" si="38"/>
        <v>0</v>
      </c>
      <c r="Q89" s="1">
        <f t="shared" si="39"/>
        <v>0</v>
      </c>
      <c r="R89" s="1">
        <f t="shared" si="40"/>
        <v>0</v>
      </c>
      <c r="S89" s="1">
        <f t="shared" si="41"/>
        <v>0</v>
      </c>
      <c r="T89" s="1">
        <f t="shared" si="42"/>
        <v>0</v>
      </c>
      <c r="U89" s="1">
        <f t="shared" si="43"/>
        <v>1</v>
      </c>
      <c r="V89" s="1">
        <f t="shared" si="44"/>
        <v>2739</v>
      </c>
      <c r="W89">
        <v>4.7</v>
      </c>
      <c r="X89" s="1" t="s">
        <v>401</v>
      </c>
      <c r="Y89" s="1" t="s">
        <v>1800</v>
      </c>
      <c r="Z89" t="s">
        <v>402</v>
      </c>
      <c r="AA89" t="s">
        <v>2360</v>
      </c>
      <c r="AB89" t="s">
        <v>403</v>
      </c>
      <c r="AC89">
        <f t="shared" si="33"/>
        <v>0</v>
      </c>
      <c r="AD89" t="s">
        <v>45</v>
      </c>
      <c r="AE89">
        <v>51</v>
      </c>
      <c r="AF89">
        <v>200</v>
      </c>
      <c r="AG89" s="7">
        <f t="shared" si="51"/>
        <v>125.5</v>
      </c>
      <c r="AH89">
        <v>2003</v>
      </c>
      <c r="AI89">
        <f t="shared" ca="1" si="45"/>
        <v>21</v>
      </c>
      <c r="AJ89" t="s">
        <v>18</v>
      </c>
      <c r="AK89" t="s">
        <v>181</v>
      </c>
      <c r="AL89" t="s">
        <v>75</v>
      </c>
      <c r="AM89" s="8" t="s">
        <v>2404</v>
      </c>
      <c r="AN89" s="8"/>
      <c r="AO89">
        <v>10</v>
      </c>
      <c r="AP89" s="10" t="str">
        <f t="shared" si="53"/>
        <v>10000000</v>
      </c>
      <c r="AQ89" s="8"/>
      <c r="AR89" s="8" t="s">
        <v>2417</v>
      </c>
      <c r="AS89" s="8" t="str">
        <f t="shared" si="46"/>
        <v xml:space="preserve">25 000000 </v>
      </c>
      <c r="AT89" t="s">
        <v>2357</v>
      </c>
      <c r="AX89" t="str">
        <v>Principal Data scientist (Computational Chemistry)</v>
      </c>
    </row>
    <row r="90" spans="1:50" ht="39" customHeight="1" x14ac:dyDescent="0.35">
      <c r="A90" t="s">
        <v>404</v>
      </c>
      <c r="B90" t="e" cm="1">
        <f t="array" ref="B90">IF(SEARCH("DATA SCIENTIST",UPPER(A90),1),"DATA SCIENTIST",IF(SEARCH("DATA ANALYST",UPPER(A90),1),"DATA ANALYST",IF(SEARCH("DATA ENGINEER",UPPER(A90),1),"DATA ENGINEER",others)))</f>
        <v>#VALUE!</v>
      </c>
      <c r="C90" t="str" cm="1">
        <f t="array" ref="C90">_xlfn.IFS(IFERROR(SEARCH("Senior", A90), 0) &gt; 0, "SENIOR", IFERROR(SEARCH("Junior", A90), 0) &gt; 0, "JUNIOR", TRUE, "NM")</f>
        <v>NM</v>
      </c>
      <c r="D90" t="s">
        <v>405</v>
      </c>
      <c r="E90">
        <v>52</v>
      </c>
      <c r="H90" t="str">
        <f t="shared" si="34"/>
        <v>$52k</v>
      </c>
      <c r="I90">
        <v>93</v>
      </c>
      <c r="L90" t="str">
        <f t="shared" si="35"/>
        <v>$93k</v>
      </c>
      <c r="M90">
        <f t="shared" si="36"/>
        <v>72.5</v>
      </c>
      <c r="N90" t="str">
        <f t="shared" si="37"/>
        <v>$72.5k</v>
      </c>
      <c r="O90" s="1" t="s">
        <v>2139</v>
      </c>
      <c r="P90" s="1">
        <f t="shared" si="38"/>
        <v>0</v>
      </c>
      <c r="Q90" s="1">
        <f t="shared" si="39"/>
        <v>0</v>
      </c>
      <c r="R90" s="1">
        <f t="shared" si="40"/>
        <v>1</v>
      </c>
      <c r="S90" s="1">
        <f t="shared" si="41"/>
        <v>0</v>
      </c>
      <c r="T90" s="1">
        <f t="shared" si="42"/>
        <v>0</v>
      </c>
      <c r="U90" s="1">
        <f t="shared" si="43"/>
        <v>0</v>
      </c>
      <c r="V90" s="1">
        <f t="shared" si="44"/>
        <v>2337</v>
      </c>
      <c r="W90">
        <v>4.2</v>
      </c>
      <c r="X90" s="1" t="s">
        <v>406</v>
      </c>
      <c r="Y90" s="1" t="s">
        <v>1801</v>
      </c>
      <c r="Z90" t="s">
        <v>407</v>
      </c>
      <c r="AA90" t="s">
        <v>2360</v>
      </c>
      <c r="AB90" t="s">
        <v>304</v>
      </c>
      <c r="AC90">
        <f t="shared" si="33"/>
        <v>0</v>
      </c>
      <c r="AD90" t="s">
        <v>37</v>
      </c>
      <c r="AE90">
        <v>1001</v>
      </c>
      <c r="AF90">
        <v>5000</v>
      </c>
      <c r="AG90" s="7">
        <f t="shared" si="51"/>
        <v>3000.5</v>
      </c>
      <c r="AH90">
        <v>1988</v>
      </c>
      <c r="AI90">
        <f t="shared" ca="1" si="45"/>
        <v>36</v>
      </c>
      <c r="AJ90" t="s">
        <v>18</v>
      </c>
      <c r="AK90" t="s">
        <v>181</v>
      </c>
      <c r="AL90" t="s">
        <v>75</v>
      </c>
      <c r="AM90" s="8" t="s">
        <v>2399</v>
      </c>
      <c r="AN90" s="8"/>
      <c r="AO90">
        <v>100</v>
      </c>
      <c r="AP90" s="10" t="str">
        <f t="shared" si="53"/>
        <v>100000000</v>
      </c>
      <c r="AQ90" s="8"/>
      <c r="AR90" s="8" t="s">
        <v>2410</v>
      </c>
      <c r="AS90" s="8" t="str">
        <f t="shared" si="46"/>
        <v xml:space="preserve">500 000000 </v>
      </c>
      <c r="AT90" t="s">
        <v>2357</v>
      </c>
      <c r="AX90" t="str">
        <v>Principal Scientist, Chemistry &amp; Immunology</v>
      </c>
    </row>
    <row r="91" spans="1:50" ht="39" customHeight="1" x14ac:dyDescent="0.35">
      <c r="A91" t="s">
        <v>211</v>
      </c>
      <c r="B91" t="e" cm="1">
        <f t="array" ref="B91">IF(SEARCH("DATA SCIENTIST",UPPER(A91),1),"DATA SCIENTIST",IF(SEARCH("DATA ANALYST",UPPER(A91),1),"DATA ANALYST",IF(SEARCH("DATA ENGINEER",UPPER(A91),1),"DATA ENGINEER",others)))</f>
        <v>#VALUE!</v>
      </c>
      <c r="C91" t="str" cm="1">
        <f t="array" ref="C91">_xlfn.IFS(IFERROR(SEARCH("Senior", A91), 0) &gt; 0, "SENIOR", IFERROR(SEARCH("Junior", A91), 0) &gt; 0, "JUNIOR", TRUE, "NM")</f>
        <v>NM</v>
      </c>
      <c r="D91" t="s">
        <v>408</v>
      </c>
      <c r="E91">
        <v>55</v>
      </c>
      <c r="H91" t="str">
        <f t="shared" si="34"/>
        <v>$55k</v>
      </c>
      <c r="I91">
        <v>116</v>
      </c>
      <c r="L91" t="str">
        <f t="shared" si="35"/>
        <v>$116k</v>
      </c>
      <c r="M91">
        <f t="shared" si="36"/>
        <v>85.5</v>
      </c>
      <c r="N91" t="str">
        <f t="shared" si="37"/>
        <v>$85.5k</v>
      </c>
      <c r="O91" s="1" t="s">
        <v>409</v>
      </c>
      <c r="P91" s="1">
        <f t="shared" si="38"/>
        <v>0</v>
      </c>
      <c r="Q91" s="1">
        <f t="shared" si="39"/>
        <v>0</v>
      </c>
      <c r="R91" s="1">
        <f t="shared" si="40"/>
        <v>0</v>
      </c>
      <c r="S91" s="1">
        <f t="shared" si="41"/>
        <v>0</v>
      </c>
      <c r="T91" s="1">
        <f t="shared" si="42"/>
        <v>0</v>
      </c>
      <c r="U91" s="1">
        <f t="shared" si="43"/>
        <v>1</v>
      </c>
      <c r="V91" s="1">
        <f t="shared" si="44"/>
        <v>4090</v>
      </c>
      <c r="W91">
        <v>3.4</v>
      </c>
      <c r="X91" s="1" t="s">
        <v>410</v>
      </c>
      <c r="Y91" s="1" t="s">
        <v>1802</v>
      </c>
      <c r="Z91" t="s">
        <v>411</v>
      </c>
      <c r="AA91" t="s">
        <v>2360</v>
      </c>
      <c r="AB91" t="s">
        <v>412</v>
      </c>
      <c r="AC91">
        <f t="shared" si="33"/>
        <v>0</v>
      </c>
      <c r="AD91" t="s">
        <v>24</v>
      </c>
      <c r="AH91">
        <v>1996</v>
      </c>
      <c r="AI91">
        <f t="shared" ca="1" si="45"/>
        <v>28</v>
      </c>
      <c r="AJ91" t="s">
        <v>111</v>
      </c>
      <c r="AK91" t="s">
        <v>181</v>
      </c>
      <c r="AL91" t="s">
        <v>75</v>
      </c>
      <c r="AM91" s="8" t="s">
        <v>94</v>
      </c>
      <c r="AN91" s="8"/>
      <c r="AO91" t="s">
        <v>2415</v>
      </c>
      <c r="AP91" s="10" t="e" cm="1">
        <f t="array" ref="AP91">_xlfn.IFS(SEARCH("m",AO91,1),SUBSTITUTE(AO91,"million","000000",1),SEARCH("b",AO91,1),SUBSTITUTE(AO91,"billion","000000000",1))</f>
        <v>#VALUE!</v>
      </c>
      <c r="AQ91" s="8"/>
      <c r="AR91" s="8"/>
      <c r="AS91" s="8" t="e">
        <f t="shared" si="46"/>
        <v>#VALUE!</v>
      </c>
      <c r="AT91" t="s">
        <v>413</v>
      </c>
      <c r="AX91" t="str">
        <v>Software Engineer - Data Visualization</v>
      </c>
    </row>
    <row r="92" spans="1:50" ht="39" customHeight="1" x14ac:dyDescent="0.35">
      <c r="A92" t="s">
        <v>2064</v>
      </c>
      <c r="B92" t="str" cm="1">
        <f t="array" ref="B92">IF(SEARCH("DATA SCIENTIST",UPPER(A92),1),"DATA SCIENTIST",IF(SEARCH("DATA ANALYST",UPPER(A92),1),"DATA ANALYST",IF(SEARCH("DATA ENGINEER",UPPER(A92),1),"DATA ENGINEER",others)))</f>
        <v>DATA SCIENTIST</v>
      </c>
      <c r="C92" t="str" cm="1">
        <f t="array" ref="C92">_xlfn.IFS(IFERROR(SEARCH("Senior", A92), 0) &gt; 0, "SENIOR", IFERROR(SEARCH("Junior", A92), 0) &gt; 0, "JUNIOR", TRUE, "NM")</f>
        <v>NM</v>
      </c>
      <c r="D92" t="s">
        <v>414</v>
      </c>
      <c r="E92">
        <v>72</v>
      </c>
      <c r="H92" t="str">
        <f t="shared" si="34"/>
        <v>$72k</v>
      </c>
      <c r="I92">
        <v>123</v>
      </c>
      <c r="L92" t="str">
        <f t="shared" si="35"/>
        <v>$123k</v>
      </c>
      <c r="M92">
        <f t="shared" si="36"/>
        <v>97.5</v>
      </c>
      <c r="N92" t="str">
        <f t="shared" si="37"/>
        <v>$97.5k</v>
      </c>
      <c r="O92" s="1" t="s">
        <v>2140</v>
      </c>
      <c r="P92" s="1">
        <f t="shared" si="38"/>
        <v>1</v>
      </c>
      <c r="Q92" s="1">
        <f t="shared" si="39"/>
        <v>0</v>
      </c>
      <c r="R92" s="1">
        <f t="shared" si="40"/>
        <v>1</v>
      </c>
      <c r="S92" s="1">
        <f t="shared" si="41"/>
        <v>0</v>
      </c>
      <c r="T92" s="1">
        <f t="shared" si="42"/>
        <v>0</v>
      </c>
      <c r="U92" s="1">
        <f t="shared" si="43"/>
        <v>0</v>
      </c>
      <c r="V92" s="1">
        <f t="shared" si="44"/>
        <v>5354</v>
      </c>
      <c r="W92">
        <v>3.2</v>
      </c>
      <c r="X92" s="1" t="s">
        <v>415</v>
      </c>
      <c r="Y92" s="1" t="s">
        <v>1803</v>
      </c>
      <c r="Z92" t="s">
        <v>416</v>
      </c>
      <c r="AA92" t="s">
        <v>2366</v>
      </c>
      <c r="AB92" t="s">
        <v>417</v>
      </c>
      <c r="AC92">
        <f t="shared" si="33"/>
        <v>0</v>
      </c>
      <c r="AD92" t="s">
        <v>87</v>
      </c>
      <c r="AE92">
        <v>5001</v>
      </c>
      <c r="AF92">
        <v>10000</v>
      </c>
      <c r="AG92" s="7">
        <f t="shared" ref="AG92:AG100" si="54">AVERAGE(AE92,AF92)</f>
        <v>7500.5</v>
      </c>
      <c r="AH92">
        <v>1958</v>
      </c>
      <c r="AI92">
        <f t="shared" ca="1" si="45"/>
        <v>66</v>
      </c>
      <c r="AJ92" t="s">
        <v>128</v>
      </c>
      <c r="AK92" t="s">
        <v>418</v>
      </c>
      <c r="AL92" t="s">
        <v>38</v>
      </c>
      <c r="AM92" s="8" t="s">
        <v>2401</v>
      </c>
      <c r="AN92" s="8"/>
      <c r="AO92">
        <v>1</v>
      </c>
      <c r="AP92" s="10" t="str">
        <f>IF(SEARCH("b",AR92,1),_xlfn.CONCAT(AO92,"000000000"),0)</f>
        <v>1000000000</v>
      </c>
      <c r="AQ92" s="8"/>
      <c r="AR92" s="8" t="s">
        <v>2413</v>
      </c>
      <c r="AS92" s="8" t="e">
        <f t="shared" si="46"/>
        <v>#VALUE!</v>
      </c>
      <c r="AT92" t="s">
        <v>419</v>
      </c>
      <c r="AX92" t="str">
        <v>Scientist/Senior Scientist, Autoimmune</v>
      </c>
    </row>
    <row r="93" spans="1:50" ht="39" customHeight="1" x14ac:dyDescent="0.35">
      <c r="A93" t="s">
        <v>2064</v>
      </c>
      <c r="B93" t="str" cm="1">
        <f t="array" ref="B93">IF(SEARCH("DATA SCIENTIST",UPPER(A93),1),"DATA SCIENTIST",IF(SEARCH("DATA ANALYST",UPPER(A93),1),"DATA ANALYST",IF(SEARCH("DATA ENGINEER",UPPER(A93),1),"DATA ENGINEER",others)))</f>
        <v>DATA SCIENTIST</v>
      </c>
      <c r="C93" t="str" cm="1">
        <f t="array" ref="C93">_xlfn.IFS(IFERROR(SEARCH("Senior", A93), 0) &gt; 0, "SENIOR", IFERROR(SEARCH("Junior", A93), 0) &gt; 0, "JUNIOR", TRUE, "NM")</f>
        <v>NM</v>
      </c>
      <c r="D93" t="s">
        <v>420</v>
      </c>
      <c r="E93">
        <v>74</v>
      </c>
      <c r="H93" t="str">
        <f t="shared" si="34"/>
        <v>$74k</v>
      </c>
      <c r="I93">
        <v>124</v>
      </c>
      <c r="L93" t="str">
        <f t="shared" si="35"/>
        <v>$124k</v>
      </c>
      <c r="M93">
        <f t="shared" si="36"/>
        <v>99</v>
      </c>
      <c r="N93" t="str">
        <f t="shared" si="37"/>
        <v>$99k</v>
      </c>
      <c r="O93" s="1" t="s">
        <v>2141</v>
      </c>
      <c r="P93" s="1">
        <f t="shared" si="38"/>
        <v>1</v>
      </c>
      <c r="Q93" s="1">
        <f t="shared" si="39"/>
        <v>0</v>
      </c>
      <c r="R93" s="1">
        <f t="shared" si="40"/>
        <v>1</v>
      </c>
      <c r="S93" s="1">
        <f t="shared" si="41"/>
        <v>0</v>
      </c>
      <c r="T93" s="1">
        <f t="shared" si="42"/>
        <v>0</v>
      </c>
      <c r="U93" s="1">
        <f t="shared" si="43"/>
        <v>0</v>
      </c>
      <c r="V93" s="1">
        <f t="shared" si="44"/>
        <v>2590</v>
      </c>
      <c r="W93">
        <v>3.9</v>
      </c>
      <c r="X93" s="1" t="s">
        <v>335</v>
      </c>
      <c r="Y93" s="1" t="s">
        <v>1784</v>
      </c>
      <c r="Z93" t="s">
        <v>421</v>
      </c>
      <c r="AA93" t="s">
        <v>2366</v>
      </c>
      <c r="AB93" t="s">
        <v>337</v>
      </c>
      <c r="AC93">
        <f t="shared" si="33"/>
        <v>0</v>
      </c>
      <c r="AD93" t="s">
        <v>17</v>
      </c>
      <c r="AE93">
        <v>501</v>
      </c>
      <c r="AF93">
        <v>1000</v>
      </c>
      <c r="AG93" s="7">
        <f t="shared" si="54"/>
        <v>750.5</v>
      </c>
      <c r="AH93">
        <v>2010</v>
      </c>
      <c r="AI93">
        <f t="shared" ca="1" si="45"/>
        <v>14</v>
      </c>
      <c r="AJ93" t="s">
        <v>18</v>
      </c>
      <c r="AK93" t="s">
        <v>181</v>
      </c>
      <c r="AL93" t="s">
        <v>75</v>
      </c>
      <c r="AM93" s="8" t="s">
        <v>2399</v>
      </c>
      <c r="AN93" s="8"/>
      <c r="AO93">
        <v>100</v>
      </c>
      <c r="AP93" s="10" t="str">
        <f t="shared" ref="AP93" si="55">IF(SEARCH("m",AR93,1),_xlfn.CONCAT(AO93,"000000"),0)</f>
        <v>100000000</v>
      </c>
      <c r="AQ93" s="8"/>
      <c r="AR93" s="8" t="s">
        <v>2410</v>
      </c>
      <c r="AS93" s="8" t="str">
        <f t="shared" si="46"/>
        <v xml:space="preserve">500 000000 </v>
      </c>
      <c r="AT93" t="s">
        <v>338</v>
      </c>
      <c r="AX93" t="str">
        <v>Staff Machine Learning Engineer</v>
      </c>
    </row>
    <row r="94" spans="1:50" ht="39" customHeight="1" x14ac:dyDescent="0.35">
      <c r="A94" t="s">
        <v>96</v>
      </c>
      <c r="B94" t="e" cm="1">
        <f t="array" ref="B94">IF(SEARCH("DATA SCIENTIST",UPPER(A94),1),"DATA SCIENTIST",IF(SEARCH("DATA ANALYST",UPPER(A94),1),"DATA ANALYST",IF(SEARCH("DATA ENGINEER",UPPER(A94),1),"DATA ENGINEER",others)))</f>
        <v>#VALUE!</v>
      </c>
      <c r="C94" t="str" cm="1">
        <f t="array" ref="C94">_xlfn.IFS(IFERROR(SEARCH("Senior", A94), 0) &gt; 0, "SENIOR", IFERROR(SEARCH("Junior", A94), 0) &gt; 0, "JUNIOR", TRUE, "NM")</f>
        <v>NM</v>
      </c>
      <c r="D94" t="s">
        <v>422</v>
      </c>
      <c r="E94">
        <v>40</v>
      </c>
      <c r="H94" t="str">
        <f t="shared" si="34"/>
        <v>$40k</v>
      </c>
      <c r="I94">
        <v>73</v>
      </c>
      <c r="L94" t="str">
        <f t="shared" si="35"/>
        <v>$73k</v>
      </c>
      <c r="M94">
        <f t="shared" si="36"/>
        <v>56.5</v>
      </c>
      <c r="N94" t="str">
        <f t="shared" si="37"/>
        <v>$56.5k</v>
      </c>
      <c r="O94" s="1" t="s">
        <v>423</v>
      </c>
      <c r="P94" s="1">
        <f t="shared" si="38"/>
        <v>0</v>
      </c>
      <c r="Q94" s="1">
        <f t="shared" si="39"/>
        <v>0</v>
      </c>
      <c r="R94" s="1">
        <f t="shared" si="40"/>
        <v>1</v>
      </c>
      <c r="S94" s="1">
        <f t="shared" si="41"/>
        <v>0</v>
      </c>
      <c r="T94" s="1">
        <f t="shared" si="42"/>
        <v>0</v>
      </c>
      <c r="U94" s="1">
        <f t="shared" si="43"/>
        <v>0</v>
      </c>
      <c r="V94" s="1">
        <f t="shared" si="44"/>
        <v>4257</v>
      </c>
      <c r="W94">
        <v>3.1</v>
      </c>
      <c r="X94" s="1" t="s">
        <v>424</v>
      </c>
      <c r="Y94" s="1" t="s">
        <v>1804</v>
      </c>
      <c r="Z94" t="s">
        <v>425</v>
      </c>
      <c r="AA94" t="s">
        <v>2384</v>
      </c>
      <c r="AB94" t="s">
        <v>255</v>
      </c>
      <c r="AC94">
        <f t="shared" si="33"/>
        <v>0</v>
      </c>
      <c r="AD94" t="s">
        <v>37</v>
      </c>
      <c r="AE94">
        <v>1001</v>
      </c>
      <c r="AF94">
        <v>5000</v>
      </c>
      <c r="AG94" s="7">
        <f t="shared" si="54"/>
        <v>3000.5</v>
      </c>
      <c r="AH94">
        <v>2001</v>
      </c>
      <c r="AI94">
        <f t="shared" ca="1" si="45"/>
        <v>23</v>
      </c>
      <c r="AJ94" t="s">
        <v>18</v>
      </c>
      <c r="AK94" t="s">
        <v>129</v>
      </c>
      <c r="AL94" t="s">
        <v>130</v>
      </c>
      <c r="AM94" s="8" t="s">
        <v>2398</v>
      </c>
      <c r="AN94" s="8"/>
      <c r="AO94">
        <v>2</v>
      </c>
      <c r="AP94" s="10" t="str">
        <f>IF(SEARCH("b",AR94,1),_xlfn.CONCAT(AO94,"000000000"),0)</f>
        <v>2000000000</v>
      </c>
      <c r="AQ94" s="8"/>
      <c r="AR94" s="8" t="s">
        <v>2409</v>
      </c>
      <c r="AS94" s="8" t="e">
        <f t="shared" si="46"/>
        <v>#VALUE!</v>
      </c>
      <c r="AT94" t="s">
        <v>426</v>
      </c>
      <c r="AX94" t="str">
        <v>Principal Scientist, Hematology</v>
      </c>
    </row>
    <row r="95" spans="1:50" ht="39" customHeight="1" x14ac:dyDescent="0.35">
      <c r="A95" t="s">
        <v>2105</v>
      </c>
      <c r="B95" t="str" cm="1">
        <f t="array" ref="B95">IF(SEARCH("DATA SCIENTIST",UPPER(A95),1),"DATA SCIENTIST",IF(SEARCH("DATA ANALYST",UPPER(A95),1),"DATA ANALYST",IF(SEARCH("DATA ENGINEER",UPPER(A95),1),"DATA ENGINEER",others)))</f>
        <v>DATA SCIENTIST</v>
      </c>
      <c r="C95" t="str" cm="1">
        <f t="array" ref="C95">_xlfn.IFS(IFERROR(SEARCH("Senior", A95), 0) &gt; 0, "SENIOR", IFERROR(SEARCH("Junior", A95), 0) &gt; 0, "JUNIOR", TRUE, "NM")</f>
        <v>NM</v>
      </c>
      <c r="D95" t="s">
        <v>427</v>
      </c>
      <c r="E95">
        <v>102</v>
      </c>
      <c r="H95" t="str">
        <f t="shared" si="34"/>
        <v>$102k</v>
      </c>
      <c r="I95">
        <v>164</v>
      </c>
      <c r="L95" t="str">
        <f t="shared" si="35"/>
        <v>$164k</v>
      </c>
      <c r="M95">
        <f t="shared" si="36"/>
        <v>133</v>
      </c>
      <c r="N95" t="str">
        <f t="shared" si="37"/>
        <v>$133k</v>
      </c>
      <c r="O95" s="1" t="s">
        <v>2142</v>
      </c>
      <c r="P95" s="1">
        <f t="shared" si="38"/>
        <v>1</v>
      </c>
      <c r="Q95" s="1">
        <f t="shared" si="39"/>
        <v>0</v>
      </c>
      <c r="R95" s="1">
        <f t="shared" si="40"/>
        <v>0</v>
      </c>
      <c r="S95" s="1">
        <f t="shared" si="41"/>
        <v>0</v>
      </c>
      <c r="T95" s="1">
        <f t="shared" si="42"/>
        <v>0</v>
      </c>
      <c r="U95" s="1">
        <f t="shared" si="43"/>
        <v>1</v>
      </c>
      <c r="V95" s="1">
        <f t="shared" si="44"/>
        <v>5473</v>
      </c>
      <c r="W95">
        <v>4.0999999999999996</v>
      </c>
      <c r="X95" s="1" t="s">
        <v>428</v>
      </c>
      <c r="Y95" s="1" t="s">
        <v>1805</v>
      </c>
      <c r="Z95" t="s">
        <v>429</v>
      </c>
      <c r="AA95" t="s">
        <v>2360</v>
      </c>
      <c r="AB95" t="s">
        <v>429</v>
      </c>
      <c r="AC95">
        <f t="shared" si="33"/>
        <v>1</v>
      </c>
      <c r="AD95" t="s">
        <v>208</v>
      </c>
      <c r="AE95">
        <v>1</v>
      </c>
      <c r="AF95">
        <v>50</v>
      </c>
      <c r="AG95" s="7">
        <f t="shared" si="54"/>
        <v>25.5</v>
      </c>
      <c r="AH95">
        <v>2007</v>
      </c>
      <c r="AI95">
        <f t="shared" ca="1" si="45"/>
        <v>17</v>
      </c>
      <c r="AJ95" t="s">
        <v>18</v>
      </c>
      <c r="AK95" t="s">
        <v>181</v>
      </c>
      <c r="AL95" t="s">
        <v>75</v>
      </c>
      <c r="AM95" s="8" t="s">
        <v>47</v>
      </c>
      <c r="AN95" s="8" t="s">
        <v>47</v>
      </c>
      <c r="AP95" s="10" t="e" cm="1">
        <f t="array" ref="AP95">_xlfn.IFS(SEARCH("m",AO95,1),SUBSTITUTE(AO95,"million","000000",1),SEARCH("b",AO95,1),SUBSTITUTE(AO95,"billion","000000000",1))</f>
        <v>#VALUE!</v>
      </c>
      <c r="AQ95" s="8"/>
      <c r="AR95" s="8"/>
      <c r="AS95" s="8" t="e">
        <f t="shared" si="46"/>
        <v>#VALUE!</v>
      </c>
      <c r="AT95" t="s">
        <v>2357</v>
      </c>
      <c r="AX95" t="str">
        <v>Lead Data Engineer</v>
      </c>
    </row>
    <row r="96" spans="1:50" ht="39" customHeight="1" x14ac:dyDescent="0.35">
      <c r="A96" t="s">
        <v>2064</v>
      </c>
      <c r="B96" t="str" cm="1">
        <f t="array" ref="B96">IF(SEARCH("DATA SCIENTIST",UPPER(A96),1),"DATA SCIENTIST",IF(SEARCH("DATA ANALYST",UPPER(A96),1),"DATA ANALYST",IF(SEARCH("DATA ENGINEER",UPPER(A96),1),"DATA ENGINEER",others)))</f>
        <v>DATA SCIENTIST</v>
      </c>
      <c r="C96" t="str" cm="1">
        <f t="array" ref="C96">_xlfn.IFS(IFERROR(SEARCH("Senior", A96), 0) &gt; 0, "SENIOR", IFERROR(SEARCH("Junior", A96), 0) &gt; 0, "JUNIOR", TRUE, "NM")</f>
        <v>NM</v>
      </c>
      <c r="D96" t="s">
        <v>430</v>
      </c>
      <c r="E96">
        <v>89</v>
      </c>
      <c r="H96" t="str">
        <f t="shared" si="34"/>
        <v>$89k</v>
      </c>
      <c r="I96">
        <v>153</v>
      </c>
      <c r="L96" t="str">
        <f t="shared" si="35"/>
        <v>$153k</v>
      </c>
      <c r="M96">
        <f t="shared" si="36"/>
        <v>121</v>
      </c>
      <c r="N96" t="str">
        <f t="shared" si="37"/>
        <v>$121k</v>
      </c>
      <c r="O96" s="1" t="s">
        <v>2143</v>
      </c>
      <c r="P96" s="1">
        <f t="shared" si="38"/>
        <v>1</v>
      </c>
      <c r="Q96" s="1">
        <f t="shared" si="39"/>
        <v>1</v>
      </c>
      <c r="R96" s="1">
        <f t="shared" si="40"/>
        <v>0</v>
      </c>
      <c r="S96" s="1">
        <f t="shared" si="41"/>
        <v>0</v>
      </c>
      <c r="T96" s="1">
        <f t="shared" si="42"/>
        <v>1</v>
      </c>
      <c r="U96" s="1">
        <f t="shared" si="43"/>
        <v>1</v>
      </c>
      <c r="V96" s="1">
        <f t="shared" si="44"/>
        <v>3453</v>
      </c>
      <c r="W96">
        <v>3.8</v>
      </c>
      <c r="X96" s="1" t="s">
        <v>431</v>
      </c>
      <c r="Y96" s="1" t="s">
        <v>1806</v>
      </c>
      <c r="Z96" t="s">
        <v>44</v>
      </c>
      <c r="AA96" t="s">
        <v>2363</v>
      </c>
      <c r="AB96" t="s">
        <v>44</v>
      </c>
      <c r="AC96">
        <f t="shared" si="33"/>
        <v>1</v>
      </c>
      <c r="AD96" t="s">
        <v>45</v>
      </c>
      <c r="AE96">
        <v>51</v>
      </c>
      <c r="AF96">
        <v>200</v>
      </c>
      <c r="AG96" s="7">
        <f t="shared" si="54"/>
        <v>125.5</v>
      </c>
      <c r="AH96">
        <v>2012</v>
      </c>
      <c r="AI96">
        <f t="shared" ca="1" si="45"/>
        <v>12</v>
      </c>
      <c r="AJ96" t="s">
        <v>18</v>
      </c>
      <c r="AK96" t="s">
        <v>88</v>
      </c>
      <c r="AL96" t="s">
        <v>32</v>
      </c>
      <c r="AM96" s="8" t="s">
        <v>47</v>
      </c>
      <c r="AN96" s="8" t="s">
        <v>47</v>
      </c>
      <c r="AP96" s="10" t="e" cm="1">
        <f t="array" ref="AP96">_xlfn.IFS(SEARCH("m",AO96,1),SUBSTITUTE(AO96,"million","000000",1),SEARCH("b",AO96,1),SUBSTITUTE(AO96,"billion","000000000",1))</f>
        <v>#VALUE!</v>
      </c>
      <c r="AQ96" s="8"/>
      <c r="AR96" s="8"/>
      <c r="AS96" s="8" t="e">
        <f t="shared" si="46"/>
        <v>#VALUE!</v>
      </c>
      <c r="AT96" t="s">
        <v>2357</v>
      </c>
      <c r="AX96" t="str">
        <v>Marketing Data Analyst</v>
      </c>
    </row>
    <row r="97" spans="1:50" ht="39" customHeight="1" x14ac:dyDescent="0.35">
      <c r="A97" t="s">
        <v>2064</v>
      </c>
      <c r="B97" t="str" cm="1">
        <f t="array" ref="B97">IF(SEARCH("DATA SCIENTIST",UPPER(A97),1),"DATA SCIENTIST",IF(SEARCH("DATA ANALYST",UPPER(A97),1),"DATA ANALYST",IF(SEARCH("DATA ENGINEER",UPPER(A97),1),"DATA ENGINEER",others)))</f>
        <v>DATA SCIENTIST</v>
      </c>
      <c r="C97" t="str" cm="1">
        <f t="array" ref="C97">_xlfn.IFS(IFERROR(SEARCH("Senior", A97), 0) &gt; 0, "SENIOR", IFERROR(SEARCH("Junior", A97), 0) &gt; 0, "JUNIOR", TRUE, "NM")</f>
        <v>NM</v>
      </c>
      <c r="D97" t="s">
        <v>432</v>
      </c>
      <c r="E97">
        <v>61</v>
      </c>
      <c r="H97" t="str">
        <f t="shared" si="34"/>
        <v>$61k</v>
      </c>
      <c r="I97">
        <v>110</v>
      </c>
      <c r="L97" t="str">
        <f t="shared" si="35"/>
        <v>$110k</v>
      </c>
      <c r="M97">
        <f t="shared" si="36"/>
        <v>85.5</v>
      </c>
      <c r="N97" t="str">
        <f t="shared" si="37"/>
        <v>$85.5k</v>
      </c>
      <c r="O97" s="1" t="s">
        <v>2144</v>
      </c>
      <c r="P97" s="1">
        <f t="shared" si="38"/>
        <v>1</v>
      </c>
      <c r="Q97" s="1">
        <f t="shared" si="39"/>
        <v>0</v>
      </c>
      <c r="R97" s="1">
        <f t="shared" si="40"/>
        <v>0</v>
      </c>
      <c r="S97" s="1">
        <f t="shared" si="41"/>
        <v>0</v>
      </c>
      <c r="T97" s="1">
        <f t="shared" si="42"/>
        <v>0</v>
      </c>
      <c r="U97" s="1">
        <f t="shared" si="43"/>
        <v>1</v>
      </c>
      <c r="V97" s="1">
        <f t="shared" si="44"/>
        <v>3316</v>
      </c>
      <c r="W97">
        <v>4.7</v>
      </c>
      <c r="X97" s="1" t="s">
        <v>433</v>
      </c>
      <c r="Y97" s="1" t="s">
        <v>1807</v>
      </c>
      <c r="Z97" t="s">
        <v>434</v>
      </c>
      <c r="AA97" t="s">
        <v>2363</v>
      </c>
      <c r="AB97" t="s">
        <v>434</v>
      </c>
      <c r="AC97">
        <f t="shared" si="33"/>
        <v>1</v>
      </c>
      <c r="AD97" t="s">
        <v>17</v>
      </c>
      <c r="AE97">
        <v>501</v>
      </c>
      <c r="AF97">
        <v>1000</v>
      </c>
      <c r="AG97" s="7">
        <f t="shared" si="54"/>
        <v>750.5</v>
      </c>
      <c r="AH97">
        <v>1992</v>
      </c>
      <c r="AI97">
        <f t="shared" ca="1" si="45"/>
        <v>32</v>
      </c>
      <c r="AJ97" t="s">
        <v>18</v>
      </c>
      <c r="AK97" t="s">
        <v>31</v>
      </c>
      <c r="AL97" t="s">
        <v>32</v>
      </c>
      <c r="AM97" s="8" t="s">
        <v>47</v>
      </c>
      <c r="AN97" s="8" t="s">
        <v>47</v>
      </c>
      <c r="AP97" s="10" t="e" cm="1">
        <f t="array" ref="AP97">_xlfn.IFS(SEARCH("m",AO97,1),SUBSTITUTE(AO97,"million","000000",1),SEARCH("b",AO97,1),SUBSTITUTE(AO97,"billion","000000000",1))</f>
        <v>#VALUE!</v>
      </c>
      <c r="AQ97" s="8"/>
      <c r="AR97" s="8"/>
      <c r="AS97" s="8" t="e">
        <f t="shared" si="46"/>
        <v>#VALUE!</v>
      </c>
      <c r="AT97" t="s">
        <v>435</v>
      </c>
      <c r="AX97" t="str">
        <v>Medical Laboratory Scientist</v>
      </c>
    </row>
    <row r="98" spans="1:50" ht="39" customHeight="1" x14ac:dyDescent="0.35">
      <c r="A98" t="s">
        <v>2145</v>
      </c>
      <c r="B98" t="str" cm="1">
        <f t="array" ref="B98">IF(SEARCH("DATA SCIENTIST",UPPER(A98),1),"DATA SCIENTIST",IF(SEARCH("DATA ANALYST",UPPER(A98),1),"DATA ANALYST",IF(SEARCH("DATA ENGINEER",UPPER(A98),1),"DATA ENGINEER",others)))</f>
        <v>DATA SCIENTIST</v>
      </c>
      <c r="C98" t="str" cm="1">
        <f t="array" ref="C98">_xlfn.IFS(IFERROR(SEARCH("Senior", A98), 0) &gt; 0, "SENIOR", IFERROR(SEARCH("Junior", A98), 0) &gt; 0, "JUNIOR", TRUE, "NM")</f>
        <v>NM</v>
      </c>
      <c r="D98" t="s">
        <v>436</v>
      </c>
      <c r="E98">
        <v>65</v>
      </c>
      <c r="H98" t="str">
        <f t="shared" si="34"/>
        <v>$65k</v>
      </c>
      <c r="I98">
        <v>110</v>
      </c>
      <c r="L98" t="str">
        <f t="shared" si="35"/>
        <v>$110k</v>
      </c>
      <c r="M98">
        <f t="shared" si="36"/>
        <v>87.5</v>
      </c>
      <c r="N98" t="str">
        <f t="shared" si="37"/>
        <v>$87.5k</v>
      </c>
      <c r="O98" s="1" t="s">
        <v>437</v>
      </c>
      <c r="P98" s="1">
        <f t="shared" si="38"/>
        <v>1</v>
      </c>
      <c r="Q98" s="1">
        <f t="shared" si="39"/>
        <v>1</v>
      </c>
      <c r="R98" s="1">
        <f t="shared" si="40"/>
        <v>0</v>
      </c>
      <c r="S98" s="1">
        <f t="shared" si="41"/>
        <v>0</v>
      </c>
      <c r="T98" s="1">
        <f t="shared" si="42"/>
        <v>0</v>
      </c>
      <c r="U98" s="1">
        <f t="shared" si="43"/>
        <v>1</v>
      </c>
      <c r="V98" s="1">
        <f t="shared" si="44"/>
        <v>3717</v>
      </c>
      <c r="W98">
        <v>4.3</v>
      </c>
      <c r="X98" s="1" t="s">
        <v>438</v>
      </c>
      <c r="Y98" s="1" t="s">
        <v>1808</v>
      </c>
      <c r="Z98" t="s">
        <v>439</v>
      </c>
      <c r="AA98" t="s">
        <v>2364</v>
      </c>
      <c r="AB98" t="s">
        <v>44</v>
      </c>
      <c r="AC98">
        <f t="shared" si="33"/>
        <v>0</v>
      </c>
      <c r="AD98" t="s">
        <v>37</v>
      </c>
      <c r="AE98">
        <v>1001</v>
      </c>
      <c r="AF98">
        <v>5000</v>
      </c>
      <c r="AG98" s="7">
        <f t="shared" si="54"/>
        <v>3000.5</v>
      </c>
      <c r="AH98">
        <v>2015</v>
      </c>
      <c r="AI98">
        <f t="shared" ca="1" si="45"/>
        <v>9</v>
      </c>
      <c r="AJ98" t="s">
        <v>111</v>
      </c>
      <c r="AK98" t="s">
        <v>440</v>
      </c>
      <c r="AL98" t="s">
        <v>441</v>
      </c>
      <c r="AM98" s="8" t="s">
        <v>47</v>
      </c>
      <c r="AN98" s="8" t="s">
        <v>47</v>
      </c>
      <c r="AP98" s="10" t="e" cm="1">
        <f t="array" ref="AP98">_xlfn.IFS(SEARCH("m",AO98,1),SUBSTITUTE(AO98,"million","000000",1),SEARCH("b",AO98,1),SUBSTITUTE(AO98,"billion","000000000",1))</f>
        <v>#VALUE!</v>
      </c>
      <c r="AQ98" s="8"/>
      <c r="AR98" s="8"/>
      <c r="AS98" s="8" t="e">
        <f t="shared" si="46"/>
        <v>#VALUE!</v>
      </c>
      <c r="AT98" t="s">
        <v>442</v>
      </c>
      <c r="AX98" t="str">
        <v>R&amp;D Specialist/ Food Scientist</v>
      </c>
    </row>
    <row r="99" spans="1:50" ht="39" customHeight="1" x14ac:dyDescent="0.35">
      <c r="A99" t="s">
        <v>2099</v>
      </c>
      <c r="B99" t="str" cm="1">
        <f t="array" ref="B99">IF(SEARCH("DATA SCIENTIST",UPPER(A99),1),"DATA SCIENTIST",IF(SEARCH("DATA ANALYST",UPPER(A99),1),"DATA ANALYST",IF(SEARCH("DATA ENGINEER",UPPER(A99),1),"DATA ENGINEER",others)))</f>
        <v>DATA SCIENTIST</v>
      </c>
      <c r="C99" t="str" cm="1">
        <f t="array" ref="C99">_xlfn.IFS(IFERROR(SEARCH("Senior", A99), 0) &gt; 0, "SENIOR", IFERROR(SEARCH("Junior", A99), 0) &gt; 0, "JUNIOR", TRUE, "NM")</f>
        <v>SENIOR</v>
      </c>
      <c r="D99" t="s">
        <v>443</v>
      </c>
      <c r="E99">
        <v>200</v>
      </c>
      <c r="H99" t="str">
        <f t="shared" si="34"/>
        <v>$200k</v>
      </c>
      <c r="I99">
        <v>275</v>
      </c>
      <c r="L99" t="str">
        <f t="shared" si="35"/>
        <v>$275k</v>
      </c>
      <c r="M99">
        <f t="shared" si="36"/>
        <v>237.5</v>
      </c>
      <c r="N99" t="str">
        <f t="shared" si="37"/>
        <v>$237.5k</v>
      </c>
      <c r="O99" s="1" t="s">
        <v>2146</v>
      </c>
      <c r="P99" s="1">
        <f t="shared" si="38"/>
        <v>1</v>
      </c>
      <c r="Q99" s="1">
        <f t="shared" si="39"/>
        <v>1</v>
      </c>
      <c r="R99" s="1">
        <f t="shared" si="40"/>
        <v>1</v>
      </c>
      <c r="S99" s="1">
        <f t="shared" si="41"/>
        <v>0</v>
      </c>
      <c r="T99" s="1">
        <f t="shared" si="42"/>
        <v>0</v>
      </c>
      <c r="U99" s="1">
        <f t="shared" si="43"/>
        <v>0</v>
      </c>
      <c r="V99" s="1">
        <f t="shared" si="44"/>
        <v>3319</v>
      </c>
      <c r="W99">
        <v>4.2</v>
      </c>
      <c r="X99" s="1" t="s">
        <v>444</v>
      </c>
      <c r="Y99" s="1" t="s">
        <v>1809</v>
      </c>
      <c r="Z99" t="s">
        <v>225</v>
      </c>
      <c r="AA99" t="s">
        <v>2375</v>
      </c>
      <c r="AB99" t="s">
        <v>225</v>
      </c>
      <c r="AC99">
        <f t="shared" si="33"/>
        <v>1</v>
      </c>
      <c r="AD99" t="s">
        <v>37</v>
      </c>
      <c r="AE99">
        <v>1001</v>
      </c>
      <c r="AF99">
        <v>5000</v>
      </c>
      <c r="AG99" s="7">
        <f t="shared" si="54"/>
        <v>3000.5</v>
      </c>
      <c r="AH99">
        <v>1935</v>
      </c>
      <c r="AI99">
        <f t="shared" ca="1" si="45"/>
        <v>89</v>
      </c>
      <c r="AJ99" t="s">
        <v>18</v>
      </c>
      <c r="AK99" t="s">
        <v>64</v>
      </c>
      <c r="AL99" t="s">
        <v>32</v>
      </c>
      <c r="AM99" s="8" t="s">
        <v>47</v>
      </c>
      <c r="AN99" s="8" t="s">
        <v>47</v>
      </c>
      <c r="AP99" s="10" t="e" cm="1">
        <f t="array" ref="AP99">_xlfn.IFS(SEARCH("m",AO99,1),SUBSTITUTE(AO99,"million","000000",1),SEARCH("b",AO99,1),SUBSTITUTE(AO99,"billion","000000000",1))</f>
        <v>#VALUE!</v>
      </c>
      <c r="AQ99" s="8"/>
      <c r="AR99" s="8"/>
      <c r="AS99" s="8" t="e">
        <f t="shared" si="46"/>
        <v>#VALUE!</v>
      </c>
      <c r="AT99" t="s">
        <v>445</v>
      </c>
      <c r="AX99" t="str">
        <v>Senior Research Scientist-Machine Learning</v>
      </c>
    </row>
    <row r="100" spans="1:50" ht="39" customHeight="1" x14ac:dyDescent="0.35">
      <c r="A100" t="s">
        <v>195</v>
      </c>
      <c r="B100" t="e" cm="1">
        <f t="array" ref="B100">IF(SEARCH("DATA SCIENTIST",UPPER(A100),1),"DATA SCIENTIST",IF(SEARCH("DATA ANALYST",UPPER(A100),1),"DATA ANALYST",IF(SEARCH("DATA ENGINEER",UPPER(A100),1),"DATA ENGINEER",others)))</f>
        <v>#VALUE!</v>
      </c>
      <c r="C100" t="str" cm="1">
        <f t="array" ref="C100">_xlfn.IFS(IFERROR(SEARCH("Senior", A100), 0) &gt; 0, "SENIOR", IFERROR(SEARCH("Junior", A100), 0) &gt; 0, "JUNIOR", TRUE, "NM")</f>
        <v>NM</v>
      </c>
      <c r="D100" t="s">
        <v>446</v>
      </c>
      <c r="E100">
        <v>68</v>
      </c>
      <c r="H100" t="str">
        <f t="shared" si="34"/>
        <v>$68k</v>
      </c>
      <c r="I100">
        <v>123</v>
      </c>
      <c r="L100" t="str">
        <f t="shared" si="35"/>
        <v>$123k</v>
      </c>
      <c r="M100">
        <f t="shared" si="36"/>
        <v>95.5</v>
      </c>
      <c r="N100" t="str">
        <f t="shared" si="37"/>
        <v>$95.5k</v>
      </c>
      <c r="O100" s="1" t="s">
        <v>2147</v>
      </c>
      <c r="P100" s="1">
        <f t="shared" si="38"/>
        <v>1</v>
      </c>
      <c r="Q100" s="1">
        <f t="shared" si="39"/>
        <v>0</v>
      </c>
      <c r="R100" s="1">
        <f t="shared" si="40"/>
        <v>0</v>
      </c>
      <c r="S100" s="1">
        <f t="shared" si="41"/>
        <v>0</v>
      </c>
      <c r="T100" s="1">
        <f t="shared" si="42"/>
        <v>1</v>
      </c>
      <c r="U100" s="1">
        <f t="shared" si="43"/>
        <v>1</v>
      </c>
      <c r="V100" s="1">
        <f t="shared" si="44"/>
        <v>5497</v>
      </c>
      <c r="W100">
        <v>3.9</v>
      </c>
      <c r="X100" s="1" t="s">
        <v>447</v>
      </c>
      <c r="Y100" s="1" t="s">
        <v>1810</v>
      </c>
      <c r="Z100" t="s">
        <v>448</v>
      </c>
      <c r="AA100" t="s">
        <v>2385</v>
      </c>
      <c r="AB100" t="s">
        <v>449</v>
      </c>
      <c r="AC100">
        <f t="shared" si="33"/>
        <v>0</v>
      </c>
      <c r="AD100" t="s">
        <v>37</v>
      </c>
      <c r="AE100">
        <v>1001</v>
      </c>
      <c r="AF100">
        <v>5000</v>
      </c>
      <c r="AG100" s="7">
        <f t="shared" si="54"/>
        <v>3000.5</v>
      </c>
      <c r="AH100">
        <v>1997</v>
      </c>
      <c r="AI100">
        <f t="shared" ca="1" si="45"/>
        <v>27</v>
      </c>
      <c r="AJ100" t="s">
        <v>18</v>
      </c>
      <c r="AK100" t="s">
        <v>181</v>
      </c>
      <c r="AL100" t="s">
        <v>75</v>
      </c>
      <c r="AM100" s="8" t="s">
        <v>2399</v>
      </c>
      <c r="AN100" s="8"/>
      <c r="AO100">
        <v>100</v>
      </c>
      <c r="AP100" s="10" t="str">
        <f t="shared" ref="AP100" si="56">IF(SEARCH("m",AR100,1),_xlfn.CONCAT(AO100,"000000"),0)</f>
        <v>100000000</v>
      </c>
      <c r="AQ100" s="8"/>
      <c r="AR100" s="8" t="s">
        <v>2410</v>
      </c>
      <c r="AS100" s="8" t="str">
        <f t="shared" si="46"/>
        <v xml:space="preserve">500 000000 </v>
      </c>
      <c r="AT100" t="s">
        <v>450</v>
      </c>
      <c r="AX100" t="str">
        <v>Analytics Manager - Data Mart</v>
      </c>
    </row>
    <row r="101" spans="1:50" ht="39" customHeight="1" x14ac:dyDescent="0.35">
      <c r="A101" t="s">
        <v>2099</v>
      </c>
      <c r="B101" t="str" cm="1">
        <f t="array" ref="B101">IF(SEARCH("DATA SCIENTIST",UPPER(A101),1),"DATA SCIENTIST",IF(SEARCH("DATA ANALYST",UPPER(A101),1),"DATA ANALYST",IF(SEARCH("DATA ENGINEER",UPPER(A101),1),"DATA ENGINEER",others)))</f>
        <v>DATA SCIENTIST</v>
      </c>
      <c r="C101" t="str" cm="1">
        <f t="array" ref="C101">_xlfn.IFS(IFERROR(SEARCH("Senior", A101), 0) &gt; 0, "SENIOR", IFERROR(SEARCH("Junior", A101), 0) &gt; 0, "JUNIOR", TRUE, "NM")</f>
        <v>SENIOR</v>
      </c>
      <c r="D101" t="s">
        <v>451</v>
      </c>
      <c r="E101">
        <v>80</v>
      </c>
      <c r="H101" t="str">
        <f t="shared" si="34"/>
        <v>$80k</v>
      </c>
      <c r="I101">
        <v>129</v>
      </c>
      <c r="L101" t="str">
        <f t="shared" si="35"/>
        <v>$129k</v>
      </c>
      <c r="M101">
        <f t="shared" si="36"/>
        <v>104.5</v>
      </c>
      <c r="N101" t="str">
        <f t="shared" si="37"/>
        <v>$104.5k</v>
      </c>
      <c r="O101" s="1" t="s">
        <v>2148</v>
      </c>
      <c r="P101" s="1">
        <f t="shared" si="38"/>
        <v>1</v>
      </c>
      <c r="Q101" s="1">
        <f t="shared" si="39"/>
        <v>1</v>
      </c>
      <c r="R101" s="1">
        <f t="shared" si="40"/>
        <v>1</v>
      </c>
      <c r="S101" s="1">
        <f t="shared" si="41"/>
        <v>1</v>
      </c>
      <c r="T101" s="1">
        <f t="shared" si="42"/>
        <v>1</v>
      </c>
      <c r="U101" s="1">
        <f t="shared" si="43"/>
        <v>1</v>
      </c>
      <c r="V101" s="1">
        <f t="shared" si="44"/>
        <v>4756</v>
      </c>
      <c r="W101">
        <v>3.3</v>
      </c>
      <c r="X101" s="1" t="s">
        <v>452</v>
      </c>
      <c r="Y101" s="1" t="s">
        <v>1811</v>
      </c>
      <c r="Z101" t="s">
        <v>453</v>
      </c>
      <c r="AA101" t="s">
        <v>2374</v>
      </c>
      <c r="AB101" t="s">
        <v>164</v>
      </c>
      <c r="AC101">
        <f t="shared" si="33"/>
        <v>0</v>
      </c>
      <c r="AD101" t="s">
        <v>24</v>
      </c>
      <c r="AH101">
        <v>1994</v>
      </c>
      <c r="AI101">
        <f t="shared" ca="1" si="45"/>
        <v>30</v>
      </c>
      <c r="AJ101" t="s">
        <v>53</v>
      </c>
      <c r="AK101" t="s">
        <v>454</v>
      </c>
      <c r="AL101" t="s">
        <v>218</v>
      </c>
      <c r="AM101" s="8" t="s">
        <v>2405</v>
      </c>
      <c r="AN101" s="8"/>
      <c r="AO101">
        <v>5</v>
      </c>
      <c r="AP101" s="10" t="str">
        <f>IF(SEARCH("b",AR101,1),_xlfn.CONCAT(AO101,"000000000"),0)</f>
        <v>5000000000</v>
      </c>
      <c r="AQ101" s="8"/>
      <c r="AR101" s="8" t="s">
        <v>2418</v>
      </c>
      <c r="AS101" s="8" t="e">
        <f t="shared" si="46"/>
        <v>#VALUE!</v>
      </c>
      <c r="AT101" t="s">
        <v>2357</v>
      </c>
      <c r="AX101" t="str">
        <v>Sr. Data Engineer - Contract-to-Hire (Java)</v>
      </c>
    </row>
    <row r="102" spans="1:50" ht="39" customHeight="1" x14ac:dyDescent="0.35">
      <c r="A102" t="s">
        <v>455</v>
      </c>
      <c r="B102" t="e" cm="1">
        <f t="array" ref="B102">IF(SEARCH("DATA SCIENTIST",UPPER(A102),1),"DATA SCIENTIST",IF(SEARCH("DATA ANALYST",UPPER(A102),1),"DATA ANALYST",IF(SEARCH("DATA ENGINEER",UPPER(A102),1),"DATA ENGINEER",others)))</f>
        <v>#VALUE!</v>
      </c>
      <c r="C102" t="str" cm="1">
        <f t="array" ref="C102">_xlfn.IFS(IFERROR(SEARCH("Senior", A102), 0) &gt; 0, "SENIOR", IFERROR(SEARCH("Junior", A102), 0) &gt; 0, "JUNIOR", TRUE, "NM")</f>
        <v>NM</v>
      </c>
      <c r="D102" t="s">
        <v>305</v>
      </c>
      <c r="E102">
        <v>41</v>
      </c>
      <c r="H102" t="str">
        <f t="shared" si="34"/>
        <v>$41k</v>
      </c>
      <c r="I102">
        <v>72</v>
      </c>
      <c r="L102" t="str">
        <f t="shared" si="35"/>
        <v>$72k</v>
      </c>
      <c r="M102">
        <f t="shared" si="36"/>
        <v>56.5</v>
      </c>
      <c r="N102" t="str">
        <f t="shared" si="37"/>
        <v>$56.5k</v>
      </c>
      <c r="O102" s="1" t="s">
        <v>456</v>
      </c>
      <c r="P102" s="1">
        <f t="shared" si="38"/>
        <v>0</v>
      </c>
      <c r="Q102" s="1">
        <f t="shared" si="39"/>
        <v>0</v>
      </c>
      <c r="R102" s="1">
        <f t="shared" si="40"/>
        <v>1</v>
      </c>
      <c r="S102" s="1">
        <f t="shared" si="41"/>
        <v>0</v>
      </c>
      <c r="T102" s="1">
        <f t="shared" si="42"/>
        <v>0</v>
      </c>
      <c r="U102" s="1">
        <f t="shared" si="43"/>
        <v>1</v>
      </c>
      <c r="V102" s="1">
        <f t="shared" si="44"/>
        <v>5623</v>
      </c>
      <c r="W102">
        <v>4.7</v>
      </c>
      <c r="X102" s="1" t="s">
        <v>457</v>
      </c>
      <c r="Y102" s="1" t="s">
        <v>1812</v>
      </c>
      <c r="Z102" t="s">
        <v>458</v>
      </c>
      <c r="AA102" t="s">
        <v>2368</v>
      </c>
      <c r="AB102" t="s">
        <v>459</v>
      </c>
      <c r="AC102">
        <f t="shared" si="33"/>
        <v>0</v>
      </c>
      <c r="AD102" t="s">
        <v>52</v>
      </c>
      <c r="AE102">
        <v>201</v>
      </c>
      <c r="AF102">
        <v>500</v>
      </c>
      <c r="AG102" s="7">
        <f t="shared" ref="AG102:AG121" si="57">AVERAGE(AE102,AF102)</f>
        <v>350.5</v>
      </c>
      <c r="AH102">
        <v>2012</v>
      </c>
      <c r="AI102">
        <f t="shared" ca="1" si="45"/>
        <v>12</v>
      </c>
      <c r="AJ102" t="s">
        <v>18</v>
      </c>
      <c r="AK102" t="s">
        <v>186</v>
      </c>
      <c r="AL102" t="s">
        <v>75</v>
      </c>
      <c r="AM102" s="8" t="s">
        <v>47</v>
      </c>
      <c r="AN102" s="8" t="s">
        <v>47</v>
      </c>
      <c r="AP102" s="10" t="e" cm="1">
        <f t="array" ref="AP102">_xlfn.IFS(SEARCH("m",AO102,1),SUBSTITUTE(AO102,"million","000000",1),SEARCH("b",AO102,1),SUBSTITUTE(AO102,"billion","000000000",1))</f>
        <v>#VALUE!</v>
      </c>
      <c r="AQ102" s="8"/>
      <c r="AR102" s="8"/>
      <c r="AS102" s="8" t="e">
        <f t="shared" si="46"/>
        <v>#VALUE!</v>
      </c>
      <c r="AT102" t="s">
        <v>460</v>
      </c>
      <c r="AX102" t="str">
        <v>MED TECH/LAB SCIENTIST- SOUTH COASTAL LAB</v>
      </c>
    </row>
    <row r="103" spans="1:50" ht="39" customHeight="1" x14ac:dyDescent="0.35">
      <c r="A103" t="s">
        <v>461</v>
      </c>
      <c r="B103" t="e" cm="1">
        <f t="array" ref="B103">IF(SEARCH("DATA SCIENTIST",UPPER(A103),1),"DATA SCIENTIST",IF(SEARCH("DATA ANALYST",UPPER(A103),1),"DATA ANALYST",IF(SEARCH("DATA ENGINEER",UPPER(A103),1),"DATA ENGINEER",others)))</f>
        <v>#VALUE!</v>
      </c>
      <c r="C103" t="str" cm="1">
        <f t="array" ref="C103">_xlfn.IFS(IFERROR(SEARCH("Senior", A103), 0) &gt; 0, "SENIOR", IFERROR(SEARCH("Junior", A103), 0) &gt; 0, "JUNIOR", TRUE, "NM")</f>
        <v>SENIOR</v>
      </c>
      <c r="D103" t="s">
        <v>462</v>
      </c>
      <c r="E103">
        <v>39</v>
      </c>
      <c r="H103" t="str">
        <f t="shared" si="34"/>
        <v>$39k</v>
      </c>
      <c r="I103">
        <v>71</v>
      </c>
      <c r="L103" t="str">
        <f t="shared" si="35"/>
        <v>$71k</v>
      </c>
      <c r="M103">
        <f t="shared" si="36"/>
        <v>55</v>
      </c>
      <c r="N103" t="str">
        <f t="shared" si="37"/>
        <v>$55k</v>
      </c>
      <c r="O103" s="1" t="s">
        <v>463</v>
      </c>
      <c r="P103" s="1">
        <f t="shared" si="38"/>
        <v>0</v>
      </c>
      <c r="Q103" s="1">
        <f t="shared" si="39"/>
        <v>0</v>
      </c>
      <c r="R103" s="1">
        <f t="shared" si="40"/>
        <v>1</v>
      </c>
      <c r="S103" s="1">
        <f t="shared" si="41"/>
        <v>0</v>
      </c>
      <c r="T103" s="1">
        <f t="shared" si="42"/>
        <v>0</v>
      </c>
      <c r="U103" s="1">
        <f t="shared" si="43"/>
        <v>0</v>
      </c>
      <c r="V103" s="1">
        <f t="shared" si="44"/>
        <v>3209</v>
      </c>
      <c r="W103">
        <v>4.3</v>
      </c>
      <c r="X103" s="1" t="s">
        <v>464</v>
      </c>
      <c r="Y103" s="1" t="s">
        <v>1813</v>
      </c>
      <c r="Z103" t="s">
        <v>465</v>
      </c>
      <c r="AA103" t="s">
        <v>2386</v>
      </c>
      <c r="AB103" t="s">
        <v>465</v>
      </c>
      <c r="AC103">
        <f t="shared" si="33"/>
        <v>1</v>
      </c>
      <c r="AD103" t="s">
        <v>52</v>
      </c>
      <c r="AE103">
        <v>201</v>
      </c>
      <c r="AF103">
        <v>500</v>
      </c>
      <c r="AG103" s="7">
        <f t="shared" si="57"/>
        <v>350.5</v>
      </c>
      <c r="AH103">
        <v>2010</v>
      </c>
      <c r="AI103">
        <f t="shared" ca="1" si="45"/>
        <v>14</v>
      </c>
      <c r="AJ103" t="s">
        <v>18</v>
      </c>
      <c r="AK103" t="s">
        <v>122</v>
      </c>
      <c r="AL103" t="s">
        <v>75</v>
      </c>
      <c r="AM103" s="8" t="s">
        <v>2402</v>
      </c>
      <c r="AN103" s="8"/>
      <c r="AO103">
        <v>25</v>
      </c>
      <c r="AP103" s="10" t="str">
        <f>IF(SEARCH("m",AR103,1),_xlfn.CONCAT(AO103,"000000"),0)</f>
        <v>25000000</v>
      </c>
      <c r="AQ103" s="8"/>
      <c r="AR103" s="8" t="s">
        <v>2414</v>
      </c>
      <c r="AS103" s="8" t="str">
        <f t="shared" si="46"/>
        <v xml:space="preserve">50 000000 </v>
      </c>
      <c r="AT103" t="s">
        <v>2357</v>
      </c>
      <c r="AX103" t="str">
        <v>Food Scientist - Developer</v>
      </c>
    </row>
    <row r="104" spans="1:50" ht="39" customHeight="1" x14ac:dyDescent="0.35">
      <c r="A104" t="s">
        <v>65</v>
      </c>
      <c r="B104" t="e" cm="1">
        <f t="array" ref="B104">IF(SEARCH("DATA SCIENTIST",UPPER(A104),1),"DATA SCIENTIST",IF(SEARCH("DATA ANALYST",UPPER(A104),1),"DATA ANALYST",IF(SEARCH("DATA ENGINEER",UPPER(A104),1),"DATA ENGINEER",others)))</f>
        <v>#VALUE!</v>
      </c>
      <c r="C104" t="str" cm="1">
        <f t="array" ref="C104">_xlfn.IFS(IFERROR(SEARCH("Senior", A104), 0) &gt; 0, "SENIOR", IFERROR(SEARCH("Junior", A104), 0) &gt; 0, "JUNIOR", TRUE, "NM")</f>
        <v>NM</v>
      </c>
      <c r="D104" t="s">
        <v>466</v>
      </c>
      <c r="E104">
        <v>38</v>
      </c>
      <c r="H104" t="str">
        <f t="shared" si="34"/>
        <v>$38k</v>
      </c>
      <c r="I104">
        <v>85</v>
      </c>
      <c r="L104" t="str">
        <f t="shared" si="35"/>
        <v>$85k</v>
      </c>
      <c r="M104">
        <f t="shared" si="36"/>
        <v>61.5</v>
      </c>
      <c r="N104" t="str">
        <f t="shared" si="37"/>
        <v>$61.5k</v>
      </c>
      <c r="O104" s="1" t="s">
        <v>467</v>
      </c>
      <c r="P104" s="1">
        <f t="shared" si="38"/>
        <v>0</v>
      </c>
      <c r="Q104" s="1">
        <f t="shared" si="39"/>
        <v>0</v>
      </c>
      <c r="R104" s="1">
        <f t="shared" si="40"/>
        <v>1</v>
      </c>
      <c r="S104" s="1">
        <f t="shared" si="41"/>
        <v>0</v>
      </c>
      <c r="T104" s="1">
        <f t="shared" si="42"/>
        <v>0</v>
      </c>
      <c r="U104" s="1">
        <f t="shared" si="43"/>
        <v>0</v>
      </c>
      <c r="V104" s="1">
        <f t="shared" si="44"/>
        <v>4917</v>
      </c>
      <c r="W104">
        <v>2.9</v>
      </c>
      <c r="X104" s="1" t="s">
        <v>468</v>
      </c>
      <c r="Y104" s="1" t="s">
        <v>1814</v>
      </c>
      <c r="Z104" t="s">
        <v>237</v>
      </c>
      <c r="AA104" t="s">
        <v>2387</v>
      </c>
      <c r="AB104" t="s">
        <v>237</v>
      </c>
      <c r="AC104">
        <f t="shared" si="33"/>
        <v>1</v>
      </c>
      <c r="AD104" t="s">
        <v>37</v>
      </c>
      <c r="AE104">
        <v>1001</v>
      </c>
      <c r="AF104">
        <v>5000</v>
      </c>
      <c r="AG104" s="7">
        <f t="shared" si="57"/>
        <v>3000.5</v>
      </c>
      <c r="AH104">
        <v>1977</v>
      </c>
      <c r="AI104">
        <f t="shared" ca="1" si="45"/>
        <v>47</v>
      </c>
      <c r="AJ104" t="s">
        <v>70</v>
      </c>
      <c r="AK104" t="s">
        <v>26</v>
      </c>
      <c r="AL104" t="s">
        <v>27</v>
      </c>
      <c r="AM104" s="8" t="s">
        <v>47</v>
      </c>
      <c r="AN104" s="8" t="s">
        <v>47</v>
      </c>
      <c r="AP104" s="10" t="e" cm="1">
        <f t="array" ref="AP104">_xlfn.IFS(SEARCH("m",AO104,1),SUBSTITUTE(AO104,"million","000000",1),SEARCH("b",AO104,1),SUBSTITUTE(AO104,"billion","000000000",1))</f>
        <v>#VALUE!</v>
      </c>
      <c r="AQ104" s="8"/>
      <c r="AR104" s="8"/>
      <c r="AS104" s="8" t="e">
        <f t="shared" si="46"/>
        <v>#VALUE!</v>
      </c>
      <c r="AT104" t="s">
        <v>469</v>
      </c>
      <c r="AX104" t="str">
        <v>Staff Scientist-Downstream Process Development</v>
      </c>
    </row>
    <row r="105" spans="1:50" ht="39" customHeight="1" x14ac:dyDescent="0.35">
      <c r="A105" t="s">
        <v>2064</v>
      </c>
      <c r="B105" t="str" cm="1">
        <f t="array" ref="B105">IF(SEARCH("DATA SCIENTIST",UPPER(A105),1),"DATA SCIENTIST",IF(SEARCH("DATA ANALYST",UPPER(A105),1),"DATA ANALYST",IF(SEARCH("DATA ENGINEER",UPPER(A105),1),"DATA ENGINEER",others)))</f>
        <v>DATA SCIENTIST</v>
      </c>
      <c r="C105" t="str" cm="1">
        <f t="array" ref="C105">_xlfn.IFS(IFERROR(SEARCH("Senior", A105), 0) &gt; 0, "SENIOR", IFERROR(SEARCH("Junior", A105), 0) &gt; 0, "JUNIOR", TRUE, "NM")</f>
        <v>NM</v>
      </c>
      <c r="D105" t="s">
        <v>470</v>
      </c>
      <c r="E105">
        <v>121</v>
      </c>
      <c r="H105" t="str">
        <f t="shared" si="34"/>
        <v>$121k</v>
      </c>
      <c r="I105">
        <v>193</v>
      </c>
      <c r="L105" t="str">
        <f t="shared" si="35"/>
        <v>$193k</v>
      </c>
      <c r="M105">
        <f t="shared" si="36"/>
        <v>157</v>
      </c>
      <c r="N105" t="str">
        <f t="shared" si="37"/>
        <v>$157k</v>
      </c>
      <c r="O105" s="1" t="s">
        <v>2149</v>
      </c>
      <c r="P105" s="1">
        <f t="shared" si="38"/>
        <v>0</v>
      </c>
      <c r="Q105" s="1">
        <f t="shared" si="39"/>
        <v>1</v>
      </c>
      <c r="R105" s="1">
        <f t="shared" si="40"/>
        <v>0</v>
      </c>
      <c r="S105" s="1">
        <f t="shared" si="41"/>
        <v>1</v>
      </c>
      <c r="T105" s="1">
        <f t="shared" si="42"/>
        <v>1</v>
      </c>
      <c r="U105" s="1">
        <f t="shared" si="43"/>
        <v>0</v>
      </c>
      <c r="V105" s="1">
        <f t="shared" si="44"/>
        <v>5153</v>
      </c>
      <c r="W105">
        <v>4.5</v>
      </c>
      <c r="X105" s="1" t="s">
        <v>471</v>
      </c>
      <c r="Y105" s="1" t="s">
        <v>1815</v>
      </c>
      <c r="Z105" t="s">
        <v>79</v>
      </c>
      <c r="AA105" t="s">
        <v>2365</v>
      </c>
      <c r="AB105" t="s">
        <v>79</v>
      </c>
      <c r="AC105">
        <f t="shared" si="33"/>
        <v>1</v>
      </c>
      <c r="AD105" t="s">
        <v>52</v>
      </c>
      <c r="AE105">
        <v>201</v>
      </c>
      <c r="AF105">
        <v>500</v>
      </c>
      <c r="AG105" s="7">
        <f t="shared" si="57"/>
        <v>350.5</v>
      </c>
      <c r="AH105">
        <v>2006</v>
      </c>
      <c r="AI105">
        <f t="shared" ca="1" si="45"/>
        <v>18</v>
      </c>
      <c r="AJ105" t="s">
        <v>18</v>
      </c>
      <c r="AK105" t="s">
        <v>186</v>
      </c>
      <c r="AL105" t="s">
        <v>75</v>
      </c>
      <c r="AM105" s="8" t="s">
        <v>2399</v>
      </c>
      <c r="AN105" s="8"/>
      <c r="AO105">
        <v>100</v>
      </c>
      <c r="AP105" s="10" t="str">
        <f>IF(SEARCH("m",AR105,1),_xlfn.CONCAT(AO105,"000000"),0)</f>
        <v>100000000</v>
      </c>
      <c r="AQ105" s="8"/>
      <c r="AR105" s="8" t="s">
        <v>2410</v>
      </c>
      <c r="AS105" s="8" t="str">
        <f t="shared" si="46"/>
        <v xml:space="preserve">500 000000 </v>
      </c>
      <c r="AT105" t="s">
        <v>472</v>
      </c>
      <c r="AX105" t="str">
        <v>Sr. Data Engineer</v>
      </c>
    </row>
    <row r="106" spans="1:50" ht="39" customHeight="1" x14ac:dyDescent="0.35">
      <c r="A106" t="s">
        <v>195</v>
      </c>
      <c r="B106" t="e" cm="1">
        <f t="array" ref="B106">IF(SEARCH("DATA SCIENTIST",UPPER(A106),1),"DATA SCIENTIST",IF(SEARCH("DATA ANALYST",UPPER(A106),1),"DATA ANALYST",IF(SEARCH("DATA ENGINEER",UPPER(A106),1),"DATA ENGINEER",others)))</f>
        <v>#VALUE!</v>
      </c>
      <c r="C106" t="str" cm="1">
        <f t="array" ref="C106">_xlfn.IFS(IFERROR(SEARCH("Senior", A106), 0) &gt; 0, "SENIOR", IFERROR(SEARCH("Junior", A106), 0) &gt; 0, "JUNIOR", TRUE, "NM")</f>
        <v>NM</v>
      </c>
      <c r="D106" t="s">
        <v>473</v>
      </c>
      <c r="E106">
        <v>54</v>
      </c>
      <c r="H106" t="str">
        <f t="shared" si="34"/>
        <v>$54k</v>
      </c>
      <c r="I106">
        <v>102</v>
      </c>
      <c r="L106" t="str">
        <f t="shared" si="35"/>
        <v>$102k</v>
      </c>
      <c r="M106">
        <f t="shared" si="36"/>
        <v>78</v>
      </c>
      <c r="N106" t="str">
        <f t="shared" si="37"/>
        <v>$78k</v>
      </c>
      <c r="O106" s="1" t="s">
        <v>474</v>
      </c>
      <c r="P106" s="1">
        <f t="shared" si="38"/>
        <v>1</v>
      </c>
      <c r="Q106" s="1">
        <f t="shared" si="39"/>
        <v>0</v>
      </c>
      <c r="R106" s="1">
        <f t="shared" si="40"/>
        <v>0</v>
      </c>
      <c r="S106" s="1">
        <f t="shared" si="41"/>
        <v>0</v>
      </c>
      <c r="T106" s="1">
        <f t="shared" si="42"/>
        <v>0</v>
      </c>
      <c r="U106" s="1">
        <f t="shared" si="43"/>
        <v>0</v>
      </c>
      <c r="V106" s="1">
        <f t="shared" si="44"/>
        <v>2232</v>
      </c>
      <c r="W106">
        <v>3.4</v>
      </c>
      <c r="X106" s="1" t="s">
        <v>475</v>
      </c>
      <c r="Y106" s="1" t="s">
        <v>1816</v>
      </c>
      <c r="Z106" t="s">
        <v>476</v>
      </c>
      <c r="AA106" t="s">
        <v>2368</v>
      </c>
      <c r="AB106" t="s">
        <v>476</v>
      </c>
      <c r="AC106">
        <f t="shared" si="33"/>
        <v>1</v>
      </c>
      <c r="AD106" t="s">
        <v>52</v>
      </c>
      <c r="AE106">
        <v>201</v>
      </c>
      <c r="AF106">
        <v>500</v>
      </c>
      <c r="AG106" s="7">
        <f t="shared" si="57"/>
        <v>350.5</v>
      </c>
      <c r="AH106">
        <v>2019</v>
      </c>
      <c r="AI106">
        <f t="shared" ca="1" si="45"/>
        <v>5</v>
      </c>
      <c r="AJ106" t="s">
        <v>18</v>
      </c>
      <c r="AK106" t="s">
        <v>74</v>
      </c>
      <c r="AL106" t="s">
        <v>75</v>
      </c>
      <c r="AM106" s="8" t="s">
        <v>47</v>
      </c>
      <c r="AN106" s="8" t="s">
        <v>47</v>
      </c>
      <c r="AP106" s="10" t="e" cm="1">
        <f t="array" ref="AP106">_xlfn.IFS(SEARCH("m",AO106,1),SUBSTITUTE(AO106,"million","000000",1),SEARCH("b",AO106,1),SUBSTITUTE(AO106,"billion","000000000",1))</f>
        <v>#VALUE!</v>
      </c>
      <c r="AQ106" s="8"/>
      <c r="AR106" s="8"/>
      <c r="AS106" s="8" t="e">
        <f t="shared" si="46"/>
        <v>#VALUE!</v>
      </c>
      <c r="AT106" t="s">
        <v>477</v>
      </c>
      <c r="AX106" t="str">
        <v>Senior Research Statistician- Data scientist</v>
      </c>
    </row>
    <row r="107" spans="1:50" ht="39" customHeight="1" x14ac:dyDescent="0.35">
      <c r="A107" t="s">
        <v>2064</v>
      </c>
      <c r="B107" t="str" cm="1">
        <f t="array" ref="B107">IF(SEARCH("DATA SCIENTIST",UPPER(A107),1),"DATA SCIENTIST",IF(SEARCH("DATA ANALYST",UPPER(A107),1),"DATA ANALYST",IF(SEARCH("DATA ENGINEER",UPPER(A107),1),"DATA ENGINEER",others)))</f>
        <v>DATA SCIENTIST</v>
      </c>
      <c r="C107" t="str" cm="1">
        <f t="array" ref="C107">_xlfn.IFS(IFERROR(SEARCH("Senior", A107), 0) &gt; 0, "SENIOR", IFERROR(SEARCH("Junior", A107), 0) &gt; 0, "JUNIOR", TRUE, "NM")</f>
        <v>NM</v>
      </c>
      <c r="D107" t="s">
        <v>478</v>
      </c>
      <c r="E107">
        <v>102</v>
      </c>
      <c r="H107" t="str">
        <f t="shared" si="34"/>
        <v>$102k</v>
      </c>
      <c r="I107">
        <v>163</v>
      </c>
      <c r="L107" t="str">
        <f t="shared" si="35"/>
        <v>$163k</v>
      </c>
      <c r="M107">
        <f t="shared" si="36"/>
        <v>132.5</v>
      </c>
      <c r="N107" t="str">
        <f t="shared" si="37"/>
        <v>$132.5k</v>
      </c>
      <c r="O107" s="1" t="s">
        <v>2150</v>
      </c>
      <c r="P107" s="1">
        <f t="shared" si="38"/>
        <v>0</v>
      </c>
      <c r="Q107" s="1">
        <f t="shared" si="39"/>
        <v>1</v>
      </c>
      <c r="R107" s="1">
        <f t="shared" si="40"/>
        <v>1</v>
      </c>
      <c r="S107" s="1">
        <f t="shared" si="41"/>
        <v>0</v>
      </c>
      <c r="T107" s="1">
        <f t="shared" si="42"/>
        <v>1</v>
      </c>
      <c r="U107" s="1">
        <f t="shared" si="43"/>
        <v>1</v>
      </c>
      <c r="V107" s="1">
        <f t="shared" si="44"/>
        <v>3158</v>
      </c>
      <c r="W107">
        <v>3.2</v>
      </c>
      <c r="X107" s="1" t="s">
        <v>479</v>
      </c>
      <c r="Y107" s="1" t="s">
        <v>1817</v>
      </c>
      <c r="Z107" t="s">
        <v>79</v>
      </c>
      <c r="AA107" t="s">
        <v>2365</v>
      </c>
      <c r="AB107" t="s">
        <v>79</v>
      </c>
      <c r="AC107">
        <f t="shared" si="33"/>
        <v>1</v>
      </c>
      <c r="AD107" t="s">
        <v>45</v>
      </c>
      <c r="AE107">
        <v>51</v>
      </c>
      <c r="AF107">
        <v>200</v>
      </c>
      <c r="AG107" s="7">
        <f t="shared" si="57"/>
        <v>125.5</v>
      </c>
      <c r="AH107">
        <v>2015</v>
      </c>
      <c r="AI107">
        <f t="shared" ca="1" si="45"/>
        <v>9</v>
      </c>
      <c r="AJ107" t="s">
        <v>18</v>
      </c>
      <c r="AK107" t="s">
        <v>122</v>
      </c>
      <c r="AL107" t="s">
        <v>75</v>
      </c>
      <c r="AM107" s="8" t="s">
        <v>47</v>
      </c>
      <c r="AN107" s="8" t="s">
        <v>47</v>
      </c>
      <c r="AP107" s="10" t="e" cm="1">
        <f t="array" ref="AP107">_xlfn.IFS(SEARCH("m",AO107,1),SUBSTITUTE(AO107,"million","000000",1),SEARCH("b",AO107,1),SUBSTITUTE(AO107,"billion","000000000",1))</f>
        <v>#VALUE!</v>
      </c>
      <c r="AQ107" s="8"/>
      <c r="AR107" s="8"/>
      <c r="AS107" s="8" t="e">
        <f t="shared" si="46"/>
        <v>#VALUE!</v>
      </c>
      <c r="AT107" t="s">
        <v>2357</v>
      </c>
      <c r="AX107" t="str">
        <v>Business Data Analyst, SQL</v>
      </c>
    </row>
    <row r="108" spans="1:50" ht="39" customHeight="1" x14ac:dyDescent="0.35">
      <c r="A108" t="s">
        <v>195</v>
      </c>
      <c r="B108" t="e" cm="1">
        <f t="array" ref="B108">IF(SEARCH("DATA SCIENTIST",UPPER(A108),1),"DATA SCIENTIST",IF(SEARCH("DATA ANALYST",UPPER(A108),1),"DATA ANALYST",IF(SEARCH("DATA ENGINEER",UPPER(A108),1),"DATA ENGINEER",others)))</f>
        <v>#VALUE!</v>
      </c>
      <c r="C108" t="str" cm="1">
        <f t="array" ref="C108">_xlfn.IFS(IFERROR(SEARCH("Senior", A108), 0) &gt; 0, "SENIOR", IFERROR(SEARCH("Junior", A108), 0) &gt; 0, "JUNIOR", TRUE, "NM")</f>
        <v>NM</v>
      </c>
      <c r="D108" t="s">
        <v>480</v>
      </c>
      <c r="E108">
        <v>76</v>
      </c>
      <c r="H108" t="str">
        <f t="shared" si="34"/>
        <v>$76k</v>
      </c>
      <c r="I108">
        <v>140</v>
      </c>
      <c r="L108" t="str">
        <f t="shared" si="35"/>
        <v>$140k</v>
      </c>
      <c r="M108">
        <f t="shared" si="36"/>
        <v>108</v>
      </c>
      <c r="N108" t="str">
        <f t="shared" si="37"/>
        <v>$108k</v>
      </c>
      <c r="O108" s="1" t="s">
        <v>2151</v>
      </c>
      <c r="P108" s="1">
        <f t="shared" si="38"/>
        <v>1</v>
      </c>
      <c r="Q108" s="1">
        <f t="shared" si="39"/>
        <v>0</v>
      </c>
      <c r="R108" s="1">
        <f t="shared" si="40"/>
        <v>0</v>
      </c>
      <c r="S108" s="1">
        <f t="shared" si="41"/>
        <v>0</v>
      </c>
      <c r="T108" s="1">
        <f t="shared" si="42"/>
        <v>1</v>
      </c>
      <c r="U108" s="1">
        <f t="shared" si="43"/>
        <v>0</v>
      </c>
      <c r="V108" s="1">
        <f t="shared" si="44"/>
        <v>3445</v>
      </c>
      <c r="W108">
        <v>4</v>
      </c>
      <c r="X108" s="1" t="s">
        <v>481</v>
      </c>
      <c r="Y108" s="1" t="s">
        <v>1818</v>
      </c>
      <c r="Z108" t="s">
        <v>79</v>
      </c>
      <c r="AA108" t="s">
        <v>2365</v>
      </c>
      <c r="AB108" t="s">
        <v>482</v>
      </c>
      <c r="AC108">
        <f t="shared" si="33"/>
        <v>0</v>
      </c>
      <c r="AD108" t="s">
        <v>87</v>
      </c>
      <c r="AE108">
        <v>5001</v>
      </c>
      <c r="AF108">
        <v>10000</v>
      </c>
      <c r="AG108" s="7">
        <f t="shared" si="57"/>
        <v>7500.5</v>
      </c>
      <c r="AH108">
        <v>1982</v>
      </c>
      <c r="AI108">
        <f t="shared" ca="1" si="45"/>
        <v>42</v>
      </c>
      <c r="AJ108" t="s">
        <v>53</v>
      </c>
      <c r="AK108" t="s">
        <v>186</v>
      </c>
      <c r="AL108" t="s">
        <v>75</v>
      </c>
      <c r="AM108" s="8" t="s">
        <v>2398</v>
      </c>
      <c r="AN108" s="8"/>
      <c r="AO108">
        <v>2</v>
      </c>
      <c r="AP108" s="10" t="str">
        <f>IF(SEARCH("b",AR108,1),_xlfn.CONCAT(AO108,"000000000"),0)</f>
        <v>2000000000</v>
      </c>
      <c r="AQ108" s="8"/>
      <c r="AR108" s="8" t="s">
        <v>2409</v>
      </c>
      <c r="AS108" s="8" t="e">
        <f t="shared" si="46"/>
        <v>#VALUE!</v>
      </c>
      <c r="AT108" t="s">
        <v>2357</v>
      </c>
      <c r="AX108" t="str">
        <v>Medical Technologist / Clinical Laboratory Scientist</v>
      </c>
    </row>
    <row r="109" spans="1:50" ht="39" customHeight="1" x14ac:dyDescent="0.35">
      <c r="A109" t="s">
        <v>2152</v>
      </c>
      <c r="B109" t="str" cm="1">
        <f t="array" ref="B109">IF(SEARCH("DATA SCIENTIST",UPPER(A109),1),"DATA SCIENTIST",IF(SEARCH("DATA ANALYST",UPPER(A109),1),"DATA ANALYST",IF(SEARCH("DATA ENGINEER",UPPER(A109),1),"DATA ENGINEER",others)))</f>
        <v>DATA SCIENTIST</v>
      </c>
      <c r="C109" t="str" cm="1">
        <f t="array" ref="C109">_xlfn.IFS(IFERROR(SEARCH("Senior", A109), 0) &gt; 0, "SENIOR", IFERROR(SEARCH("Junior", A109), 0) &gt; 0, "JUNIOR", TRUE, "NM")</f>
        <v>NM</v>
      </c>
      <c r="D109" t="s">
        <v>483</v>
      </c>
      <c r="E109">
        <v>60</v>
      </c>
      <c r="H109" t="str">
        <f t="shared" si="34"/>
        <v>$60k</v>
      </c>
      <c r="I109">
        <v>101</v>
      </c>
      <c r="L109" t="str">
        <f t="shared" si="35"/>
        <v>$101k</v>
      </c>
      <c r="M109">
        <f t="shared" si="36"/>
        <v>80.5</v>
      </c>
      <c r="N109" t="str">
        <f t="shared" si="37"/>
        <v>$80.5k</v>
      </c>
      <c r="O109" s="1" t="s">
        <v>2153</v>
      </c>
      <c r="P109" s="1">
        <f t="shared" si="38"/>
        <v>0</v>
      </c>
      <c r="Q109" s="1">
        <f t="shared" si="39"/>
        <v>0</v>
      </c>
      <c r="R109" s="1">
        <f t="shared" si="40"/>
        <v>0</v>
      </c>
      <c r="S109" s="1">
        <f t="shared" si="41"/>
        <v>0</v>
      </c>
      <c r="T109" s="1">
        <f t="shared" si="42"/>
        <v>0</v>
      </c>
      <c r="U109" s="1">
        <f t="shared" si="43"/>
        <v>0</v>
      </c>
      <c r="V109" s="1">
        <f t="shared" si="44"/>
        <v>749</v>
      </c>
      <c r="W109">
        <v>4.5999999999999996</v>
      </c>
      <c r="X109" s="1" t="s">
        <v>484</v>
      </c>
      <c r="Y109" s="1" t="s">
        <v>1819</v>
      </c>
      <c r="Z109" t="s">
        <v>485</v>
      </c>
      <c r="AA109" t="s">
        <v>2382</v>
      </c>
      <c r="AB109" t="s">
        <v>485</v>
      </c>
      <c r="AC109">
        <f t="shared" si="33"/>
        <v>1</v>
      </c>
      <c r="AD109" t="s">
        <v>17</v>
      </c>
      <c r="AE109">
        <v>501</v>
      </c>
      <c r="AF109">
        <v>1000</v>
      </c>
      <c r="AG109" s="7">
        <f t="shared" si="57"/>
        <v>750.5</v>
      </c>
      <c r="AH109">
        <v>1937</v>
      </c>
      <c r="AI109">
        <f t="shared" ca="1" si="45"/>
        <v>87</v>
      </c>
      <c r="AJ109" t="s">
        <v>18</v>
      </c>
      <c r="AK109" t="s">
        <v>486</v>
      </c>
      <c r="AL109" t="s">
        <v>487</v>
      </c>
      <c r="AM109" s="8" t="s">
        <v>2397</v>
      </c>
      <c r="AN109" s="8"/>
      <c r="AO109">
        <v>50</v>
      </c>
      <c r="AP109" s="10" t="str">
        <f t="shared" ref="AP109" si="58">IF(SEARCH("m",AR109,1),_xlfn.CONCAT(AO109,"000000"),0)</f>
        <v>50000000</v>
      </c>
      <c r="AQ109" s="8"/>
      <c r="AR109" s="8" t="s">
        <v>2408</v>
      </c>
      <c r="AS109" s="8" t="str">
        <f t="shared" si="46"/>
        <v xml:space="preserve">100 000000 </v>
      </c>
      <c r="AT109" t="s">
        <v>2357</v>
      </c>
      <c r="AX109" t="str">
        <v>Associate Data scientist/Computer Scientist</v>
      </c>
    </row>
    <row r="110" spans="1:50" ht="39" customHeight="1" x14ac:dyDescent="0.35">
      <c r="A110" t="s">
        <v>2064</v>
      </c>
      <c r="B110" t="str" cm="1">
        <f t="array" ref="B110">IF(SEARCH("DATA SCIENTIST",UPPER(A110),1),"DATA SCIENTIST",IF(SEARCH("DATA ANALYST",UPPER(A110),1),"DATA ANALYST",IF(SEARCH("DATA ENGINEER",UPPER(A110),1),"DATA ENGINEER",others)))</f>
        <v>DATA SCIENTIST</v>
      </c>
      <c r="C110" t="str" cm="1">
        <f t="array" ref="C110">_xlfn.IFS(IFERROR(SEARCH("Senior", A110), 0) &gt; 0, "SENIOR", IFERROR(SEARCH("Junior", A110), 0) &gt; 0, "JUNIOR", TRUE, "NM")</f>
        <v>NM</v>
      </c>
      <c r="D110" t="s">
        <v>488</v>
      </c>
      <c r="E110">
        <v>82</v>
      </c>
      <c r="H110" t="str">
        <f t="shared" si="34"/>
        <v>$82k</v>
      </c>
      <c r="I110">
        <v>133</v>
      </c>
      <c r="L110" t="str">
        <f t="shared" si="35"/>
        <v>$133k</v>
      </c>
      <c r="M110">
        <f t="shared" si="36"/>
        <v>107.5</v>
      </c>
      <c r="N110" t="str">
        <f t="shared" si="37"/>
        <v>$107.5k</v>
      </c>
      <c r="O110" s="1" t="s">
        <v>2154</v>
      </c>
      <c r="P110" s="1">
        <f t="shared" si="38"/>
        <v>1</v>
      </c>
      <c r="Q110" s="1">
        <f t="shared" si="39"/>
        <v>1</v>
      </c>
      <c r="R110" s="1">
        <f t="shared" si="40"/>
        <v>0</v>
      </c>
      <c r="S110" s="1">
        <f t="shared" si="41"/>
        <v>0</v>
      </c>
      <c r="T110" s="1">
        <f t="shared" si="42"/>
        <v>0</v>
      </c>
      <c r="U110" s="1">
        <f t="shared" si="43"/>
        <v>1</v>
      </c>
      <c r="V110" s="1">
        <f t="shared" si="44"/>
        <v>3909</v>
      </c>
      <c r="W110">
        <v>2.8</v>
      </c>
      <c r="X110" s="1" t="s">
        <v>489</v>
      </c>
      <c r="Y110" s="1" t="s">
        <v>1820</v>
      </c>
      <c r="Z110" t="s">
        <v>490</v>
      </c>
      <c r="AA110" t="s">
        <v>2360</v>
      </c>
      <c r="AB110" t="s">
        <v>490</v>
      </c>
      <c r="AC110">
        <f t="shared" si="33"/>
        <v>1</v>
      </c>
      <c r="AD110" t="s">
        <v>52</v>
      </c>
      <c r="AE110">
        <v>201</v>
      </c>
      <c r="AF110">
        <v>500</v>
      </c>
      <c r="AG110" s="7">
        <f t="shared" si="57"/>
        <v>350.5</v>
      </c>
      <c r="AH110">
        <v>2000</v>
      </c>
      <c r="AI110">
        <f t="shared" ca="1" si="45"/>
        <v>24</v>
      </c>
      <c r="AJ110" t="s">
        <v>18</v>
      </c>
      <c r="AK110" t="s">
        <v>26</v>
      </c>
      <c r="AL110" t="s">
        <v>27</v>
      </c>
      <c r="AM110" s="8" t="s">
        <v>47</v>
      </c>
      <c r="AN110" s="8" t="s">
        <v>47</v>
      </c>
      <c r="AP110" s="10" t="e" cm="1">
        <f t="array" ref="AP110">_xlfn.IFS(SEARCH("m",AO110,1),SUBSTITUTE(AO110,"million","000000",1),SEARCH("b",AO110,1),SUBSTITUTE(AO110,"billion","000000000",1))</f>
        <v>#VALUE!</v>
      </c>
      <c r="AQ110" s="8"/>
      <c r="AR110" s="8"/>
      <c r="AS110" s="8" t="e">
        <f t="shared" si="46"/>
        <v>#VALUE!</v>
      </c>
      <c r="AT110" t="s">
        <v>2357</v>
      </c>
      <c r="AX110" t="str">
        <v>Business Intelligence Analyst / Developer</v>
      </c>
    </row>
    <row r="111" spans="1:50" ht="39" customHeight="1" x14ac:dyDescent="0.35">
      <c r="A111" t="s">
        <v>195</v>
      </c>
      <c r="B111" t="e" cm="1">
        <f t="array" ref="B111">IF(SEARCH("DATA SCIENTIST",UPPER(A111),1),"DATA SCIENTIST",IF(SEARCH("DATA ANALYST",UPPER(A111),1),"DATA ANALYST",IF(SEARCH("DATA ENGINEER",UPPER(A111),1),"DATA ENGINEER",others)))</f>
        <v>#VALUE!</v>
      </c>
      <c r="C111" t="str" cm="1">
        <f t="array" ref="C111">_xlfn.IFS(IFERROR(SEARCH("Senior", A111), 0) &gt; 0, "SENIOR", IFERROR(SEARCH("Junior", A111), 0) &gt; 0, "JUNIOR", TRUE, "NM")</f>
        <v>NM</v>
      </c>
      <c r="D111" t="s">
        <v>491</v>
      </c>
      <c r="E111">
        <v>65</v>
      </c>
      <c r="H111" t="str">
        <f t="shared" si="34"/>
        <v>$65k</v>
      </c>
      <c r="I111">
        <v>125</v>
      </c>
      <c r="L111" t="str">
        <f t="shared" si="35"/>
        <v>$125k</v>
      </c>
      <c r="M111">
        <f t="shared" si="36"/>
        <v>95</v>
      </c>
      <c r="N111" t="str">
        <f t="shared" si="37"/>
        <v>$95k</v>
      </c>
      <c r="O111" s="1" t="s">
        <v>492</v>
      </c>
      <c r="P111" s="1">
        <f t="shared" si="38"/>
        <v>0</v>
      </c>
      <c r="Q111" s="1">
        <f t="shared" si="39"/>
        <v>0</v>
      </c>
      <c r="R111" s="1">
        <f t="shared" si="40"/>
        <v>0</v>
      </c>
      <c r="S111" s="1">
        <f t="shared" si="41"/>
        <v>1</v>
      </c>
      <c r="T111" s="1">
        <f t="shared" si="42"/>
        <v>1</v>
      </c>
      <c r="U111" s="1">
        <f t="shared" si="43"/>
        <v>1</v>
      </c>
      <c r="V111" s="1">
        <f t="shared" si="44"/>
        <v>2924</v>
      </c>
      <c r="W111">
        <v>4.7</v>
      </c>
      <c r="X111" s="1" t="s">
        <v>493</v>
      </c>
      <c r="Y111" s="1" t="s">
        <v>1821</v>
      </c>
      <c r="Z111" t="s">
        <v>494</v>
      </c>
      <c r="AA111" t="s">
        <v>2388</v>
      </c>
      <c r="AB111" t="s">
        <v>494</v>
      </c>
      <c r="AC111">
        <f t="shared" si="33"/>
        <v>1</v>
      </c>
      <c r="AD111" t="s">
        <v>45</v>
      </c>
      <c r="AE111">
        <v>51</v>
      </c>
      <c r="AF111">
        <v>200</v>
      </c>
      <c r="AG111" s="7">
        <f t="shared" si="57"/>
        <v>125.5</v>
      </c>
      <c r="AH111">
        <v>1996</v>
      </c>
      <c r="AI111">
        <f t="shared" ca="1" si="45"/>
        <v>28</v>
      </c>
      <c r="AJ111" t="s">
        <v>18</v>
      </c>
      <c r="AK111" t="s">
        <v>64</v>
      </c>
      <c r="AL111" t="s">
        <v>32</v>
      </c>
      <c r="AM111" s="8" t="s">
        <v>2402</v>
      </c>
      <c r="AN111" s="8"/>
      <c r="AO111">
        <v>25</v>
      </c>
      <c r="AP111" s="10" t="str">
        <f>IF(SEARCH("m",AR111,1),_xlfn.CONCAT(AO111,"000000"),0)</f>
        <v>25000000</v>
      </c>
      <c r="AQ111" s="8"/>
      <c r="AR111" s="8" t="s">
        <v>2414</v>
      </c>
      <c r="AS111" s="8" t="str">
        <f t="shared" si="46"/>
        <v xml:space="preserve">50 000000 </v>
      </c>
      <c r="AT111" t="s">
        <v>495</v>
      </c>
      <c r="AX111" t="str">
        <v>System and Data Analyst</v>
      </c>
    </row>
    <row r="112" spans="1:50" ht="39" customHeight="1" x14ac:dyDescent="0.35">
      <c r="A112" t="s">
        <v>2155</v>
      </c>
      <c r="B112" t="str" cm="1">
        <f t="array" ref="B112">IF(SEARCH("DATA SCIENTIST",UPPER(A112),1),"DATA SCIENTIST",IF(SEARCH("DATA ANALYST",UPPER(A112),1),"DATA ANALYST",IF(SEARCH("DATA ENGINEER",UPPER(A112),1),"DATA ENGINEER",others)))</f>
        <v>DATA SCIENTIST</v>
      </c>
      <c r="C112" t="str" cm="1">
        <f t="array" ref="C112">_xlfn.IFS(IFERROR(SEARCH("Senior", A112), 0) &gt; 0, "SENIOR", IFERROR(SEARCH("Junior", A112), 0) &gt; 0, "JUNIOR", TRUE, "NM")</f>
        <v>NM</v>
      </c>
      <c r="D112" t="s">
        <v>496</v>
      </c>
      <c r="E112">
        <v>91</v>
      </c>
      <c r="H112" t="str">
        <f t="shared" si="34"/>
        <v>$91k</v>
      </c>
      <c r="I112">
        <v>148</v>
      </c>
      <c r="L112" t="str">
        <f t="shared" si="35"/>
        <v>$148k</v>
      </c>
      <c r="M112">
        <f t="shared" si="36"/>
        <v>119.5</v>
      </c>
      <c r="N112" t="str">
        <f t="shared" si="37"/>
        <v>$119.5k</v>
      </c>
      <c r="O112" s="1" t="s">
        <v>2156</v>
      </c>
      <c r="P112" s="1">
        <f t="shared" si="38"/>
        <v>1</v>
      </c>
      <c r="Q112" s="1">
        <f t="shared" si="39"/>
        <v>1</v>
      </c>
      <c r="R112" s="1">
        <f t="shared" si="40"/>
        <v>0</v>
      </c>
      <c r="S112" s="1">
        <f t="shared" si="41"/>
        <v>0</v>
      </c>
      <c r="T112" s="1">
        <f t="shared" si="42"/>
        <v>1</v>
      </c>
      <c r="U112" s="1">
        <f t="shared" si="43"/>
        <v>0</v>
      </c>
      <c r="V112" s="1">
        <f t="shared" si="44"/>
        <v>3954</v>
      </c>
      <c r="W112">
        <v>3</v>
      </c>
      <c r="X112" s="1" t="s">
        <v>497</v>
      </c>
      <c r="Y112" s="1" t="s">
        <v>1822</v>
      </c>
      <c r="Z112" t="s">
        <v>498</v>
      </c>
      <c r="AA112" t="s">
        <v>2365</v>
      </c>
      <c r="AB112" t="s">
        <v>498</v>
      </c>
      <c r="AC112">
        <f t="shared" si="33"/>
        <v>1</v>
      </c>
      <c r="AD112" t="s">
        <v>37</v>
      </c>
      <c r="AE112">
        <v>1001</v>
      </c>
      <c r="AF112">
        <v>5000</v>
      </c>
      <c r="AG112" s="7">
        <f t="shared" si="57"/>
        <v>3000.5</v>
      </c>
      <c r="AH112">
        <v>1997</v>
      </c>
      <c r="AI112">
        <f t="shared" ca="1" si="45"/>
        <v>27</v>
      </c>
      <c r="AJ112" t="s">
        <v>128</v>
      </c>
      <c r="AK112" t="s">
        <v>26</v>
      </c>
      <c r="AL112" t="s">
        <v>27</v>
      </c>
      <c r="AM112" s="8" t="s">
        <v>47</v>
      </c>
      <c r="AN112" s="8" t="s">
        <v>47</v>
      </c>
      <c r="AP112" s="10" t="e" cm="1">
        <f t="array" ref="AP112">_xlfn.IFS(SEARCH("m",AO112,1),SUBSTITUTE(AO112,"million","000000",1),SEARCH("b",AO112,1),SUBSTITUTE(AO112,"billion","000000000",1))</f>
        <v>#VALUE!</v>
      </c>
      <c r="AQ112" s="8"/>
      <c r="AR112" s="8"/>
      <c r="AS112" s="8" t="e">
        <f t="shared" si="46"/>
        <v>#VALUE!</v>
      </c>
      <c r="AT112" t="s">
        <v>499</v>
      </c>
      <c r="AX112" t="str">
        <v>Data &amp; Analytics Consultant (NYC)</v>
      </c>
    </row>
    <row r="113" spans="1:50" ht="39" customHeight="1" x14ac:dyDescent="0.35">
      <c r="A113" t="s">
        <v>500</v>
      </c>
      <c r="B113" t="e" cm="1">
        <f t="array" ref="B113">IF(SEARCH("DATA SCIENTIST",UPPER(A113),1),"DATA SCIENTIST",IF(SEARCH("DATA ANALYST",UPPER(A113),1),"DATA ANALYST",IF(SEARCH("DATA ENGINEER",UPPER(A113),1),"DATA ENGINEER",others)))</f>
        <v>#VALUE!</v>
      </c>
      <c r="C113" t="str" cm="1">
        <f t="array" ref="C113">_xlfn.IFS(IFERROR(SEARCH("Senior", A113), 0) &gt; 0, "SENIOR", IFERROR(SEARCH("Junior", A113), 0) &gt; 0, "JUNIOR", TRUE, "NM")</f>
        <v>SENIOR</v>
      </c>
      <c r="D113" t="s">
        <v>501</v>
      </c>
      <c r="E113">
        <v>95</v>
      </c>
      <c r="H113" t="str">
        <f t="shared" si="34"/>
        <v>$95k</v>
      </c>
      <c r="I113">
        <v>173</v>
      </c>
      <c r="L113" t="str">
        <f t="shared" si="35"/>
        <v>$173k</v>
      </c>
      <c r="M113">
        <f t="shared" si="36"/>
        <v>134</v>
      </c>
      <c r="N113" t="str">
        <f t="shared" si="37"/>
        <v>$134k</v>
      </c>
      <c r="O113" s="1" t="s">
        <v>502</v>
      </c>
      <c r="P113" s="1">
        <f t="shared" si="38"/>
        <v>0</v>
      </c>
      <c r="Q113" s="1">
        <f t="shared" si="39"/>
        <v>0</v>
      </c>
      <c r="R113" s="1">
        <f t="shared" si="40"/>
        <v>0</v>
      </c>
      <c r="S113" s="1">
        <f t="shared" si="41"/>
        <v>1</v>
      </c>
      <c r="T113" s="1">
        <f t="shared" si="42"/>
        <v>1</v>
      </c>
      <c r="U113" s="1">
        <f t="shared" si="43"/>
        <v>1</v>
      </c>
      <c r="V113" s="1">
        <f t="shared" si="44"/>
        <v>2620</v>
      </c>
      <c r="W113">
        <v>3.2</v>
      </c>
      <c r="X113" s="1" t="s">
        <v>503</v>
      </c>
      <c r="Y113" s="1" t="s">
        <v>1823</v>
      </c>
      <c r="Z113" t="s">
        <v>448</v>
      </c>
      <c r="AA113" t="s">
        <v>2385</v>
      </c>
      <c r="AB113" t="s">
        <v>504</v>
      </c>
      <c r="AC113">
        <f t="shared" si="33"/>
        <v>0</v>
      </c>
      <c r="AD113" t="s">
        <v>37</v>
      </c>
      <c r="AE113">
        <v>1001</v>
      </c>
      <c r="AF113">
        <v>5000</v>
      </c>
      <c r="AG113" s="7">
        <f t="shared" si="57"/>
        <v>3000.5</v>
      </c>
      <c r="AH113">
        <v>2000</v>
      </c>
      <c r="AI113">
        <f t="shared" ca="1" si="45"/>
        <v>24</v>
      </c>
      <c r="AJ113" t="s">
        <v>18</v>
      </c>
      <c r="AK113" t="s">
        <v>46</v>
      </c>
      <c r="AL113" t="s">
        <v>32</v>
      </c>
      <c r="AM113" s="8" t="s">
        <v>2401</v>
      </c>
      <c r="AN113" s="8"/>
      <c r="AO113">
        <v>1</v>
      </c>
      <c r="AP113" s="10" t="str">
        <f>IF(SEARCH("b",AR113,1),_xlfn.CONCAT(AO113,"000000000"),0)</f>
        <v>1000000000</v>
      </c>
      <c r="AQ113" s="8"/>
      <c r="AR113" s="8" t="s">
        <v>2413</v>
      </c>
      <c r="AS113" s="8" t="e">
        <f t="shared" si="46"/>
        <v>#VALUE!</v>
      </c>
      <c r="AT113" t="s">
        <v>505</v>
      </c>
      <c r="AX113" t="str">
        <v>Big Data Engineer - Chicago - Future Opportunity</v>
      </c>
    </row>
    <row r="114" spans="1:50" ht="39" customHeight="1" x14ac:dyDescent="0.35">
      <c r="A114" t="s">
        <v>2064</v>
      </c>
      <c r="B114" t="str" cm="1">
        <f t="array" ref="B114">IF(SEARCH("DATA SCIENTIST",UPPER(A114),1),"DATA SCIENTIST",IF(SEARCH("DATA ANALYST",UPPER(A114),1),"DATA ANALYST",IF(SEARCH("DATA ENGINEER",UPPER(A114),1),"DATA ENGINEER",others)))</f>
        <v>DATA SCIENTIST</v>
      </c>
      <c r="C114" t="str" cm="1">
        <f t="array" ref="C114">_xlfn.IFS(IFERROR(SEARCH("Senior", A114), 0) &gt; 0, "SENIOR", IFERROR(SEARCH("Junior", A114), 0) &gt; 0, "JUNIOR", TRUE, "NM")</f>
        <v>NM</v>
      </c>
      <c r="D114" t="s">
        <v>506</v>
      </c>
      <c r="E114">
        <v>77</v>
      </c>
      <c r="H114" t="str">
        <f t="shared" si="34"/>
        <v>$77k</v>
      </c>
      <c r="I114">
        <v>124</v>
      </c>
      <c r="L114" t="str">
        <f t="shared" si="35"/>
        <v>$124k</v>
      </c>
      <c r="M114">
        <f t="shared" si="36"/>
        <v>100.5</v>
      </c>
      <c r="N114" t="str">
        <f t="shared" si="37"/>
        <v>$100.5k</v>
      </c>
      <c r="O114" s="1" t="s">
        <v>2157</v>
      </c>
      <c r="P114" s="1">
        <f t="shared" si="38"/>
        <v>1</v>
      </c>
      <c r="Q114" s="1">
        <f t="shared" si="39"/>
        <v>1</v>
      </c>
      <c r="R114" s="1">
        <f t="shared" si="40"/>
        <v>1</v>
      </c>
      <c r="S114" s="1">
        <f t="shared" si="41"/>
        <v>0</v>
      </c>
      <c r="T114" s="1">
        <f t="shared" si="42"/>
        <v>0</v>
      </c>
      <c r="U114" s="1">
        <f t="shared" si="43"/>
        <v>1</v>
      </c>
      <c r="V114" s="1">
        <f t="shared" si="44"/>
        <v>4188</v>
      </c>
      <c r="W114">
        <v>4.4000000000000004</v>
      </c>
      <c r="X114" s="1" t="s">
        <v>507</v>
      </c>
      <c r="Y114" s="1" t="s">
        <v>1824</v>
      </c>
      <c r="Z114" t="s">
        <v>102</v>
      </c>
      <c r="AA114" t="s">
        <v>2367</v>
      </c>
      <c r="AB114" t="s">
        <v>102</v>
      </c>
      <c r="AC114">
        <f t="shared" si="33"/>
        <v>1</v>
      </c>
      <c r="AD114" t="s">
        <v>52</v>
      </c>
      <c r="AE114">
        <v>201</v>
      </c>
      <c r="AF114">
        <v>500</v>
      </c>
      <c r="AG114" s="7">
        <f t="shared" si="57"/>
        <v>350.5</v>
      </c>
      <c r="AH114">
        <v>1999</v>
      </c>
      <c r="AI114">
        <f t="shared" ca="1" si="45"/>
        <v>25</v>
      </c>
      <c r="AJ114" t="s">
        <v>18</v>
      </c>
      <c r="AK114" t="s">
        <v>122</v>
      </c>
      <c r="AL114" t="s">
        <v>75</v>
      </c>
      <c r="AM114" s="8" t="s">
        <v>47</v>
      </c>
      <c r="AN114" s="8" t="s">
        <v>47</v>
      </c>
      <c r="AP114" s="10" t="e" cm="1">
        <f t="array" ref="AP114">_xlfn.IFS(SEARCH("m",AO114,1),SUBSTITUTE(AO114,"million","000000",1),SEARCH("b",AO114,1),SUBSTITUTE(AO114,"billion","000000000",1))</f>
        <v>#VALUE!</v>
      </c>
      <c r="AQ114" s="8"/>
      <c r="AR114" s="8"/>
      <c r="AS114" s="8" t="e">
        <f t="shared" si="46"/>
        <v>#VALUE!</v>
      </c>
      <c r="AT114" t="s">
        <v>2357</v>
      </c>
      <c r="AX114" t="str">
        <v>Survey Data Analyst</v>
      </c>
    </row>
    <row r="115" spans="1:50" ht="39" customHeight="1" x14ac:dyDescent="0.35">
      <c r="A115" t="s">
        <v>2064</v>
      </c>
      <c r="B115" t="str" cm="1">
        <f t="array" ref="B115">IF(SEARCH("DATA SCIENTIST",UPPER(A115),1),"DATA SCIENTIST",IF(SEARCH("DATA ANALYST",UPPER(A115),1),"DATA ANALYST",IF(SEARCH("DATA ENGINEER",UPPER(A115),1),"DATA ENGINEER",others)))</f>
        <v>DATA SCIENTIST</v>
      </c>
      <c r="C115" t="str" cm="1">
        <f t="array" ref="C115">_xlfn.IFS(IFERROR(SEARCH("Senior", A115), 0) &gt; 0, "SENIOR", IFERROR(SEARCH("Junior", A115), 0) &gt; 0, "JUNIOR", TRUE, "NM")</f>
        <v>NM</v>
      </c>
      <c r="D115" t="s">
        <v>508</v>
      </c>
      <c r="E115">
        <v>80</v>
      </c>
      <c r="H115" t="str">
        <f t="shared" si="34"/>
        <v>$80k</v>
      </c>
      <c r="I115">
        <v>135</v>
      </c>
      <c r="L115" t="str">
        <f t="shared" si="35"/>
        <v>$135k</v>
      </c>
      <c r="M115">
        <f t="shared" si="36"/>
        <v>107.5</v>
      </c>
      <c r="N115" t="str">
        <f t="shared" si="37"/>
        <v>$107.5k</v>
      </c>
      <c r="O115" s="1" t="s">
        <v>2158</v>
      </c>
      <c r="P115" s="1">
        <f t="shared" si="38"/>
        <v>1</v>
      </c>
      <c r="Q115" s="1">
        <f t="shared" si="39"/>
        <v>0</v>
      </c>
      <c r="R115" s="1">
        <f t="shared" si="40"/>
        <v>0</v>
      </c>
      <c r="S115" s="1">
        <f t="shared" si="41"/>
        <v>0</v>
      </c>
      <c r="T115" s="1">
        <f t="shared" si="42"/>
        <v>0</v>
      </c>
      <c r="U115" s="1">
        <f t="shared" si="43"/>
        <v>0</v>
      </c>
      <c r="V115" s="1">
        <f t="shared" si="44"/>
        <v>7249</v>
      </c>
      <c r="W115">
        <v>3.5</v>
      </c>
      <c r="X115" s="1" t="s">
        <v>509</v>
      </c>
      <c r="Y115" s="1" t="s">
        <v>1825</v>
      </c>
      <c r="Z115" t="s">
        <v>283</v>
      </c>
      <c r="AA115" t="s">
        <v>2376</v>
      </c>
      <c r="AB115" t="s">
        <v>283</v>
      </c>
      <c r="AC115">
        <f t="shared" si="33"/>
        <v>1</v>
      </c>
      <c r="AD115" t="s">
        <v>37</v>
      </c>
      <c r="AE115">
        <v>1001</v>
      </c>
      <c r="AF115">
        <v>5000</v>
      </c>
      <c r="AG115" s="7">
        <f t="shared" si="57"/>
        <v>3000.5</v>
      </c>
      <c r="AH115">
        <v>1878</v>
      </c>
      <c r="AI115">
        <f t="shared" ca="1" si="45"/>
        <v>146</v>
      </c>
      <c r="AJ115" t="s">
        <v>53</v>
      </c>
      <c r="AK115" t="s">
        <v>510</v>
      </c>
      <c r="AL115" t="s">
        <v>113</v>
      </c>
      <c r="AM115" s="8" t="s">
        <v>2400</v>
      </c>
      <c r="AN115" s="8"/>
      <c r="AO115" t="s">
        <v>2411</v>
      </c>
      <c r="AP115" s="10" t="e">
        <f>IF(SEARCH("m",AO171,1),SUBSTITUTE(AO171,"million","000000",1),)</f>
        <v>#VALUE!</v>
      </c>
      <c r="AQ115" s="8"/>
      <c r="AR115" s="8" t="s">
        <v>2412</v>
      </c>
      <c r="AS115" s="8" t="e">
        <f t="shared" si="46"/>
        <v>#VALUE!</v>
      </c>
      <c r="AT115" t="s">
        <v>2357</v>
      </c>
      <c r="AX115" t="str">
        <v>Lead Health Data Analyst - Front End</v>
      </c>
    </row>
    <row r="116" spans="1:50" ht="39" customHeight="1" x14ac:dyDescent="0.35">
      <c r="A116" t="s">
        <v>195</v>
      </c>
      <c r="B116" t="e" cm="1">
        <f t="array" ref="B116">IF(SEARCH("DATA SCIENTIST",UPPER(A116),1),"DATA SCIENTIST",IF(SEARCH("DATA ANALYST",UPPER(A116),1),"DATA ANALYST",IF(SEARCH("DATA ENGINEER",UPPER(A116),1),"DATA ENGINEER",others)))</f>
        <v>#VALUE!</v>
      </c>
      <c r="C116" t="str" cm="1">
        <f t="array" ref="C116">_xlfn.IFS(IFERROR(SEARCH("Senior", A116), 0) &gt; 0, "SENIOR", IFERROR(SEARCH("Junior", A116), 0) &gt; 0, "JUNIOR", TRUE, "NM")</f>
        <v>NM</v>
      </c>
      <c r="D116" t="s">
        <v>511</v>
      </c>
      <c r="E116">
        <v>85</v>
      </c>
      <c r="H116" t="str">
        <f t="shared" si="34"/>
        <v>$85k</v>
      </c>
      <c r="I116">
        <v>159</v>
      </c>
      <c r="L116" t="str">
        <f t="shared" si="35"/>
        <v>$159k</v>
      </c>
      <c r="M116">
        <f t="shared" si="36"/>
        <v>122</v>
      </c>
      <c r="N116" t="str">
        <f t="shared" si="37"/>
        <v>$122k</v>
      </c>
      <c r="O116" s="1" t="s">
        <v>2159</v>
      </c>
      <c r="P116" s="1">
        <f t="shared" si="38"/>
        <v>1</v>
      </c>
      <c r="Q116" s="1">
        <f t="shared" si="39"/>
        <v>1</v>
      </c>
      <c r="R116" s="1">
        <f t="shared" si="40"/>
        <v>0</v>
      </c>
      <c r="S116" s="1">
        <f t="shared" si="41"/>
        <v>1</v>
      </c>
      <c r="T116" s="1">
        <f t="shared" si="42"/>
        <v>1</v>
      </c>
      <c r="U116" s="1">
        <f t="shared" si="43"/>
        <v>1</v>
      </c>
      <c r="V116" s="1">
        <f t="shared" si="44"/>
        <v>4076</v>
      </c>
      <c r="W116">
        <v>4</v>
      </c>
      <c r="X116" s="1" t="s">
        <v>512</v>
      </c>
      <c r="Y116" s="1" t="s">
        <v>1826</v>
      </c>
      <c r="Z116" t="s">
        <v>225</v>
      </c>
      <c r="AA116" t="s">
        <v>2375</v>
      </c>
      <c r="AB116" t="s">
        <v>225</v>
      </c>
      <c r="AC116">
        <f t="shared" si="33"/>
        <v>1</v>
      </c>
      <c r="AD116" t="s">
        <v>45</v>
      </c>
      <c r="AE116">
        <v>51</v>
      </c>
      <c r="AF116">
        <v>200</v>
      </c>
      <c r="AG116" s="7">
        <f t="shared" si="57"/>
        <v>125.5</v>
      </c>
      <c r="AH116">
        <v>2015</v>
      </c>
      <c r="AI116">
        <f t="shared" ca="1" si="45"/>
        <v>9</v>
      </c>
      <c r="AJ116" t="s">
        <v>18</v>
      </c>
      <c r="AK116" t="s">
        <v>74</v>
      </c>
      <c r="AL116" t="s">
        <v>75</v>
      </c>
      <c r="AM116" s="8" t="s">
        <v>47</v>
      </c>
      <c r="AN116" s="8" t="s">
        <v>47</v>
      </c>
      <c r="AP116" s="10" t="e" cm="1">
        <f t="array" ref="AP116">_xlfn.IFS(SEARCH("m",AO116,1),SUBSTITUTE(AO116,"million","000000",1),SEARCH("b",AO116,1),SUBSTITUTE(AO116,"billion","000000000",1))</f>
        <v>#VALUE!</v>
      </c>
      <c r="AQ116" s="8"/>
      <c r="AR116" s="8"/>
      <c r="AS116" s="8" t="e">
        <f t="shared" si="46"/>
        <v>#VALUE!</v>
      </c>
      <c r="AT116" t="s">
        <v>2357</v>
      </c>
      <c r="AX116" t="str">
        <v>Junior Data Analyst</v>
      </c>
    </row>
    <row r="117" spans="1:50" ht="39" customHeight="1" x14ac:dyDescent="0.35">
      <c r="A117" t="s">
        <v>195</v>
      </c>
      <c r="B117" t="e" cm="1">
        <f t="array" ref="B117">IF(SEARCH("DATA SCIENTIST",UPPER(A117),1),"DATA SCIENTIST",IF(SEARCH("DATA ANALYST",UPPER(A117),1),"DATA ANALYST",IF(SEARCH("DATA ENGINEER",UPPER(A117),1),"DATA ENGINEER",others)))</f>
        <v>#VALUE!</v>
      </c>
      <c r="C117" t="str" cm="1">
        <f t="array" ref="C117">_xlfn.IFS(IFERROR(SEARCH("Senior", A117), 0) &gt; 0, "SENIOR", IFERROR(SEARCH("Junior", A117), 0) &gt; 0, "JUNIOR", TRUE, "NM")</f>
        <v>NM</v>
      </c>
      <c r="D117" t="s">
        <v>513</v>
      </c>
      <c r="E117">
        <v>80</v>
      </c>
      <c r="H117" t="str">
        <f t="shared" si="34"/>
        <v>$80k</v>
      </c>
      <c r="I117">
        <v>105</v>
      </c>
      <c r="L117" t="str">
        <f t="shared" si="35"/>
        <v>$105k</v>
      </c>
      <c r="M117">
        <f t="shared" si="36"/>
        <v>92.5</v>
      </c>
      <c r="N117" t="str">
        <f t="shared" si="37"/>
        <v>$92.5k</v>
      </c>
      <c r="O117" s="1" t="s">
        <v>2160</v>
      </c>
      <c r="P117" s="1">
        <f t="shared" si="38"/>
        <v>1</v>
      </c>
      <c r="Q117" s="1">
        <f t="shared" si="39"/>
        <v>1</v>
      </c>
      <c r="R117" s="1">
        <f t="shared" si="40"/>
        <v>1</v>
      </c>
      <c r="S117" s="1">
        <f t="shared" si="41"/>
        <v>0</v>
      </c>
      <c r="T117" s="1">
        <f t="shared" si="42"/>
        <v>1</v>
      </c>
      <c r="U117" s="1">
        <f t="shared" si="43"/>
        <v>1</v>
      </c>
      <c r="V117" s="1">
        <f t="shared" si="44"/>
        <v>8175</v>
      </c>
      <c r="W117">
        <v>4.3</v>
      </c>
      <c r="X117" s="1" t="s">
        <v>221</v>
      </c>
      <c r="Y117" s="1" t="s">
        <v>1758</v>
      </c>
      <c r="Z117" t="s">
        <v>139</v>
      </c>
      <c r="AA117" t="s">
        <v>2370</v>
      </c>
      <c r="AB117" t="s">
        <v>139</v>
      </c>
      <c r="AC117">
        <f t="shared" si="33"/>
        <v>1</v>
      </c>
      <c r="AD117" t="s">
        <v>37</v>
      </c>
      <c r="AE117">
        <v>1001</v>
      </c>
      <c r="AF117">
        <v>5000</v>
      </c>
      <c r="AG117" s="7">
        <f t="shared" si="57"/>
        <v>3000.5</v>
      </c>
      <c r="AH117">
        <v>1993</v>
      </c>
      <c r="AI117">
        <f t="shared" ca="1" si="45"/>
        <v>31</v>
      </c>
      <c r="AJ117" t="s">
        <v>53</v>
      </c>
      <c r="AK117" t="s">
        <v>54</v>
      </c>
      <c r="AL117" t="s">
        <v>54</v>
      </c>
      <c r="AM117" s="8" t="s">
        <v>2398</v>
      </c>
      <c r="AN117" s="8"/>
      <c r="AO117">
        <v>2</v>
      </c>
      <c r="AP117" s="10" t="str">
        <f>IF(SEARCH("b",AR117,1),_xlfn.CONCAT(AO117,"000000000"),0)</f>
        <v>2000000000</v>
      </c>
      <c r="AQ117" s="8"/>
      <c r="AR117" s="8" t="s">
        <v>2409</v>
      </c>
      <c r="AS117" s="8" t="e">
        <f t="shared" si="46"/>
        <v>#VALUE!</v>
      </c>
      <c r="AT117" t="s">
        <v>222</v>
      </c>
      <c r="AX117" t="str">
        <v>SQL Data Engineer</v>
      </c>
    </row>
    <row r="118" spans="1:50" ht="39" customHeight="1" x14ac:dyDescent="0.35">
      <c r="A118" t="s">
        <v>96</v>
      </c>
      <c r="B118" t="e" cm="1">
        <f t="array" ref="B118">IF(SEARCH("DATA SCIENTIST",UPPER(A118),1),"DATA SCIENTIST",IF(SEARCH("DATA ANALYST",UPPER(A118),1),"DATA ANALYST",IF(SEARCH("DATA ENGINEER",UPPER(A118),1),"DATA ENGINEER",others)))</f>
        <v>#VALUE!</v>
      </c>
      <c r="C118" t="str" cm="1">
        <f t="array" ref="C118">_xlfn.IFS(IFERROR(SEARCH("Senior", A118), 0) &gt; 0, "SENIOR", IFERROR(SEARCH("Junior", A118), 0) &gt; 0, "JUNIOR", TRUE, "NM")</f>
        <v>NM</v>
      </c>
      <c r="D118" t="s">
        <v>514</v>
      </c>
      <c r="E118">
        <v>43</v>
      </c>
      <c r="H118" t="str">
        <f t="shared" si="34"/>
        <v>$43k</v>
      </c>
      <c r="I118">
        <v>81</v>
      </c>
      <c r="L118" t="str">
        <f t="shared" si="35"/>
        <v>$81k</v>
      </c>
      <c r="M118">
        <f t="shared" si="36"/>
        <v>62</v>
      </c>
      <c r="N118" t="str">
        <f t="shared" si="37"/>
        <v>$62k</v>
      </c>
      <c r="O118" s="1" t="s">
        <v>515</v>
      </c>
      <c r="P118" s="1">
        <f t="shared" si="38"/>
        <v>0</v>
      </c>
      <c r="Q118" s="1">
        <f t="shared" si="39"/>
        <v>0</v>
      </c>
      <c r="R118" s="1">
        <f t="shared" si="40"/>
        <v>1</v>
      </c>
      <c r="S118" s="1">
        <f t="shared" si="41"/>
        <v>0</v>
      </c>
      <c r="T118" s="1">
        <f t="shared" si="42"/>
        <v>0</v>
      </c>
      <c r="U118" s="1">
        <f t="shared" si="43"/>
        <v>0</v>
      </c>
      <c r="V118" s="1">
        <f t="shared" si="44"/>
        <v>1828</v>
      </c>
      <c r="W118">
        <v>2.2999999999999998</v>
      </c>
      <c r="X118" s="1" t="s">
        <v>516</v>
      </c>
      <c r="Y118" s="1" t="s">
        <v>1827</v>
      </c>
      <c r="Z118" t="s">
        <v>23</v>
      </c>
      <c r="AA118" t="s">
        <v>2360</v>
      </c>
      <c r="AB118" t="s">
        <v>23</v>
      </c>
      <c r="AC118">
        <f t="shared" si="33"/>
        <v>1</v>
      </c>
      <c r="AD118" t="s">
        <v>17</v>
      </c>
      <c r="AE118">
        <v>501</v>
      </c>
      <c r="AF118">
        <v>1000</v>
      </c>
      <c r="AG118" s="7">
        <f t="shared" si="57"/>
        <v>750.5</v>
      </c>
      <c r="AH118">
        <v>1986</v>
      </c>
      <c r="AI118">
        <f t="shared" ca="1" si="45"/>
        <v>38</v>
      </c>
      <c r="AJ118" t="s">
        <v>18</v>
      </c>
      <c r="AK118" t="s">
        <v>88</v>
      </c>
      <c r="AL118" t="s">
        <v>32</v>
      </c>
      <c r="AM118" s="8" t="s">
        <v>2399</v>
      </c>
      <c r="AN118" s="8"/>
      <c r="AO118">
        <v>100</v>
      </c>
      <c r="AP118" s="10" t="str">
        <f t="shared" ref="AP118:AP120" si="59">IF(SEARCH("m",AR118,1),_xlfn.CONCAT(AO118,"000000"),0)</f>
        <v>100000000</v>
      </c>
      <c r="AQ118" s="8"/>
      <c r="AR118" s="8" t="s">
        <v>2410</v>
      </c>
      <c r="AS118" s="8" t="str">
        <f t="shared" si="46"/>
        <v xml:space="preserve">500 000000 </v>
      </c>
      <c r="AT118" t="s">
        <v>2357</v>
      </c>
      <c r="AX118" t="str">
        <v>Sr. Data scientist, Cyber-Security LT Contract</v>
      </c>
    </row>
    <row r="119" spans="1:50" ht="39" customHeight="1" x14ac:dyDescent="0.35">
      <c r="A119" t="s">
        <v>517</v>
      </c>
      <c r="B119" t="e" cm="1">
        <f t="array" ref="B119">IF(SEARCH("DATA SCIENTIST",UPPER(A119),1),"DATA SCIENTIST",IF(SEARCH("DATA ANALYST",UPPER(A119),1),"DATA ANALYST",IF(SEARCH("DATA ENGINEER",UPPER(A119),1),"DATA ENGINEER",others)))</f>
        <v>#VALUE!</v>
      </c>
      <c r="C119" t="str" cm="1">
        <f t="array" ref="C119">_xlfn.IFS(IFERROR(SEARCH("Senior", A119), 0) &gt; 0, "SENIOR", IFERROR(SEARCH("Junior", A119), 0) &gt; 0, "JUNIOR", TRUE, "NM")</f>
        <v>NM</v>
      </c>
      <c r="D119" t="s">
        <v>518</v>
      </c>
      <c r="E119">
        <v>29</v>
      </c>
      <c r="H119" t="str">
        <f t="shared" si="34"/>
        <v>$29k</v>
      </c>
      <c r="I119">
        <v>50</v>
      </c>
      <c r="L119" t="str">
        <f t="shared" si="35"/>
        <v>$50k</v>
      </c>
      <c r="M119">
        <f t="shared" si="36"/>
        <v>39.5</v>
      </c>
      <c r="N119" t="str">
        <f t="shared" si="37"/>
        <v>$39.5k</v>
      </c>
      <c r="O119" s="1" t="s">
        <v>519</v>
      </c>
      <c r="P119" s="1">
        <f t="shared" si="38"/>
        <v>0</v>
      </c>
      <c r="Q119" s="1">
        <f t="shared" si="39"/>
        <v>0</v>
      </c>
      <c r="R119" s="1">
        <f t="shared" si="40"/>
        <v>0</v>
      </c>
      <c r="S119" s="1">
        <f t="shared" si="41"/>
        <v>0</v>
      </c>
      <c r="T119" s="1">
        <f t="shared" si="42"/>
        <v>0</v>
      </c>
      <c r="U119" s="1">
        <f t="shared" si="43"/>
        <v>1</v>
      </c>
      <c r="V119" s="1">
        <f t="shared" si="44"/>
        <v>2775</v>
      </c>
      <c r="W119">
        <v>4</v>
      </c>
      <c r="X119" s="1" t="s">
        <v>520</v>
      </c>
      <c r="Y119" s="1" t="s">
        <v>1828</v>
      </c>
      <c r="Z119" t="s">
        <v>521</v>
      </c>
      <c r="AA119" t="s">
        <v>2377</v>
      </c>
      <c r="AB119" t="s">
        <v>522</v>
      </c>
      <c r="AC119">
        <f t="shared" si="33"/>
        <v>0</v>
      </c>
      <c r="AD119" t="s">
        <v>45</v>
      </c>
      <c r="AE119">
        <v>51</v>
      </c>
      <c r="AF119">
        <v>200</v>
      </c>
      <c r="AG119" s="7">
        <f t="shared" si="57"/>
        <v>125.5</v>
      </c>
      <c r="AH119">
        <v>2000</v>
      </c>
      <c r="AI119">
        <f t="shared" ca="1" si="45"/>
        <v>24</v>
      </c>
      <c r="AJ119" t="s">
        <v>227</v>
      </c>
      <c r="AK119" t="s">
        <v>523</v>
      </c>
      <c r="AL119" t="s">
        <v>32</v>
      </c>
      <c r="AM119" s="8" t="s">
        <v>2402</v>
      </c>
      <c r="AN119" s="8"/>
      <c r="AO119">
        <v>25</v>
      </c>
      <c r="AP119" s="10" t="str">
        <f t="shared" si="59"/>
        <v>25000000</v>
      </c>
      <c r="AQ119" s="8"/>
      <c r="AR119" s="8" t="s">
        <v>2414</v>
      </c>
      <c r="AS119" s="8" t="str">
        <f t="shared" si="46"/>
        <v xml:space="preserve">50 000000 </v>
      </c>
      <c r="AT119" t="s">
        <v>2357</v>
      </c>
      <c r="AX119" t="str">
        <v>Insurance Financial Data Analyst</v>
      </c>
    </row>
    <row r="120" spans="1:50" ht="39" customHeight="1" x14ac:dyDescent="0.35">
      <c r="A120" t="s">
        <v>2064</v>
      </c>
      <c r="B120" t="str" cm="1">
        <f t="array" ref="B120">IF(SEARCH("DATA SCIENTIST",UPPER(A120),1),"DATA SCIENTIST",IF(SEARCH("DATA ANALYST",UPPER(A120),1),"DATA ANALYST",IF(SEARCH("DATA ENGINEER",UPPER(A120),1),"DATA ENGINEER",others)))</f>
        <v>DATA SCIENTIST</v>
      </c>
      <c r="C120" t="str" cm="1">
        <f t="array" ref="C120">_xlfn.IFS(IFERROR(SEARCH("Senior", A120), 0) &gt; 0, "SENIOR", IFERROR(SEARCH("Junior", A120), 0) &gt; 0, "JUNIOR", TRUE, "NM")</f>
        <v>NM</v>
      </c>
      <c r="D120" t="s">
        <v>488</v>
      </c>
      <c r="E120">
        <v>82</v>
      </c>
      <c r="H120" t="str">
        <f t="shared" si="34"/>
        <v>$82k</v>
      </c>
      <c r="I120">
        <v>133</v>
      </c>
      <c r="L120" t="str">
        <f t="shared" si="35"/>
        <v>$133k</v>
      </c>
      <c r="M120">
        <f t="shared" si="36"/>
        <v>107.5</v>
      </c>
      <c r="N120" t="str">
        <f t="shared" si="37"/>
        <v>$107.5k</v>
      </c>
      <c r="O120" s="1" t="s">
        <v>2161</v>
      </c>
      <c r="P120" s="1">
        <f t="shared" si="38"/>
        <v>0</v>
      </c>
      <c r="Q120" s="1">
        <f t="shared" si="39"/>
        <v>1</v>
      </c>
      <c r="R120" s="1">
        <f t="shared" si="40"/>
        <v>1</v>
      </c>
      <c r="S120" s="1">
        <f t="shared" si="41"/>
        <v>0</v>
      </c>
      <c r="T120" s="1">
        <f t="shared" si="42"/>
        <v>0</v>
      </c>
      <c r="U120" s="1">
        <f t="shared" si="43"/>
        <v>1</v>
      </c>
      <c r="V120" s="1">
        <f t="shared" si="44"/>
        <v>3997</v>
      </c>
      <c r="W120">
        <v>3.6</v>
      </c>
      <c r="X120" s="1" t="s">
        <v>524</v>
      </c>
      <c r="Y120" s="1" t="s">
        <v>1829</v>
      </c>
      <c r="Z120" t="s">
        <v>525</v>
      </c>
      <c r="AA120" t="s">
        <v>2365</v>
      </c>
      <c r="AB120" t="s">
        <v>526</v>
      </c>
      <c r="AC120">
        <f t="shared" si="33"/>
        <v>0</v>
      </c>
      <c r="AD120" t="s">
        <v>37</v>
      </c>
      <c r="AE120">
        <v>1001</v>
      </c>
      <c r="AF120">
        <v>5000</v>
      </c>
      <c r="AG120" s="7">
        <f t="shared" si="57"/>
        <v>3000.5</v>
      </c>
      <c r="AH120">
        <v>1966</v>
      </c>
      <c r="AI120">
        <f t="shared" ca="1" si="45"/>
        <v>58</v>
      </c>
      <c r="AJ120" t="s">
        <v>18</v>
      </c>
      <c r="AK120" t="s">
        <v>249</v>
      </c>
      <c r="AL120" t="s">
        <v>218</v>
      </c>
      <c r="AM120" s="8" t="s">
        <v>2399</v>
      </c>
      <c r="AN120" s="8"/>
      <c r="AO120">
        <v>100</v>
      </c>
      <c r="AP120" s="10" t="str">
        <f t="shared" si="59"/>
        <v>100000000</v>
      </c>
      <c r="AQ120" s="8"/>
      <c r="AR120" s="8" t="s">
        <v>2410</v>
      </c>
      <c r="AS120" s="8" t="str">
        <f t="shared" si="46"/>
        <v xml:space="preserve">500 000000 </v>
      </c>
      <c r="AT120" t="s">
        <v>2357</v>
      </c>
      <c r="AX120" t="str">
        <v>Data Engineer I - Azure</v>
      </c>
    </row>
    <row r="121" spans="1:50" ht="39" customHeight="1" x14ac:dyDescent="0.35">
      <c r="A121" t="s">
        <v>527</v>
      </c>
      <c r="B121" t="e" cm="1">
        <f t="array" ref="B121">IF(SEARCH("DATA SCIENTIST",UPPER(A121),1),"DATA SCIENTIST",IF(SEARCH("DATA ANALYST",UPPER(A121),1),"DATA ANALYST",IF(SEARCH("DATA ENGINEER",UPPER(A121),1),"DATA ENGINEER",others)))</f>
        <v>#VALUE!</v>
      </c>
      <c r="C121" t="str" cm="1">
        <f t="array" ref="C121">_xlfn.IFS(IFERROR(SEARCH("Senior", A121), 0) &gt; 0, "SENIOR", IFERROR(SEARCH("Junior", A121), 0) &gt; 0, "JUNIOR", TRUE, "NM")</f>
        <v>NM</v>
      </c>
      <c r="D121" t="s">
        <v>528</v>
      </c>
      <c r="E121">
        <v>26</v>
      </c>
      <c r="H121" t="str">
        <f t="shared" si="34"/>
        <v>$26k</v>
      </c>
      <c r="I121">
        <v>55</v>
      </c>
      <c r="L121" t="str">
        <f t="shared" si="35"/>
        <v>$55k</v>
      </c>
      <c r="M121">
        <f t="shared" si="36"/>
        <v>40.5</v>
      </c>
      <c r="N121" t="str">
        <f t="shared" si="37"/>
        <v>$40.5k</v>
      </c>
      <c r="O121" s="1" t="s">
        <v>529</v>
      </c>
      <c r="P121" s="1">
        <f t="shared" si="38"/>
        <v>1</v>
      </c>
      <c r="Q121" s="1">
        <f t="shared" si="39"/>
        <v>0</v>
      </c>
      <c r="R121" s="1">
        <f t="shared" si="40"/>
        <v>1</v>
      </c>
      <c r="S121" s="1">
        <f t="shared" si="41"/>
        <v>1</v>
      </c>
      <c r="T121" s="1">
        <f t="shared" si="42"/>
        <v>0</v>
      </c>
      <c r="U121" s="1">
        <f t="shared" si="43"/>
        <v>0</v>
      </c>
      <c r="V121" s="1">
        <f t="shared" si="44"/>
        <v>4156</v>
      </c>
      <c r="W121">
        <v>3.8</v>
      </c>
      <c r="X121" s="1" t="s">
        <v>530</v>
      </c>
      <c r="Y121" s="1" t="s">
        <v>1830</v>
      </c>
      <c r="Z121" t="s">
        <v>531</v>
      </c>
      <c r="AA121" t="s">
        <v>2379</v>
      </c>
      <c r="AB121" t="s">
        <v>531</v>
      </c>
      <c r="AC121">
        <f t="shared" si="33"/>
        <v>1</v>
      </c>
      <c r="AD121" t="s">
        <v>17</v>
      </c>
      <c r="AE121">
        <v>501</v>
      </c>
      <c r="AF121">
        <v>1000</v>
      </c>
      <c r="AG121" s="7">
        <f t="shared" si="57"/>
        <v>750.5</v>
      </c>
      <c r="AH121">
        <v>2017</v>
      </c>
      <c r="AI121">
        <f t="shared" ca="1" si="45"/>
        <v>7</v>
      </c>
      <c r="AJ121" t="s">
        <v>18</v>
      </c>
      <c r="AK121" t="s">
        <v>313</v>
      </c>
      <c r="AL121" t="s">
        <v>32</v>
      </c>
      <c r="AM121" s="8" t="s">
        <v>47</v>
      </c>
      <c r="AN121" s="8" t="s">
        <v>47</v>
      </c>
      <c r="AP121" s="10" t="e" cm="1">
        <f t="array" ref="AP121">_xlfn.IFS(SEARCH("m",AO121,1),SUBSTITUTE(AO121,"million","000000",1),SEARCH("b",AO121,1),SUBSTITUTE(AO121,"billion","000000000",1))</f>
        <v>#VALUE!</v>
      </c>
      <c r="AQ121" s="8"/>
      <c r="AR121" s="8"/>
      <c r="AS121" s="8" t="e">
        <f t="shared" si="46"/>
        <v>#VALUE!</v>
      </c>
      <c r="AT121" t="s">
        <v>2357</v>
      </c>
      <c r="AX121" t="str">
        <v>Information Security Data Analyst</v>
      </c>
    </row>
    <row r="122" spans="1:50" ht="39" customHeight="1" x14ac:dyDescent="0.35">
      <c r="A122" t="s">
        <v>2162</v>
      </c>
      <c r="B122" t="str" cm="1">
        <f t="array" ref="B122">IF(SEARCH("DATA SCIENTIST",UPPER(A122),1),"DATA SCIENTIST",IF(SEARCH("DATA ANALYST",UPPER(A122),1),"DATA ANALYST",IF(SEARCH("DATA ENGINEER",UPPER(A122),1),"DATA ENGINEER",others)))</f>
        <v>DATA SCIENTIST</v>
      </c>
      <c r="C122" t="str" cm="1">
        <f t="array" ref="C122">_xlfn.IFS(IFERROR(SEARCH("Senior", A122), 0) &gt; 0, "SENIOR", IFERROR(SEARCH("Junior", A122), 0) &gt; 0, "JUNIOR", TRUE, "NM")</f>
        <v>SENIOR</v>
      </c>
      <c r="D122" t="s">
        <v>532</v>
      </c>
      <c r="E122">
        <v>61</v>
      </c>
      <c r="H122" t="str">
        <f t="shared" si="34"/>
        <v>$61k</v>
      </c>
      <c r="I122">
        <v>118</v>
      </c>
      <c r="L122" t="str">
        <f t="shared" si="35"/>
        <v>$118k</v>
      </c>
      <c r="M122">
        <f t="shared" si="36"/>
        <v>89.5</v>
      </c>
      <c r="N122" t="str">
        <f t="shared" si="37"/>
        <v>$89.5k</v>
      </c>
      <c r="O122" s="1" t="s">
        <v>2163</v>
      </c>
      <c r="P122" s="1">
        <f t="shared" si="38"/>
        <v>1</v>
      </c>
      <c r="Q122" s="1">
        <f t="shared" si="39"/>
        <v>1</v>
      </c>
      <c r="R122" s="1">
        <f t="shared" si="40"/>
        <v>0</v>
      </c>
      <c r="S122" s="1">
        <f t="shared" si="41"/>
        <v>0</v>
      </c>
      <c r="T122" s="1">
        <f t="shared" si="42"/>
        <v>1</v>
      </c>
      <c r="U122" s="1">
        <f t="shared" si="43"/>
        <v>0</v>
      </c>
      <c r="V122" s="1">
        <f t="shared" si="44"/>
        <v>5018</v>
      </c>
      <c r="W122">
        <v>3.7</v>
      </c>
      <c r="X122" s="1" t="s">
        <v>229</v>
      </c>
      <c r="Y122" s="1" t="s">
        <v>1760</v>
      </c>
      <c r="Z122" t="s">
        <v>533</v>
      </c>
      <c r="AA122" t="s">
        <v>2366</v>
      </c>
      <c r="AB122" t="s">
        <v>231</v>
      </c>
      <c r="AC122">
        <f t="shared" si="33"/>
        <v>0</v>
      </c>
      <c r="AD122" t="s">
        <v>24</v>
      </c>
      <c r="AH122">
        <v>1958</v>
      </c>
      <c r="AI122">
        <f t="shared" ca="1" si="45"/>
        <v>66</v>
      </c>
      <c r="AJ122" t="s">
        <v>53</v>
      </c>
      <c r="AK122" t="s">
        <v>181</v>
      </c>
      <c r="AL122" t="s">
        <v>75</v>
      </c>
      <c r="AM122" s="8" t="s">
        <v>94</v>
      </c>
      <c r="AN122" s="8"/>
      <c r="AO122" t="s">
        <v>2415</v>
      </c>
      <c r="AP122" s="10" t="e" cm="1">
        <f t="array" ref="AP122">_xlfn.IFS(SEARCH("m",AO122,1),SUBSTITUTE(AO122,"million","000000",1),SEARCH("b",AO122,1),SUBSTITUTE(AO122,"billion","000000000",1))</f>
        <v>#VALUE!</v>
      </c>
      <c r="AQ122" s="8"/>
      <c r="AR122" s="8"/>
      <c r="AS122" s="8" t="e">
        <f t="shared" si="46"/>
        <v>#VALUE!</v>
      </c>
      <c r="AT122" t="s">
        <v>232</v>
      </c>
      <c r="AX122" t="str">
        <v>Data scientist, Senior</v>
      </c>
    </row>
    <row r="123" spans="1:50" ht="39" customHeight="1" x14ac:dyDescent="0.35">
      <c r="A123" t="s">
        <v>2064</v>
      </c>
      <c r="B123" t="str" cm="1">
        <f t="array" ref="B123">IF(SEARCH("DATA SCIENTIST",UPPER(A123),1),"DATA SCIENTIST",IF(SEARCH("DATA ANALYST",UPPER(A123),1),"DATA ANALYST",IF(SEARCH("DATA ENGINEER",UPPER(A123),1),"DATA ENGINEER",others)))</f>
        <v>DATA SCIENTIST</v>
      </c>
      <c r="C123" t="str" cm="1">
        <f t="array" ref="C123">_xlfn.IFS(IFERROR(SEARCH("Senior", A123), 0) &gt; 0, "SENIOR", IFERROR(SEARCH("Junior", A123), 0) &gt; 0, "JUNIOR", TRUE, "NM")</f>
        <v>NM</v>
      </c>
      <c r="D123" t="s">
        <v>534</v>
      </c>
      <c r="E123">
        <v>60</v>
      </c>
      <c r="H123" t="str">
        <f t="shared" si="34"/>
        <v>$60k</v>
      </c>
      <c r="I123">
        <v>102</v>
      </c>
      <c r="L123" t="str">
        <f t="shared" si="35"/>
        <v>$102k</v>
      </c>
      <c r="M123">
        <f t="shared" si="36"/>
        <v>81</v>
      </c>
      <c r="N123" t="str">
        <f t="shared" si="37"/>
        <v>$81k</v>
      </c>
      <c r="O123" s="1" t="s">
        <v>2164</v>
      </c>
      <c r="P123" s="1">
        <f t="shared" si="38"/>
        <v>1</v>
      </c>
      <c r="Q123" s="1">
        <f t="shared" si="39"/>
        <v>1</v>
      </c>
      <c r="R123" s="1">
        <f t="shared" si="40"/>
        <v>1</v>
      </c>
      <c r="S123" s="1">
        <f t="shared" si="41"/>
        <v>1</v>
      </c>
      <c r="T123" s="1">
        <f t="shared" si="42"/>
        <v>0</v>
      </c>
      <c r="U123" s="1">
        <f t="shared" si="43"/>
        <v>0</v>
      </c>
      <c r="V123" s="1">
        <f t="shared" si="44"/>
        <v>3160</v>
      </c>
      <c r="W123">
        <v>4.4000000000000004</v>
      </c>
      <c r="X123" s="1" t="s">
        <v>535</v>
      </c>
      <c r="Y123" s="1" t="s">
        <v>1831</v>
      </c>
      <c r="Z123" t="s">
        <v>139</v>
      </c>
      <c r="AA123" t="s">
        <v>2370</v>
      </c>
      <c r="AB123" t="s">
        <v>139</v>
      </c>
      <c r="AC123">
        <f t="shared" si="33"/>
        <v>1</v>
      </c>
      <c r="AD123" t="s">
        <v>52</v>
      </c>
      <c r="AE123">
        <v>201</v>
      </c>
      <c r="AF123">
        <v>500</v>
      </c>
      <c r="AG123" s="7">
        <f t="shared" ref="AG123:AG132" si="60">AVERAGE(AE123,AF123)</f>
        <v>350.5</v>
      </c>
      <c r="AH123">
        <v>2008</v>
      </c>
      <c r="AI123">
        <f t="shared" ca="1" si="45"/>
        <v>16</v>
      </c>
      <c r="AJ123" t="s">
        <v>18</v>
      </c>
      <c r="AK123" t="s">
        <v>64</v>
      </c>
      <c r="AL123" t="s">
        <v>32</v>
      </c>
      <c r="AM123" s="8" t="s">
        <v>2397</v>
      </c>
      <c r="AN123" s="8"/>
      <c r="AO123">
        <v>50</v>
      </c>
      <c r="AP123" s="10" t="str">
        <f t="shared" ref="AP123:AP125" si="61">IF(SEARCH("m",AR123,1),_xlfn.CONCAT(AO123,"000000"),0)</f>
        <v>50000000</v>
      </c>
      <c r="AQ123" s="8"/>
      <c r="AR123" s="8" t="s">
        <v>2408</v>
      </c>
      <c r="AS123" s="8" t="str">
        <f t="shared" si="46"/>
        <v xml:space="preserve">100 000000 </v>
      </c>
      <c r="AT123" t="s">
        <v>2357</v>
      </c>
      <c r="AX123" t="str">
        <v>CONSULTANTâ€“ DATA ANALYTICS GROUP</v>
      </c>
    </row>
    <row r="124" spans="1:50" ht="39" customHeight="1" x14ac:dyDescent="0.35">
      <c r="A124" t="s">
        <v>2099</v>
      </c>
      <c r="B124" t="str" cm="1">
        <f t="array" ref="B124">IF(SEARCH("DATA SCIENTIST",UPPER(A124),1),"DATA SCIENTIST",IF(SEARCH("DATA ANALYST",UPPER(A124),1),"DATA ANALYST",IF(SEARCH("DATA ENGINEER",UPPER(A124),1),"DATA ENGINEER",others)))</f>
        <v>DATA SCIENTIST</v>
      </c>
      <c r="C124" t="str" cm="1">
        <f t="array" ref="C124">_xlfn.IFS(IFERROR(SEARCH("Senior", A124), 0) &gt; 0, "SENIOR", IFERROR(SEARCH("Junior", A124), 0) &gt; 0, "JUNIOR", TRUE, "NM")</f>
        <v>SENIOR</v>
      </c>
      <c r="D124" t="s">
        <v>536</v>
      </c>
      <c r="E124">
        <v>112</v>
      </c>
      <c r="H124" t="str">
        <f t="shared" si="34"/>
        <v>$112k</v>
      </c>
      <c r="I124">
        <v>182</v>
      </c>
      <c r="L124" t="str">
        <f t="shared" si="35"/>
        <v>$182k</v>
      </c>
      <c r="M124">
        <f t="shared" si="36"/>
        <v>147</v>
      </c>
      <c r="N124" t="str">
        <f t="shared" si="37"/>
        <v>$147k</v>
      </c>
      <c r="O124" s="1" t="s">
        <v>2165</v>
      </c>
      <c r="P124" s="1">
        <f t="shared" si="38"/>
        <v>1</v>
      </c>
      <c r="Q124" s="1">
        <f t="shared" si="39"/>
        <v>1</v>
      </c>
      <c r="R124" s="1">
        <f t="shared" si="40"/>
        <v>0</v>
      </c>
      <c r="S124" s="1">
        <f t="shared" si="41"/>
        <v>1</v>
      </c>
      <c r="T124" s="1">
        <f t="shared" si="42"/>
        <v>0</v>
      </c>
      <c r="U124" s="1">
        <f t="shared" si="43"/>
        <v>1</v>
      </c>
      <c r="V124" s="1">
        <f t="shared" si="44"/>
        <v>3698</v>
      </c>
      <c r="W124">
        <v>4</v>
      </c>
      <c r="X124" s="1" t="s">
        <v>148</v>
      </c>
      <c r="Y124" s="1" t="s">
        <v>1742</v>
      </c>
      <c r="Z124" t="s">
        <v>86</v>
      </c>
      <c r="AA124" t="s">
        <v>2366</v>
      </c>
      <c r="AB124" t="s">
        <v>149</v>
      </c>
      <c r="AC124">
        <f t="shared" si="33"/>
        <v>0</v>
      </c>
      <c r="AD124" t="s">
        <v>17</v>
      </c>
      <c r="AE124">
        <v>501</v>
      </c>
      <c r="AF124">
        <v>1000</v>
      </c>
      <c r="AG124" s="7">
        <f t="shared" si="60"/>
        <v>750.5</v>
      </c>
      <c r="AH124">
        <v>2012</v>
      </c>
      <c r="AI124">
        <f t="shared" ca="1" si="45"/>
        <v>12</v>
      </c>
      <c r="AJ124" t="s">
        <v>18</v>
      </c>
      <c r="AK124" t="s">
        <v>122</v>
      </c>
      <c r="AL124" t="s">
        <v>75</v>
      </c>
      <c r="AM124" s="8" t="s">
        <v>2399</v>
      </c>
      <c r="AN124" s="8"/>
      <c r="AO124">
        <v>100</v>
      </c>
      <c r="AP124" s="10" t="str">
        <f t="shared" si="61"/>
        <v>100000000</v>
      </c>
      <c r="AQ124" s="8"/>
      <c r="AR124" s="8" t="s">
        <v>2410</v>
      </c>
      <c r="AS124" s="8" t="str">
        <f t="shared" si="46"/>
        <v xml:space="preserve">500 000000 </v>
      </c>
      <c r="AT124" t="s">
        <v>150</v>
      </c>
      <c r="AX124" t="str">
        <v>Data Engineer, Data Engineering and Artifical Intelligence</v>
      </c>
    </row>
    <row r="125" spans="1:50" ht="39" customHeight="1" x14ac:dyDescent="0.35">
      <c r="A125" t="s">
        <v>2064</v>
      </c>
      <c r="B125" t="str" cm="1">
        <f t="array" ref="B125">IF(SEARCH("DATA SCIENTIST",UPPER(A125),1),"DATA SCIENTIST",IF(SEARCH("DATA ANALYST",UPPER(A125),1),"DATA ANALYST",IF(SEARCH("DATA ENGINEER",UPPER(A125),1),"DATA ENGINEER",others)))</f>
        <v>DATA SCIENTIST</v>
      </c>
      <c r="C125" t="str" cm="1">
        <f t="array" ref="C125">_xlfn.IFS(IFERROR(SEARCH("Senior", A125), 0) &gt; 0, "SENIOR", IFERROR(SEARCH("Junior", A125), 0) &gt; 0, "JUNIOR", TRUE, "NM")</f>
        <v>NM</v>
      </c>
      <c r="D125" t="s">
        <v>82</v>
      </c>
      <c r="E125">
        <v>64</v>
      </c>
      <c r="H125" t="str">
        <f t="shared" si="34"/>
        <v>$64k</v>
      </c>
      <c r="I125">
        <v>106</v>
      </c>
      <c r="L125" t="str">
        <f t="shared" si="35"/>
        <v>$106k</v>
      </c>
      <c r="M125">
        <f t="shared" si="36"/>
        <v>85</v>
      </c>
      <c r="N125" t="str">
        <f t="shared" si="37"/>
        <v>$85k</v>
      </c>
      <c r="O125" s="1" t="s">
        <v>2166</v>
      </c>
      <c r="P125" s="1">
        <f t="shared" si="38"/>
        <v>1</v>
      </c>
      <c r="Q125" s="1">
        <f t="shared" si="39"/>
        <v>1</v>
      </c>
      <c r="R125" s="1">
        <f t="shared" si="40"/>
        <v>1</v>
      </c>
      <c r="S125" s="1">
        <f t="shared" si="41"/>
        <v>0</v>
      </c>
      <c r="T125" s="1">
        <f t="shared" si="42"/>
        <v>0</v>
      </c>
      <c r="U125" s="1">
        <f t="shared" si="43"/>
        <v>0</v>
      </c>
      <c r="V125" s="1">
        <f t="shared" si="44"/>
        <v>3991</v>
      </c>
      <c r="W125">
        <v>3.2</v>
      </c>
      <c r="X125" s="1" t="s">
        <v>537</v>
      </c>
      <c r="Y125" s="1" t="s">
        <v>1832</v>
      </c>
      <c r="Z125" t="s">
        <v>538</v>
      </c>
      <c r="AA125" t="s">
        <v>2364</v>
      </c>
      <c r="AB125" t="s">
        <v>538</v>
      </c>
      <c r="AC125">
        <f t="shared" si="33"/>
        <v>1</v>
      </c>
      <c r="AD125" t="s">
        <v>37</v>
      </c>
      <c r="AE125">
        <v>1001</v>
      </c>
      <c r="AF125">
        <v>5000</v>
      </c>
      <c r="AG125" s="7">
        <f t="shared" si="60"/>
        <v>3000.5</v>
      </c>
      <c r="AH125">
        <v>1958</v>
      </c>
      <c r="AI125">
        <f t="shared" ca="1" si="45"/>
        <v>66</v>
      </c>
      <c r="AJ125" t="s">
        <v>18</v>
      </c>
      <c r="AK125" t="s">
        <v>539</v>
      </c>
      <c r="AL125" t="s">
        <v>59</v>
      </c>
      <c r="AM125" s="8" t="s">
        <v>2399</v>
      </c>
      <c r="AN125" s="8"/>
      <c r="AO125">
        <v>100</v>
      </c>
      <c r="AP125" s="10" t="str">
        <f t="shared" si="61"/>
        <v>100000000</v>
      </c>
      <c r="AQ125" s="8"/>
      <c r="AR125" s="8" t="s">
        <v>2410</v>
      </c>
      <c r="AS125" s="8" t="str">
        <f t="shared" si="46"/>
        <v xml:space="preserve">500 000000 </v>
      </c>
      <c r="AT125" t="s">
        <v>540</v>
      </c>
      <c r="AX125" t="str">
        <v>Staff Scientist</v>
      </c>
    </row>
    <row r="126" spans="1:50" ht="39" customHeight="1" x14ac:dyDescent="0.35">
      <c r="A126" t="s">
        <v>541</v>
      </c>
      <c r="B126" t="e" cm="1">
        <f t="array" ref="B126">IF(SEARCH("DATA SCIENTIST",UPPER(A126),1),"DATA SCIENTIST",IF(SEARCH("DATA ANALYST",UPPER(A126),1),"DATA ANALYST",IF(SEARCH("DATA ENGINEER",UPPER(A126),1),"DATA ENGINEER",others)))</f>
        <v>#VALUE!</v>
      </c>
      <c r="C126" t="str" cm="1">
        <f t="array" ref="C126">_xlfn.IFS(IFERROR(SEARCH("Senior", A126), 0) &gt; 0, "SENIOR", IFERROR(SEARCH("Junior", A126), 0) &gt; 0, "JUNIOR", TRUE, "NM")</f>
        <v>NM</v>
      </c>
      <c r="D126" t="s">
        <v>542</v>
      </c>
      <c r="E126">
        <v>51</v>
      </c>
      <c r="H126" t="str">
        <f t="shared" si="34"/>
        <v>$51k</v>
      </c>
      <c r="I126">
        <v>112</v>
      </c>
      <c r="L126" t="str">
        <f t="shared" si="35"/>
        <v>$112k</v>
      </c>
      <c r="M126">
        <f t="shared" si="36"/>
        <v>81.5</v>
      </c>
      <c r="N126" t="str">
        <f t="shared" si="37"/>
        <v>$81.5k</v>
      </c>
      <c r="O126" s="1" t="s">
        <v>543</v>
      </c>
      <c r="P126" s="1">
        <f t="shared" si="38"/>
        <v>0</v>
      </c>
      <c r="Q126" s="1">
        <f t="shared" si="39"/>
        <v>0</v>
      </c>
      <c r="R126" s="1">
        <f t="shared" si="40"/>
        <v>1</v>
      </c>
      <c r="S126" s="1">
        <f t="shared" si="41"/>
        <v>0</v>
      </c>
      <c r="T126" s="1">
        <f t="shared" si="42"/>
        <v>0</v>
      </c>
      <c r="U126" s="1">
        <f t="shared" si="43"/>
        <v>1</v>
      </c>
      <c r="V126" s="1">
        <f t="shared" si="44"/>
        <v>5619</v>
      </c>
      <c r="W126">
        <v>2.9</v>
      </c>
      <c r="X126" s="1" t="s">
        <v>544</v>
      </c>
      <c r="Y126" s="1" t="s">
        <v>1833</v>
      </c>
      <c r="Z126" t="s">
        <v>545</v>
      </c>
      <c r="AA126" t="s">
        <v>2365</v>
      </c>
      <c r="AB126" t="s">
        <v>546</v>
      </c>
      <c r="AC126">
        <f t="shared" si="33"/>
        <v>0</v>
      </c>
      <c r="AD126" t="s">
        <v>37</v>
      </c>
      <c r="AE126">
        <v>1001</v>
      </c>
      <c r="AF126">
        <v>5000</v>
      </c>
      <c r="AG126" s="7">
        <f t="shared" si="60"/>
        <v>3000.5</v>
      </c>
      <c r="AH126">
        <v>1971</v>
      </c>
      <c r="AI126">
        <f t="shared" ca="1" si="45"/>
        <v>53</v>
      </c>
      <c r="AJ126" t="s">
        <v>18</v>
      </c>
      <c r="AK126" t="s">
        <v>217</v>
      </c>
      <c r="AL126" t="s">
        <v>218</v>
      </c>
      <c r="AM126" s="8" t="s">
        <v>2401</v>
      </c>
      <c r="AN126" s="8"/>
      <c r="AO126">
        <v>1</v>
      </c>
      <c r="AP126" s="10" t="str">
        <f>IF(SEARCH("b",AR126,1),_xlfn.CONCAT(AO126,"000000000"),0)</f>
        <v>1000000000</v>
      </c>
      <c r="AQ126" s="8"/>
      <c r="AR126" s="8" t="s">
        <v>2413</v>
      </c>
      <c r="AS126" s="8" t="e">
        <f t="shared" si="46"/>
        <v>#VALUE!</v>
      </c>
      <c r="AT126" t="s">
        <v>547</v>
      </c>
      <c r="AX126" t="str">
        <v>Associate Scientist/Scientist, Process Analytical Technology - Small Molecule Analytical Chemistry</v>
      </c>
    </row>
    <row r="127" spans="1:50" ht="39" customHeight="1" x14ac:dyDescent="0.35">
      <c r="A127" t="s">
        <v>548</v>
      </c>
      <c r="B127" t="e" cm="1">
        <f t="array" ref="B127">IF(SEARCH("DATA SCIENTIST",UPPER(A127),1),"DATA SCIENTIST",IF(SEARCH("DATA ANALYST",UPPER(A127),1),"DATA ANALYST",IF(SEARCH("DATA ENGINEER",UPPER(A127),1),"DATA ENGINEER",others)))</f>
        <v>#VALUE!</v>
      </c>
      <c r="C127" t="str" cm="1">
        <f t="array" ref="C127">_xlfn.IFS(IFERROR(SEARCH("Senior", A127), 0) &gt; 0, "SENIOR", IFERROR(SEARCH("Junior", A127), 0) &gt; 0, "JUNIOR", TRUE, "NM")</f>
        <v>NM</v>
      </c>
      <c r="D127" t="s">
        <v>549</v>
      </c>
      <c r="E127">
        <v>113</v>
      </c>
      <c r="H127" t="str">
        <f t="shared" si="34"/>
        <v>$113k</v>
      </c>
      <c r="I127">
        <v>223</v>
      </c>
      <c r="L127" t="str">
        <f t="shared" si="35"/>
        <v>$223k</v>
      </c>
      <c r="M127">
        <f t="shared" si="36"/>
        <v>168</v>
      </c>
      <c r="N127" t="str">
        <f t="shared" si="37"/>
        <v>$168k</v>
      </c>
      <c r="O127" s="1" t="s">
        <v>550</v>
      </c>
      <c r="P127" s="1">
        <f t="shared" si="38"/>
        <v>0</v>
      </c>
      <c r="Q127" s="1">
        <f t="shared" si="39"/>
        <v>0</v>
      </c>
      <c r="R127" s="1">
        <f t="shared" si="40"/>
        <v>1</v>
      </c>
      <c r="S127" s="1">
        <f t="shared" si="41"/>
        <v>0</v>
      </c>
      <c r="T127" s="1">
        <f t="shared" si="42"/>
        <v>0</v>
      </c>
      <c r="U127" s="1">
        <f t="shared" si="43"/>
        <v>1</v>
      </c>
      <c r="V127" s="1">
        <f t="shared" si="44"/>
        <v>6275</v>
      </c>
      <c r="W127">
        <v>3.8</v>
      </c>
      <c r="X127" s="1" t="s">
        <v>551</v>
      </c>
      <c r="Y127" s="1" t="s">
        <v>1834</v>
      </c>
      <c r="Z127" t="s">
        <v>552</v>
      </c>
      <c r="AA127" t="s">
        <v>2365</v>
      </c>
      <c r="AB127" t="s">
        <v>482</v>
      </c>
      <c r="AC127">
        <f t="shared" si="33"/>
        <v>0</v>
      </c>
      <c r="AD127" t="s">
        <v>37</v>
      </c>
      <c r="AE127">
        <v>1001</v>
      </c>
      <c r="AF127">
        <v>5000</v>
      </c>
      <c r="AG127" s="7">
        <f t="shared" si="60"/>
        <v>3000.5</v>
      </c>
      <c r="AH127">
        <v>1997</v>
      </c>
      <c r="AI127">
        <f t="shared" ca="1" si="45"/>
        <v>27</v>
      </c>
      <c r="AJ127" t="s">
        <v>53</v>
      </c>
      <c r="AK127" t="s">
        <v>104</v>
      </c>
      <c r="AL127" t="s">
        <v>104</v>
      </c>
      <c r="AM127" s="8" t="s">
        <v>2400</v>
      </c>
      <c r="AN127" s="8"/>
      <c r="AO127" t="s">
        <v>2411</v>
      </c>
      <c r="AP127" s="10" t="e">
        <f>IF(SEARCH("m",AO183,1),SUBSTITUTE(AO183,"million","000000",1),)</f>
        <v>#VALUE!</v>
      </c>
      <c r="AQ127" s="8"/>
      <c r="AR127" s="8" t="s">
        <v>2412</v>
      </c>
      <c r="AS127" s="8" t="e">
        <f t="shared" si="46"/>
        <v>#VALUE!</v>
      </c>
      <c r="AT127" t="s">
        <v>553</v>
      </c>
      <c r="AX127" t="str">
        <v>Sr. Data Analyst</v>
      </c>
    </row>
    <row r="128" spans="1:50" ht="39" customHeight="1" x14ac:dyDescent="0.35">
      <c r="A128" t="s">
        <v>554</v>
      </c>
      <c r="B128" t="e" cm="1">
        <f t="array" ref="B128">IF(SEARCH("DATA SCIENTIST",UPPER(A128),1),"DATA SCIENTIST",IF(SEARCH("DATA ANALYST",UPPER(A128),1),"DATA ANALYST",IF(SEARCH("DATA ENGINEER",UPPER(A128),1),"DATA ENGINEER",others)))</f>
        <v>#VALUE!</v>
      </c>
      <c r="C128" t="str" cm="1">
        <f t="array" ref="C128">_xlfn.IFS(IFERROR(SEARCH("Senior", A128), 0) &gt; 0, "SENIOR", IFERROR(SEARCH("Junior", A128), 0) &gt; 0, "JUNIOR", TRUE, "NM")</f>
        <v>NM</v>
      </c>
      <c r="D128" t="s">
        <v>555</v>
      </c>
      <c r="E128">
        <v>72</v>
      </c>
      <c r="H128" t="str">
        <f t="shared" si="34"/>
        <v>$72k</v>
      </c>
      <c r="I128">
        <v>129</v>
      </c>
      <c r="L128" t="str">
        <f t="shared" si="35"/>
        <v>$129k</v>
      </c>
      <c r="M128">
        <f t="shared" si="36"/>
        <v>100.5</v>
      </c>
      <c r="N128" t="str">
        <f t="shared" si="37"/>
        <v>$100.5k</v>
      </c>
      <c r="O128" s="1" t="s">
        <v>556</v>
      </c>
      <c r="P128" s="1">
        <f t="shared" si="38"/>
        <v>1</v>
      </c>
      <c r="Q128" s="1">
        <f t="shared" si="39"/>
        <v>1</v>
      </c>
      <c r="R128" s="1">
        <f t="shared" si="40"/>
        <v>1</v>
      </c>
      <c r="S128" s="1">
        <f t="shared" si="41"/>
        <v>1</v>
      </c>
      <c r="T128" s="1">
        <f t="shared" si="42"/>
        <v>1</v>
      </c>
      <c r="U128" s="1">
        <f t="shared" si="43"/>
        <v>0</v>
      </c>
      <c r="V128" s="1">
        <f t="shared" si="44"/>
        <v>3557</v>
      </c>
      <c r="W128">
        <v>4.3</v>
      </c>
      <c r="X128" s="1" t="s">
        <v>557</v>
      </c>
      <c r="Y128" s="1" t="s">
        <v>1835</v>
      </c>
      <c r="Z128" t="s">
        <v>558</v>
      </c>
      <c r="AA128" t="s">
        <v>2369</v>
      </c>
      <c r="AB128" t="s">
        <v>558</v>
      </c>
      <c r="AC128">
        <f t="shared" si="33"/>
        <v>1</v>
      </c>
      <c r="AD128" t="s">
        <v>208</v>
      </c>
      <c r="AE128">
        <v>1</v>
      </c>
      <c r="AF128">
        <v>50</v>
      </c>
      <c r="AG128" s="7">
        <f t="shared" si="60"/>
        <v>25.5</v>
      </c>
      <c r="AH128">
        <v>2007</v>
      </c>
      <c r="AI128">
        <f t="shared" ca="1" si="45"/>
        <v>17</v>
      </c>
      <c r="AJ128" t="s">
        <v>18</v>
      </c>
      <c r="AK128" t="s">
        <v>19</v>
      </c>
      <c r="AL128" t="s">
        <v>19</v>
      </c>
      <c r="AM128" s="8" t="s">
        <v>47</v>
      </c>
      <c r="AN128" s="8" t="s">
        <v>47</v>
      </c>
      <c r="AP128" s="10" t="e" cm="1">
        <f t="array" ref="AP128">_xlfn.IFS(SEARCH("m",AO128,1),SUBSTITUTE(AO128,"million","000000",1),SEARCH("b",AO128,1),SUBSTITUTE(AO128,"billion","000000000",1))</f>
        <v>#VALUE!</v>
      </c>
      <c r="AQ128" s="8"/>
      <c r="AR128" s="8"/>
      <c r="AS128" s="8" t="e">
        <f t="shared" si="46"/>
        <v>#VALUE!</v>
      </c>
      <c r="AT128" t="s">
        <v>2357</v>
      </c>
      <c r="AX128" t="str">
        <v>Program/Data Analyst</v>
      </c>
    </row>
    <row r="129" spans="1:50" ht="39" customHeight="1" x14ac:dyDescent="0.35">
      <c r="A129" t="s">
        <v>2167</v>
      </c>
      <c r="B129" t="str" cm="1">
        <f t="array" ref="B129">IF(SEARCH("DATA SCIENTIST",UPPER(A129),1),"DATA SCIENTIST",IF(SEARCH("DATA ANALYST",UPPER(A129),1),"DATA ANALYST",IF(SEARCH("DATA ENGINEER",UPPER(A129),1),"DATA ENGINEER",others)))</f>
        <v>DATA SCIENTIST</v>
      </c>
      <c r="C129" t="str" cm="1">
        <f t="array" ref="C129">_xlfn.IFS(IFERROR(SEARCH("Senior", A129), 0) &gt; 0, "SENIOR", IFERROR(SEARCH("Junior", A129), 0) &gt; 0, "JUNIOR", TRUE, "NM")</f>
        <v>NM</v>
      </c>
      <c r="D129" t="s">
        <v>559</v>
      </c>
      <c r="E129">
        <v>71</v>
      </c>
      <c r="H129" t="str">
        <f t="shared" si="34"/>
        <v>$71k</v>
      </c>
      <c r="I129">
        <v>123</v>
      </c>
      <c r="L129" t="str">
        <f t="shared" si="35"/>
        <v>$123k</v>
      </c>
      <c r="M129">
        <f t="shared" si="36"/>
        <v>97</v>
      </c>
      <c r="N129" t="str">
        <f t="shared" si="37"/>
        <v>$97k</v>
      </c>
      <c r="O129" s="1" t="s">
        <v>2168</v>
      </c>
      <c r="P129" s="1">
        <f t="shared" si="38"/>
        <v>1</v>
      </c>
      <c r="Q129" s="1">
        <f t="shared" si="39"/>
        <v>1</v>
      </c>
      <c r="R129" s="1">
        <f t="shared" si="40"/>
        <v>1</v>
      </c>
      <c r="S129" s="1">
        <f t="shared" si="41"/>
        <v>0</v>
      </c>
      <c r="T129" s="1">
        <f t="shared" si="42"/>
        <v>1</v>
      </c>
      <c r="U129" s="1">
        <f t="shared" si="43"/>
        <v>1</v>
      </c>
      <c r="V129" s="1">
        <f t="shared" si="44"/>
        <v>7620</v>
      </c>
      <c r="W129">
        <v>3.4</v>
      </c>
      <c r="X129" s="1" t="s">
        <v>560</v>
      </c>
      <c r="Y129" s="1" t="s">
        <v>1836</v>
      </c>
      <c r="Z129" t="s">
        <v>44</v>
      </c>
      <c r="AA129" t="s">
        <v>2363</v>
      </c>
      <c r="AB129" t="s">
        <v>561</v>
      </c>
      <c r="AC129">
        <f t="shared" si="33"/>
        <v>0</v>
      </c>
      <c r="AD129" t="s">
        <v>37</v>
      </c>
      <c r="AE129">
        <v>1001</v>
      </c>
      <c r="AF129">
        <v>5000</v>
      </c>
      <c r="AG129" s="7">
        <f t="shared" si="60"/>
        <v>3000.5</v>
      </c>
      <c r="AH129">
        <v>1943</v>
      </c>
      <c r="AI129">
        <f t="shared" ca="1" si="45"/>
        <v>81</v>
      </c>
      <c r="AJ129" t="s">
        <v>18</v>
      </c>
      <c r="AK129" t="s">
        <v>64</v>
      </c>
      <c r="AL129" t="s">
        <v>32</v>
      </c>
      <c r="AM129" s="8" t="s">
        <v>2399</v>
      </c>
      <c r="AN129" s="8"/>
      <c r="AO129">
        <v>100</v>
      </c>
      <c r="AP129" s="10" t="str">
        <f>IF(SEARCH("m",AR129,1),_xlfn.CONCAT(AO129,"000000"),0)</f>
        <v>100000000</v>
      </c>
      <c r="AQ129" s="8"/>
      <c r="AR129" s="8" t="s">
        <v>2410</v>
      </c>
      <c r="AS129" s="8" t="str">
        <f t="shared" si="46"/>
        <v xml:space="preserve">500 000000 </v>
      </c>
      <c r="AT129" t="s">
        <v>562</v>
      </c>
      <c r="AX129" t="str">
        <v>Senior Data scientist: Causal &amp; Predictive analytics AI Innovation Lab</v>
      </c>
    </row>
    <row r="130" spans="1:50" ht="39" customHeight="1" x14ac:dyDescent="0.35">
      <c r="A130" t="s">
        <v>195</v>
      </c>
      <c r="B130" t="e" cm="1">
        <f t="array" ref="B130">IF(SEARCH("DATA SCIENTIST",UPPER(A130),1),"DATA SCIENTIST",IF(SEARCH("DATA ANALYST",UPPER(A130),1),"DATA ANALYST",IF(SEARCH("DATA ENGINEER",UPPER(A130),1),"DATA ENGINEER",others)))</f>
        <v>#VALUE!</v>
      </c>
      <c r="C130" t="str" cm="1">
        <f t="array" ref="C130">_xlfn.IFS(IFERROR(SEARCH("Senior", A130), 0) &gt; 0, "SENIOR", IFERROR(SEARCH("Junior", A130), 0) &gt; 0, "JUNIOR", TRUE, "NM")</f>
        <v>NM</v>
      </c>
      <c r="D130" t="s">
        <v>563</v>
      </c>
      <c r="E130">
        <v>120</v>
      </c>
      <c r="H130" t="str">
        <f t="shared" si="34"/>
        <v>$120k</v>
      </c>
      <c r="I130">
        <v>145</v>
      </c>
      <c r="L130" t="str">
        <f t="shared" si="35"/>
        <v>$145k</v>
      </c>
      <c r="M130">
        <f t="shared" si="36"/>
        <v>132.5</v>
      </c>
      <c r="N130" t="str">
        <f t="shared" si="37"/>
        <v>$132.5k</v>
      </c>
      <c r="O130" s="1" t="s">
        <v>564</v>
      </c>
      <c r="P130" s="1">
        <f t="shared" si="38"/>
        <v>0</v>
      </c>
      <c r="Q130" s="1">
        <f t="shared" si="39"/>
        <v>0</v>
      </c>
      <c r="R130" s="1">
        <f t="shared" si="40"/>
        <v>0</v>
      </c>
      <c r="S130" s="1">
        <f t="shared" si="41"/>
        <v>0</v>
      </c>
      <c r="T130" s="1">
        <f t="shared" si="42"/>
        <v>0</v>
      </c>
      <c r="U130" s="1">
        <f t="shared" si="43"/>
        <v>1</v>
      </c>
      <c r="V130" s="1">
        <f t="shared" si="44"/>
        <v>688</v>
      </c>
      <c r="W130">
        <v>5</v>
      </c>
      <c r="X130" s="1" t="s">
        <v>565</v>
      </c>
      <c r="Y130" s="1" t="s">
        <v>1837</v>
      </c>
      <c r="Z130" t="s">
        <v>566</v>
      </c>
      <c r="AA130" t="s">
        <v>2361</v>
      </c>
      <c r="AB130" t="s">
        <v>337</v>
      </c>
      <c r="AC130">
        <f t="shared" ref="AC130:AC193" si="62">IF(Z130=AB130,1,0)</f>
        <v>0</v>
      </c>
      <c r="AD130" t="s">
        <v>45</v>
      </c>
      <c r="AE130">
        <v>51</v>
      </c>
      <c r="AF130">
        <v>200</v>
      </c>
      <c r="AG130" s="7">
        <f t="shared" si="60"/>
        <v>125.5</v>
      </c>
      <c r="AH130">
        <v>2017</v>
      </c>
      <c r="AI130">
        <f t="shared" ca="1" si="45"/>
        <v>7</v>
      </c>
      <c r="AJ130" t="s">
        <v>18</v>
      </c>
      <c r="AK130" t="s">
        <v>181</v>
      </c>
      <c r="AL130" t="s">
        <v>75</v>
      </c>
      <c r="AM130" s="8" t="s">
        <v>47</v>
      </c>
      <c r="AN130" s="8" t="s">
        <v>47</v>
      </c>
      <c r="AP130" s="10" t="e" cm="1">
        <f t="array" ref="AP130">_xlfn.IFS(SEARCH("m",AO130,1),SUBSTITUTE(AO130,"million","000000",1),SEARCH("b",AO130,1),SUBSTITUTE(AO130,"billion","000000000",1))</f>
        <v>#VALUE!</v>
      </c>
      <c r="AQ130" s="8"/>
      <c r="AR130" s="8"/>
      <c r="AS130" s="8" t="e">
        <f t="shared" si="46"/>
        <v>#VALUE!</v>
      </c>
      <c r="AT130" t="s">
        <v>2357</v>
      </c>
      <c r="AX130" t="str">
        <v>Principal Data Engineer, Data Platform &amp; Insights</v>
      </c>
    </row>
    <row r="131" spans="1:50" ht="39" customHeight="1" x14ac:dyDescent="0.35">
      <c r="A131" t="s">
        <v>195</v>
      </c>
      <c r="B131" t="e" cm="1">
        <f t="array" ref="B131">IF(SEARCH("DATA SCIENTIST",UPPER(A131),1),"DATA SCIENTIST",IF(SEARCH("DATA ANALYST",UPPER(A131),1),"DATA ANALYST",IF(SEARCH("DATA ENGINEER",UPPER(A131),1),"DATA ENGINEER",others)))</f>
        <v>#VALUE!</v>
      </c>
      <c r="C131" t="str" cm="1">
        <f t="array" ref="C131">_xlfn.IFS(IFERROR(SEARCH("Senior", A131), 0) &gt; 0, "SENIOR", IFERROR(SEARCH("Junior", A131), 0) &gt; 0, "JUNIOR", TRUE, "NM")</f>
        <v>NM</v>
      </c>
      <c r="D131" t="s">
        <v>567</v>
      </c>
      <c r="E131">
        <v>80</v>
      </c>
      <c r="H131" t="str">
        <f t="shared" ref="H131:H154" si="63">_xlfn.CONCAT("$",E131,"k")</f>
        <v>$80k</v>
      </c>
      <c r="I131">
        <v>120</v>
      </c>
      <c r="L131" t="str">
        <f t="shared" ref="L131:L154" si="64">_xlfn.CONCAT("$",I131,"k")</f>
        <v>$120k</v>
      </c>
      <c r="M131">
        <f t="shared" ref="M131:M154" si="65">AVERAGE(E131,I131)</f>
        <v>100</v>
      </c>
      <c r="N131" t="str">
        <f t="shared" ref="N131:N154" si="66">_xlfn.CONCAT("$",M131,"k")</f>
        <v>$100k</v>
      </c>
      <c r="O131" s="1" t="s">
        <v>568</v>
      </c>
      <c r="P131" s="1">
        <f t="shared" ref="P131:P194" si="67">IFERROR(IF(SEARCH("PYTHON",UPPER(O131),1)&gt;1,1,0),0)</f>
        <v>0</v>
      </c>
      <c r="Q131" s="1">
        <f t="shared" ref="Q131:Q194" si="68">IFERROR(IF(SEARCH("MACHINE LEARNING",UPPER(O131),1)&gt;=1,1),0)</f>
        <v>1</v>
      </c>
      <c r="R131" s="1">
        <f t="shared" ref="R131:R194" si="69">IFERROR(IF(SEARCH("EXCEL",UPPER(O131),1)&gt;=1,1,0),0)</f>
        <v>1</v>
      </c>
      <c r="S131" s="1">
        <f t="shared" ref="S131:S194" si="70">IFERROR(IF(SEARCH("AWS",UPPER(O131),1)&gt;=1,1,0),0)</f>
        <v>0</v>
      </c>
      <c r="T131" s="1">
        <f t="shared" ref="T131:T194" si="71">IFERROR(IF(SEARCH("SPARK",UPPER(O131),1)&gt;=1,1,0),0)</f>
        <v>1</v>
      </c>
      <c r="U131" s="1">
        <f t="shared" ref="U131:U194" si="72">IFERROR(IF(SEARCH("R.",UPPER(O131),1)&gt;=1,1),0)</f>
        <v>1</v>
      </c>
      <c r="V131" s="1">
        <f t="shared" ref="V131:V194" si="73">LEN(O131)</f>
        <v>3069</v>
      </c>
      <c r="W131">
        <v>4.3</v>
      </c>
      <c r="X131" s="1" t="s">
        <v>370</v>
      </c>
      <c r="Y131" s="1" t="s">
        <v>1792</v>
      </c>
      <c r="Z131" t="s">
        <v>139</v>
      </c>
      <c r="AA131" t="s">
        <v>2370</v>
      </c>
      <c r="AB131" t="s">
        <v>139</v>
      </c>
      <c r="AC131">
        <f t="shared" si="62"/>
        <v>1</v>
      </c>
      <c r="AD131" t="s">
        <v>45</v>
      </c>
      <c r="AE131">
        <v>51</v>
      </c>
      <c r="AF131">
        <v>200</v>
      </c>
      <c r="AG131" s="7">
        <f t="shared" si="60"/>
        <v>125.5</v>
      </c>
      <c r="AH131">
        <v>2008</v>
      </c>
      <c r="AI131">
        <f t="shared" ref="AI131:AI194" ca="1" si="74">IFERROR((YEAR(TODAY())-AH131),"unknown")</f>
        <v>16</v>
      </c>
      <c r="AJ131" t="s">
        <v>18</v>
      </c>
      <c r="AK131" t="s">
        <v>186</v>
      </c>
      <c r="AL131" t="s">
        <v>75</v>
      </c>
      <c r="AM131" s="8" t="s">
        <v>2404</v>
      </c>
      <c r="AN131" s="8"/>
      <c r="AO131">
        <v>10</v>
      </c>
      <c r="AP131" s="10" t="str">
        <f>IF(SEARCH("m",AR131,1),_xlfn.CONCAT(AO131,"000000"),0)</f>
        <v>10000000</v>
      </c>
      <c r="AQ131" s="8"/>
      <c r="AR131" s="8" t="s">
        <v>2417</v>
      </c>
      <c r="AS131" s="8" t="str">
        <f t="shared" ref="AS131:AS194" si="75">IF(SEARCH("m",AR131,1),SUBSTITUTE(AR131,"million","000000",1),SUBSTITUTE(AR131,"billion","000000000",1))</f>
        <v xml:space="preserve">25 000000 </v>
      </c>
      <c r="AT131" t="s">
        <v>371</v>
      </c>
      <c r="AX131" t="str">
        <v>RESEARCH SCIENTIST - BIOLOGICAL SAFETY</v>
      </c>
    </row>
    <row r="132" spans="1:50" ht="39" customHeight="1" x14ac:dyDescent="0.35">
      <c r="A132" t="s">
        <v>2169</v>
      </c>
      <c r="B132" t="str" cm="1">
        <f t="array" ref="B132">IF(SEARCH("DATA SCIENTIST",UPPER(A132),1),"DATA SCIENTIST",IF(SEARCH("DATA ANALYST",UPPER(A132),1),"DATA ANALYST",IF(SEARCH("DATA ENGINEER",UPPER(A132),1),"DATA ENGINEER",others)))</f>
        <v>DATA SCIENTIST</v>
      </c>
      <c r="C132" t="str" cm="1">
        <f t="array" ref="C132">_xlfn.IFS(IFERROR(SEARCH("Senior", A132), 0) &gt; 0, "SENIOR", IFERROR(SEARCH("Junior", A132), 0) &gt; 0, "JUNIOR", TRUE, "NM")</f>
        <v>NM</v>
      </c>
      <c r="D132" t="s">
        <v>569</v>
      </c>
      <c r="E132">
        <v>80</v>
      </c>
      <c r="H132" t="str">
        <f t="shared" si="63"/>
        <v>$80k</v>
      </c>
      <c r="I132">
        <v>130</v>
      </c>
      <c r="L132" t="str">
        <f t="shared" si="64"/>
        <v>$130k</v>
      </c>
      <c r="M132">
        <f t="shared" si="65"/>
        <v>105</v>
      </c>
      <c r="N132" t="str">
        <f t="shared" si="66"/>
        <v>$105k</v>
      </c>
      <c r="O132" s="1" t="s">
        <v>2170</v>
      </c>
      <c r="P132" s="1">
        <f t="shared" si="67"/>
        <v>1</v>
      </c>
      <c r="Q132" s="1">
        <f t="shared" si="68"/>
        <v>1</v>
      </c>
      <c r="R132" s="1">
        <f t="shared" si="69"/>
        <v>0</v>
      </c>
      <c r="S132" s="1">
        <f t="shared" si="70"/>
        <v>0</v>
      </c>
      <c r="T132" s="1">
        <f t="shared" si="71"/>
        <v>0</v>
      </c>
      <c r="U132" s="1">
        <f t="shared" si="72"/>
        <v>1</v>
      </c>
      <c r="V132" s="1">
        <f t="shared" si="73"/>
        <v>3353</v>
      </c>
      <c r="W132">
        <v>3.7</v>
      </c>
      <c r="X132" s="1" t="s">
        <v>570</v>
      </c>
      <c r="Y132" s="1" t="s">
        <v>1838</v>
      </c>
      <c r="Z132" t="s">
        <v>127</v>
      </c>
      <c r="AA132" t="s">
        <v>2369</v>
      </c>
      <c r="AB132" t="s">
        <v>127</v>
      </c>
      <c r="AC132">
        <f t="shared" si="62"/>
        <v>1</v>
      </c>
      <c r="AD132" t="s">
        <v>52</v>
      </c>
      <c r="AE132">
        <v>201</v>
      </c>
      <c r="AF132">
        <v>500</v>
      </c>
      <c r="AG132" s="7">
        <f t="shared" si="60"/>
        <v>350.5</v>
      </c>
      <c r="AH132">
        <v>2011</v>
      </c>
      <c r="AI132">
        <f t="shared" ca="1" si="74"/>
        <v>13</v>
      </c>
      <c r="AJ132" t="s">
        <v>18</v>
      </c>
      <c r="AK132" t="s">
        <v>571</v>
      </c>
      <c r="AL132" t="s">
        <v>572</v>
      </c>
      <c r="AM132" s="8" t="s">
        <v>47</v>
      </c>
      <c r="AN132" s="8" t="s">
        <v>47</v>
      </c>
      <c r="AP132" s="10" t="e" cm="1">
        <f t="array" ref="AP132">_xlfn.IFS(SEARCH("m",AO132,1),SUBSTITUTE(AO132,"million","000000",1),SEARCH("b",AO132,1),SUBSTITUTE(AO132,"billion","000000000",1))</f>
        <v>#VALUE!</v>
      </c>
      <c r="AQ132" s="8"/>
      <c r="AR132" s="8"/>
      <c r="AS132" s="8" t="e">
        <f t="shared" si="75"/>
        <v>#VALUE!</v>
      </c>
      <c r="AT132" t="s">
        <v>2357</v>
      </c>
      <c r="AX132" t="str">
        <v>Data Operations Lead</v>
      </c>
    </row>
    <row r="133" spans="1:50" ht="39" customHeight="1" x14ac:dyDescent="0.35">
      <c r="A133" t="s">
        <v>573</v>
      </c>
      <c r="B133" t="e" cm="1">
        <f t="array" ref="B133">IF(SEARCH("DATA SCIENTIST",UPPER(A133),1),"DATA SCIENTIST",IF(SEARCH("DATA ANALYST",UPPER(A133),1),"DATA ANALYST",IF(SEARCH("DATA ENGINEER",UPPER(A133),1),"DATA ENGINEER",others)))</f>
        <v>#VALUE!</v>
      </c>
      <c r="C133" t="str" cm="1">
        <f t="array" ref="C133">_xlfn.IFS(IFERROR(SEARCH("Senior", A133), 0) &gt; 0, "SENIOR", IFERROR(SEARCH("Junior", A133), 0) &gt; 0, "JUNIOR", TRUE, "NM")</f>
        <v>NM</v>
      </c>
      <c r="D133" t="s">
        <v>574</v>
      </c>
      <c r="E133">
        <v>59</v>
      </c>
      <c r="H133" t="str">
        <f t="shared" si="63"/>
        <v>$59k</v>
      </c>
      <c r="I133">
        <v>115</v>
      </c>
      <c r="L133" t="str">
        <f t="shared" si="64"/>
        <v>$115k</v>
      </c>
      <c r="M133">
        <f t="shared" si="65"/>
        <v>87</v>
      </c>
      <c r="N133" t="str">
        <f t="shared" si="66"/>
        <v>$87k</v>
      </c>
      <c r="O133" s="1" t="s">
        <v>575</v>
      </c>
      <c r="P133" s="1">
        <f t="shared" si="67"/>
        <v>0</v>
      </c>
      <c r="Q133" s="1">
        <f t="shared" si="68"/>
        <v>0</v>
      </c>
      <c r="R133" s="1">
        <f t="shared" si="69"/>
        <v>1</v>
      </c>
      <c r="S133" s="1">
        <f t="shared" si="70"/>
        <v>1</v>
      </c>
      <c r="T133" s="1">
        <f t="shared" si="71"/>
        <v>0</v>
      </c>
      <c r="U133" s="1">
        <f t="shared" si="72"/>
        <v>0</v>
      </c>
      <c r="V133" s="1">
        <f t="shared" si="73"/>
        <v>3068</v>
      </c>
      <c r="W133">
        <v>4.2</v>
      </c>
      <c r="X133" s="1" t="s">
        <v>576</v>
      </c>
      <c r="Y133" s="1" t="s">
        <v>1839</v>
      </c>
      <c r="Z133" t="s">
        <v>577</v>
      </c>
      <c r="AA133" t="s">
        <v>2389</v>
      </c>
      <c r="AB133" t="s">
        <v>578</v>
      </c>
      <c r="AC133">
        <f t="shared" si="62"/>
        <v>0</v>
      </c>
      <c r="AD133" t="s">
        <v>24</v>
      </c>
      <c r="AH133" t="s">
        <v>2357</v>
      </c>
      <c r="AI133" t="str">
        <f t="shared" ca="1" si="74"/>
        <v>unknown</v>
      </c>
      <c r="AJ133" t="s">
        <v>128</v>
      </c>
      <c r="AK133" t="s">
        <v>579</v>
      </c>
      <c r="AL133" t="s">
        <v>580</v>
      </c>
      <c r="AM133" s="8" t="s">
        <v>47</v>
      </c>
      <c r="AN133" s="8" t="s">
        <v>47</v>
      </c>
      <c r="AP133" s="10" t="e" cm="1">
        <f t="array" ref="AP133">_xlfn.IFS(SEARCH("m",AO133,1),SUBSTITUTE(AO133,"million","000000",1),SEARCH("b",AO133,1),SUBSTITUTE(AO133,"billion","000000000",1))</f>
        <v>#VALUE!</v>
      </c>
      <c r="AQ133" s="8"/>
      <c r="AR133" s="8"/>
      <c r="AS133" s="8" t="e">
        <f t="shared" si="75"/>
        <v>#VALUE!</v>
      </c>
      <c r="AT133" t="s">
        <v>2357</v>
      </c>
      <c r="AX133" t="str">
        <v>Big Data Engineer</v>
      </c>
    </row>
    <row r="134" spans="1:50" ht="39" customHeight="1" x14ac:dyDescent="0.35">
      <c r="A134" t="s">
        <v>581</v>
      </c>
      <c r="B134" t="e" cm="1">
        <f t="array" ref="B134">IF(SEARCH("DATA SCIENTIST",UPPER(A134),1),"DATA SCIENTIST",IF(SEARCH("DATA ANALYST",UPPER(A134),1),"DATA ANALYST",IF(SEARCH("DATA ENGINEER",UPPER(A134),1),"DATA ENGINEER",others)))</f>
        <v>#VALUE!</v>
      </c>
      <c r="C134" t="str" cm="1">
        <f t="array" ref="C134">_xlfn.IFS(IFERROR(SEARCH("Senior", A134), 0) &gt; 0, "SENIOR", IFERROR(SEARCH("Junior", A134), 0) &gt; 0, "JUNIOR", TRUE, "NM")</f>
        <v>NM</v>
      </c>
      <c r="D134" t="s">
        <v>582</v>
      </c>
      <c r="E134">
        <v>71</v>
      </c>
      <c r="H134" t="str">
        <f t="shared" si="63"/>
        <v>$71k</v>
      </c>
      <c r="I134">
        <v>136</v>
      </c>
      <c r="L134" t="str">
        <f t="shared" si="64"/>
        <v>$136k</v>
      </c>
      <c r="M134">
        <f t="shared" si="65"/>
        <v>103.5</v>
      </c>
      <c r="N134" t="str">
        <f t="shared" si="66"/>
        <v>$103.5k</v>
      </c>
      <c r="O134" s="1" t="s">
        <v>583</v>
      </c>
      <c r="P134" s="1">
        <f t="shared" si="67"/>
        <v>0</v>
      </c>
      <c r="Q134" s="1">
        <f t="shared" si="68"/>
        <v>0</v>
      </c>
      <c r="R134" s="1">
        <f t="shared" si="69"/>
        <v>1</v>
      </c>
      <c r="S134" s="1">
        <f t="shared" si="70"/>
        <v>0</v>
      </c>
      <c r="T134" s="1">
        <f t="shared" si="71"/>
        <v>0</v>
      </c>
      <c r="U134" s="1">
        <f t="shared" si="72"/>
        <v>0</v>
      </c>
      <c r="V134" s="1">
        <f t="shared" si="73"/>
        <v>1806</v>
      </c>
      <c r="W134">
        <v>4.3</v>
      </c>
      <c r="X134" s="1" t="s">
        <v>584</v>
      </c>
      <c r="Y134" s="1" t="s">
        <v>1840</v>
      </c>
      <c r="Z134" t="s">
        <v>79</v>
      </c>
      <c r="AA134" t="s">
        <v>2365</v>
      </c>
      <c r="AB134" t="s">
        <v>79</v>
      </c>
      <c r="AC134">
        <f t="shared" si="62"/>
        <v>1</v>
      </c>
      <c r="AD134" t="s">
        <v>45</v>
      </c>
      <c r="AE134">
        <v>51</v>
      </c>
      <c r="AF134">
        <v>200</v>
      </c>
      <c r="AG134" s="7">
        <f t="shared" ref="AG134:AG136" si="76">AVERAGE(AE134,AF134)</f>
        <v>125.5</v>
      </c>
      <c r="AH134">
        <v>2013</v>
      </c>
      <c r="AI134">
        <f t="shared" ca="1" si="74"/>
        <v>11</v>
      </c>
      <c r="AJ134" t="s">
        <v>18</v>
      </c>
      <c r="AK134" t="s">
        <v>54</v>
      </c>
      <c r="AL134" t="s">
        <v>54</v>
      </c>
      <c r="AM134" s="8" t="s">
        <v>47</v>
      </c>
      <c r="AN134" s="8" t="s">
        <v>47</v>
      </c>
      <c r="AP134" s="10" t="e" cm="1">
        <f t="array" ref="AP134">_xlfn.IFS(SEARCH("m",AO134,1),SUBSTITUTE(AO134,"million","000000",1),SEARCH("b",AO134,1),SUBSTITUTE(AO134,"billion","000000000",1))</f>
        <v>#VALUE!</v>
      </c>
      <c r="AQ134" s="8"/>
      <c r="AR134" s="8"/>
      <c r="AS134" s="8" t="e">
        <f t="shared" si="75"/>
        <v>#VALUE!</v>
      </c>
      <c r="AT134" t="s">
        <v>585</v>
      </c>
      <c r="AX134" t="str">
        <v>Clinical Data Analyst</v>
      </c>
    </row>
    <row r="135" spans="1:50" ht="39" customHeight="1" x14ac:dyDescent="0.35">
      <c r="A135" t="s">
        <v>586</v>
      </c>
      <c r="B135" t="e" cm="1">
        <f t="array" ref="B135">IF(SEARCH("DATA SCIENTIST",UPPER(A135),1),"DATA SCIENTIST",IF(SEARCH("DATA ANALYST",UPPER(A135),1),"DATA ANALYST",IF(SEARCH("DATA ENGINEER",UPPER(A135),1),"DATA ENGINEER",others)))</f>
        <v>#VALUE!</v>
      </c>
      <c r="C135" t="str" cm="1">
        <f t="array" ref="C135">_xlfn.IFS(IFERROR(SEARCH("Senior", A135), 0) &gt; 0, "SENIOR", IFERROR(SEARCH("Junior", A135), 0) &gt; 0, "JUNIOR", TRUE, "NM")</f>
        <v>SENIOR</v>
      </c>
      <c r="D135" t="s">
        <v>587</v>
      </c>
      <c r="E135">
        <v>81</v>
      </c>
      <c r="H135" t="str">
        <f t="shared" si="63"/>
        <v>$81k</v>
      </c>
      <c r="I135">
        <v>167</v>
      </c>
      <c r="L135" t="str">
        <f t="shared" si="64"/>
        <v>$167k</v>
      </c>
      <c r="M135">
        <f t="shared" si="65"/>
        <v>124</v>
      </c>
      <c r="N135" t="str">
        <f t="shared" si="66"/>
        <v>$124k</v>
      </c>
      <c r="O135" s="1" t="s">
        <v>588</v>
      </c>
      <c r="P135" s="1">
        <f t="shared" si="67"/>
        <v>1</v>
      </c>
      <c r="Q135" s="1">
        <f t="shared" si="68"/>
        <v>0</v>
      </c>
      <c r="R135" s="1">
        <f t="shared" si="69"/>
        <v>1</v>
      </c>
      <c r="S135" s="1">
        <f t="shared" si="70"/>
        <v>0</v>
      </c>
      <c r="T135" s="1">
        <f t="shared" si="71"/>
        <v>0</v>
      </c>
      <c r="U135" s="1">
        <f t="shared" si="72"/>
        <v>0</v>
      </c>
      <c r="V135" s="1">
        <f t="shared" si="73"/>
        <v>6140</v>
      </c>
      <c r="W135">
        <v>2.6</v>
      </c>
      <c r="X135" s="1" t="s">
        <v>589</v>
      </c>
      <c r="Y135" s="1" t="s">
        <v>1841</v>
      </c>
      <c r="Z135" t="s">
        <v>342</v>
      </c>
      <c r="AA135" t="s">
        <v>2380</v>
      </c>
      <c r="AB135" t="s">
        <v>342</v>
      </c>
      <c r="AC135">
        <f t="shared" si="62"/>
        <v>1</v>
      </c>
      <c r="AD135" t="s">
        <v>17</v>
      </c>
      <c r="AE135">
        <v>501</v>
      </c>
      <c r="AF135">
        <v>1000</v>
      </c>
      <c r="AG135" s="7">
        <f t="shared" si="76"/>
        <v>750.5</v>
      </c>
      <c r="AH135">
        <v>1984</v>
      </c>
      <c r="AI135">
        <f t="shared" ca="1" si="74"/>
        <v>40</v>
      </c>
      <c r="AJ135" t="s">
        <v>590</v>
      </c>
      <c r="AK135" t="s">
        <v>591</v>
      </c>
      <c r="AL135" t="s">
        <v>441</v>
      </c>
      <c r="AM135" s="8" t="s">
        <v>47</v>
      </c>
      <c r="AN135" s="8" t="s">
        <v>47</v>
      </c>
      <c r="AP135" s="10" t="e" cm="1">
        <f t="array" ref="AP135">_xlfn.IFS(SEARCH("m",AO135,1),SUBSTITUTE(AO135,"million","000000",1),SEARCH("b",AO135,1),SUBSTITUTE(AO135,"billion","000000000",1))</f>
        <v>#VALUE!</v>
      </c>
      <c r="AQ135" s="8"/>
      <c r="AR135" s="8"/>
      <c r="AS135" s="8" t="e">
        <f t="shared" si="75"/>
        <v>#VALUE!</v>
      </c>
      <c r="AT135" t="s">
        <v>2357</v>
      </c>
      <c r="AX135" t="str">
        <v>Computational Chemist/Data scientist</v>
      </c>
    </row>
    <row r="136" spans="1:50" ht="39" customHeight="1" x14ac:dyDescent="0.35">
      <c r="A136" t="s">
        <v>2171</v>
      </c>
      <c r="B136" t="str" cm="1">
        <f t="array" ref="B136">IF(SEARCH("DATA SCIENTIST",UPPER(A136),1),"DATA SCIENTIST",IF(SEARCH("DATA ANALYST",UPPER(A136),1),"DATA ANALYST",IF(SEARCH("DATA ENGINEER",UPPER(A136),1),"DATA ENGINEER",others)))</f>
        <v>DATA SCIENTIST</v>
      </c>
      <c r="C136" t="str" cm="1">
        <f t="array" ref="C136">_xlfn.IFS(IFERROR(SEARCH("Senior", A136), 0) &gt; 0, "SENIOR", IFERROR(SEARCH("Junior", A136), 0) &gt; 0, "JUNIOR", TRUE, "NM")</f>
        <v>NM</v>
      </c>
      <c r="D136" t="s">
        <v>292</v>
      </c>
      <c r="E136">
        <v>49</v>
      </c>
      <c r="H136" t="str">
        <f t="shared" si="63"/>
        <v>$49k</v>
      </c>
      <c r="I136">
        <v>85</v>
      </c>
      <c r="L136" t="str">
        <f t="shared" si="64"/>
        <v>$85k</v>
      </c>
      <c r="M136">
        <f t="shared" si="65"/>
        <v>67</v>
      </c>
      <c r="N136" t="str">
        <f t="shared" si="66"/>
        <v>$67k</v>
      </c>
      <c r="O136" s="1" t="s">
        <v>592</v>
      </c>
      <c r="P136" s="1">
        <f t="shared" si="67"/>
        <v>1</v>
      </c>
      <c r="Q136" s="1">
        <f t="shared" si="68"/>
        <v>0</v>
      </c>
      <c r="R136" s="1">
        <f t="shared" si="69"/>
        <v>0</v>
      </c>
      <c r="S136" s="1">
        <f t="shared" si="70"/>
        <v>0</v>
      </c>
      <c r="T136" s="1">
        <f t="shared" si="71"/>
        <v>0</v>
      </c>
      <c r="U136" s="1">
        <f t="shared" si="72"/>
        <v>1</v>
      </c>
      <c r="V136" s="1">
        <f t="shared" si="73"/>
        <v>6844</v>
      </c>
      <c r="W136">
        <v>3.8</v>
      </c>
      <c r="X136" s="1" t="s">
        <v>35</v>
      </c>
      <c r="Y136" s="1" t="s">
        <v>1721</v>
      </c>
      <c r="Z136" t="s">
        <v>36</v>
      </c>
      <c r="AA136" t="s">
        <v>2362</v>
      </c>
      <c r="AB136" t="s">
        <v>36</v>
      </c>
      <c r="AC136">
        <f t="shared" si="62"/>
        <v>1</v>
      </c>
      <c r="AD136" t="s">
        <v>37</v>
      </c>
      <c r="AE136">
        <v>1001</v>
      </c>
      <c r="AF136">
        <v>5000</v>
      </c>
      <c r="AG136" s="7">
        <f t="shared" si="76"/>
        <v>3000.5</v>
      </c>
      <c r="AH136">
        <v>1965</v>
      </c>
      <c r="AI136">
        <f t="shared" ca="1" si="74"/>
        <v>59</v>
      </c>
      <c r="AJ136" t="s">
        <v>38</v>
      </c>
      <c r="AK136" t="s">
        <v>39</v>
      </c>
      <c r="AL136" t="s">
        <v>40</v>
      </c>
      <c r="AM136" s="8" t="s">
        <v>2400</v>
      </c>
      <c r="AN136" s="8"/>
      <c r="AO136" t="s">
        <v>2411</v>
      </c>
      <c r="AP136" s="10" t="e">
        <f>IF(SEARCH("m",AO192,1),SUBSTITUTE(AO192,"million","000000",1),)</f>
        <v>#VALUE!</v>
      </c>
      <c r="AQ136" s="8"/>
      <c r="AR136" s="8" t="s">
        <v>2412</v>
      </c>
      <c r="AS136" s="8" t="e">
        <f t="shared" si="75"/>
        <v>#VALUE!</v>
      </c>
      <c r="AT136" t="s">
        <v>41</v>
      </c>
      <c r="AX136" t="str">
        <v>Product Engineer â€“ Data Science</v>
      </c>
    </row>
    <row r="137" spans="1:50" ht="39" customHeight="1" x14ac:dyDescent="0.35">
      <c r="A137" t="s">
        <v>195</v>
      </c>
      <c r="B137" t="e" cm="1">
        <f t="array" ref="B137">IF(SEARCH("DATA SCIENTIST",UPPER(A137),1),"DATA SCIENTIST",IF(SEARCH("DATA ANALYST",UPPER(A137),1),"DATA ANALYST",IF(SEARCH("DATA ENGINEER",UPPER(A137),1),"DATA ENGINEER",others)))</f>
        <v>#VALUE!</v>
      </c>
      <c r="C137" t="str" cm="1">
        <f t="array" ref="C137">_xlfn.IFS(IFERROR(SEARCH("Senior", A137), 0) &gt; 0, "SENIOR", IFERROR(SEARCH("Junior", A137), 0) &gt; 0, "JUNIOR", TRUE, "NM")</f>
        <v>NM</v>
      </c>
      <c r="D137" t="s">
        <v>372</v>
      </c>
      <c r="E137">
        <v>60</v>
      </c>
      <c r="H137" t="str">
        <f t="shared" si="63"/>
        <v>$60k</v>
      </c>
      <c r="I137">
        <v>114</v>
      </c>
      <c r="L137" t="str">
        <f t="shared" si="64"/>
        <v>$114k</v>
      </c>
      <c r="M137">
        <f t="shared" si="65"/>
        <v>87</v>
      </c>
      <c r="N137" t="str">
        <f t="shared" si="66"/>
        <v>$87k</v>
      </c>
      <c r="O137" s="1" t="s">
        <v>593</v>
      </c>
      <c r="P137" s="1">
        <f t="shared" si="67"/>
        <v>0</v>
      </c>
      <c r="Q137" s="1">
        <f t="shared" si="68"/>
        <v>1</v>
      </c>
      <c r="R137" s="1">
        <f t="shared" si="69"/>
        <v>0</v>
      </c>
      <c r="S137" s="1">
        <f t="shared" si="70"/>
        <v>0</v>
      </c>
      <c r="T137" s="1">
        <f t="shared" si="71"/>
        <v>0</v>
      </c>
      <c r="U137" s="1">
        <f t="shared" si="72"/>
        <v>0</v>
      </c>
      <c r="V137" s="1">
        <f t="shared" si="73"/>
        <v>3217</v>
      </c>
      <c r="W137">
        <v>3.9</v>
      </c>
      <c r="X137" s="1" t="s">
        <v>594</v>
      </c>
      <c r="Y137" s="1" t="s">
        <v>1842</v>
      </c>
      <c r="Z137" t="s">
        <v>225</v>
      </c>
      <c r="AA137" t="s">
        <v>2375</v>
      </c>
      <c r="AB137" t="s">
        <v>63</v>
      </c>
      <c r="AC137">
        <f t="shared" si="62"/>
        <v>0</v>
      </c>
      <c r="AD137" t="s">
        <v>24</v>
      </c>
      <c r="AH137">
        <v>2000</v>
      </c>
      <c r="AI137">
        <f t="shared" ca="1" si="74"/>
        <v>24</v>
      </c>
      <c r="AJ137" t="s">
        <v>18</v>
      </c>
      <c r="AK137" t="s">
        <v>181</v>
      </c>
      <c r="AL137" t="s">
        <v>75</v>
      </c>
      <c r="AM137" s="8" t="s">
        <v>2398</v>
      </c>
      <c r="AN137" s="8"/>
      <c r="AO137">
        <v>2</v>
      </c>
      <c r="AP137" s="10" t="str">
        <f>IF(SEARCH("b",AR137,1),_xlfn.CONCAT(AO137,"000000000"),0)</f>
        <v>2000000000</v>
      </c>
      <c r="AQ137" s="8"/>
      <c r="AR137" s="8" t="s">
        <v>2409</v>
      </c>
      <c r="AS137" s="8" t="e">
        <f t="shared" si="75"/>
        <v>#VALUE!</v>
      </c>
      <c r="AT137" t="s">
        <v>595</v>
      </c>
      <c r="AX137" t="str">
        <v>Market Data Analyst</v>
      </c>
    </row>
    <row r="138" spans="1:50" ht="39" customHeight="1" x14ac:dyDescent="0.35">
      <c r="A138" t="s">
        <v>2172</v>
      </c>
      <c r="B138" t="str" cm="1">
        <f t="array" ref="B138">IF(SEARCH("DATA SCIENTIST",UPPER(A138),1),"DATA SCIENTIST",IF(SEARCH("DATA ANALYST",UPPER(A138),1),"DATA ANALYST",IF(SEARCH("DATA ENGINEER",UPPER(A138),1),"DATA ENGINEER",others)))</f>
        <v>DATA SCIENTIST</v>
      </c>
      <c r="C138" t="str" cm="1">
        <f t="array" ref="C138">_xlfn.IFS(IFERROR(SEARCH("Senior", A138), 0) &gt; 0, "SENIOR", IFERROR(SEARCH("Junior", A138), 0) &gt; 0, "JUNIOR", TRUE, "NM")</f>
        <v>NM</v>
      </c>
      <c r="D138" t="s">
        <v>596</v>
      </c>
      <c r="E138">
        <v>71</v>
      </c>
      <c r="H138" t="str">
        <f t="shared" si="63"/>
        <v>$71k</v>
      </c>
      <c r="I138">
        <v>204</v>
      </c>
      <c r="L138" t="str">
        <f t="shared" si="64"/>
        <v>$204k</v>
      </c>
      <c r="M138">
        <f t="shared" si="65"/>
        <v>137.5</v>
      </c>
      <c r="N138" t="str">
        <f t="shared" si="66"/>
        <v>$137.5k</v>
      </c>
      <c r="O138" s="1" t="s">
        <v>2131</v>
      </c>
      <c r="P138" s="1">
        <f t="shared" si="67"/>
        <v>1</v>
      </c>
      <c r="Q138" s="1">
        <f t="shared" si="68"/>
        <v>1</v>
      </c>
      <c r="R138" s="1">
        <f t="shared" si="69"/>
        <v>1</v>
      </c>
      <c r="S138" s="1">
        <f t="shared" si="70"/>
        <v>1</v>
      </c>
      <c r="T138" s="1">
        <f t="shared" si="71"/>
        <v>1</v>
      </c>
      <c r="U138" s="1">
        <f t="shared" si="72"/>
        <v>1</v>
      </c>
      <c r="V138" s="1">
        <f t="shared" si="73"/>
        <v>3405</v>
      </c>
      <c r="W138">
        <v>4.3</v>
      </c>
      <c r="X138" s="1" t="s">
        <v>120</v>
      </c>
      <c r="Y138" s="1" t="s">
        <v>1735</v>
      </c>
      <c r="Z138" t="s">
        <v>139</v>
      </c>
      <c r="AA138" t="s">
        <v>2370</v>
      </c>
      <c r="AB138" t="s">
        <v>121</v>
      </c>
      <c r="AC138">
        <f t="shared" si="62"/>
        <v>0</v>
      </c>
      <c r="AD138" t="s">
        <v>52</v>
      </c>
      <c r="AE138">
        <v>201</v>
      </c>
      <c r="AF138">
        <v>500</v>
      </c>
      <c r="AG138" s="7">
        <f t="shared" ref="AG138:AG146" si="77">AVERAGE(AE138,AF138)</f>
        <v>350.5</v>
      </c>
      <c r="AH138">
        <v>2011</v>
      </c>
      <c r="AI138">
        <f t="shared" ca="1" si="74"/>
        <v>13</v>
      </c>
      <c r="AJ138" t="s">
        <v>18</v>
      </c>
      <c r="AK138" t="s">
        <v>122</v>
      </c>
      <c r="AL138" t="s">
        <v>75</v>
      </c>
      <c r="AM138" s="8" t="s">
        <v>47</v>
      </c>
      <c r="AN138" s="8" t="s">
        <v>47</v>
      </c>
      <c r="AP138" s="10" t="e" cm="1">
        <f t="array" ref="AP138">_xlfn.IFS(SEARCH("m",AO138,1),SUBSTITUTE(AO138,"million","000000",1),SEARCH("b",AO138,1),SUBSTITUTE(AO138,"billion","000000000",1))</f>
        <v>#VALUE!</v>
      </c>
      <c r="AQ138" s="8"/>
      <c r="AR138" s="8"/>
      <c r="AS138" s="8" t="e">
        <f t="shared" si="75"/>
        <v>#VALUE!</v>
      </c>
      <c r="AT138" t="s">
        <v>2357</v>
      </c>
      <c r="AX138" t="str">
        <v>Staff Data Engineer</v>
      </c>
    </row>
    <row r="139" spans="1:50" ht="39" customHeight="1" x14ac:dyDescent="0.35">
      <c r="A139" t="s">
        <v>2105</v>
      </c>
      <c r="B139" t="str" cm="1">
        <f t="array" ref="B139">IF(SEARCH("DATA SCIENTIST",UPPER(A139),1),"DATA SCIENTIST",IF(SEARCH("DATA ANALYST",UPPER(A139),1),"DATA ANALYST",IF(SEARCH("DATA ENGINEER",UPPER(A139),1),"DATA ENGINEER",others)))</f>
        <v>DATA SCIENTIST</v>
      </c>
      <c r="C139" t="str" cm="1">
        <f t="array" ref="C139">_xlfn.IFS(IFERROR(SEARCH("Senior", A139), 0) &gt; 0, "SENIOR", IFERROR(SEARCH("Junior", A139), 0) &gt; 0, "JUNIOR", TRUE, "NM")</f>
        <v>NM</v>
      </c>
      <c r="D139" t="s">
        <v>597</v>
      </c>
      <c r="E139">
        <v>75</v>
      </c>
      <c r="H139" t="str">
        <f t="shared" si="63"/>
        <v>$75k</v>
      </c>
      <c r="I139">
        <v>125</v>
      </c>
      <c r="L139" t="str">
        <f t="shared" si="64"/>
        <v>$125k</v>
      </c>
      <c r="M139">
        <f t="shared" si="65"/>
        <v>100</v>
      </c>
      <c r="N139" t="str">
        <f t="shared" si="66"/>
        <v>$100k</v>
      </c>
      <c r="O139" s="1" t="s">
        <v>2173</v>
      </c>
      <c r="P139" s="1">
        <f t="shared" si="67"/>
        <v>1</v>
      </c>
      <c r="Q139" s="1">
        <f t="shared" si="68"/>
        <v>1</v>
      </c>
      <c r="R139" s="1">
        <f t="shared" si="69"/>
        <v>1</v>
      </c>
      <c r="S139" s="1">
        <f t="shared" si="70"/>
        <v>0</v>
      </c>
      <c r="T139" s="1">
        <f t="shared" si="71"/>
        <v>0</v>
      </c>
      <c r="U139" s="1">
        <f t="shared" si="72"/>
        <v>1</v>
      </c>
      <c r="V139" s="1">
        <f t="shared" si="73"/>
        <v>5527</v>
      </c>
      <c r="W139">
        <v>3.8</v>
      </c>
      <c r="X139" s="1" t="s">
        <v>598</v>
      </c>
      <c r="Y139" s="1" t="s">
        <v>1843</v>
      </c>
      <c r="Z139" t="s">
        <v>283</v>
      </c>
      <c r="AA139" t="s">
        <v>2376</v>
      </c>
      <c r="AB139" t="s">
        <v>283</v>
      </c>
      <c r="AC139">
        <f t="shared" si="62"/>
        <v>1</v>
      </c>
      <c r="AD139" t="s">
        <v>52</v>
      </c>
      <c r="AE139">
        <v>201</v>
      </c>
      <c r="AF139">
        <v>500</v>
      </c>
      <c r="AG139" s="7">
        <f t="shared" si="77"/>
        <v>350.5</v>
      </c>
      <c r="AH139">
        <v>1987</v>
      </c>
      <c r="AI139">
        <f t="shared" ca="1" si="74"/>
        <v>37</v>
      </c>
      <c r="AJ139" t="s">
        <v>18</v>
      </c>
      <c r="AK139" t="s">
        <v>46</v>
      </c>
      <c r="AL139" t="s">
        <v>32</v>
      </c>
      <c r="AM139" s="8" t="s">
        <v>2399</v>
      </c>
      <c r="AN139" s="8"/>
      <c r="AO139">
        <v>100</v>
      </c>
      <c r="AP139" s="10" t="str">
        <f t="shared" ref="AP139" si="78">IF(SEARCH("m",AR139,1),_xlfn.CONCAT(AO139,"000000"),0)</f>
        <v>100000000</v>
      </c>
      <c r="AQ139" s="8"/>
      <c r="AR139" s="8" t="s">
        <v>2410</v>
      </c>
      <c r="AS139" s="8" t="str">
        <f t="shared" si="75"/>
        <v xml:space="preserve">500 000000 </v>
      </c>
      <c r="AT139" t="s">
        <v>599</v>
      </c>
      <c r="AX139" t="str">
        <v>Associate Data Engineer</v>
      </c>
    </row>
    <row r="140" spans="1:50" ht="39" customHeight="1" x14ac:dyDescent="0.35">
      <c r="A140" t="s">
        <v>600</v>
      </c>
      <c r="B140" t="e" cm="1">
        <f t="array" ref="B140">IF(SEARCH("DATA SCIENTIST",UPPER(A140),1),"DATA SCIENTIST",IF(SEARCH("DATA ANALYST",UPPER(A140),1),"DATA ANALYST",IF(SEARCH("DATA ENGINEER",UPPER(A140),1),"DATA ENGINEER",others)))</f>
        <v>#VALUE!</v>
      </c>
      <c r="C140" t="str" cm="1">
        <f t="array" ref="C140">_xlfn.IFS(IFERROR(SEARCH("Senior", A140), 0) &gt; 0, "SENIOR", IFERROR(SEARCH("Junior", A140), 0) &gt; 0, "JUNIOR", TRUE, "NM")</f>
        <v>NM</v>
      </c>
      <c r="D140" t="s">
        <v>601</v>
      </c>
      <c r="E140">
        <v>77</v>
      </c>
      <c r="H140" t="str">
        <f t="shared" si="63"/>
        <v>$77k</v>
      </c>
      <c r="I140">
        <v>136</v>
      </c>
      <c r="L140" t="str">
        <f t="shared" si="64"/>
        <v>$136k</v>
      </c>
      <c r="M140">
        <f t="shared" si="65"/>
        <v>106.5</v>
      </c>
      <c r="N140" t="str">
        <f t="shared" si="66"/>
        <v>$106.5k</v>
      </c>
      <c r="O140" s="1" t="s">
        <v>602</v>
      </c>
      <c r="P140" s="1">
        <f t="shared" si="67"/>
        <v>0</v>
      </c>
      <c r="Q140" s="1">
        <f t="shared" si="68"/>
        <v>0</v>
      </c>
      <c r="R140" s="1">
        <f t="shared" si="69"/>
        <v>1</v>
      </c>
      <c r="S140" s="1">
        <f t="shared" si="70"/>
        <v>0</v>
      </c>
      <c r="T140" s="1">
        <f t="shared" si="71"/>
        <v>0</v>
      </c>
      <c r="U140" s="1">
        <f t="shared" si="72"/>
        <v>0</v>
      </c>
      <c r="V140" s="1">
        <f t="shared" si="73"/>
        <v>5743</v>
      </c>
      <c r="W140">
        <v>3.8</v>
      </c>
      <c r="X140" s="1" t="s">
        <v>603</v>
      </c>
      <c r="Y140" s="1" t="s">
        <v>1844</v>
      </c>
      <c r="Z140" t="s">
        <v>604</v>
      </c>
      <c r="AA140" t="s">
        <v>2390</v>
      </c>
      <c r="AB140" t="s">
        <v>604</v>
      </c>
      <c r="AC140">
        <f t="shared" si="62"/>
        <v>1</v>
      </c>
      <c r="AD140" t="s">
        <v>87</v>
      </c>
      <c r="AE140">
        <v>5001</v>
      </c>
      <c r="AF140">
        <v>10000</v>
      </c>
      <c r="AG140" s="7">
        <f t="shared" si="77"/>
        <v>7500.5</v>
      </c>
      <c r="AH140">
        <v>1945</v>
      </c>
      <c r="AI140">
        <f t="shared" ca="1" si="74"/>
        <v>79</v>
      </c>
      <c r="AJ140" t="s">
        <v>128</v>
      </c>
      <c r="AK140" t="s">
        <v>129</v>
      </c>
      <c r="AL140" t="s">
        <v>130</v>
      </c>
      <c r="AM140" s="8" t="s">
        <v>2405</v>
      </c>
      <c r="AN140" s="8"/>
      <c r="AO140">
        <v>5</v>
      </c>
      <c r="AP140" s="10" t="str">
        <f>IF(SEARCH("b",AR140,1),_xlfn.CONCAT(AO140,"000000000"),0)</f>
        <v>5000000000</v>
      </c>
      <c r="AQ140" s="8"/>
      <c r="AR140" s="8" t="s">
        <v>2418</v>
      </c>
      <c r="AS140" s="8" t="e">
        <f t="shared" si="75"/>
        <v>#VALUE!</v>
      </c>
      <c r="AT140" t="s">
        <v>2357</v>
      </c>
      <c r="AX140" t="str">
        <v>Staff BI and Data Engineer</v>
      </c>
    </row>
    <row r="141" spans="1:50" ht="39" customHeight="1" x14ac:dyDescent="0.35">
      <c r="A141" t="s">
        <v>2174</v>
      </c>
      <c r="B141" t="str" cm="1">
        <f t="array" ref="B141">IF(SEARCH("DATA SCIENTIST",UPPER(A141),1),"DATA SCIENTIST",IF(SEARCH("DATA ANALYST",UPPER(A141),1),"DATA ANALYST",IF(SEARCH("DATA ENGINEER",UPPER(A141),1),"DATA ENGINEER",others)))</f>
        <v>DATA SCIENTIST</v>
      </c>
      <c r="C141" t="str" cm="1">
        <f t="array" ref="C141">_xlfn.IFS(IFERROR(SEARCH("Senior", A141), 0) &gt; 0, "SENIOR", IFERROR(SEARCH("Junior", A141), 0) &gt; 0, "JUNIOR", TRUE, "NM")</f>
        <v>SENIOR</v>
      </c>
      <c r="D141" t="s">
        <v>605</v>
      </c>
      <c r="E141">
        <v>74</v>
      </c>
      <c r="H141" t="str">
        <f t="shared" si="63"/>
        <v>$74k</v>
      </c>
      <c r="I141">
        <v>123</v>
      </c>
      <c r="L141" t="str">
        <f t="shared" si="64"/>
        <v>$123k</v>
      </c>
      <c r="M141">
        <f t="shared" si="65"/>
        <v>98.5</v>
      </c>
      <c r="N141" t="str">
        <f t="shared" si="66"/>
        <v>$98.5k</v>
      </c>
      <c r="O141" s="1" t="s">
        <v>606</v>
      </c>
      <c r="P141" s="1">
        <f t="shared" si="67"/>
        <v>0</v>
      </c>
      <c r="Q141" s="1">
        <f t="shared" si="68"/>
        <v>1</v>
      </c>
      <c r="R141" s="1">
        <f t="shared" si="69"/>
        <v>0</v>
      </c>
      <c r="S141" s="1">
        <f t="shared" si="70"/>
        <v>0</v>
      </c>
      <c r="T141" s="1">
        <f t="shared" si="71"/>
        <v>0</v>
      </c>
      <c r="U141" s="1">
        <f t="shared" si="72"/>
        <v>1</v>
      </c>
      <c r="V141" s="1">
        <f t="shared" si="73"/>
        <v>4904</v>
      </c>
      <c r="W141">
        <v>3.8</v>
      </c>
      <c r="X141" s="1" t="s">
        <v>35</v>
      </c>
      <c r="Y141" s="1" t="s">
        <v>1721</v>
      </c>
      <c r="Z141" t="s">
        <v>36</v>
      </c>
      <c r="AA141" t="s">
        <v>2362</v>
      </c>
      <c r="AB141" t="s">
        <v>36</v>
      </c>
      <c r="AC141">
        <f t="shared" si="62"/>
        <v>1</v>
      </c>
      <c r="AD141" t="s">
        <v>37</v>
      </c>
      <c r="AE141">
        <v>1001</v>
      </c>
      <c r="AF141">
        <v>5000</v>
      </c>
      <c r="AG141" s="7">
        <f t="shared" si="77"/>
        <v>3000.5</v>
      </c>
      <c r="AH141">
        <v>1965</v>
      </c>
      <c r="AI141">
        <f t="shared" ca="1" si="74"/>
        <v>59</v>
      </c>
      <c r="AJ141" t="s">
        <v>38</v>
      </c>
      <c r="AK141" t="s">
        <v>39</v>
      </c>
      <c r="AL141" t="s">
        <v>40</v>
      </c>
      <c r="AM141" s="8" t="s">
        <v>2400</v>
      </c>
      <c r="AN141" s="8"/>
      <c r="AO141" t="s">
        <v>2411</v>
      </c>
      <c r="AP141" s="10" t="e">
        <f>IF(SEARCH("m",AO197,1),SUBSTITUTE(AO197,"million","000000",1),)</f>
        <v>#VALUE!</v>
      </c>
      <c r="AQ141" s="8"/>
      <c r="AR141" s="8" t="s">
        <v>2412</v>
      </c>
      <c r="AS141" s="8" t="e">
        <f t="shared" si="75"/>
        <v>#VALUE!</v>
      </c>
      <c r="AT141" t="s">
        <v>41</v>
      </c>
      <c r="AX141" t="str">
        <v>Director - Data, Privacy and AI Governance</v>
      </c>
    </row>
    <row r="142" spans="1:50" ht="39" customHeight="1" x14ac:dyDescent="0.35">
      <c r="A142" t="s">
        <v>461</v>
      </c>
      <c r="B142" t="e" cm="1">
        <f t="array" ref="B142">IF(SEARCH("DATA SCIENTIST",UPPER(A142),1),"DATA SCIENTIST",IF(SEARCH("DATA ANALYST",UPPER(A142),1),"DATA ANALYST",IF(SEARCH("DATA ENGINEER",UPPER(A142),1),"DATA ENGINEER",others)))</f>
        <v>#VALUE!</v>
      </c>
      <c r="C142" t="str" cm="1">
        <f t="array" ref="C142">_xlfn.IFS(IFERROR(SEARCH("Senior", A142), 0) &gt; 0, "SENIOR", IFERROR(SEARCH("Junior", A142), 0) &gt; 0, "JUNIOR", TRUE, "NM")</f>
        <v>SENIOR</v>
      </c>
      <c r="D142" t="s">
        <v>607</v>
      </c>
      <c r="E142">
        <v>44</v>
      </c>
      <c r="H142" t="str">
        <f t="shared" si="63"/>
        <v>$44k</v>
      </c>
      <c r="I142">
        <v>78</v>
      </c>
      <c r="L142" t="str">
        <f t="shared" si="64"/>
        <v>$78k</v>
      </c>
      <c r="M142">
        <f t="shared" si="65"/>
        <v>61</v>
      </c>
      <c r="N142" t="str">
        <f t="shared" si="66"/>
        <v>$61k</v>
      </c>
      <c r="O142" s="1" t="s">
        <v>2175</v>
      </c>
      <c r="P142" s="1">
        <f t="shared" si="67"/>
        <v>1</v>
      </c>
      <c r="Q142" s="1">
        <f t="shared" si="68"/>
        <v>0</v>
      </c>
      <c r="R142" s="1">
        <f t="shared" si="69"/>
        <v>1</v>
      </c>
      <c r="S142" s="1">
        <f t="shared" si="70"/>
        <v>0</v>
      </c>
      <c r="T142" s="1">
        <f t="shared" si="71"/>
        <v>0</v>
      </c>
      <c r="U142" s="1">
        <f t="shared" si="72"/>
        <v>0</v>
      </c>
      <c r="V142" s="1">
        <f t="shared" si="73"/>
        <v>2934</v>
      </c>
      <c r="W142">
        <v>4.8</v>
      </c>
      <c r="X142" s="1" t="s">
        <v>29</v>
      </c>
      <c r="Y142" s="1" t="s">
        <v>1720</v>
      </c>
      <c r="Z142" t="s">
        <v>30</v>
      </c>
      <c r="AA142" t="s">
        <v>2361</v>
      </c>
      <c r="AB142" t="s">
        <v>30</v>
      </c>
      <c r="AC142">
        <f t="shared" si="62"/>
        <v>1</v>
      </c>
      <c r="AD142" t="s">
        <v>17</v>
      </c>
      <c r="AE142">
        <v>501</v>
      </c>
      <c r="AF142">
        <v>1000</v>
      </c>
      <c r="AG142" s="7">
        <f t="shared" si="77"/>
        <v>750.5</v>
      </c>
      <c r="AH142">
        <v>2010</v>
      </c>
      <c r="AI142">
        <f t="shared" ca="1" si="74"/>
        <v>14</v>
      </c>
      <c r="AJ142" t="s">
        <v>18</v>
      </c>
      <c r="AK142" t="s">
        <v>31</v>
      </c>
      <c r="AL142" t="s">
        <v>32</v>
      </c>
      <c r="AM142" s="8" t="s">
        <v>2399</v>
      </c>
      <c r="AN142" s="8"/>
      <c r="AO142">
        <v>100</v>
      </c>
      <c r="AP142" s="10" t="str">
        <f>IF(SEARCH("m",AR142,1),_xlfn.CONCAT(AO142,"000000"),0)</f>
        <v>100000000</v>
      </c>
      <c r="AQ142" s="8"/>
      <c r="AR142" s="8" t="s">
        <v>2410</v>
      </c>
      <c r="AS142" s="8" t="str">
        <f t="shared" si="75"/>
        <v xml:space="preserve">500 000000 </v>
      </c>
      <c r="AT142" t="s">
        <v>2357</v>
      </c>
      <c r="AX142" t="str">
        <v>Scientist Manufacturing - Kentucky BioProcessing</v>
      </c>
    </row>
    <row r="143" spans="1:50" ht="39" customHeight="1" x14ac:dyDescent="0.35">
      <c r="A143" t="s">
        <v>608</v>
      </c>
      <c r="B143" t="e" cm="1">
        <f t="array" ref="B143">IF(SEARCH("DATA SCIENTIST",UPPER(A143),1),"DATA SCIENTIST",IF(SEARCH("DATA ANALYST",UPPER(A143),1),"DATA ANALYST",IF(SEARCH("DATA ENGINEER",UPPER(A143),1),"DATA ENGINEER",others)))</f>
        <v>#VALUE!</v>
      </c>
      <c r="C143" t="str" cm="1">
        <f t="array" ref="C143">_xlfn.IFS(IFERROR(SEARCH("Senior", A143), 0) &gt; 0, "SENIOR", IFERROR(SEARCH("Junior", A143), 0) &gt; 0, "JUNIOR", TRUE, "NM")</f>
        <v>SENIOR</v>
      </c>
      <c r="D143" t="s">
        <v>609</v>
      </c>
      <c r="E143">
        <v>65</v>
      </c>
      <c r="H143" t="str">
        <f t="shared" si="63"/>
        <v>$65k</v>
      </c>
      <c r="I143">
        <v>148</v>
      </c>
      <c r="L143" t="str">
        <f t="shared" si="64"/>
        <v>$148k</v>
      </c>
      <c r="M143">
        <f t="shared" si="65"/>
        <v>106.5</v>
      </c>
      <c r="N143" t="str">
        <f t="shared" si="66"/>
        <v>$106.5k</v>
      </c>
      <c r="O143" s="1" t="s">
        <v>2176</v>
      </c>
      <c r="P143" s="1">
        <f t="shared" si="67"/>
        <v>1</v>
      </c>
      <c r="Q143" s="1">
        <f t="shared" si="68"/>
        <v>1</v>
      </c>
      <c r="R143" s="1">
        <f t="shared" si="69"/>
        <v>0</v>
      </c>
      <c r="S143" s="1">
        <f t="shared" si="70"/>
        <v>1</v>
      </c>
      <c r="T143" s="1">
        <f t="shared" si="71"/>
        <v>1</v>
      </c>
      <c r="U143" s="1">
        <f t="shared" si="72"/>
        <v>1</v>
      </c>
      <c r="V143" s="1">
        <f t="shared" si="73"/>
        <v>4153</v>
      </c>
      <c r="W143">
        <v>4.4000000000000004</v>
      </c>
      <c r="X143" s="1" t="s">
        <v>610</v>
      </c>
      <c r="Y143" s="1" t="s">
        <v>1845</v>
      </c>
      <c r="Z143" t="s">
        <v>323</v>
      </c>
      <c r="AA143" t="s">
        <v>2382</v>
      </c>
      <c r="AB143" t="s">
        <v>323</v>
      </c>
      <c r="AC143">
        <f t="shared" si="62"/>
        <v>1</v>
      </c>
      <c r="AD143" t="s">
        <v>45</v>
      </c>
      <c r="AE143">
        <v>51</v>
      </c>
      <c r="AF143">
        <v>200</v>
      </c>
      <c r="AG143" s="7">
        <f t="shared" si="77"/>
        <v>125.5</v>
      </c>
      <c r="AH143">
        <v>2008</v>
      </c>
      <c r="AI143">
        <f t="shared" ca="1" si="74"/>
        <v>16</v>
      </c>
      <c r="AJ143" t="s">
        <v>18</v>
      </c>
      <c r="AK143" t="s">
        <v>64</v>
      </c>
      <c r="AL143" t="s">
        <v>32</v>
      </c>
      <c r="AM143" s="8" t="s">
        <v>47</v>
      </c>
      <c r="AN143" s="8" t="s">
        <v>47</v>
      </c>
      <c r="AP143" s="10" t="e" cm="1">
        <f t="array" ref="AP143">_xlfn.IFS(SEARCH("m",AO143,1),SUBSTITUTE(AO143,"million","000000",1),SEARCH("b",AO143,1),SUBSTITUTE(AO143,"billion","000000000",1))</f>
        <v>#VALUE!</v>
      </c>
      <c r="AQ143" s="8"/>
      <c r="AR143" s="8"/>
      <c r="AS143" s="8" t="e">
        <f t="shared" si="75"/>
        <v>#VALUE!</v>
      </c>
      <c r="AT143" t="s">
        <v>2357</v>
      </c>
      <c r="AX143" t="str">
        <v>Data Analytics Project Manager</v>
      </c>
    </row>
    <row r="144" spans="1:50" ht="39" customHeight="1" x14ac:dyDescent="0.35">
      <c r="A144" t="s">
        <v>195</v>
      </c>
      <c r="B144" t="e" cm="1">
        <f t="array" ref="B144">IF(SEARCH("DATA SCIENTIST",UPPER(A144),1),"DATA SCIENTIST",IF(SEARCH("DATA ANALYST",UPPER(A144),1),"DATA ANALYST",IF(SEARCH("DATA ENGINEER",UPPER(A144),1),"DATA ENGINEER",others)))</f>
        <v>#VALUE!</v>
      </c>
      <c r="C144" t="str" cm="1">
        <f t="array" ref="C144">_xlfn.IFS(IFERROR(SEARCH("Senior", A144), 0) &gt; 0, "SENIOR", IFERROR(SEARCH("Junior", A144), 0) &gt; 0, "JUNIOR", TRUE, "NM")</f>
        <v>NM</v>
      </c>
      <c r="D144" t="s">
        <v>611</v>
      </c>
      <c r="E144">
        <v>59</v>
      </c>
      <c r="H144" t="str">
        <f t="shared" si="63"/>
        <v>$59k</v>
      </c>
      <c r="I144">
        <v>110</v>
      </c>
      <c r="L144" t="str">
        <f t="shared" si="64"/>
        <v>$110k</v>
      </c>
      <c r="M144">
        <f t="shared" si="65"/>
        <v>84.5</v>
      </c>
      <c r="N144" t="str">
        <f t="shared" si="66"/>
        <v>$84.5k</v>
      </c>
      <c r="O144" s="1" t="s">
        <v>612</v>
      </c>
      <c r="P144" s="1">
        <f t="shared" si="67"/>
        <v>1</v>
      </c>
      <c r="Q144" s="1">
        <f t="shared" si="68"/>
        <v>0</v>
      </c>
      <c r="R144" s="1">
        <f t="shared" si="69"/>
        <v>0</v>
      </c>
      <c r="S144" s="1">
        <f t="shared" si="70"/>
        <v>0</v>
      </c>
      <c r="T144" s="1">
        <f t="shared" si="71"/>
        <v>1</v>
      </c>
      <c r="U144" s="1">
        <f t="shared" si="72"/>
        <v>0</v>
      </c>
      <c r="V144" s="1">
        <f t="shared" si="73"/>
        <v>2075</v>
      </c>
      <c r="W144">
        <v>3.9</v>
      </c>
      <c r="X144" s="1" t="s">
        <v>613</v>
      </c>
      <c r="Y144" s="1" t="s">
        <v>1846</v>
      </c>
      <c r="Z144" t="s">
        <v>102</v>
      </c>
      <c r="AA144" t="s">
        <v>2367</v>
      </c>
      <c r="AB144" t="s">
        <v>102</v>
      </c>
      <c r="AC144">
        <f t="shared" si="62"/>
        <v>1</v>
      </c>
      <c r="AD144" t="s">
        <v>45</v>
      </c>
      <c r="AE144">
        <v>51</v>
      </c>
      <c r="AF144">
        <v>200</v>
      </c>
      <c r="AG144" s="7">
        <f t="shared" si="77"/>
        <v>125.5</v>
      </c>
      <c r="AH144">
        <v>2005</v>
      </c>
      <c r="AI144">
        <f t="shared" ca="1" si="74"/>
        <v>19</v>
      </c>
      <c r="AJ144" t="s">
        <v>18</v>
      </c>
      <c r="AK144" t="s">
        <v>74</v>
      </c>
      <c r="AL144" t="s">
        <v>75</v>
      </c>
      <c r="AM144" s="8" t="s">
        <v>47</v>
      </c>
      <c r="AN144" s="8" t="s">
        <v>47</v>
      </c>
      <c r="AP144" s="10" t="e" cm="1">
        <f t="array" ref="AP144">_xlfn.IFS(SEARCH("m",AO144,1),SUBSTITUTE(AO144,"million","000000",1),SEARCH("b",AO144,1),SUBSTITUTE(AO144,"billion","000000000",1))</f>
        <v>#VALUE!</v>
      </c>
      <c r="AQ144" s="8"/>
      <c r="AR144" s="8"/>
      <c r="AS144" s="8" t="e">
        <f t="shared" si="75"/>
        <v>#VALUE!</v>
      </c>
      <c r="AT144" t="s">
        <v>2357</v>
      </c>
      <c r="AX144" t="str">
        <v>Consultant - Analytics Consulting</v>
      </c>
    </row>
    <row r="145" spans="1:50" ht="39" customHeight="1" x14ac:dyDescent="0.35">
      <c r="A145" t="s">
        <v>614</v>
      </c>
      <c r="B145" t="e" cm="1">
        <f t="array" ref="B145">IF(SEARCH("DATA SCIENTIST",UPPER(A145),1),"DATA SCIENTIST",IF(SEARCH("DATA ANALYST",UPPER(A145),1),"DATA ANALYST",IF(SEARCH("DATA ENGINEER",UPPER(A145),1),"DATA ENGINEER",others)))</f>
        <v>#VALUE!</v>
      </c>
      <c r="C145" t="str" cm="1">
        <f t="array" ref="C145">_xlfn.IFS(IFERROR(SEARCH("Senior", A145), 0) &gt; 0, "SENIOR", IFERROR(SEARCH("Junior", A145), 0) &gt; 0, "JUNIOR", TRUE, "NM")</f>
        <v>NM</v>
      </c>
      <c r="D145" t="s">
        <v>615</v>
      </c>
      <c r="E145">
        <v>85</v>
      </c>
      <c r="H145" t="str">
        <f t="shared" si="63"/>
        <v>$85k</v>
      </c>
      <c r="I145">
        <v>134</v>
      </c>
      <c r="L145" t="str">
        <f t="shared" si="64"/>
        <v>$134k</v>
      </c>
      <c r="M145">
        <f t="shared" si="65"/>
        <v>109.5</v>
      </c>
      <c r="N145" t="str">
        <f t="shared" si="66"/>
        <v>$109.5k</v>
      </c>
      <c r="O145" s="1" t="s">
        <v>616</v>
      </c>
      <c r="P145" s="1">
        <f t="shared" si="67"/>
        <v>1</v>
      </c>
      <c r="Q145" s="1">
        <f t="shared" si="68"/>
        <v>1</v>
      </c>
      <c r="R145" s="1">
        <f t="shared" si="69"/>
        <v>1</v>
      </c>
      <c r="S145" s="1">
        <f t="shared" si="70"/>
        <v>0</v>
      </c>
      <c r="T145" s="1">
        <f t="shared" si="71"/>
        <v>0</v>
      </c>
      <c r="U145" s="1">
        <f t="shared" si="72"/>
        <v>0</v>
      </c>
      <c r="V145" s="1">
        <f t="shared" si="73"/>
        <v>2966</v>
      </c>
      <c r="W145">
        <v>3.4</v>
      </c>
      <c r="X145" s="1" t="s">
        <v>617</v>
      </c>
      <c r="Y145" s="1" t="s">
        <v>1847</v>
      </c>
      <c r="Z145" t="s">
        <v>618</v>
      </c>
      <c r="AA145" t="s">
        <v>2368</v>
      </c>
      <c r="AB145" t="s">
        <v>618</v>
      </c>
      <c r="AC145">
        <f t="shared" si="62"/>
        <v>1</v>
      </c>
      <c r="AD145" t="s">
        <v>37</v>
      </c>
      <c r="AE145">
        <v>1001</v>
      </c>
      <c r="AF145">
        <v>5000</v>
      </c>
      <c r="AG145" s="7">
        <f t="shared" si="77"/>
        <v>3000.5</v>
      </c>
      <c r="AH145">
        <v>1846</v>
      </c>
      <c r="AI145">
        <f t="shared" ca="1" si="74"/>
        <v>178</v>
      </c>
      <c r="AJ145" t="s">
        <v>53</v>
      </c>
      <c r="AK145" t="s">
        <v>217</v>
      </c>
      <c r="AL145" t="s">
        <v>218</v>
      </c>
      <c r="AM145" s="8" t="s">
        <v>2398</v>
      </c>
      <c r="AN145" s="8"/>
      <c r="AO145">
        <v>2</v>
      </c>
      <c r="AP145" s="10" t="str">
        <f>IF(SEARCH("b",AR145,1),_xlfn.CONCAT(AO145,"000000000"),0)</f>
        <v>2000000000</v>
      </c>
      <c r="AQ145" s="8"/>
      <c r="AR145" s="8" t="s">
        <v>2409</v>
      </c>
      <c r="AS145" s="8" t="e">
        <f t="shared" si="75"/>
        <v>#VALUE!</v>
      </c>
      <c r="AT145" t="s">
        <v>2357</v>
      </c>
      <c r="AX145" t="str">
        <v>Senior Scientist (Neuroscience)</v>
      </c>
    </row>
    <row r="146" spans="1:50" ht="39" customHeight="1" x14ac:dyDescent="0.35">
      <c r="A146" t="s">
        <v>2105</v>
      </c>
      <c r="B146" t="str" cm="1">
        <f t="array" ref="B146">IF(SEARCH("DATA SCIENTIST",UPPER(A146),1),"DATA SCIENTIST",IF(SEARCH("DATA ANALYST",UPPER(A146),1),"DATA ANALYST",IF(SEARCH("DATA ENGINEER",UPPER(A146),1),"DATA ENGINEER",others)))</f>
        <v>DATA SCIENTIST</v>
      </c>
      <c r="C146" t="str" cm="1">
        <f t="array" ref="C146">_xlfn.IFS(IFERROR(SEARCH("Senior", A146), 0) &gt; 0, "SENIOR", IFERROR(SEARCH("Junior", A146), 0) &gt; 0, "JUNIOR", TRUE, "NM")</f>
        <v>NM</v>
      </c>
      <c r="D146" t="s">
        <v>619</v>
      </c>
      <c r="E146">
        <v>124</v>
      </c>
      <c r="H146" t="str">
        <f t="shared" si="63"/>
        <v>$124k</v>
      </c>
      <c r="I146">
        <v>204</v>
      </c>
      <c r="L146" t="str">
        <f t="shared" si="64"/>
        <v>$204k</v>
      </c>
      <c r="M146">
        <f t="shared" si="65"/>
        <v>164</v>
      </c>
      <c r="N146" t="str">
        <f t="shared" si="66"/>
        <v>$164k</v>
      </c>
      <c r="O146" s="1" t="s">
        <v>2177</v>
      </c>
      <c r="P146" s="1">
        <f t="shared" si="67"/>
        <v>1</v>
      </c>
      <c r="Q146" s="1">
        <f t="shared" si="68"/>
        <v>1</v>
      </c>
      <c r="R146" s="1">
        <f t="shared" si="69"/>
        <v>0</v>
      </c>
      <c r="S146" s="1">
        <f t="shared" si="70"/>
        <v>1</v>
      </c>
      <c r="T146" s="1">
        <f t="shared" si="71"/>
        <v>1</v>
      </c>
      <c r="U146" s="1">
        <f t="shared" si="72"/>
        <v>1</v>
      </c>
      <c r="V146" s="1">
        <f t="shared" si="73"/>
        <v>4414</v>
      </c>
      <c r="W146">
        <v>3.6</v>
      </c>
      <c r="X146" s="1" t="s">
        <v>620</v>
      </c>
      <c r="Y146" s="1" t="s">
        <v>1848</v>
      </c>
      <c r="Z146" t="s">
        <v>255</v>
      </c>
      <c r="AA146" t="s">
        <v>2367</v>
      </c>
      <c r="AB146" t="s">
        <v>621</v>
      </c>
      <c r="AC146">
        <f t="shared" si="62"/>
        <v>0</v>
      </c>
      <c r="AD146" t="s">
        <v>87</v>
      </c>
      <c r="AE146">
        <v>5001</v>
      </c>
      <c r="AF146">
        <v>10000</v>
      </c>
      <c r="AG146" s="7">
        <f t="shared" si="77"/>
        <v>7500.5</v>
      </c>
      <c r="AH146">
        <v>1851</v>
      </c>
      <c r="AI146">
        <f t="shared" ca="1" si="74"/>
        <v>173</v>
      </c>
      <c r="AJ146" t="s">
        <v>18</v>
      </c>
      <c r="AK146" t="s">
        <v>129</v>
      </c>
      <c r="AL146" t="s">
        <v>130</v>
      </c>
      <c r="AM146" s="8" t="s">
        <v>94</v>
      </c>
      <c r="AN146" s="8"/>
      <c r="AO146" t="s">
        <v>2415</v>
      </c>
      <c r="AP146" s="10" t="e" cm="1">
        <f t="array" ref="AP146">_xlfn.IFS(SEARCH("m",AO146,1),SUBSTITUTE(AO146,"million","000000",1),SEARCH("b",AO146,1),SUBSTITUTE(AO146,"billion","000000000",1))</f>
        <v>#VALUE!</v>
      </c>
      <c r="AQ146" s="8"/>
      <c r="AR146" s="8"/>
      <c r="AS146" s="8" t="e">
        <f t="shared" si="75"/>
        <v>#VALUE!</v>
      </c>
      <c r="AT146" t="s">
        <v>2357</v>
      </c>
      <c r="AX146" t="str">
        <v>Machine Learning Engineer - Regulatory</v>
      </c>
    </row>
    <row r="147" spans="1:50" ht="39" customHeight="1" x14ac:dyDescent="0.35">
      <c r="A147" t="s">
        <v>2178</v>
      </c>
      <c r="B147" t="str" cm="1">
        <f t="array" ref="B147">IF(SEARCH("DATA SCIENTIST",UPPER(A147),1),"DATA SCIENTIST",IF(SEARCH("DATA ANALYST",UPPER(A147),1),"DATA ANALYST",IF(SEARCH("DATA ENGINEER",UPPER(A147),1),"DATA ENGINEER",others)))</f>
        <v>DATA SCIENTIST</v>
      </c>
      <c r="C147" t="str" cm="1">
        <f t="array" ref="C147">_xlfn.IFS(IFERROR(SEARCH("Senior", A147), 0) &gt; 0, "SENIOR", IFERROR(SEARCH("Junior", A147), 0) &gt; 0, "JUNIOR", TRUE, "NM")</f>
        <v>NM</v>
      </c>
      <c r="D147" t="s">
        <v>622</v>
      </c>
      <c r="E147">
        <v>131</v>
      </c>
      <c r="H147" t="str">
        <f t="shared" si="63"/>
        <v>$131k</v>
      </c>
      <c r="I147">
        <v>207</v>
      </c>
      <c r="L147" t="str">
        <f t="shared" si="64"/>
        <v>$207k</v>
      </c>
      <c r="M147">
        <f t="shared" si="65"/>
        <v>169</v>
      </c>
      <c r="N147" t="str">
        <f t="shared" si="66"/>
        <v>$169k</v>
      </c>
      <c r="O147" s="1" t="s">
        <v>2179</v>
      </c>
      <c r="P147" s="1">
        <f t="shared" si="67"/>
        <v>1</v>
      </c>
      <c r="Q147" s="1">
        <f t="shared" si="68"/>
        <v>1</v>
      </c>
      <c r="R147" s="1">
        <f t="shared" si="69"/>
        <v>1</v>
      </c>
      <c r="S147" s="1">
        <f t="shared" si="70"/>
        <v>0</v>
      </c>
      <c r="T147" s="1">
        <f t="shared" si="71"/>
        <v>1</v>
      </c>
      <c r="U147" s="1">
        <f t="shared" si="72"/>
        <v>0</v>
      </c>
      <c r="V147" s="1">
        <f t="shared" si="73"/>
        <v>7106</v>
      </c>
      <c r="W147">
        <v>3.9</v>
      </c>
      <c r="X147" s="1" t="s">
        <v>623</v>
      </c>
      <c r="Y147" s="1" t="s">
        <v>1849</v>
      </c>
      <c r="Z147" t="s">
        <v>624</v>
      </c>
      <c r="AA147" t="s">
        <v>2365</v>
      </c>
      <c r="AB147" t="s">
        <v>624</v>
      </c>
      <c r="AC147">
        <f t="shared" si="62"/>
        <v>1</v>
      </c>
      <c r="AD147" t="s">
        <v>24</v>
      </c>
      <c r="AH147">
        <v>1976</v>
      </c>
      <c r="AI147">
        <f t="shared" ca="1" si="74"/>
        <v>48</v>
      </c>
      <c r="AJ147" t="s">
        <v>111</v>
      </c>
      <c r="AK147" t="s">
        <v>104</v>
      </c>
      <c r="AL147" t="s">
        <v>104</v>
      </c>
      <c r="AM147" s="8" t="s">
        <v>94</v>
      </c>
      <c r="AN147" s="8"/>
      <c r="AO147" t="s">
        <v>2415</v>
      </c>
      <c r="AP147" s="10" t="e" cm="1">
        <f t="array" ref="AP147">_xlfn.IFS(SEARCH("m",AO147,1),SUBSTITUTE(AO147,"million","000000",1),SEARCH("b",AO147,1),SUBSTITUTE(AO147,"billion","000000000",1))</f>
        <v>#VALUE!</v>
      </c>
      <c r="AQ147" s="8"/>
      <c r="AR147" s="8"/>
      <c r="AS147" s="8" t="e">
        <f t="shared" si="75"/>
        <v>#VALUE!</v>
      </c>
      <c r="AT147" t="s">
        <v>2357</v>
      </c>
      <c r="AX147" t="str">
        <v>Scientist, Bacteriology</v>
      </c>
    </row>
    <row r="148" spans="1:50" ht="39" customHeight="1" x14ac:dyDescent="0.35">
      <c r="A148" t="s">
        <v>2099</v>
      </c>
      <c r="B148" t="str" cm="1">
        <f t="array" ref="B148">IF(SEARCH("DATA SCIENTIST",UPPER(A148),1),"DATA SCIENTIST",IF(SEARCH("DATA ANALYST",UPPER(A148),1),"DATA ANALYST",IF(SEARCH("DATA ENGINEER",UPPER(A148),1),"DATA ENGINEER",others)))</f>
        <v>DATA SCIENTIST</v>
      </c>
      <c r="C148" t="str" cm="1">
        <f t="array" ref="C148">_xlfn.IFS(IFERROR(SEARCH("Senior", A148), 0) &gt; 0, "SENIOR", IFERROR(SEARCH("Junior", A148), 0) &gt; 0, "JUNIOR", TRUE, "NM")</f>
        <v>SENIOR</v>
      </c>
      <c r="D148" t="s">
        <v>625</v>
      </c>
      <c r="E148">
        <v>110</v>
      </c>
      <c r="H148" t="str">
        <f t="shared" si="63"/>
        <v>$110k</v>
      </c>
      <c r="I148">
        <v>174</v>
      </c>
      <c r="L148" t="str">
        <f t="shared" si="64"/>
        <v>$174k</v>
      </c>
      <c r="M148">
        <f t="shared" si="65"/>
        <v>142</v>
      </c>
      <c r="N148" t="str">
        <f t="shared" si="66"/>
        <v>$142k</v>
      </c>
      <c r="O148" s="1" t="s">
        <v>2180</v>
      </c>
      <c r="P148" s="1">
        <f t="shared" si="67"/>
        <v>1</v>
      </c>
      <c r="Q148" s="1">
        <f t="shared" si="68"/>
        <v>1</v>
      </c>
      <c r="R148" s="1">
        <f t="shared" si="69"/>
        <v>1</v>
      </c>
      <c r="S148" s="1">
        <f t="shared" si="70"/>
        <v>1</v>
      </c>
      <c r="T148" s="1">
        <f t="shared" si="71"/>
        <v>1</v>
      </c>
      <c r="U148" s="1">
        <f t="shared" si="72"/>
        <v>1</v>
      </c>
      <c r="V148" s="1">
        <f t="shared" si="73"/>
        <v>2416</v>
      </c>
      <c r="W148">
        <v>3.8</v>
      </c>
      <c r="X148" s="1" t="s">
        <v>169</v>
      </c>
      <c r="Y148" s="1" t="s">
        <v>1748</v>
      </c>
      <c r="Z148" t="s">
        <v>626</v>
      </c>
      <c r="AA148" t="s">
        <v>2365</v>
      </c>
      <c r="AB148" t="s">
        <v>170</v>
      </c>
      <c r="AC148">
        <f t="shared" si="62"/>
        <v>0</v>
      </c>
      <c r="AD148" t="s">
        <v>87</v>
      </c>
      <c r="AE148">
        <v>5001</v>
      </c>
      <c r="AF148">
        <v>10000</v>
      </c>
      <c r="AG148" s="7">
        <f>AVERAGE(AE148,AF148)</f>
        <v>7500.5</v>
      </c>
      <c r="AH148">
        <v>1996</v>
      </c>
      <c r="AI148">
        <f t="shared" ca="1" si="74"/>
        <v>28</v>
      </c>
      <c r="AJ148" t="s">
        <v>53</v>
      </c>
      <c r="AK148" t="s">
        <v>171</v>
      </c>
      <c r="AL148" t="s">
        <v>172</v>
      </c>
      <c r="AM148" s="8" t="s">
        <v>2398</v>
      </c>
      <c r="AN148" s="8"/>
      <c r="AO148">
        <v>2</v>
      </c>
      <c r="AP148" s="10" t="str">
        <f>IF(SEARCH("b",AR148,1),_xlfn.CONCAT(AO148,"000000000"),0)</f>
        <v>2000000000</v>
      </c>
      <c r="AQ148" s="8"/>
      <c r="AR148" s="8" t="s">
        <v>2409</v>
      </c>
      <c r="AS148" s="8" t="e">
        <f t="shared" si="75"/>
        <v>#VALUE!</v>
      </c>
      <c r="AT148" t="s">
        <v>2357</v>
      </c>
      <c r="AX148" t="str">
        <v>Associate Director, Platform and DevOps- Data Engineering and Aritifical Intelligence</v>
      </c>
    </row>
    <row r="149" spans="1:50" ht="39" customHeight="1" x14ac:dyDescent="0.35">
      <c r="A149" t="s">
        <v>627</v>
      </c>
      <c r="B149" t="e" cm="1">
        <f t="array" ref="B149">IF(SEARCH("DATA SCIENTIST",UPPER(A149),1),"DATA SCIENTIST",IF(SEARCH("DATA ANALYST",UPPER(A149),1),"DATA ANALYST",IF(SEARCH("DATA ENGINEER",UPPER(A149),1),"DATA ENGINEER",others)))</f>
        <v>#VALUE!</v>
      </c>
      <c r="C149" t="str" cm="1">
        <f t="array" ref="C149">_xlfn.IFS(IFERROR(SEARCH("Senior", A149), 0) &gt; 0, "SENIOR", IFERROR(SEARCH("Junior", A149), 0) &gt; 0, "JUNIOR", TRUE, "NM")</f>
        <v>NM</v>
      </c>
      <c r="D149" t="s">
        <v>628</v>
      </c>
      <c r="E149">
        <v>52</v>
      </c>
      <c r="H149" t="str">
        <f t="shared" si="63"/>
        <v>$52k</v>
      </c>
      <c r="I149">
        <v>101</v>
      </c>
      <c r="L149" t="str">
        <f t="shared" si="64"/>
        <v>$101k</v>
      </c>
      <c r="M149">
        <f t="shared" si="65"/>
        <v>76.5</v>
      </c>
      <c r="N149" t="str">
        <f t="shared" si="66"/>
        <v>$76.5k</v>
      </c>
      <c r="O149" s="1" t="s">
        <v>629</v>
      </c>
      <c r="P149" s="1">
        <f t="shared" si="67"/>
        <v>0</v>
      </c>
      <c r="Q149" s="1">
        <f t="shared" si="68"/>
        <v>0</v>
      </c>
      <c r="R149" s="1">
        <f t="shared" si="69"/>
        <v>1</v>
      </c>
      <c r="S149" s="1">
        <f t="shared" si="70"/>
        <v>0</v>
      </c>
      <c r="T149" s="1">
        <f t="shared" si="71"/>
        <v>0</v>
      </c>
      <c r="U149" s="1">
        <f t="shared" si="72"/>
        <v>1</v>
      </c>
      <c r="V149" s="1">
        <f t="shared" si="73"/>
        <v>2468</v>
      </c>
      <c r="W149">
        <v>3.7</v>
      </c>
      <c r="X149" s="1" t="s">
        <v>101</v>
      </c>
      <c r="Y149" s="1" t="s">
        <v>1732</v>
      </c>
      <c r="Z149" t="s">
        <v>255</v>
      </c>
      <c r="AA149" t="s">
        <v>2367</v>
      </c>
      <c r="AB149" t="s">
        <v>103</v>
      </c>
      <c r="AC149">
        <f t="shared" si="62"/>
        <v>0</v>
      </c>
      <c r="AD149" t="s">
        <v>24</v>
      </c>
      <c r="AH149">
        <v>1781</v>
      </c>
      <c r="AI149">
        <f t="shared" ca="1" si="74"/>
        <v>243</v>
      </c>
      <c r="AJ149" t="s">
        <v>53</v>
      </c>
      <c r="AK149" t="s">
        <v>104</v>
      </c>
      <c r="AL149" t="s">
        <v>104</v>
      </c>
      <c r="AM149" s="8" t="s">
        <v>94</v>
      </c>
      <c r="AN149" s="8"/>
      <c r="AO149" t="s">
        <v>2415</v>
      </c>
      <c r="AP149" s="10" t="e" cm="1">
        <f t="array" ref="AP149">_xlfn.IFS(SEARCH("m",AO149,1),SUBSTITUTE(AO149,"million","000000",1),SEARCH("b",AO149,1),SUBSTITUTE(AO149,"billion","000000000",1))</f>
        <v>#VALUE!</v>
      </c>
      <c r="AQ149" s="8"/>
      <c r="AR149" s="8"/>
      <c r="AS149" s="8" t="e">
        <f t="shared" si="75"/>
        <v>#VALUE!</v>
      </c>
      <c r="AT149" t="s">
        <v>105</v>
      </c>
      <c r="AX149" t="str">
        <v>Clinical Laboratory Scientist</v>
      </c>
    </row>
    <row r="150" spans="1:50" ht="39" customHeight="1" x14ac:dyDescent="0.35">
      <c r="A150" t="s">
        <v>2181</v>
      </c>
      <c r="B150" t="str" cm="1">
        <f t="array" ref="B150">IF(SEARCH("DATA SCIENTIST",UPPER(A150),1),"DATA SCIENTIST",IF(SEARCH("DATA ANALYST",UPPER(A150),1),"DATA ANALYST",IF(SEARCH("DATA ENGINEER",UPPER(A150),1),"DATA ENGINEER",others)))</f>
        <v>DATA SCIENTIST</v>
      </c>
      <c r="C150" t="str" cm="1">
        <f t="array" ref="C150">_xlfn.IFS(IFERROR(SEARCH("Senior", A150), 0) &gt; 0, "SENIOR", IFERROR(SEARCH("Junior", A150), 0) &gt; 0, "JUNIOR", TRUE, "NM")</f>
        <v>NM</v>
      </c>
      <c r="D150" t="s">
        <v>630</v>
      </c>
      <c r="E150">
        <v>81</v>
      </c>
      <c r="H150" t="str">
        <f t="shared" si="63"/>
        <v>$81k</v>
      </c>
      <c r="I150">
        <v>133</v>
      </c>
      <c r="L150" t="str">
        <f t="shared" si="64"/>
        <v>$133k</v>
      </c>
      <c r="M150">
        <f t="shared" si="65"/>
        <v>107</v>
      </c>
      <c r="N150" t="str">
        <f t="shared" si="66"/>
        <v>$107k</v>
      </c>
      <c r="O150" s="1" t="s">
        <v>631</v>
      </c>
      <c r="P150" s="1">
        <f t="shared" si="67"/>
        <v>1</v>
      </c>
      <c r="Q150" s="1">
        <f t="shared" si="68"/>
        <v>1</v>
      </c>
      <c r="R150" s="1">
        <f t="shared" si="69"/>
        <v>1</v>
      </c>
      <c r="S150" s="1">
        <f t="shared" si="70"/>
        <v>0</v>
      </c>
      <c r="T150" s="1">
        <f t="shared" si="71"/>
        <v>0</v>
      </c>
      <c r="U150" s="1">
        <f t="shared" si="72"/>
        <v>0</v>
      </c>
      <c r="V150" s="1">
        <f t="shared" si="73"/>
        <v>3012</v>
      </c>
      <c r="W150">
        <v>3.8</v>
      </c>
      <c r="X150" s="1" t="s">
        <v>632</v>
      </c>
      <c r="Y150" s="1" t="s">
        <v>1850</v>
      </c>
      <c r="Z150" t="s">
        <v>633</v>
      </c>
      <c r="AA150" t="s">
        <v>2360</v>
      </c>
      <c r="AB150" t="s">
        <v>633</v>
      </c>
      <c r="AC150">
        <f t="shared" si="62"/>
        <v>1</v>
      </c>
      <c r="AD150" t="s">
        <v>17</v>
      </c>
      <c r="AE150">
        <v>501</v>
      </c>
      <c r="AF150">
        <v>1000</v>
      </c>
      <c r="AG150" s="7">
        <f>AVERAGE(AE150,AF150)</f>
        <v>750.5</v>
      </c>
      <c r="AH150">
        <v>1981</v>
      </c>
      <c r="AI150">
        <f t="shared" ca="1" si="74"/>
        <v>43</v>
      </c>
      <c r="AJ150" t="s">
        <v>18</v>
      </c>
      <c r="AK150" t="s">
        <v>129</v>
      </c>
      <c r="AL150" t="s">
        <v>130</v>
      </c>
      <c r="AM150" s="8" t="s">
        <v>2400</v>
      </c>
      <c r="AN150" s="8"/>
      <c r="AO150" t="s">
        <v>2411</v>
      </c>
      <c r="AP150" s="10" t="e">
        <f>IF(SEARCH("m",AO206,1),SUBSTITUTE(AO206,"million","000000",1),)</f>
        <v>#VALUE!</v>
      </c>
      <c r="AQ150" s="8"/>
      <c r="AR150" s="8" t="s">
        <v>2412</v>
      </c>
      <c r="AS150" s="8" t="e">
        <f t="shared" si="75"/>
        <v>#VALUE!</v>
      </c>
      <c r="AT150" t="s">
        <v>2357</v>
      </c>
      <c r="AX150" t="str">
        <v>Senior Data scientist - R&amp;D Oncology</v>
      </c>
    </row>
    <row r="151" spans="1:50" ht="39" customHeight="1" x14ac:dyDescent="0.35">
      <c r="A151" t="s">
        <v>2182</v>
      </c>
      <c r="B151" t="str" cm="1">
        <f t="array" ref="B151">IF(SEARCH("DATA SCIENTIST",UPPER(A151),1),"DATA SCIENTIST",IF(SEARCH("DATA ANALYST",UPPER(A151),1),"DATA ANALYST",IF(SEARCH("DATA ENGINEER",UPPER(A151),1),"DATA ENGINEER",others)))</f>
        <v>DATA SCIENTIST</v>
      </c>
      <c r="C151" t="str" cm="1">
        <f t="array" ref="C151">_xlfn.IFS(IFERROR(SEARCH("Senior", A151), 0) &gt; 0, "SENIOR", IFERROR(SEARCH("Junior", A151), 0) &gt; 0, "JUNIOR", TRUE, "NM")</f>
        <v>NM</v>
      </c>
      <c r="D151" t="s">
        <v>634</v>
      </c>
      <c r="E151">
        <v>132</v>
      </c>
      <c r="H151" t="str">
        <f t="shared" si="63"/>
        <v>$132k</v>
      </c>
      <c r="I151">
        <v>211</v>
      </c>
      <c r="L151" t="str">
        <f t="shared" si="64"/>
        <v>$211k</v>
      </c>
      <c r="M151">
        <f t="shared" si="65"/>
        <v>171.5</v>
      </c>
      <c r="N151" t="str">
        <f t="shared" si="66"/>
        <v>$171.5k</v>
      </c>
      <c r="O151" s="1" t="s">
        <v>635</v>
      </c>
      <c r="P151" s="1">
        <f t="shared" si="67"/>
        <v>1</v>
      </c>
      <c r="Q151" s="1">
        <f t="shared" si="68"/>
        <v>1</v>
      </c>
      <c r="R151" s="1">
        <f t="shared" si="69"/>
        <v>0</v>
      </c>
      <c r="S151" s="1">
        <f t="shared" si="70"/>
        <v>1</v>
      </c>
      <c r="T151" s="1">
        <f t="shared" si="71"/>
        <v>0</v>
      </c>
      <c r="U151" s="1">
        <f t="shared" si="72"/>
        <v>1</v>
      </c>
      <c r="V151" s="1">
        <f t="shared" si="73"/>
        <v>4518</v>
      </c>
      <c r="W151">
        <v>3.5</v>
      </c>
      <c r="X151" s="1" t="s">
        <v>636</v>
      </c>
      <c r="Y151" s="1" t="s">
        <v>1851</v>
      </c>
      <c r="Z151" t="s">
        <v>62</v>
      </c>
      <c r="AA151" t="s">
        <v>2365</v>
      </c>
      <c r="AB151" t="s">
        <v>62</v>
      </c>
      <c r="AC151">
        <f t="shared" si="62"/>
        <v>1</v>
      </c>
      <c r="AD151" t="s">
        <v>24</v>
      </c>
      <c r="AH151">
        <v>1970</v>
      </c>
      <c r="AI151">
        <f t="shared" ca="1" si="74"/>
        <v>54</v>
      </c>
      <c r="AJ151" t="s">
        <v>53</v>
      </c>
      <c r="AK151" t="s">
        <v>186</v>
      </c>
      <c r="AL151" t="s">
        <v>75</v>
      </c>
      <c r="AM151" s="8" t="s">
        <v>94</v>
      </c>
      <c r="AN151" s="8"/>
      <c r="AO151" t="s">
        <v>2415</v>
      </c>
      <c r="AP151" s="10" t="e" cm="1">
        <f t="array" ref="AP151">_xlfn.IFS(SEARCH("m",AO151,1),SUBSTITUTE(AO151,"million","000000",1),SEARCH("b",AO151,1),SUBSTITUTE(AO151,"billion","000000000",1))</f>
        <v>#VALUE!</v>
      </c>
      <c r="AQ151" s="8"/>
      <c r="AR151" s="8"/>
      <c r="AS151" s="8" t="e">
        <f t="shared" si="75"/>
        <v>#VALUE!</v>
      </c>
      <c r="AT151" t="s">
        <v>637</v>
      </c>
      <c r="AX151" t="str">
        <v>Director II, Data Science - GRM Actuarial</v>
      </c>
    </row>
    <row r="152" spans="1:50" ht="39" customHeight="1" x14ac:dyDescent="0.35">
      <c r="A152" t="s">
        <v>638</v>
      </c>
      <c r="B152" t="e" cm="1">
        <f t="array" ref="B152">IF(SEARCH("DATA SCIENTIST",UPPER(A152),1),"DATA SCIENTIST",IF(SEARCH("DATA ANALYST",UPPER(A152),1),"DATA ANALYST",IF(SEARCH("DATA ENGINEER",UPPER(A152),1),"DATA ENGINEER",others)))</f>
        <v>#VALUE!</v>
      </c>
      <c r="C152" t="str" cm="1">
        <f t="array" ref="C152">_xlfn.IFS(IFERROR(SEARCH("Senior", A152), 0) &gt; 0, "SENIOR", IFERROR(SEARCH("Junior", A152), 0) &gt; 0, "JUNIOR", TRUE, "NM")</f>
        <v>NM</v>
      </c>
      <c r="D152" t="s">
        <v>639</v>
      </c>
      <c r="E152">
        <v>74</v>
      </c>
      <c r="H152" t="str">
        <f t="shared" si="63"/>
        <v>$74k</v>
      </c>
      <c r="I152">
        <v>140</v>
      </c>
      <c r="L152" t="str">
        <f t="shared" si="64"/>
        <v>$140k</v>
      </c>
      <c r="M152">
        <f t="shared" si="65"/>
        <v>107</v>
      </c>
      <c r="N152" t="str">
        <f t="shared" si="66"/>
        <v>$107k</v>
      </c>
      <c r="O152" s="1" t="s">
        <v>640</v>
      </c>
      <c r="P152" s="1">
        <f t="shared" si="67"/>
        <v>0</v>
      </c>
      <c r="Q152" s="1">
        <f t="shared" si="68"/>
        <v>1</v>
      </c>
      <c r="R152" s="1">
        <f t="shared" si="69"/>
        <v>1</v>
      </c>
      <c r="S152" s="1">
        <f t="shared" si="70"/>
        <v>0</v>
      </c>
      <c r="T152" s="1">
        <f t="shared" si="71"/>
        <v>0</v>
      </c>
      <c r="U152" s="1">
        <f t="shared" si="72"/>
        <v>0</v>
      </c>
      <c r="V152" s="1">
        <f t="shared" si="73"/>
        <v>2629</v>
      </c>
      <c r="W152">
        <v>4.2</v>
      </c>
      <c r="X152" s="1" t="s">
        <v>576</v>
      </c>
      <c r="Y152" s="1" t="s">
        <v>1839</v>
      </c>
      <c r="Z152" t="s">
        <v>577</v>
      </c>
      <c r="AA152" t="s">
        <v>2389</v>
      </c>
      <c r="AB152" t="s">
        <v>578</v>
      </c>
      <c r="AC152">
        <f t="shared" si="62"/>
        <v>0</v>
      </c>
      <c r="AD152" t="s">
        <v>24</v>
      </c>
      <c r="AH152" t="s">
        <v>2357</v>
      </c>
      <c r="AI152" t="str">
        <f t="shared" ca="1" si="74"/>
        <v>unknown</v>
      </c>
      <c r="AJ152" t="s">
        <v>128</v>
      </c>
      <c r="AK152" t="s">
        <v>579</v>
      </c>
      <c r="AL152" t="s">
        <v>580</v>
      </c>
      <c r="AM152" s="8" t="s">
        <v>47</v>
      </c>
      <c r="AN152" s="8" t="s">
        <v>47</v>
      </c>
      <c r="AP152" s="10" t="e" cm="1">
        <f t="array" ref="AP152">_xlfn.IFS(SEARCH("m",AO152,1),SUBSTITUTE(AO152,"million","000000",1),SEARCH("b",AO152,1),SUBSTITUTE(AO152,"billion","000000000",1))</f>
        <v>#VALUE!</v>
      </c>
      <c r="AQ152" s="8"/>
      <c r="AR152" s="8"/>
      <c r="AS152" s="8" t="e">
        <f t="shared" si="75"/>
        <v>#VALUE!</v>
      </c>
      <c r="AT152" t="s">
        <v>2357</v>
      </c>
      <c r="AX152" t="str">
        <v>Scientist, Molecular/Cellular Biologist</v>
      </c>
    </row>
    <row r="153" spans="1:50" ht="39" customHeight="1" x14ac:dyDescent="0.35">
      <c r="A153" t="s">
        <v>641</v>
      </c>
      <c r="B153" t="e" cm="1">
        <f t="array" ref="B153">IF(SEARCH("DATA SCIENTIST",UPPER(A153),1),"DATA SCIENTIST",IF(SEARCH("DATA ANALYST",UPPER(A153),1),"DATA ANALYST",IF(SEARCH("DATA ENGINEER",UPPER(A153),1),"DATA ENGINEER",others)))</f>
        <v>#VALUE!</v>
      </c>
      <c r="C153" t="str" cm="1">
        <f t="array" ref="C153">_xlfn.IFS(IFERROR(SEARCH("Senior", A153), 0) &gt; 0, "SENIOR", IFERROR(SEARCH("Junior", A153), 0) &gt; 0, "JUNIOR", TRUE, "NM")</f>
        <v>SENIOR</v>
      </c>
      <c r="D153" t="s">
        <v>642</v>
      </c>
      <c r="E153">
        <v>100</v>
      </c>
      <c r="H153" t="str">
        <f t="shared" si="63"/>
        <v>$100k</v>
      </c>
      <c r="I153">
        <v>190</v>
      </c>
      <c r="L153" t="str">
        <f t="shared" si="64"/>
        <v>$190k</v>
      </c>
      <c r="M153">
        <f t="shared" si="65"/>
        <v>145</v>
      </c>
      <c r="N153" t="str">
        <f t="shared" si="66"/>
        <v>$145k</v>
      </c>
      <c r="O153" s="1" t="s">
        <v>643</v>
      </c>
      <c r="P153" s="1">
        <f t="shared" si="67"/>
        <v>1</v>
      </c>
      <c r="Q153" s="1">
        <f t="shared" si="68"/>
        <v>0</v>
      </c>
      <c r="R153" s="1">
        <f t="shared" si="69"/>
        <v>1</v>
      </c>
      <c r="S153" s="1">
        <f t="shared" si="70"/>
        <v>0</v>
      </c>
      <c r="T153" s="1">
        <f t="shared" si="71"/>
        <v>0</v>
      </c>
      <c r="U153" s="1">
        <f t="shared" si="72"/>
        <v>0</v>
      </c>
      <c r="V153" s="1">
        <f t="shared" si="73"/>
        <v>5391</v>
      </c>
      <c r="W153">
        <v>3.5</v>
      </c>
      <c r="X153" s="1" t="s">
        <v>644</v>
      </c>
      <c r="Y153" s="1" t="s">
        <v>1852</v>
      </c>
      <c r="Z153" t="s">
        <v>206</v>
      </c>
      <c r="AA153" t="s">
        <v>2367</v>
      </c>
      <c r="AB153" t="s">
        <v>206</v>
      </c>
      <c r="AC153">
        <f t="shared" si="62"/>
        <v>1</v>
      </c>
      <c r="AD153" t="s">
        <v>37</v>
      </c>
      <c r="AE153">
        <v>1001</v>
      </c>
      <c r="AF153">
        <v>5000</v>
      </c>
      <c r="AG153" s="7">
        <f t="shared" ref="AG153:AG161" si="79">AVERAGE(AE153,AF153)</f>
        <v>3000.5</v>
      </c>
      <c r="AH153">
        <v>2010</v>
      </c>
      <c r="AI153">
        <f t="shared" ca="1" si="74"/>
        <v>14</v>
      </c>
      <c r="AJ153" t="s">
        <v>18</v>
      </c>
      <c r="AK153" t="s">
        <v>104</v>
      </c>
      <c r="AL153" t="s">
        <v>104</v>
      </c>
      <c r="AM153" s="8" t="s">
        <v>2401</v>
      </c>
      <c r="AN153" s="8"/>
      <c r="AO153">
        <v>1</v>
      </c>
      <c r="AP153" s="10" t="str">
        <f>IF(SEARCH("b",AR153,1),_xlfn.CONCAT(AO153,"000000000"),0)</f>
        <v>1000000000</v>
      </c>
      <c r="AQ153" s="8"/>
      <c r="AR153" s="8" t="s">
        <v>2413</v>
      </c>
      <c r="AS153" s="8" t="e">
        <f t="shared" si="75"/>
        <v>#VALUE!</v>
      </c>
      <c r="AT153" t="s">
        <v>645</v>
      </c>
      <c r="AX153" t="str">
        <v>Scientist - Analytical Services</v>
      </c>
    </row>
    <row r="154" spans="1:50" ht="39" customHeight="1" x14ac:dyDescent="0.35">
      <c r="A154" t="s">
        <v>461</v>
      </c>
      <c r="B154" t="e" cm="1">
        <f t="array" ref="B154">IF(SEARCH("DATA SCIENTIST",UPPER(A154),1),"DATA SCIENTIST",IF(SEARCH("DATA ANALYST",UPPER(A154),1),"DATA ANALYST",IF(SEARCH("DATA ENGINEER",UPPER(A154),1),"DATA ENGINEER",others)))</f>
        <v>#VALUE!</v>
      </c>
      <c r="C154" t="str" cm="1">
        <f t="array" ref="C154">_xlfn.IFS(IFERROR(SEARCH("Senior", A154), 0) &gt; 0, "SENIOR", IFERROR(SEARCH("Junior", A154), 0) &gt; 0, "JUNIOR", TRUE, "NM")</f>
        <v>SENIOR</v>
      </c>
      <c r="D154" t="s">
        <v>646</v>
      </c>
      <c r="E154">
        <v>43</v>
      </c>
      <c r="H154" t="str">
        <f t="shared" si="63"/>
        <v>$43k</v>
      </c>
      <c r="I154">
        <v>80</v>
      </c>
      <c r="L154" t="str">
        <f t="shared" si="64"/>
        <v>$80k</v>
      </c>
      <c r="M154">
        <f t="shared" si="65"/>
        <v>61.5</v>
      </c>
      <c r="N154" t="str">
        <f t="shared" si="66"/>
        <v>$61.5k</v>
      </c>
      <c r="O154" s="1" t="s">
        <v>647</v>
      </c>
      <c r="P154" s="1">
        <f t="shared" si="67"/>
        <v>1</v>
      </c>
      <c r="Q154" s="1">
        <f t="shared" si="68"/>
        <v>0</v>
      </c>
      <c r="R154" s="1">
        <f t="shared" si="69"/>
        <v>1</v>
      </c>
      <c r="S154" s="1">
        <f t="shared" si="70"/>
        <v>0</v>
      </c>
      <c r="T154" s="1">
        <f t="shared" si="71"/>
        <v>0</v>
      </c>
      <c r="U154" s="1">
        <f t="shared" si="72"/>
        <v>1</v>
      </c>
      <c r="V154" s="1">
        <f t="shared" si="73"/>
        <v>5740</v>
      </c>
      <c r="W154">
        <v>2.9</v>
      </c>
      <c r="X154" s="1" t="s">
        <v>648</v>
      </c>
      <c r="Y154" s="1" t="s">
        <v>1853</v>
      </c>
      <c r="Z154" t="s">
        <v>86</v>
      </c>
      <c r="AA154" t="s">
        <v>2366</v>
      </c>
      <c r="AB154" t="s">
        <v>86</v>
      </c>
      <c r="AC154">
        <f t="shared" si="62"/>
        <v>1</v>
      </c>
      <c r="AD154" t="s">
        <v>52</v>
      </c>
      <c r="AE154">
        <v>201</v>
      </c>
      <c r="AF154">
        <v>500</v>
      </c>
      <c r="AG154" s="7">
        <f t="shared" si="79"/>
        <v>350.5</v>
      </c>
      <c r="AH154">
        <v>1993</v>
      </c>
      <c r="AI154">
        <f t="shared" ca="1" si="74"/>
        <v>31</v>
      </c>
      <c r="AJ154" t="s">
        <v>128</v>
      </c>
      <c r="AK154" t="s">
        <v>591</v>
      </c>
      <c r="AL154" t="s">
        <v>441</v>
      </c>
      <c r="AM154" s="8" t="s">
        <v>2402</v>
      </c>
      <c r="AN154" s="8"/>
      <c r="AO154">
        <v>25</v>
      </c>
      <c r="AP154" s="10" t="str">
        <f t="shared" ref="AP154" si="80">IF(SEARCH("m",AR154,1),_xlfn.CONCAT(AO154,"000000"),0)</f>
        <v>25000000</v>
      </c>
      <c r="AQ154" s="8"/>
      <c r="AR154" s="8" t="s">
        <v>2414</v>
      </c>
      <c r="AS154" s="8" t="str">
        <f t="shared" si="75"/>
        <v xml:space="preserve">50 000000 </v>
      </c>
      <c r="AT154" t="s">
        <v>649</v>
      </c>
      <c r="AX154" t="str">
        <v>Associate Data Analyst- Graduate Development Program</v>
      </c>
    </row>
    <row r="155" spans="1:50" ht="39" customHeight="1" x14ac:dyDescent="0.35">
      <c r="A155" s="2" t="s">
        <v>650</v>
      </c>
      <c r="B155" t="e" cm="1">
        <f t="array" ref="B155">IF(SEARCH("DATA SCIENTIST",UPPER(A155),1),"DATA SCIENTIST",IF(SEARCH("DATA ANALYST",UPPER(A155),1),"DATA ANALYST",IF(SEARCH("DATA ENGINEER",UPPER(A155),1),"DATA ENGINEER",others)))</f>
        <v>#VALUE!</v>
      </c>
      <c r="C155" t="str" cm="1">
        <f t="array" ref="C155">_xlfn.IFS(IFERROR(SEARCH("Senior", A155), 0) &gt; 0, "SENIOR", IFERROR(SEARCH("Junior", A155), 0) &gt; 0, "JUNIOR", TRUE, "NM")</f>
        <v>NM</v>
      </c>
      <c r="D155" s="2" t="s">
        <v>651</v>
      </c>
      <c r="E155" s="2">
        <v>17</v>
      </c>
      <c r="F155" s="4">
        <f>(E155*40*52)</f>
        <v>35360</v>
      </c>
      <c r="G155" s="2">
        <v>35</v>
      </c>
      <c r="H155" s="2" t="str">
        <f>_xlfn.CONCAT("$",G155,"k")</f>
        <v>$35k</v>
      </c>
      <c r="I155" s="2">
        <v>24</v>
      </c>
      <c r="J155" s="4">
        <f>I155*40*52</f>
        <v>49920</v>
      </c>
      <c r="K155" s="2">
        <v>50</v>
      </c>
      <c r="L155" s="2" t="str">
        <f>_xlfn.CONCAT("$",K155,"k")</f>
        <v>$50k</v>
      </c>
      <c r="M155" s="6">
        <f>AVERAGE(G155,K155)</f>
        <v>42.5</v>
      </c>
      <c r="N155" s="6" t="str">
        <f>_xlfn.CONCAT("$",M155,"k")</f>
        <v>$42.5k</v>
      </c>
      <c r="O155" s="3" t="s">
        <v>652</v>
      </c>
      <c r="P155" s="1">
        <f t="shared" si="67"/>
        <v>0</v>
      </c>
      <c r="Q155" s="1">
        <f t="shared" si="68"/>
        <v>0</v>
      </c>
      <c r="R155" s="1">
        <f t="shared" si="69"/>
        <v>0</v>
      </c>
      <c r="S155" s="1">
        <f t="shared" si="70"/>
        <v>0</v>
      </c>
      <c r="T155" s="1">
        <f t="shared" si="71"/>
        <v>0</v>
      </c>
      <c r="U155" s="1">
        <f t="shared" si="72"/>
        <v>0</v>
      </c>
      <c r="V155" s="1">
        <f t="shared" si="73"/>
        <v>2117</v>
      </c>
      <c r="W155" s="2">
        <v>3.6</v>
      </c>
      <c r="X155" s="3" t="s">
        <v>653</v>
      </c>
      <c r="Y155" s="3" t="s">
        <v>1854</v>
      </c>
      <c r="Z155" s="2" t="s">
        <v>654</v>
      </c>
      <c r="AA155" t="s">
        <v>2380</v>
      </c>
      <c r="AB155" s="2" t="s">
        <v>655</v>
      </c>
      <c r="AC155">
        <f t="shared" si="62"/>
        <v>0</v>
      </c>
      <c r="AD155" s="2" t="s">
        <v>87</v>
      </c>
      <c r="AE155">
        <v>5001</v>
      </c>
      <c r="AF155">
        <v>10000</v>
      </c>
      <c r="AG155" s="7">
        <f t="shared" si="79"/>
        <v>7500.5</v>
      </c>
      <c r="AH155" s="2">
        <v>2017</v>
      </c>
      <c r="AI155">
        <f t="shared" ca="1" si="74"/>
        <v>7</v>
      </c>
      <c r="AJ155" s="2" t="s">
        <v>128</v>
      </c>
      <c r="AK155" s="2" t="s">
        <v>26</v>
      </c>
      <c r="AL155" s="2" t="s">
        <v>27</v>
      </c>
      <c r="AM155" s="8" t="s">
        <v>47</v>
      </c>
      <c r="AN155" s="9" t="s">
        <v>47</v>
      </c>
      <c r="AP155" s="10" t="e" cm="1">
        <f t="array" ref="AP155">_xlfn.IFS(SEARCH("m",AO155,1),SUBSTITUTE(AO155,"million","000000",1),SEARCH("b",AO155,1),SUBSTITUTE(AO155,"billion","000000000",1))</f>
        <v>#VALUE!</v>
      </c>
      <c r="AQ155" s="9"/>
      <c r="AR155" s="9"/>
      <c r="AS155" s="8" t="e">
        <f t="shared" si="75"/>
        <v>#VALUE!</v>
      </c>
      <c r="AT155" s="2" t="s">
        <v>2357</v>
      </c>
      <c r="AX155" t="str">
        <v>Senior Insurance Data scientist</v>
      </c>
    </row>
    <row r="156" spans="1:50" ht="39" customHeight="1" x14ac:dyDescent="0.35">
      <c r="A156" t="s">
        <v>2183</v>
      </c>
      <c r="B156" t="str" cm="1">
        <f t="array" ref="B156">IF(SEARCH("DATA SCIENTIST",UPPER(A156),1),"DATA SCIENTIST",IF(SEARCH("DATA ANALYST",UPPER(A156),1),"DATA ANALYST",IF(SEARCH("DATA ENGINEER",UPPER(A156),1),"DATA ENGINEER",others)))</f>
        <v>DATA SCIENTIST</v>
      </c>
      <c r="C156" t="str" cm="1">
        <f t="array" ref="C156">_xlfn.IFS(IFERROR(SEARCH("Senior", A156), 0) &gt; 0, "SENIOR", IFERROR(SEARCH("Junior", A156), 0) &gt; 0, "JUNIOR", TRUE, "NM")</f>
        <v>NM</v>
      </c>
      <c r="D156" t="s">
        <v>656</v>
      </c>
      <c r="E156">
        <v>91</v>
      </c>
      <c r="H156" t="str">
        <f t="shared" ref="H156:H166" si="81">_xlfn.CONCAT("$",E156,"k")</f>
        <v>$91k</v>
      </c>
      <c r="I156">
        <v>149</v>
      </c>
      <c r="L156" t="str">
        <f t="shared" ref="L156:L166" si="82">_xlfn.CONCAT("$",I156,"k")</f>
        <v>$149k</v>
      </c>
      <c r="M156">
        <f t="shared" ref="M156:M166" si="83">AVERAGE(E156,I156)</f>
        <v>120</v>
      </c>
      <c r="N156" t="str">
        <f t="shared" ref="N156:N166" si="84">_xlfn.CONCAT("$",M156,"k")</f>
        <v>$120k</v>
      </c>
      <c r="O156" s="1" t="s">
        <v>657</v>
      </c>
      <c r="P156" s="1">
        <f t="shared" si="67"/>
        <v>1</v>
      </c>
      <c r="Q156" s="1">
        <f t="shared" si="68"/>
        <v>0</v>
      </c>
      <c r="R156" s="1">
        <f t="shared" si="69"/>
        <v>0</v>
      </c>
      <c r="S156" s="1">
        <f t="shared" si="70"/>
        <v>0</v>
      </c>
      <c r="T156" s="1">
        <f t="shared" si="71"/>
        <v>0</v>
      </c>
      <c r="U156" s="1">
        <f t="shared" si="72"/>
        <v>1</v>
      </c>
      <c r="V156" s="1">
        <f t="shared" si="73"/>
        <v>6467</v>
      </c>
      <c r="W156">
        <v>2.7</v>
      </c>
      <c r="X156" s="1" t="s">
        <v>658</v>
      </c>
      <c r="Y156" s="1" t="s">
        <v>1855</v>
      </c>
      <c r="Z156" t="s">
        <v>659</v>
      </c>
      <c r="AA156" t="s">
        <v>2384</v>
      </c>
      <c r="AB156" t="s">
        <v>659</v>
      </c>
      <c r="AC156">
        <f t="shared" si="62"/>
        <v>1</v>
      </c>
      <c r="AD156" t="s">
        <v>45</v>
      </c>
      <c r="AE156">
        <v>51</v>
      </c>
      <c r="AF156">
        <v>200</v>
      </c>
      <c r="AG156" s="7">
        <f t="shared" si="79"/>
        <v>125.5</v>
      </c>
      <c r="AH156">
        <v>1951</v>
      </c>
      <c r="AI156">
        <f t="shared" ca="1" si="74"/>
        <v>73</v>
      </c>
      <c r="AJ156" t="s">
        <v>38</v>
      </c>
      <c r="AK156" t="s">
        <v>660</v>
      </c>
      <c r="AL156" t="s">
        <v>59</v>
      </c>
      <c r="AM156" s="8" t="s">
        <v>2397</v>
      </c>
      <c r="AN156" s="8"/>
      <c r="AO156">
        <v>50</v>
      </c>
      <c r="AP156" s="10" t="str">
        <f t="shared" ref="AP156:AP157" si="85">IF(SEARCH("m",AR156,1),_xlfn.CONCAT(AO156,"000000"),0)</f>
        <v>50000000</v>
      </c>
      <c r="AQ156" s="8"/>
      <c r="AR156" s="8" t="s">
        <v>2408</v>
      </c>
      <c r="AS156" s="8" t="str">
        <f t="shared" si="75"/>
        <v xml:space="preserve">100 000000 </v>
      </c>
      <c r="AT156" t="s">
        <v>2357</v>
      </c>
      <c r="AX156" t="str">
        <v>Senior Data Science Systems Engineer</v>
      </c>
    </row>
    <row r="157" spans="1:50" ht="39" customHeight="1" x14ac:dyDescent="0.35">
      <c r="A157" t="s">
        <v>661</v>
      </c>
      <c r="B157" t="e" cm="1">
        <f t="array" ref="B157">IF(SEARCH("DATA SCIENTIST",UPPER(A157),1),"DATA SCIENTIST",IF(SEARCH("DATA ANALYST",UPPER(A157),1),"DATA ANALYST",IF(SEARCH("DATA ENGINEER",UPPER(A157),1),"DATA ENGINEER",others)))</f>
        <v>#VALUE!</v>
      </c>
      <c r="C157" t="str" cm="1">
        <f t="array" ref="C157">_xlfn.IFS(IFERROR(SEARCH("Senior", A157), 0) &gt; 0, "SENIOR", IFERROR(SEARCH("Junior", A157), 0) &gt; 0, "JUNIOR", TRUE, "NM")</f>
        <v>NM</v>
      </c>
      <c r="D157" t="s">
        <v>662</v>
      </c>
      <c r="E157">
        <v>42</v>
      </c>
      <c r="H157" t="str">
        <f t="shared" si="81"/>
        <v>$42k</v>
      </c>
      <c r="I157">
        <v>82</v>
      </c>
      <c r="L157" t="str">
        <f t="shared" si="82"/>
        <v>$82k</v>
      </c>
      <c r="M157">
        <f t="shared" si="83"/>
        <v>62</v>
      </c>
      <c r="N157" t="str">
        <f t="shared" si="84"/>
        <v>$62k</v>
      </c>
      <c r="O157" s="1" t="s">
        <v>663</v>
      </c>
      <c r="P157" s="1">
        <f t="shared" si="67"/>
        <v>0</v>
      </c>
      <c r="Q157" s="1">
        <f t="shared" si="68"/>
        <v>0</v>
      </c>
      <c r="R157" s="1">
        <f t="shared" si="69"/>
        <v>0</v>
      </c>
      <c r="S157" s="1">
        <f t="shared" si="70"/>
        <v>0</v>
      </c>
      <c r="T157" s="1">
        <f t="shared" si="71"/>
        <v>0</v>
      </c>
      <c r="U157" s="1">
        <f t="shared" si="72"/>
        <v>1</v>
      </c>
      <c r="V157" s="1">
        <f t="shared" si="73"/>
        <v>5516</v>
      </c>
      <c r="W157">
        <v>4.4000000000000004</v>
      </c>
      <c r="X157" s="1" t="s">
        <v>664</v>
      </c>
      <c r="Y157" s="1" t="s">
        <v>1856</v>
      </c>
      <c r="Z157" t="s">
        <v>102</v>
      </c>
      <c r="AA157" t="s">
        <v>2367</v>
      </c>
      <c r="AB157" t="s">
        <v>102</v>
      </c>
      <c r="AC157">
        <f t="shared" si="62"/>
        <v>1</v>
      </c>
      <c r="AD157" t="s">
        <v>52</v>
      </c>
      <c r="AE157">
        <v>201</v>
      </c>
      <c r="AF157">
        <v>500</v>
      </c>
      <c r="AG157" s="7">
        <f t="shared" si="79"/>
        <v>350.5</v>
      </c>
      <c r="AH157">
        <v>2013</v>
      </c>
      <c r="AI157">
        <f t="shared" ca="1" si="74"/>
        <v>11</v>
      </c>
      <c r="AJ157" t="s">
        <v>53</v>
      </c>
      <c r="AK157" t="s">
        <v>104</v>
      </c>
      <c r="AL157" t="s">
        <v>104</v>
      </c>
      <c r="AM157" s="8" t="s">
        <v>2399</v>
      </c>
      <c r="AN157" s="8"/>
      <c r="AO157">
        <v>100</v>
      </c>
      <c r="AP157" s="10" t="str">
        <f t="shared" si="85"/>
        <v>100000000</v>
      </c>
      <c r="AQ157" s="8"/>
      <c r="AR157" s="8" t="s">
        <v>2410</v>
      </c>
      <c r="AS157" s="8" t="str">
        <f t="shared" si="75"/>
        <v xml:space="preserve">500 000000 </v>
      </c>
      <c r="AT157" t="s">
        <v>2357</v>
      </c>
      <c r="AX157" t="str">
        <v>ENVIRONMENTAL ENGINEER/SCIENTIST</v>
      </c>
    </row>
    <row r="158" spans="1:50" ht="39" customHeight="1" x14ac:dyDescent="0.35">
      <c r="A158" t="s">
        <v>2099</v>
      </c>
      <c r="B158" t="str" cm="1">
        <f t="array" ref="B158">IF(SEARCH("DATA SCIENTIST",UPPER(A158),1),"DATA SCIENTIST",IF(SEARCH("DATA ANALYST",UPPER(A158),1),"DATA ANALYST",IF(SEARCH("DATA ENGINEER",UPPER(A158),1),"DATA ENGINEER",others)))</f>
        <v>DATA SCIENTIST</v>
      </c>
      <c r="C158" t="str" cm="1">
        <f t="array" ref="C158">_xlfn.IFS(IFERROR(SEARCH("Senior", A158), 0) &gt; 0, "SENIOR", IFERROR(SEARCH("Junior", A158), 0) &gt; 0, "JUNIOR", TRUE, "NM")</f>
        <v>SENIOR</v>
      </c>
      <c r="D158" t="s">
        <v>665</v>
      </c>
      <c r="E158">
        <v>116</v>
      </c>
      <c r="H158" t="str">
        <f t="shared" si="81"/>
        <v>$116k</v>
      </c>
      <c r="I158">
        <v>185</v>
      </c>
      <c r="L158" t="str">
        <f t="shared" si="82"/>
        <v>$185k</v>
      </c>
      <c r="M158">
        <f t="shared" si="83"/>
        <v>150.5</v>
      </c>
      <c r="N158" t="str">
        <f t="shared" si="84"/>
        <v>$150.5k</v>
      </c>
      <c r="O158" s="1" t="s">
        <v>2184</v>
      </c>
      <c r="P158" s="1">
        <f t="shared" si="67"/>
        <v>1</v>
      </c>
      <c r="Q158" s="1">
        <f t="shared" si="68"/>
        <v>1</v>
      </c>
      <c r="R158" s="1">
        <f t="shared" si="69"/>
        <v>0</v>
      </c>
      <c r="S158" s="1">
        <f t="shared" si="70"/>
        <v>0</v>
      </c>
      <c r="T158" s="1">
        <f t="shared" si="71"/>
        <v>1</v>
      </c>
      <c r="U158" s="1">
        <f t="shared" si="72"/>
        <v>0</v>
      </c>
      <c r="V158" s="1">
        <f t="shared" si="73"/>
        <v>2529</v>
      </c>
      <c r="W158">
        <v>4</v>
      </c>
      <c r="X158" s="1" t="s">
        <v>481</v>
      </c>
      <c r="Y158" s="1" t="s">
        <v>1818</v>
      </c>
      <c r="Z158" t="s">
        <v>79</v>
      </c>
      <c r="AA158" t="s">
        <v>2365</v>
      </c>
      <c r="AB158" t="s">
        <v>482</v>
      </c>
      <c r="AC158">
        <f t="shared" si="62"/>
        <v>0</v>
      </c>
      <c r="AD158" t="s">
        <v>87</v>
      </c>
      <c r="AE158">
        <v>5001</v>
      </c>
      <c r="AF158">
        <v>10000</v>
      </c>
      <c r="AG158" s="7">
        <f t="shared" si="79"/>
        <v>7500.5</v>
      </c>
      <c r="AH158">
        <v>1982</v>
      </c>
      <c r="AI158">
        <f t="shared" ca="1" si="74"/>
        <v>42</v>
      </c>
      <c r="AJ158" t="s">
        <v>53</v>
      </c>
      <c r="AK158" t="s">
        <v>186</v>
      </c>
      <c r="AL158" t="s">
        <v>75</v>
      </c>
      <c r="AM158" s="8" t="s">
        <v>2398</v>
      </c>
      <c r="AN158" s="8"/>
      <c r="AO158">
        <v>2</v>
      </c>
      <c r="AP158" s="10" t="str">
        <f>IF(SEARCH("b",AR158,1),_xlfn.CONCAT(AO158,"000000000"),0)</f>
        <v>2000000000</v>
      </c>
      <c r="AQ158" s="8"/>
      <c r="AR158" s="8" t="s">
        <v>2409</v>
      </c>
      <c r="AS158" s="8" t="e">
        <f t="shared" si="75"/>
        <v>#VALUE!</v>
      </c>
      <c r="AT158" t="s">
        <v>2357</v>
      </c>
      <c r="AX158" t="str">
        <v>Senior Scientist - Regulatory Submissions</v>
      </c>
    </row>
    <row r="159" spans="1:50" ht="39" customHeight="1" x14ac:dyDescent="0.35">
      <c r="A159" t="s">
        <v>666</v>
      </c>
      <c r="B159" t="e" cm="1">
        <f t="array" ref="B159">IF(SEARCH("DATA SCIENTIST",UPPER(A159),1),"DATA SCIENTIST",IF(SEARCH("DATA ANALYST",UPPER(A159),1),"DATA ANALYST",IF(SEARCH("DATA ENGINEER",UPPER(A159),1),"DATA ENGINEER",others)))</f>
        <v>#VALUE!</v>
      </c>
      <c r="C159" t="str" cm="1">
        <f t="array" ref="C159">_xlfn.IFS(IFERROR(SEARCH("Senior", A159), 0) &gt; 0, "SENIOR", IFERROR(SEARCH("Junior", A159), 0) &gt; 0, "JUNIOR", TRUE, "NM")</f>
        <v>NM</v>
      </c>
      <c r="D159" t="s">
        <v>667</v>
      </c>
      <c r="E159">
        <v>59</v>
      </c>
      <c r="H159" t="str">
        <f t="shared" si="81"/>
        <v>$59k</v>
      </c>
      <c r="I159">
        <v>116</v>
      </c>
      <c r="L159" t="str">
        <f t="shared" si="82"/>
        <v>$116k</v>
      </c>
      <c r="M159">
        <f t="shared" si="83"/>
        <v>87.5</v>
      </c>
      <c r="N159" t="str">
        <f t="shared" si="84"/>
        <v>$87.5k</v>
      </c>
      <c r="O159" s="1" t="s">
        <v>668</v>
      </c>
      <c r="P159" s="1">
        <f t="shared" si="67"/>
        <v>0</v>
      </c>
      <c r="Q159" s="1">
        <f t="shared" si="68"/>
        <v>0</v>
      </c>
      <c r="R159" s="1">
        <f t="shared" si="69"/>
        <v>1</v>
      </c>
      <c r="S159" s="1">
        <f t="shared" si="70"/>
        <v>0</v>
      </c>
      <c r="T159" s="1">
        <f t="shared" si="71"/>
        <v>0</v>
      </c>
      <c r="U159" s="1">
        <f t="shared" si="72"/>
        <v>1</v>
      </c>
      <c r="V159" s="1">
        <f t="shared" si="73"/>
        <v>1970</v>
      </c>
      <c r="W159">
        <v>4.3</v>
      </c>
      <c r="X159" s="1" t="s">
        <v>669</v>
      </c>
      <c r="Y159" s="1" t="s">
        <v>1857</v>
      </c>
      <c r="Z159" t="s">
        <v>670</v>
      </c>
      <c r="AA159" t="s">
        <v>2374</v>
      </c>
      <c r="AB159" t="s">
        <v>164</v>
      </c>
      <c r="AC159">
        <f t="shared" si="62"/>
        <v>0</v>
      </c>
      <c r="AD159" t="s">
        <v>52</v>
      </c>
      <c r="AE159">
        <v>201</v>
      </c>
      <c r="AF159">
        <v>500</v>
      </c>
      <c r="AG159" s="7">
        <f t="shared" si="79"/>
        <v>350.5</v>
      </c>
      <c r="AH159">
        <v>1967</v>
      </c>
      <c r="AI159">
        <f t="shared" ca="1" si="74"/>
        <v>57</v>
      </c>
      <c r="AJ159" t="s">
        <v>18</v>
      </c>
      <c r="AK159" t="s">
        <v>46</v>
      </c>
      <c r="AL159" t="s">
        <v>32</v>
      </c>
      <c r="AM159" s="8" t="s">
        <v>47</v>
      </c>
      <c r="AN159" s="8" t="s">
        <v>47</v>
      </c>
      <c r="AP159" s="10" t="e" cm="1">
        <f t="array" ref="AP159">_xlfn.IFS(SEARCH("m",AO159,1),SUBSTITUTE(AO159,"million","000000",1),SEARCH("b",AO159,1),SUBSTITUTE(AO159,"billion","000000000",1))</f>
        <v>#VALUE!</v>
      </c>
      <c r="AQ159" s="8"/>
      <c r="AR159" s="8"/>
      <c r="AS159" s="8" t="e">
        <f t="shared" si="75"/>
        <v>#VALUE!</v>
      </c>
      <c r="AT159" t="s">
        <v>2357</v>
      </c>
      <c r="AX159" t="str">
        <v>Scientist - Biomarker and Flow Cytometry</v>
      </c>
    </row>
    <row r="160" spans="1:50" ht="39" customHeight="1" x14ac:dyDescent="0.35">
      <c r="A160" t="s">
        <v>195</v>
      </c>
      <c r="B160" t="e" cm="1">
        <f t="array" ref="B160">IF(SEARCH("DATA SCIENTIST",UPPER(A160),1),"DATA SCIENTIST",IF(SEARCH("DATA ANALYST",UPPER(A160),1),"DATA ANALYST",IF(SEARCH("DATA ENGINEER",UPPER(A160),1),"DATA ENGINEER",others)))</f>
        <v>#VALUE!</v>
      </c>
      <c r="C160" t="str" cm="1">
        <f t="array" ref="C160">_xlfn.IFS(IFERROR(SEARCH("Senior", A160), 0) &gt; 0, "SENIOR", IFERROR(SEARCH("Junior", A160), 0) &gt; 0, "JUNIOR", TRUE, "NM")</f>
        <v>NM</v>
      </c>
      <c r="D160" t="s">
        <v>671</v>
      </c>
      <c r="E160">
        <v>48</v>
      </c>
      <c r="H160" t="str">
        <f t="shared" si="81"/>
        <v>$48k</v>
      </c>
      <c r="I160">
        <v>95</v>
      </c>
      <c r="L160" t="str">
        <f t="shared" si="82"/>
        <v>$95k</v>
      </c>
      <c r="M160">
        <f t="shared" si="83"/>
        <v>71.5</v>
      </c>
      <c r="N160" t="str">
        <f t="shared" si="84"/>
        <v>$71.5k</v>
      </c>
      <c r="O160" s="1" t="s">
        <v>672</v>
      </c>
      <c r="P160" s="1">
        <f t="shared" si="67"/>
        <v>1</v>
      </c>
      <c r="Q160" s="1">
        <f t="shared" si="68"/>
        <v>1</v>
      </c>
      <c r="R160" s="1">
        <f t="shared" si="69"/>
        <v>1</v>
      </c>
      <c r="S160" s="1">
        <f t="shared" si="70"/>
        <v>1</v>
      </c>
      <c r="T160" s="1">
        <f t="shared" si="71"/>
        <v>1</v>
      </c>
      <c r="U160" s="1">
        <f t="shared" si="72"/>
        <v>1</v>
      </c>
      <c r="V160" s="1">
        <f t="shared" si="73"/>
        <v>10059</v>
      </c>
      <c r="W160">
        <v>4.2</v>
      </c>
      <c r="X160" s="1" t="s">
        <v>673</v>
      </c>
      <c r="Y160" s="1" t="s">
        <v>1858</v>
      </c>
      <c r="Z160" t="s">
        <v>674</v>
      </c>
      <c r="AA160" t="s">
        <v>2361</v>
      </c>
      <c r="AB160" t="s">
        <v>674</v>
      </c>
      <c r="AC160">
        <f t="shared" si="62"/>
        <v>1</v>
      </c>
      <c r="AD160" t="s">
        <v>45</v>
      </c>
      <c r="AE160">
        <v>51</v>
      </c>
      <c r="AF160">
        <v>200</v>
      </c>
      <c r="AG160" s="7">
        <f t="shared" si="79"/>
        <v>125.5</v>
      </c>
      <c r="AH160">
        <v>2006</v>
      </c>
      <c r="AI160">
        <f t="shared" ca="1" si="74"/>
        <v>18</v>
      </c>
      <c r="AJ160" t="s">
        <v>53</v>
      </c>
      <c r="AK160" t="s">
        <v>46</v>
      </c>
      <c r="AL160" t="s">
        <v>32</v>
      </c>
      <c r="AM160" s="8" t="s">
        <v>2402</v>
      </c>
      <c r="AN160" s="8"/>
      <c r="AO160">
        <v>25</v>
      </c>
      <c r="AP160" s="10" t="str">
        <f t="shared" ref="AP160:AP161" si="86">IF(SEARCH("m",AR160,1),_xlfn.CONCAT(AO160,"000000"),0)</f>
        <v>25000000</v>
      </c>
      <c r="AQ160" s="8"/>
      <c r="AR160" s="8" t="s">
        <v>2414</v>
      </c>
      <c r="AS160" s="8" t="str">
        <f t="shared" si="75"/>
        <v xml:space="preserve">50 000000 </v>
      </c>
      <c r="AT160" t="s">
        <v>675</v>
      </c>
      <c r="AX160" t="str">
        <v>Revenue Analytics Manager</v>
      </c>
    </row>
    <row r="161" spans="1:50" ht="39" customHeight="1" x14ac:dyDescent="0.35">
      <c r="A161" t="s">
        <v>676</v>
      </c>
      <c r="B161" t="e" cm="1">
        <f t="array" ref="B161">IF(SEARCH("DATA SCIENTIST",UPPER(A161),1),"DATA SCIENTIST",IF(SEARCH("DATA ANALYST",UPPER(A161),1),"DATA ANALYST",IF(SEARCH("DATA ENGINEER",UPPER(A161),1),"DATA ENGINEER",others)))</f>
        <v>#VALUE!</v>
      </c>
      <c r="C161" t="str" cm="1">
        <f t="array" ref="C161">_xlfn.IFS(IFERROR(SEARCH("Senior", A161), 0) &gt; 0, "SENIOR", IFERROR(SEARCH("Junior", A161), 0) &gt; 0, "JUNIOR", TRUE, "NM")</f>
        <v>NM</v>
      </c>
      <c r="D161" t="s">
        <v>677</v>
      </c>
      <c r="E161">
        <v>31</v>
      </c>
      <c r="H161" t="str">
        <f t="shared" si="81"/>
        <v>$31k</v>
      </c>
      <c r="I161">
        <v>72</v>
      </c>
      <c r="L161" t="str">
        <f t="shared" si="82"/>
        <v>$72k</v>
      </c>
      <c r="M161">
        <f t="shared" si="83"/>
        <v>51.5</v>
      </c>
      <c r="N161" t="str">
        <f t="shared" si="84"/>
        <v>$51.5k</v>
      </c>
      <c r="O161" s="1" t="s">
        <v>678</v>
      </c>
      <c r="P161" s="1">
        <f t="shared" si="67"/>
        <v>0</v>
      </c>
      <c r="Q161" s="1">
        <f t="shared" si="68"/>
        <v>0</v>
      </c>
      <c r="R161" s="1">
        <f t="shared" si="69"/>
        <v>1</v>
      </c>
      <c r="S161" s="1">
        <f t="shared" si="70"/>
        <v>0</v>
      </c>
      <c r="T161" s="1">
        <f t="shared" si="71"/>
        <v>0</v>
      </c>
      <c r="U161" s="1">
        <f t="shared" si="72"/>
        <v>1</v>
      </c>
      <c r="V161" s="1">
        <f t="shared" si="73"/>
        <v>4377</v>
      </c>
      <c r="W161">
        <v>3.6</v>
      </c>
      <c r="X161" s="1" t="s">
        <v>679</v>
      </c>
      <c r="Y161" s="1" t="s">
        <v>1859</v>
      </c>
      <c r="Z161" t="s">
        <v>482</v>
      </c>
      <c r="AA161" t="s">
        <v>2365</v>
      </c>
      <c r="AB161" t="s">
        <v>482</v>
      </c>
      <c r="AC161">
        <f t="shared" si="62"/>
        <v>1</v>
      </c>
      <c r="AD161" t="s">
        <v>45</v>
      </c>
      <c r="AE161">
        <v>51</v>
      </c>
      <c r="AF161">
        <v>200</v>
      </c>
      <c r="AG161" s="7">
        <f t="shared" si="79"/>
        <v>125.5</v>
      </c>
      <c r="AH161">
        <v>2006</v>
      </c>
      <c r="AI161">
        <f t="shared" ca="1" si="74"/>
        <v>18</v>
      </c>
      <c r="AJ161" t="s">
        <v>111</v>
      </c>
      <c r="AK161" t="s">
        <v>93</v>
      </c>
      <c r="AL161" t="s">
        <v>81</v>
      </c>
      <c r="AM161" s="8" t="s">
        <v>2399</v>
      </c>
      <c r="AN161" s="8"/>
      <c r="AO161">
        <v>100</v>
      </c>
      <c r="AP161" s="10" t="str">
        <f t="shared" si="86"/>
        <v>100000000</v>
      </c>
      <c r="AQ161" s="8"/>
      <c r="AR161" s="8" t="s">
        <v>2410</v>
      </c>
      <c r="AS161" s="8" t="str">
        <f t="shared" si="75"/>
        <v xml:space="preserve">500 000000 </v>
      </c>
      <c r="AT161" t="s">
        <v>2357</v>
      </c>
      <c r="AX161" t="str">
        <v>Associate Scientist, LC/MS Biologics</v>
      </c>
    </row>
    <row r="162" spans="1:50" ht="39" customHeight="1" x14ac:dyDescent="0.35">
      <c r="A162" t="s">
        <v>680</v>
      </c>
      <c r="B162" t="e" cm="1">
        <f t="array" ref="B162">IF(SEARCH("DATA SCIENTIST",UPPER(A162),1),"DATA SCIENTIST",IF(SEARCH("DATA ANALYST",UPPER(A162),1),"DATA ANALYST",IF(SEARCH("DATA ENGINEER",UPPER(A162),1),"DATA ENGINEER",others)))</f>
        <v>#VALUE!</v>
      </c>
      <c r="C162" t="str" cm="1">
        <f t="array" ref="C162">_xlfn.IFS(IFERROR(SEARCH("Senior", A162), 0) &gt; 0, "SENIOR", IFERROR(SEARCH("Junior", A162), 0) &gt; 0, "JUNIOR", TRUE, "NM")</f>
        <v>NM</v>
      </c>
      <c r="D162" t="s">
        <v>681</v>
      </c>
      <c r="E162">
        <v>105</v>
      </c>
      <c r="H162" t="str">
        <f t="shared" si="81"/>
        <v>$105k</v>
      </c>
      <c r="I162">
        <v>198</v>
      </c>
      <c r="L162" t="str">
        <f t="shared" si="82"/>
        <v>$198k</v>
      </c>
      <c r="M162">
        <f t="shared" si="83"/>
        <v>151.5</v>
      </c>
      <c r="N162" t="str">
        <f t="shared" si="84"/>
        <v>$151.5k</v>
      </c>
      <c r="O162" s="1" t="s">
        <v>682</v>
      </c>
      <c r="P162" s="1">
        <f t="shared" si="67"/>
        <v>0</v>
      </c>
      <c r="Q162" s="1">
        <f t="shared" si="68"/>
        <v>1</v>
      </c>
      <c r="R162" s="1">
        <f t="shared" si="69"/>
        <v>1</v>
      </c>
      <c r="S162" s="1">
        <f t="shared" si="70"/>
        <v>0</v>
      </c>
      <c r="T162" s="1">
        <f t="shared" si="71"/>
        <v>0</v>
      </c>
      <c r="U162" s="1">
        <f t="shared" si="72"/>
        <v>0</v>
      </c>
      <c r="V162" s="1">
        <f t="shared" si="73"/>
        <v>5813</v>
      </c>
      <c r="W162">
        <v>3.7</v>
      </c>
      <c r="X162" s="1" t="s">
        <v>101</v>
      </c>
      <c r="Y162" s="1" t="s">
        <v>1732</v>
      </c>
      <c r="Z162" t="s">
        <v>270</v>
      </c>
      <c r="AA162" t="s">
        <v>2365</v>
      </c>
      <c r="AB162" t="s">
        <v>103</v>
      </c>
      <c r="AC162">
        <f t="shared" si="62"/>
        <v>0</v>
      </c>
      <c r="AD162" t="s">
        <v>24</v>
      </c>
      <c r="AH162">
        <v>1781</v>
      </c>
      <c r="AI162">
        <f t="shared" ca="1" si="74"/>
        <v>243</v>
      </c>
      <c r="AJ162" t="s">
        <v>53</v>
      </c>
      <c r="AK162" t="s">
        <v>104</v>
      </c>
      <c r="AL162" t="s">
        <v>104</v>
      </c>
      <c r="AM162" s="8" t="s">
        <v>94</v>
      </c>
      <c r="AN162" s="8"/>
      <c r="AO162" t="s">
        <v>2415</v>
      </c>
      <c r="AP162" s="10" t="e" cm="1">
        <f t="array" ref="AP162">_xlfn.IFS(SEARCH("m",AO162,1),SUBSTITUTE(AO162,"million","000000",1),SEARCH("b",AO162,1),SUBSTITUTE(AO162,"billion","000000000",1))</f>
        <v>#VALUE!</v>
      </c>
      <c r="AQ162" s="8"/>
      <c r="AR162" s="8"/>
      <c r="AS162" s="8" t="e">
        <f t="shared" si="75"/>
        <v>#VALUE!</v>
      </c>
      <c r="AT162" t="s">
        <v>105</v>
      </c>
      <c r="AX162" t="str">
        <v>Sr. Scientist Method Development</v>
      </c>
    </row>
    <row r="163" spans="1:50" ht="39" customHeight="1" x14ac:dyDescent="0.35">
      <c r="A163" t="s">
        <v>461</v>
      </c>
      <c r="B163" t="e" cm="1">
        <f t="array" ref="B163">IF(SEARCH("DATA SCIENTIST",UPPER(A163),1),"DATA SCIENTIST",IF(SEARCH("DATA ANALYST",UPPER(A163),1),"DATA ANALYST",IF(SEARCH("DATA ENGINEER",UPPER(A163),1),"DATA ENGINEER",others)))</f>
        <v>#VALUE!</v>
      </c>
      <c r="C163" t="str" cm="1">
        <f t="array" ref="C163">_xlfn.IFS(IFERROR(SEARCH("Senior", A163), 0) &gt; 0, "SENIOR", IFERROR(SEARCH("Junior", A163), 0) &gt; 0, "JUNIOR", TRUE, "NM")</f>
        <v>SENIOR</v>
      </c>
      <c r="D163" t="s">
        <v>368</v>
      </c>
      <c r="E163">
        <v>55</v>
      </c>
      <c r="H163" t="str">
        <f t="shared" si="81"/>
        <v>$55k</v>
      </c>
      <c r="I163">
        <v>100</v>
      </c>
      <c r="L163" t="str">
        <f t="shared" si="82"/>
        <v>$100k</v>
      </c>
      <c r="M163">
        <f t="shared" si="83"/>
        <v>77.5</v>
      </c>
      <c r="N163" t="str">
        <f t="shared" si="84"/>
        <v>$77.5k</v>
      </c>
      <c r="O163" s="1" t="s">
        <v>683</v>
      </c>
      <c r="P163" s="1">
        <f t="shared" si="67"/>
        <v>1</v>
      </c>
      <c r="Q163" s="1">
        <f t="shared" si="68"/>
        <v>1</v>
      </c>
      <c r="R163" s="1">
        <f t="shared" si="69"/>
        <v>1</v>
      </c>
      <c r="S163" s="1">
        <f t="shared" si="70"/>
        <v>0</v>
      </c>
      <c r="T163" s="1">
        <f t="shared" si="71"/>
        <v>0</v>
      </c>
      <c r="U163" s="1">
        <f t="shared" si="72"/>
        <v>0</v>
      </c>
      <c r="V163" s="1">
        <f t="shared" si="73"/>
        <v>5919</v>
      </c>
      <c r="W163">
        <v>2.8</v>
      </c>
      <c r="X163" s="1" t="s">
        <v>684</v>
      </c>
      <c r="Y163" s="1" t="s">
        <v>1860</v>
      </c>
      <c r="Z163" t="s">
        <v>685</v>
      </c>
      <c r="AA163" t="s">
        <v>2368</v>
      </c>
      <c r="AB163" t="s">
        <v>685</v>
      </c>
      <c r="AC163">
        <f t="shared" si="62"/>
        <v>1</v>
      </c>
      <c r="AD163" t="s">
        <v>52</v>
      </c>
      <c r="AE163">
        <v>201</v>
      </c>
      <c r="AF163">
        <v>500</v>
      </c>
      <c r="AG163" s="7">
        <f>AVERAGE(AE163,AF163)</f>
        <v>350.5</v>
      </c>
      <c r="AH163">
        <v>2014</v>
      </c>
      <c r="AI163">
        <f t="shared" ca="1" si="74"/>
        <v>10</v>
      </c>
      <c r="AJ163" t="s">
        <v>18</v>
      </c>
      <c r="AK163" t="s">
        <v>181</v>
      </c>
      <c r="AL163" t="s">
        <v>75</v>
      </c>
      <c r="AM163" s="8" t="s">
        <v>47</v>
      </c>
      <c r="AN163" s="8" t="s">
        <v>47</v>
      </c>
      <c r="AP163" s="10" t="e" cm="1">
        <f t="array" ref="AP163">_xlfn.IFS(SEARCH("m",AO163,1),SUBSTITUTE(AO163,"million","000000",1),SEARCH("b",AO163,1),SUBSTITUTE(AO163,"billion","000000000",1))</f>
        <v>#VALUE!</v>
      </c>
      <c r="AQ163" s="8"/>
      <c r="AR163" s="8"/>
      <c r="AS163" s="8" t="e">
        <f t="shared" si="75"/>
        <v>#VALUE!</v>
      </c>
      <c r="AT163" t="s">
        <v>2357</v>
      </c>
      <c r="AX163" t="str">
        <v>IT - Data Engineer II</v>
      </c>
    </row>
    <row r="164" spans="1:50" ht="39" customHeight="1" x14ac:dyDescent="0.35">
      <c r="A164" t="s">
        <v>686</v>
      </c>
      <c r="B164" t="e" cm="1">
        <f t="array" ref="B164">IF(SEARCH("DATA SCIENTIST",UPPER(A164),1),"DATA SCIENTIST",IF(SEARCH("DATA ANALYST",UPPER(A164),1),"DATA ANALYST",IF(SEARCH("DATA ENGINEER",UPPER(A164),1),"DATA ENGINEER",others)))</f>
        <v>#VALUE!</v>
      </c>
      <c r="C164" t="str" cm="1">
        <f t="array" ref="C164">_xlfn.IFS(IFERROR(SEARCH("Senior", A164), 0) &gt; 0, "SENIOR", IFERROR(SEARCH("Junior", A164), 0) &gt; 0, "JUNIOR", TRUE, "NM")</f>
        <v>NM</v>
      </c>
      <c r="D164" t="s">
        <v>687</v>
      </c>
      <c r="E164">
        <v>98</v>
      </c>
      <c r="H164" t="str">
        <f t="shared" si="81"/>
        <v>$98k</v>
      </c>
      <c r="I164">
        <v>182</v>
      </c>
      <c r="L164" t="str">
        <f t="shared" si="82"/>
        <v>$182k</v>
      </c>
      <c r="M164">
        <f t="shared" si="83"/>
        <v>140</v>
      </c>
      <c r="N164" t="str">
        <f t="shared" si="84"/>
        <v>$140k</v>
      </c>
      <c r="O164" s="1" t="s">
        <v>688</v>
      </c>
      <c r="P164" s="1">
        <f t="shared" si="67"/>
        <v>0</v>
      </c>
      <c r="Q164" s="1">
        <f t="shared" si="68"/>
        <v>0</v>
      </c>
      <c r="R164" s="1">
        <f t="shared" si="69"/>
        <v>1</v>
      </c>
      <c r="S164" s="1">
        <f t="shared" si="70"/>
        <v>0</v>
      </c>
      <c r="T164" s="1">
        <f t="shared" si="71"/>
        <v>0</v>
      </c>
      <c r="U164" s="1">
        <f t="shared" si="72"/>
        <v>0</v>
      </c>
      <c r="V164" s="1">
        <f t="shared" si="73"/>
        <v>2309</v>
      </c>
      <c r="W164">
        <v>3.7</v>
      </c>
      <c r="X164" s="1" t="s">
        <v>101</v>
      </c>
      <c r="Y164" s="1" t="s">
        <v>1732</v>
      </c>
      <c r="Z164" t="s">
        <v>255</v>
      </c>
      <c r="AA164" t="s">
        <v>2367</v>
      </c>
      <c r="AB164" t="s">
        <v>103</v>
      </c>
      <c r="AC164">
        <f t="shared" si="62"/>
        <v>0</v>
      </c>
      <c r="AD164" t="s">
        <v>24</v>
      </c>
      <c r="AH164">
        <v>1781</v>
      </c>
      <c r="AI164">
        <f t="shared" ca="1" si="74"/>
        <v>243</v>
      </c>
      <c r="AJ164" t="s">
        <v>53</v>
      </c>
      <c r="AK164" t="s">
        <v>104</v>
      </c>
      <c r="AL164" t="s">
        <v>104</v>
      </c>
      <c r="AM164" s="8" t="s">
        <v>94</v>
      </c>
      <c r="AN164" s="8"/>
      <c r="AO164" t="s">
        <v>2415</v>
      </c>
      <c r="AP164" s="10" t="e" cm="1">
        <f t="array" ref="AP164">_xlfn.IFS(SEARCH("m",AO164,1),SUBSTITUTE(AO164,"million","000000",1),SEARCH("b",AO164,1),SUBSTITUTE(AO164,"billion","000000000",1))</f>
        <v>#VALUE!</v>
      </c>
      <c r="AQ164" s="8"/>
      <c r="AR164" s="8"/>
      <c r="AS164" s="8" t="e">
        <f t="shared" si="75"/>
        <v>#VALUE!</v>
      </c>
      <c r="AT164" t="s">
        <v>105</v>
      </c>
      <c r="AX164" t="str">
        <v>Research Scientist, Immunology - Cancer Biology</v>
      </c>
    </row>
    <row r="165" spans="1:50" ht="39" customHeight="1" x14ac:dyDescent="0.35">
      <c r="A165" t="s">
        <v>2099</v>
      </c>
      <c r="B165" t="str" cm="1">
        <f t="array" ref="B165">IF(SEARCH("DATA SCIENTIST",UPPER(A165),1),"DATA SCIENTIST",IF(SEARCH("DATA ANALYST",UPPER(A165),1),"DATA ANALYST",IF(SEARCH("DATA ENGINEER",UPPER(A165),1),"DATA ENGINEER",others)))</f>
        <v>DATA SCIENTIST</v>
      </c>
      <c r="C165" t="str" cm="1">
        <f t="array" ref="C165">_xlfn.IFS(IFERROR(SEARCH("Senior", A165), 0) &gt; 0, "SENIOR", IFERROR(SEARCH("Junior", A165), 0) &gt; 0, "JUNIOR", TRUE, "NM")</f>
        <v>SENIOR</v>
      </c>
      <c r="D165" t="s">
        <v>689</v>
      </c>
      <c r="E165">
        <v>73</v>
      </c>
      <c r="H165" t="str">
        <f t="shared" si="81"/>
        <v>$73k</v>
      </c>
      <c r="I165">
        <v>124</v>
      </c>
      <c r="L165" t="str">
        <f t="shared" si="82"/>
        <v>$124k</v>
      </c>
      <c r="M165">
        <f t="shared" si="83"/>
        <v>98.5</v>
      </c>
      <c r="N165" t="str">
        <f t="shared" si="84"/>
        <v>$98.5k</v>
      </c>
      <c r="O165" s="1" t="s">
        <v>2185</v>
      </c>
      <c r="P165" s="1">
        <f t="shared" si="67"/>
        <v>0</v>
      </c>
      <c r="Q165" s="1">
        <f t="shared" si="68"/>
        <v>0</v>
      </c>
      <c r="R165" s="1">
        <f t="shared" si="69"/>
        <v>1</v>
      </c>
      <c r="S165" s="1">
        <f t="shared" si="70"/>
        <v>0</v>
      </c>
      <c r="T165" s="1">
        <f t="shared" si="71"/>
        <v>0</v>
      </c>
      <c r="U165" s="1">
        <f t="shared" si="72"/>
        <v>0</v>
      </c>
      <c r="V165" s="1">
        <f t="shared" si="73"/>
        <v>3251</v>
      </c>
      <c r="W165">
        <v>3.3</v>
      </c>
      <c r="X165" s="1" t="s">
        <v>690</v>
      </c>
      <c r="Y165" s="1" t="s">
        <v>1861</v>
      </c>
      <c r="Z165" t="s">
        <v>691</v>
      </c>
      <c r="AA165" t="s">
        <v>2368</v>
      </c>
      <c r="AB165" t="s">
        <v>255</v>
      </c>
      <c r="AC165">
        <f t="shared" si="62"/>
        <v>0</v>
      </c>
      <c r="AD165" t="s">
        <v>37</v>
      </c>
      <c r="AE165">
        <v>1001</v>
      </c>
      <c r="AF165">
        <v>5000</v>
      </c>
      <c r="AG165" s="7">
        <f t="shared" ref="AG165:AG167" si="87">AVERAGE(AE165,AF165)</f>
        <v>3000.5</v>
      </c>
      <c r="AH165">
        <v>1982</v>
      </c>
      <c r="AI165">
        <f t="shared" ca="1" si="74"/>
        <v>42</v>
      </c>
      <c r="AJ165" t="s">
        <v>18</v>
      </c>
      <c r="AK165" t="s">
        <v>129</v>
      </c>
      <c r="AL165" t="s">
        <v>130</v>
      </c>
      <c r="AM165" s="8" t="s">
        <v>2404</v>
      </c>
      <c r="AN165" s="8"/>
      <c r="AO165">
        <v>10</v>
      </c>
      <c r="AP165" s="10" t="str">
        <f t="shared" ref="AP165:AP167" si="88">IF(SEARCH("m",AR165,1),_xlfn.CONCAT(AO165,"000000"),0)</f>
        <v>10000000</v>
      </c>
      <c r="AQ165" s="8"/>
      <c r="AR165" s="8" t="s">
        <v>2417</v>
      </c>
      <c r="AS165" s="8" t="str">
        <f t="shared" si="75"/>
        <v xml:space="preserve">25 000000 </v>
      </c>
      <c r="AT165" t="s">
        <v>692</v>
      </c>
      <c r="AX165" t="str">
        <v>Project Scientist - Auton Lab, Robotics Institute</v>
      </c>
    </row>
    <row r="166" spans="1:50" ht="39" customHeight="1" x14ac:dyDescent="0.35">
      <c r="A166" t="s">
        <v>2186</v>
      </c>
      <c r="B166" t="str" cm="1">
        <f t="array" ref="B166">IF(SEARCH("DATA SCIENTIST",UPPER(A166),1),"DATA SCIENTIST",IF(SEARCH("DATA ANALYST",UPPER(A166),1),"DATA ANALYST",IF(SEARCH("DATA ENGINEER",UPPER(A166),1),"DATA ENGINEER",others)))</f>
        <v>DATA SCIENTIST</v>
      </c>
      <c r="C166" t="str" cm="1">
        <f t="array" ref="C166">_xlfn.IFS(IFERROR(SEARCH("Senior", A166), 0) &gt; 0, "SENIOR", IFERROR(SEARCH("Junior", A166), 0) &gt; 0, "JUNIOR", TRUE, "NM")</f>
        <v>NM</v>
      </c>
      <c r="D166" t="s">
        <v>693</v>
      </c>
      <c r="E166">
        <v>200</v>
      </c>
      <c r="H166" t="str">
        <f t="shared" si="81"/>
        <v>$200k</v>
      </c>
      <c r="I166">
        <v>250</v>
      </c>
      <c r="L166" t="str">
        <f t="shared" si="82"/>
        <v>$250k</v>
      </c>
      <c r="M166">
        <f t="shared" si="83"/>
        <v>225</v>
      </c>
      <c r="N166" t="str">
        <f t="shared" si="84"/>
        <v>$225k</v>
      </c>
      <c r="O166" s="1" t="s">
        <v>2187</v>
      </c>
      <c r="P166" s="1">
        <f t="shared" si="67"/>
        <v>1</v>
      </c>
      <c r="Q166" s="1">
        <f t="shared" si="68"/>
        <v>1</v>
      </c>
      <c r="R166" s="1">
        <f t="shared" si="69"/>
        <v>1</v>
      </c>
      <c r="S166" s="1">
        <f t="shared" si="70"/>
        <v>1</v>
      </c>
      <c r="T166" s="1">
        <f t="shared" si="71"/>
        <v>0</v>
      </c>
      <c r="U166" s="1">
        <f t="shared" si="72"/>
        <v>0</v>
      </c>
      <c r="V166" s="1">
        <f t="shared" si="73"/>
        <v>1632</v>
      </c>
      <c r="W166" t="s">
        <v>2357</v>
      </c>
      <c r="X166" t="s">
        <v>694</v>
      </c>
      <c r="Y166" s="1" t="s">
        <v>694</v>
      </c>
      <c r="Z166" t="s">
        <v>79</v>
      </c>
      <c r="AA166" t="s">
        <v>2365</v>
      </c>
      <c r="AB166" t="s">
        <v>193</v>
      </c>
      <c r="AC166">
        <f t="shared" si="62"/>
        <v>0</v>
      </c>
      <c r="AD166" t="s">
        <v>45</v>
      </c>
      <c r="AE166">
        <v>51</v>
      </c>
      <c r="AF166">
        <v>200</v>
      </c>
      <c r="AG166" s="7">
        <f t="shared" si="87"/>
        <v>125.5</v>
      </c>
      <c r="AH166">
        <v>2017</v>
      </c>
      <c r="AI166">
        <f t="shared" ca="1" si="74"/>
        <v>7</v>
      </c>
      <c r="AJ166" t="s">
        <v>18</v>
      </c>
      <c r="AK166" t="s">
        <v>181</v>
      </c>
      <c r="AL166" t="s">
        <v>75</v>
      </c>
      <c r="AM166" s="8" t="s">
        <v>2406</v>
      </c>
      <c r="AN166" s="8"/>
      <c r="AO166">
        <v>5</v>
      </c>
      <c r="AP166" s="10" t="str">
        <f t="shared" si="88"/>
        <v>5000000</v>
      </c>
      <c r="AQ166" s="8"/>
      <c r="AR166" s="8" t="s">
        <v>2421</v>
      </c>
      <c r="AS166" s="8" t="str">
        <f t="shared" si="75"/>
        <v xml:space="preserve">10 000000 </v>
      </c>
      <c r="AT166" t="s">
        <v>2357</v>
      </c>
      <c r="AX166" t="str">
        <v>Enterprise Architect, Data</v>
      </c>
    </row>
    <row r="167" spans="1:50" ht="39" customHeight="1" x14ac:dyDescent="0.35">
      <c r="A167" s="2" t="s">
        <v>695</v>
      </c>
      <c r="B167" t="e" cm="1">
        <f t="array" ref="B167">IF(SEARCH("DATA SCIENTIST",UPPER(A167),1),"DATA SCIENTIST",IF(SEARCH("DATA ANALYST",UPPER(A167),1),"DATA ANALYST",IF(SEARCH("DATA ENGINEER",UPPER(A167),1),"DATA ENGINEER",others)))</f>
        <v>#VALUE!</v>
      </c>
      <c r="C167" t="str" cm="1">
        <f t="array" ref="C167">_xlfn.IFS(IFERROR(SEARCH("Senior", A167), 0) &gt; 0, "SENIOR", IFERROR(SEARCH("Junior", A167), 0) &gt; 0, "JUNIOR", TRUE, "NM")</f>
        <v>NM</v>
      </c>
      <c r="D167" s="2" t="s">
        <v>696</v>
      </c>
      <c r="E167" s="2">
        <v>21</v>
      </c>
      <c r="F167" s="4">
        <f>(E167*40*52)</f>
        <v>43680</v>
      </c>
      <c r="G167" s="2">
        <v>47</v>
      </c>
      <c r="H167" s="2" t="str">
        <f>_xlfn.CONCAT("$",G167,"k")</f>
        <v>$47k</v>
      </c>
      <c r="I167" s="2">
        <v>34</v>
      </c>
      <c r="J167" s="4">
        <f>I167*40*52</f>
        <v>70720</v>
      </c>
      <c r="K167" s="2">
        <v>71</v>
      </c>
      <c r="L167" s="2" t="str">
        <f>_xlfn.CONCAT("$",K167,"k")</f>
        <v>$71k</v>
      </c>
      <c r="M167" s="6">
        <f>AVERAGE(G167,K167)</f>
        <v>59</v>
      </c>
      <c r="N167" s="6" t="str">
        <f>_xlfn.CONCAT("$",M167,"k")</f>
        <v>$59k</v>
      </c>
      <c r="O167" s="3" t="s">
        <v>697</v>
      </c>
      <c r="P167" s="1">
        <f t="shared" si="67"/>
        <v>0</v>
      </c>
      <c r="Q167" s="1">
        <f t="shared" si="68"/>
        <v>0</v>
      </c>
      <c r="R167" s="1">
        <f t="shared" si="69"/>
        <v>0</v>
      </c>
      <c r="S167" s="1">
        <f t="shared" si="70"/>
        <v>0</v>
      </c>
      <c r="T167" s="1">
        <f t="shared" si="71"/>
        <v>0</v>
      </c>
      <c r="U167" s="1">
        <f t="shared" si="72"/>
        <v>0</v>
      </c>
      <c r="V167" s="1">
        <f t="shared" si="73"/>
        <v>2724</v>
      </c>
      <c r="W167" s="2">
        <v>3.6</v>
      </c>
      <c r="X167" s="3" t="s">
        <v>698</v>
      </c>
      <c r="Y167" s="3" t="s">
        <v>1862</v>
      </c>
      <c r="Z167" s="2" t="s">
        <v>699</v>
      </c>
      <c r="AA167" t="s">
        <v>2391</v>
      </c>
      <c r="AB167" s="2" t="s">
        <v>699</v>
      </c>
      <c r="AC167">
        <f t="shared" si="62"/>
        <v>1</v>
      </c>
      <c r="AD167" s="2" t="s">
        <v>37</v>
      </c>
      <c r="AE167">
        <v>1001</v>
      </c>
      <c r="AF167">
        <v>5000</v>
      </c>
      <c r="AG167" s="7">
        <f t="shared" si="87"/>
        <v>3000.5</v>
      </c>
      <c r="AH167" s="2">
        <v>1935</v>
      </c>
      <c r="AI167">
        <f t="shared" ca="1" si="74"/>
        <v>89</v>
      </c>
      <c r="AJ167" s="2" t="s">
        <v>128</v>
      </c>
      <c r="AK167" s="2" t="s">
        <v>26</v>
      </c>
      <c r="AL167" s="2" t="s">
        <v>27</v>
      </c>
      <c r="AM167" s="8" t="s">
        <v>2399</v>
      </c>
      <c r="AN167" s="9"/>
      <c r="AO167">
        <v>100</v>
      </c>
      <c r="AP167" s="10" t="str">
        <f t="shared" si="88"/>
        <v>100000000</v>
      </c>
      <c r="AQ167" s="9"/>
      <c r="AR167" s="9" t="s">
        <v>2410</v>
      </c>
      <c r="AS167" s="8" t="str">
        <f t="shared" si="75"/>
        <v xml:space="preserve">500 000000 </v>
      </c>
      <c r="AT167" s="2" t="s">
        <v>2357</v>
      </c>
      <c r="AX167" t="str">
        <v>Senior Manager, Epidemiologic Data scientist</v>
      </c>
    </row>
    <row r="168" spans="1:50" ht="39" customHeight="1" x14ac:dyDescent="0.35">
      <c r="A168" t="s">
        <v>700</v>
      </c>
      <c r="B168" t="e" cm="1">
        <f t="array" ref="B168">IF(SEARCH("DATA SCIENTIST",UPPER(A168),1),"DATA SCIENTIST",IF(SEARCH("DATA ANALYST",UPPER(A168),1),"DATA ANALYST",IF(SEARCH("DATA ENGINEER",UPPER(A168),1),"DATA ENGINEER",others)))</f>
        <v>#VALUE!</v>
      </c>
      <c r="C168" t="str" cm="1">
        <f t="array" ref="C168">_xlfn.IFS(IFERROR(SEARCH("Senior", A168), 0) &gt; 0, "SENIOR", IFERROR(SEARCH("Junior", A168), 0) &gt; 0, "JUNIOR", TRUE, "NM")</f>
        <v>NM</v>
      </c>
      <c r="D168" t="s">
        <v>701</v>
      </c>
      <c r="E168">
        <v>117</v>
      </c>
      <c r="H168" t="str">
        <f t="shared" ref="H168:H186" si="89">_xlfn.CONCAT("$",E168,"k")</f>
        <v>$117k</v>
      </c>
      <c r="I168">
        <v>206</v>
      </c>
      <c r="L168" t="str">
        <f t="shared" ref="L168:L186" si="90">_xlfn.CONCAT("$",I168,"k")</f>
        <v>$206k</v>
      </c>
      <c r="M168">
        <f t="shared" ref="M168:M186" si="91">AVERAGE(E168,I168)</f>
        <v>161.5</v>
      </c>
      <c r="N168" t="str">
        <f t="shared" ref="N168:N186" si="92">_xlfn.CONCAT("$",M168,"k")</f>
        <v>$161.5k</v>
      </c>
      <c r="O168" s="1" t="s">
        <v>702</v>
      </c>
      <c r="P168" s="1">
        <f t="shared" si="67"/>
        <v>0</v>
      </c>
      <c r="Q168" s="1">
        <f t="shared" si="68"/>
        <v>0</v>
      </c>
      <c r="R168" s="1">
        <f t="shared" si="69"/>
        <v>0</v>
      </c>
      <c r="S168" s="1">
        <f t="shared" si="70"/>
        <v>0</v>
      </c>
      <c r="T168" s="1">
        <f t="shared" si="71"/>
        <v>0</v>
      </c>
      <c r="U168" s="1">
        <f t="shared" si="72"/>
        <v>1</v>
      </c>
      <c r="V168" s="1">
        <f t="shared" si="73"/>
        <v>1347</v>
      </c>
      <c r="W168">
        <v>3.7</v>
      </c>
      <c r="X168" s="1" t="s">
        <v>101</v>
      </c>
      <c r="Y168" s="1" t="s">
        <v>1732</v>
      </c>
      <c r="Z168" t="s">
        <v>255</v>
      </c>
      <c r="AA168" t="s">
        <v>2367</v>
      </c>
      <c r="AB168" t="s">
        <v>103</v>
      </c>
      <c r="AC168">
        <f t="shared" si="62"/>
        <v>0</v>
      </c>
      <c r="AD168" t="s">
        <v>24</v>
      </c>
      <c r="AH168">
        <v>1781</v>
      </c>
      <c r="AI168">
        <f t="shared" ca="1" si="74"/>
        <v>243</v>
      </c>
      <c r="AJ168" t="s">
        <v>53</v>
      </c>
      <c r="AK168" t="s">
        <v>104</v>
      </c>
      <c r="AL168" t="s">
        <v>104</v>
      </c>
      <c r="AM168" s="8" t="s">
        <v>94</v>
      </c>
      <c r="AN168" s="8"/>
      <c r="AO168" t="s">
        <v>2415</v>
      </c>
      <c r="AP168" s="10" t="e" cm="1">
        <f t="array" ref="AP168">_xlfn.IFS(SEARCH("m",AO168,1),SUBSTITUTE(AO168,"million","000000",1),SEARCH("b",AO168,1),SUBSTITUTE(AO168,"billion","000000000",1))</f>
        <v>#VALUE!</v>
      </c>
      <c r="AQ168" s="8"/>
      <c r="AR168" s="8"/>
      <c r="AS168" s="8" t="e">
        <f t="shared" si="75"/>
        <v>#VALUE!</v>
      </c>
      <c r="AT168" t="s">
        <v>105</v>
      </c>
      <c r="AX168" t="str">
        <v>Corporate Risk Data Analyst (SQL Based) - Milwaukee or</v>
      </c>
    </row>
    <row r="169" spans="1:50" ht="39" customHeight="1" x14ac:dyDescent="0.35">
      <c r="A169" t="s">
        <v>2188</v>
      </c>
      <c r="B169" t="str" cm="1">
        <f t="array" ref="B169">IF(SEARCH("DATA SCIENTIST",UPPER(A169),1),"DATA SCIENTIST",IF(SEARCH("DATA ANALYST",UPPER(A169),1),"DATA ANALYST",IF(SEARCH("DATA ENGINEER",UPPER(A169),1),"DATA ENGINEER",others)))</f>
        <v>DATA SCIENTIST</v>
      </c>
      <c r="C169" t="str" cm="1">
        <f t="array" ref="C169">_xlfn.IFS(IFERROR(SEARCH("Senior", A169), 0) &gt; 0, "SENIOR", IFERROR(SEARCH("Junior", A169), 0) &gt; 0, "JUNIOR", TRUE, "NM")</f>
        <v>NM</v>
      </c>
      <c r="D169" t="s">
        <v>703</v>
      </c>
      <c r="E169">
        <v>111</v>
      </c>
      <c r="H169" t="str">
        <f t="shared" si="89"/>
        <v>$111k</v>
      </c>
      <c r="I169">
        <v>183</v>
      </c>
      <c r="L169" t="str">
        <f t="shared" si="90"/>
        <v>$183k</v>
      </c>
      <c r="M169">
        <f t="shared" si="91"/>
        <v>147</v>
      </c>
      <c r="N169" t="str">
        <f t="shared" si="92"/>
        <v>$147k</v>
      </c>
      <c r="O169" s="1" t="s">
        <v>2189</v>
      </c>
      <c r="P169" s="1">
        <f t="shared" si="67"/>
        <v>1</v>
      </c>
      <c r="Q169" s="1">
        <f t="shared" si="68"/>
        <v>0</v>
      </c>
      <c r="R169" s="1">
        <f t="shared" si="69"/>
        <v>0</v>
      </c>
      <c r="S169" s="1">
        <f t="shared" si="70"/>
        <v>1</v>
      </c>
      <c r="T169" s="1">
        <f t="shared" si="71"/>
        <v>1</v>
      </c>
      <c r="U169" s="1">
        <f t="shared" si="72"/>
        <v>1</v>
      </c>
      <c r="V169" s="1">
        <f t="shared" si="73"/>
        <v>4854</v>
      </c>
      <c r="W169">
        <v>3.4</v>
      </c>
      <c r="X169" s="1" t="s">
        <v>704</v>
      </c>
      <c r="Y169" s="1" t="s">
        <v>1863</v>
      </c>
      <c r="Z169" t="s">
        <v>44</v>
      </c>
      <c r="AA169" t="s">
        <v>2363</v>
      </c>
      <c r="AB169" t="s">
        <v>705</v>
      </c>
      <c r="AC169">
        <f t="shared" si="62"/>
        <v>0</v>
      </c>
      <c r="AD169" t="s">
        <v>37</v>
      </c>
      <c r="AE169">
        <v>1001</v>
      </c>
      <c r="AF169">
        <v>5000</v>
      </c>
      <c r="AG169" s="7">
        <f t="shared" ref="AG169:AG179" si="93">AVERAGE(AE169,AF169)</f>
        <v>3000.5</v>
      </c>
      <c r="AH169">
        <v>1948</v>
      </c>
      <c r="AI169">
        <f t="shared" ca="1" si="74"/>
        <v>76</v>
      </c>
      <c r="AJ169" t="s">
        <v>53</v>
      </c>
      <c r="AK169" t="s">
        <v>129</v>
      </c>
      <c r="AL169" t="s">
        <v>130</v>
      </c>
      <c r="AM169" s="8" t="s">
        <v>2401</v>
      </c>
      <c r="AN169" s="8"/>
      <c r="AO169">
        <v>1</v>
      </c>
      <c r="AP169" s="10" t="str">
        <f t="shared" ref="AP169:AP170" si="94">IF(SEARCH("b",AR169,1),_xlfn.CONCAT(AO169,"000000000"),0)</f>
        <v>1000000000</v>
      </c>
      <c r="AQ169" s="8"/>
      <c r="AR169" s="8" t="s">
        <v>2413</v>
      </c>
      <c r="AS169" s="8" t="e">
        <f t="shared" si="75"/>
        <v>#VALUE!</v>
      </c>
      <c r="AT169" t="s">
        <v>2357</v>
      </c>
      <c r="AX169" t="str">
        <v>Marketing Data Analyst, May 2020 Undergrad</v>
      </c>
    </row>
    <row r="170" spans="1:50" ht="39" customHeight="1" x14ac:dyDescent="0.35">
      <c r="A170" t="s">
        <v>706</v>
      </c>
      <c r="B170" t="e" cm="1">
        <f t="array" ref="B170">IF(SEARCH("DATA SCIENTIST",UPPER(A170),1),"DATA SCIENTIST",IF(SEARCH("DATA ANALYST",UPPER(A170),1),"DATA ANALYST",IF(SEARCH("DATA ENGINEER",UPPER(A170),1),"DATA ENGINEER",others)))</f>
        <v>#VALUE!</v>
      </c>
      <c r="C170" t="str" cm="1">
        <f t="array" ref="C170">_xlfn.IFS(IFERROR(SEARCH("Senior", A170), 0) &gt; 0, "SENIOR", IFERROR(SEARCH("Junior", A170), 0) &gt; 0, "JUNIOR", TRUE, "NM")</f>
        <v>NM</v>
      </c>
      <c r="D170" t="s">
        <v>607</v>
      </c>
      <c r="E170">
        <v>44</v>
      </c>
      <c r="H170" t="str">
        <f t="shared" si="89"/>
        <v>$44k</v>
      </c>
      <c r="I170">
        <v>78</v>
      </c>
      <c r="L170" t="str">
        <f t="shared" si="90"/>
        <v>$78k</v>
      </c>
      <c r="M170">
        <f t="shared" si="91"/>
        <v>61</v>
      </c>
      <c r="N170" t="str">
        <f t="shared" si="92"/>
        <v>$61k</v>
      </c>
      <c r="O170" s="1" t="s">
        <v>707</v>
      </c>
      <c r="P170" s="1">
        <f t="shared" si="67"/>
        <v>0</v>
      </c>
      <c r="Q170" s="1">
        <f t="shared" si="68"/>
        <v>0</v>
      </c>
      <c r="R170" s="1">
        <f t="shared" si="69"/>
        <v>1</v>
      </c>
      <c r="S170" s="1">
        <f t="shared" si="70"/>
        <v>0</v>
      </c>
      <c r="T170" s="1">
        <f t="shared" si="71"/>
        <v>0</v>
      </c>
      <c r="U170" s="1">
        <f t="shared" si="72"/>
        <v>0</v>
      </c>
      <c r="V170" s="1">
        <f t="shared" si="73"/>
        <v>2903</v>
      </c>
      <c r="W170">
        <v>4.0999999999999996</v>
      </c>
      <c r="X170" s="1" t="s">
        <v>708</v>
      </c>
      <c r="Y170" s="1" t="s">
        <v>1864</v>
      </c>
      <c r="Z170" t="s">
        <v>709</v>
      </c>
      <c r="AA170" t="s">
        <v>2379</v>
      </c>
      <c r="AB170" t="s">
        <v>709</v>
      </c>
      <c r="AC170">
        <f t="shared" si="62"/>
        <v>1</v>
      </c>
      <c r="AD170" t="s">
        <v>17</v>
      </c>
      <c r="AE170">
        <v>501</v>
      </c>
      <c r="AF170">
        <v>1000</v>
      </c>
      <c r="AG170" s="7">
        <f t="shared" si="93"/>
        <v>750.5</v>
      </c>
      <c r="AH170">
        <v>1961</v>
      </c>
      <c r="AI170">
        <f t="shared" ca="1" si="74"/>
        <v>63</v>
      </c>
      <c r="AJ170" t="s">
        <v>18</v>
      </c>
      <c r="AK170" t="s">
        <v>39</v>
      </c>
      <c r="AL170" t="s">
        <v>40</v>
      </c>
      <c r="AM170" s="8" t="s">
        <v>2401</v>
      </c>
      <c r="AN170" s="8"/>
      <c r="AO170">
        <v>1</v>
      </c>
      <c r="AP170" s="10" t="str">
        <f t="shared" si="94"/>
        <v>1000000000</v>
      </c>
      <c r="AQ170" s="8"/>
      <c r="AR170" s="8" t="s">
        <v>2413</v>
      </c>
      <c r="AS170" s="8" t="e">
        <f t="shared" si="75"/>
        <v>#VALUE!</v>
      </c>
      <c r="AT170" t="s">
        <v>2357</v>
      </c>
      <c r="AX170" t="str">
        <v>Data Modeler - Data Solutions Engineer</v>
      </c>
    </row>
    <row r="171" spans="1:50" ht="39" customHeight="1" x14ac:dyDescent="0.35">
      <c r="A171" t="s">
        <v>710</v>
      </c>
      <c r="B171" t="e" cm="1">
        <f t="array" ref="B171">IF(SEARCH("DATA SCIENTIST",UPPER(A171),1),"DATA SCIENTIST",IF(SEARCH("DATA ANALYST",UPPER(A171),1),"DATA ANALYST",IF(SEARCH("DATA ENGINEER",UPPER(A171),1),"DATA ENGINEER",others)))</f>
        <v>#VALUE!</v>
      </c>
      <c r="C171" t="str" cm="1">
        <f t="array" ref="C171">_xlfn.IFS(IFERROR(SEARCH("Senior", A171), 0) &gt; 0, "SENIOR", IFERROR(SEARCH("Junior", A171), 0) &gt; 0, "JUNIOR", TRUE, "NM")</f>
        <v>NM</v>
      </c>
      <c r="D171" t="s">
        <v>711</v>
      </c>
      <c r="E171">
        <v>81</v>
      </c>
      <c r="H171" t="str">
        <f t="shared" si="89"/>
        <v>$81k</v>
      </c>
      <c r="I171">
        <v>159</v>
      </c>
      <c r="L171" t="str">
        <f t="shared" si="90"/>
        <v>$159k</v>
      </c>
      <c r="M171">
        <f t="shared" si="91"/>
        <v>120</v>
      </c>
      <c r="N171" t="str">
        <f t="shared" si="92"/>
        <v>$120k</v>
      </c>
      <c r="O171" s="1" t="s">
        <v>712</v>
      </c>
      <c r="P171" s="1">
        <f t="shared" si="67"/>
        <v>1</v>
      </c>
      <c r="Q171" s="1">
        <f t="shared" si="68"/>
        <v>1</v>
      </c>
      <c r="R171" s="1">
        <f t="shared" si="69"/>
        <v>0</v>
      </c>
      <c r="S171" s="1">
        <f t="shared" si="70"/>
        <v>0</v>
      </c>
      <c r="T171" s="1">
        <f t="shared" si="71"/>
        <v>0</v>
      </c>
      <c r="U171" s="1">
        <f t="shared" si="72"/>
        <v>0</v>
      </c>
      <c r="V171" s="1">
        <f t="shared" si="73"/>
        <v>2814</v>
      </c>
      <c r="W171">
        <v>2.6</v>
      </c>
      <c r="X171" s="1" t="s">
        <v>589</v>
      </c>
      <c r="Y171" s="1" t="s">
        <v>1841</v>
      </c>
      <c r="Z171" t="s">
        <v>342</v>
      </c>
      <c r="AA171" t="s">
        <v>2380</v>
      </c>
      <c r="AB171" t="s">
        <v>342</v>
      </c>
      <c r="AC171">
        <f t="shared" si="62"/>
        <v>1</v>
      </c>
      <c r="AD171" t="s">
        <v>17</v>
      </c>
      <c r="AE171">
        <v>501</v>
      </c>
      <c r="AF171">
        <v>1000</v>
      </c>
      <c r="AG171" s="7">
        <f t="shared" si="93"/>
        <v>750.5</v>
      </c>
      <c r="AH171">
        <v>1984</v>
      </c>
      <c r="AI171">
        <f t="shared" ca="1" si="74"/>
        <v>40</v>
      </c>
      <c r="AJ171" t="s">
        <v>590</v>
      </c>
      <c r="AK171" t="s">
        <v>591</v>
      </c>
      <c r="AL171" t="s">
        <v>441</v>
      </c>
      <c r="AM171" s="8" t="s">
        <v>47</v>
      </c>
      <c r="AN171" s="8" t="s">
        <v>47</v>
      </c>
      <c r="AP171" s="10" t="e" cm="1">
        <f t="array" ref="AP171">_xlfn.IFS(SEARCH("m",AO171,1),SUBSTITUTE(AO171,"million","000000",1),SEARCH("b",AO171,1),SUBSTITUTE(AO171,"billion","000000000",1))</f>
        <v>#VALUE!</v>
      </c>
      <c r="AQ171" s="8"/>
      <c r="AR171" s="8"/>
      <c r="AS171" s="8" t="e">
        <f t="shared" si="75"/>
        <v>#VALUE!</v>
      </c>
      <c r="AT171" t="s">
        <v>2357</v>
      </c>
      <c r="AX171" t="str">
        <v>Associate Environmental Scientist - Wildlife Biologist</v>
      </c>
    </row>
    <row r="172" spans="1:50" ht="39" customHeight="1" x14ac:dyDescent="0.35">
      <c r="A172" t="s">
        <v>713</v>
      </c>
      <c r="B172" t="e" cm="1">
        <f t="array" ref="B172">IF(SEARCH("DATA SCIENTIST",UPPER(A172),1),"DATA SCIENTIST",IF(SEARCH("DATA ANALYST",UPPER(A172),1),"DATA ANALYST",IF(SEARCH("DATA ENGINEER",UPPER(A172),1),"DATA ENGINEER",others)))</f>
        <v>#VALUE!</v>
      </c>
      <c r="C172" t="str" cm="1">
        <f t="array" ref="C172">_xlfn.IFS(IFERROR(SEARCH("Senior", A172), 0) &gt; 0, "SENIOR", IFERROR(SEARCH("Junior", A172), 0) &gt; 0, "JUNIOR", TRUE, "NM")</f>
        <v>NM</v>
      </c>
      <c r="D172" t="s">
        <v>714</v>
      </c>
      <c r="E172">
        <v>83</v>
      </c>
      <c r="H172" t="str">
        <f t="shared" si="89"/>
        <v>$83k</v>
      </c>
      <c r="I172">
        <v>166</v>
      </c>
      <c r="L172" t="str">
        <f t="shared" si="90"/>
        <v>$166k</v>
      </c>
      <c r="M172">
        <f t="shared" si="91"/>
        <v>124.5</v>
      </c>
      <c r="N172" t="str">
        <f t="shared" si="92"/>
        <v>$124.5k</v>
      </c>
      <c r="O172" s="1" t="s">
        <v>2190</v>
      </c>
      <c r="P172" s="1">
        <f t="shared" si="67"/>
        <v>1</v>
      </c>
      <c r="Q172" s="1">
        <f t="shared" si="68"/>
        <v>1</v>
      </c>
      <c r="R172" s="1">
        <f t="shared" si="69"/>
        <v>1</v>
      </c>
      <c r="S172" s="1">
        <f t="shared" si="70"/>
        <v>0</v>
      </c>
      <c r="T172" s="1">
        <f t="shared" si="71"/>
        <v>0</v>
      </c>
      <c r="U172" s="1">
        <f t="shared" si="72"/>
        <v>0</v>
      </c>
      <c r="V172" s="1">
        <f t="shared" si="73"/>
        <v>1927</v>
      </c>
      <c r="W172">
        <v>3.2</v>
      </c>
      <c r="X172" s="1" t="s">
        <v>715</v>
      </c>
      <c r="Y172" s="1" t="s">
        <v>1865</v>
      </c>
      <c r="Z172" t="s">
        <v>465</v>
      </c>
      <c r="AA172" t="s">
        <v>2386</v>
      </c>
      <c r="AB172" t="s">
        <v>716</v>
      </c>
      <c r="AC172">
        <f t="shared" si="62"/>
        <v>0</v>
      </c>
      <c r="AD172" t="s">
        <v>37</v>
      </c>
      <c r="AE172">
        <v>1001</v>
      </c>
      <c r="AF172">
        <v>5000</v>
      </c>
      <c r="AG172" s="7">
        <f t="shared" si="93"/>
        <v>3000.5</v>
      </c>
      <c r="AH172">
        <v>2008</v>
      </c>
      <c r="AI172">
        <f t="shared" ca="1" si="74"/>
        <v>16</v>
      </c>
      <c r="AJ172" t="s">
        <v>53</v>
      </c>
      <c r="AK172" t="s">
        <v>717</v>
      </c>
      <c r="AL172" t="s">
        <v>59</v>
      </c>
      <c r="AM172" s="8" t="s">
        <v>2400</v>
      </c>
      <c r="AN172" s="8"/>
      <c r="AO172" t="s">
        <v>2411</v>
      </c>
      <c r="AP172" s="10" t="str">
        <f>IF(SEARCH("m",AO228,1),SUBSTITUTE(AO228,"million","000000",1),)</f>
        <v xml:space="preserve">500 000000   </v>
      </c>
      <c r="AQ172" s="8"/>
      <c r="AR172" s="8" t="s">
        <v>2412</v>
      </c>
      <c r="AS172" s="8" t="e">
        <f t="shared" si="75"/>
        <v>#VALUE!</v>
      </c>
      <c r="AT172" t="s">
        <v>718</v>
      </c>
      <c r="AX172" t="str">
        <v>Associate, Data Science, Internal Audit</v>
      </c>
    </row>
    <row r="173" spans="1:50" ht="39" customHeight="1" x14ac:dyDescent="0.35">
      <c r="A173" t="s">
        <v>2099</v>
      </c>
      <c r="B173" t="str" cm="1">
        <f t="array" ref="B173">IF(SEARCH("DATA SCIENTIST",UPPER(A173),1),"DATA SCIENTIST",IF(SEARCH("DATA ANALYST",UPPER(A173),1),"DATA ANALYST",IF(SEARCH("DATA ENGINEER",UPPER(A173),1),"DATA ENGINEER",others)))</f>
        <v>DATA SCIENTIST</v>
      </c>
      <c r="C173" t="str" cm="1">
        <f t="array" ref="C173">_xlfn.IFS(IFERROR(SEARCH("Senior", A173), 0) &gt; 0, "SENIOR", IFERROR(SEARCH("Junior", A173), 0) &gt; 0, "JUNIOR", TRUE, "NM")</f>
        <v>SENIOR</v>
      </c>
      <c r="D173" t="s">
        <v>719</v>
      </c>
      <c r="E173">
        <v>114</v>
      </c>
      <c r="H173" t="str">
        <f t="shared" si="89"/>
        <v>$114k</v>
      </c>
      <c r="I173">
        <v>182</v>
      </c>
      <c r="L173" t="str">
        <f t="shared" si="90"/>
        <v>$182k</v>
      </c>
      <c r="M173">
        <f t="shared" si="91"/>
        <v>148</v>
      </c>
      <c r="N173" t="str">
        <f t="shared" si="92"/>
        <v>$148k</v>
      </c>
      <c r="O173" s="1" t="s">
        <v>2191</v>
      </c>
      <c r="P173" s="1">
        <f t="shared" si="67"/>
        <v>1</v>
      </c>
      <c r="Q173" s="1">
        <f t="shared" si="68"/>
        <v>1</v>
      </c>
      <c r="R173" s="1">
        <f t="shared" si="69"/>
        <v>0</v>
      </c>
      <c r="S173" s="1">
        <f t="shared" si="70"/>
        <v>0</v>
      </c>
      <c r="T173" s="1">
        <f t="shared" si="71"/>
        <v>0</v>
      </c>
      <c r="U173" s="1">
        <f t="shared" si="72"/>
        <v>0</v>
      </c>
      <c r="V173" s="1">
        <f t="shared" si="73"/>
        <v>2374</v>
      </c>
      <c r="W173">
        <v>3.9</v>
      </c>
      <c r="X173" s="1" t="s">
        <v>720</v>
      </c>
      <c r="Y173" s="1" t="s">
        <v>1866</v>
      </c>
      <c r="Z173" t="s">
        <v>721</v>
      </c>
      <c r="AA173" t="s">
        <v>2365</v>
      </c>
      <c r="AB173" t="s">
        <v>721</v>
      </c>
      <c r="AC173">
        <f t="shared" si="62"/>
        <v>1</v>
      </c>
      <c r="AD173" t="s">
        <v>45</v>
      </c>
      <c r="AE173">
        <v>51</v>
      </c>
      <c r="AF173">
        <v>200</v>
      </c>
      <c r="AG173" s="7">
        <f t="shared" si="93"/>
        <v>125.5</v>
      </c>
      <c r="AH173">
        <v>2009</v>
      </c>
      <c r="AI173">
        <f t="shared" ca="1" si="74"/>
        <v>15</v>
      </c>
      <c r="AJ173" t="s">
        <v>18</v>
      </c>
      <c r="AK173" t="s">
        <v>397</v>
      </c>
      <c r="AL173" t="s">
        <v>59</v>
      </c>
      <c r="AM173" s="8" t="s">
        <v>2397</v>
      </c>
      <c r="AN173" s="8"/>
      <c r="AO173">
        <v>50</v>
      </c>
      <c r="AP173" s="10" t="str">
        <f t="shared" ref="AP173:AP174" si="95">IF(SEARCH("m",AR173,1),_xlfn.CONCAT(AO173,"000000"),0)</f>
        <v>50000000</v>
      </c>
      <c r="AQ173" s="8"/>
      <c r="AR173" s="8" t="s">
        <v>2408</v>
      </c>
      <c r="AS173" s="8" t="str">
        <f t="shared" si="75"/>
        <v xml:space="preserve">100 000000 </v>
      </c>
      <c r="AT173" t="s">
        <v>2357</v>
      </c>
      <c r="AX173" t="str">
        <v>Sr Data Engineer (Sr BI Developer)</v>
      </c>
    </row>
    <row r="174" spans="1:50" ht="39" customHeight="1" x14ac:dyDescent="0.35">
      <c r="A174" t="s">
        <v>722</v>
      </c>
      <c r="B174" t="e" cm="1">
        <f t="array" ref="B174">IF(SEARCH("DATA SCIENTIST",UPPER(A174),1),"DATA SCIENTIST",IF(SEARCH("DATA ANALYST",UPPER(A174),1),"DATA ANALYST",IF(SEARCH("DATA ENGINEER",UPPER(A174),1),"DATA ENGINEER",others)))</f>
        <v>#VALUE!</v>
      </c>
      <c r="C174" t="str" cm="1">
        <f t="array" ref="C174">_xlfn.IFS(IFERROR(SEARCH("Senior", A174), 0) &gt; 0, "SENIOR", IFERROR(SEARCH("Junior", A174), 0) &gt; 0, "JUNIOR", TRUE, "NM")</f>
        <v>NM</v>
      </c>
      <c r="D174" t="s">
        <v>723</v>
      </c>
      <c r="E174">
        <v>42</v>
      </c>
      <c r="H174" t="str">
        <f t="shared" si="89"/>
        <v>$42k</v>
      </c>
      <c r="I174">
        <v>76</v>
      </c>
      <c r="L174" t="str">
        <f t="shared" si="90"/>
        <v>$76k</v>
      </c>
      <c r="M174">
        <f t="shared" si="91"/>
        <v>59</v>
      </c>
      <c r="N174" t="str">
        <f t="shared" si="92"/>
        <v>$59k</v>
      </c>
      <c r="O174" s="1" t="s">
        <v>724</v>
      </c>
      <c r="P174" s="1">
        <f t="shared" si="67"/>
        <v>1</v>
      </c>
      <c r="Q174" s="1">
        <f t="shared" si="68"/>
        <v>0</v>
      </c>
      <c r="R174" s="1">
        <f t="shared" si="69"/>
        <v>1</v>
      </c>
      <c r="S174" s="1">
        <f t="shared" si="70"/>
        <v>0</v>
      </c>
      <c r="T174" s="1">
        <f t="shared" si="71"/>
        <v>0</v>
      </c>
      <c r="U174" s="1">
        <f t="shared" si="72"/>
        <v>0</v>
      </c>
      <c r="V174" s="1">
        <f t="shared" si="73"/>
        <v>3092</v>
      </c>
      <c r="W174">
        <v>4.7</v>
      </c>
      <c r="X174" s="1" t="s">
        <v>725</v>
      </c>
      <c r="Y174" s="1" t="s">
        <v>1867</v>
      </c>
      <c r="Z174" t="s">
        <v>261</v>
      </c>
      <c r="AA174" t="s">
        <v>2377</v>
      </c>
      <c r="AB174" t="s">
        <v>374</v>
      </c>
      <c r="AC174">
        <f t="shared" si="62"/>
        <v>0</v>
      </c>
      <c r="AD174" t="s">
        <v>45</v>
      </c>
      <c r="AE174">
        <v>51</v>
      </c>
      <c r="AF174">
        <v>200</v>
      </c>
      <c r="AG174" s="7">
        <f t="shared" si="93"/>
        <v>125.5</v>
      </c>
      <c r="AH174">
        <v>1996</v>
      </c>
      <c r="AI174">
        <f t="shared" ca="1" si="74"/>
        <v>28</v>
      </c>
      <c r="AJ174" t="s">
        <v>18</v>
      </c>
      <c r="AK174" t="s">
        <v>19</v>
      </c>
      <c r="AL174" t="s">
        <v>19</v>
      </c>
      <c r="AM174" s="8" t="s">
        <v>2402</v>
      </c>
      <c r="AN174" s="8"/>
      <c r="AO174">
        <v>25</v>
      </c>
      <c r="AP174" s="10" t="str">
        <f t="shared" si="95"/>
        <v>25000000</v>
      </c>
      <c r="AQ174" s="8"/>
      <c r="AR174" s="8" t="s">
        <v>2414</v>
      </c>
      <c r="AS174" s="8" t="str">
        <f t="shared" si="75"/>
        <v xml:space="preserve">50 000000 </v>
      </c>
      <c r="AT174" t="s">
        <v>726</v>
      </c>
      <c r="AX174" t="str">
        <v>Senior LiDAR Data scientist</v>
      </c>
    </row>
    <row r="175" spans="1:50" ht="39" customHeight="1" x14ac:dyDescent="0.35">
      <c r="A175" t="s">
        <v>2192</v>
      </c>
      <c r="B175" t="str" cm="1">
        <f t="array" ref="B175">IF(SEARCH("DATA SCIENTIST",UPPER(A175),1),"DATA SCIENTIST",IF(SEARCH("DATA ANALYST",UPPER(A175),1),"DATA ANALYST",IF(SEARCH("DATA ENGINEER",UPPER(A175),1),"DATA ENGINEER",others)))</f>
        <v>DATA SCIENTIST</v>
      </c>
      <c r="C175" t="str" cm="1">
        <f t="array" ref="C175">_xlfn.IFS(IFERROR(SEARCH("Senior", A175), 0) &gt; 0, "SENIOR", IFERROR(SEARCH("Junior", A175), 0) &gt; 0, "JUNIOR", TRUE, "NM")</f>
        <v>NM</v>
      </c>
      <c r="D175" t="s">
        <v>727</v>
      </c>
      <c r="E175">
        <v>114</v>
      </c>
      <c r="H175" t="str">
        <f t="shared" si="89"/>
        <v>$114k</v>
      </c>
      <c r="I175">
        <v>179</v>
      </c>
      <c r="L175" t="str">
        <f t="shared" si="90"/>
        <v>$179k</v>
      </c>
      <c r="M175">
        <f t="shared" si="91"/>
        <v>146.5</v>
      </c>
      <c r="N175" t="str">
        <f t="shared" si="92"/>
        <v>$146.5k</v>
      </c>
      <c r="O175" s="1" t="s">
        <v>2193</v>
      </c>
      <c r="P175" s="1">
        <f t="shared" si="67"/>
        <v>1</v>
      </c>
      <c r="Q175" s="1">
        <f t="shared" si="68"/>
        <v>1</v>
      </c>
      <c r="R175" s="1">
        <f t="shared" si="69"/>
        <v>1</v>
      </c>
      <c r="S175" s="1">
        <f t="shared" si="70"/>
        <v>0</v>
      </c>
      <c r="T175" s="1">
        <f t="shared" si="71"/>
        <v>0</v>
      </c>
      <c r="U175" s="1">
        <f t="shared" si="72"/>
        <v>0</v>
      </c>
      <c r="V175" s="1">
        <f t="shared" si="73"/>
        <v>5157</v>
      </c>
      <c r="W175">
        <v>3.7</v>
      </c>
      <c r="X175" s="1" t="s">
        <v>159</v>
      </c>
      <c r="Y175" s="1" t="s">
        <v>1745</v>
      </c>
      <c r="Z175" t="s">
        <v>160</v>
      </c>
      <c r="AA175" t="s">
        <v>2367</v>
      </c>
      <c r="AB175" t="s">
        <v>160</v>
      </c>
      <c r="AC175">
        <f t="shared" si="62"/>
        <v>1</v>
      </c>
      <c r="AD175" t="s">
        <v>87</v>
      </c>
      <c r="AE175">
        <v>5001</v>
      </c>
      <c r="AF175">
        <v>10000</v>
      </c>
      <c r="AG175" s="7">
        <f t="shared" si="93"/>
        <v>7500.5</v>
      </c>
      <c r="AH175">
        <v>1852</v>
      </c>
      <c r="AI175">
        <f t="shared" ca="1" si="74"/>
        <v>172</v>
      </c>
      <c r="AJ175" t="s">
        <v>53</v>
      </c>
      <c r="AK175" t="s">
        <v>129</v>
      </c>
      <c r="AL175" t="s">
        <v>130</v>
      </c>
      <c r="AM175" s="8" t="s">
        <v>2405</v>
      </c>
      <c r="AN175" s="8"/>
      <c r="AO175">
        <v>5</v>
      </c>
      <c r="AP175" s="10" t="str">
        <f>IF(SEARCH("b",AR175,1),_xlfn.CONCAT(AO175,"000000000"),0)</f>
        <v>5000000000</v>
      </c>
      <c r="AQ175" s="8"/>
      <c r="AR175" s="8" t="s">
        <v>2418</v>
      </c>
      <c r="AS175" s="8" t="e">
        <f t="shared" si="75"/>
        <v>#VALUE!</v>
      </c>
      <c r="AT175" t="s">
        <v>2357</v>
      </c>
      <c r="AX175" t="str">
        <v>Salesforce Analytics Consultant</v>
      </c>
    </row>
    <row r="176" spans="1:50" ht="39" customHeight="1" x14ac:dyDescent="0.35">
      <c r="A176" t="s">
        <v>728</v>
      </c>
      <c r="B176" t="e" cm="1">
        <f t="array" ref="B176">IF(SEARCH("DATA SCIENTIST",UPPER(A176),1),"DATA SCIENTIST",IF(SEARCH("DATA ANALYST",UPPER(A176),1),"DATA ANALYST",IF(SEARCH("DATA ENGINEER",UPPER(A176),1),"DATA ENGINEER",others)))</f>
        <v>#VALUE!</v>
      </c>
      <c r="C176" t="str" cm="1">
        <f t="array" ref="C176">_xlfn.IFS(IFERROR(SEARCH("Senior", A176), 0) &gt; 0, "SENIOR", IFERROR(SEARCH("Junior", A176), 0) &gt; 0, "JUNIOR", TRUE, "NM")</f>
        <v>NM</v>
      </c>
      <c r="D176" t="s">
        <v>729</v>
      </c>
      <c r="E176">
        <v>60</v>
      </c>
      <c r="H176" t="str">
        <f t="shared" si="89"/>
        <v>$60k</v>
      </c>
      <c r="I176">
        <v>123</v>
      </c>
      <c r="L176" t="str">
        <f t="shared" si="90"/>
        <v>$123k</v>
      </c>
      <c r="M176">
        <f t="shared" si="91"/>
        <v>91.5</v>
      </c>
      <c r="N176" t="str">
        <f t="shared" si="92"/>
        <v>$91.5k</v>
      </c>
      <c r="O176" s="1" t="s">
        <v>730</v>
      </c>
      <c r="P176" s="1">
        <f t="shared" si="67"/>
        <v>0</v>
      </c>
      <c r="Q176" s="1">
        <f t="shared" si="68"/>
        <v>0</v>
      </c>
      <c r="R176" s="1">
        <f t="shared" si="69"/>
        <v>1</v>
      </c>
      <c r="S176" s="1">
        <f t="shared" si="70"/>
        <v>0</v>
      </c>
      <c r="T176" s="1">
        <f t="shared" si="71"/>
        <v>0</v>
      </c>
      <c r="U176" s="1">
        <f t="shared" si="72"/>
        <v>1</v>
      </c>
      <c r="V176" s="1">
        <f t="shared" si="73"/>
        <v>3988</v>
      </c>
      <c r="W176">
        <v>2.9</v>
      </c>
      <c r="X176" s="1" t="s">
        <v>731</v>
      </c>
      <c r="Y176" s="1" t="s">
        <v>1868</v>
      </c>
      <c r="Z176" t="s">
        <v>732</v>
      </c>
      <c r="AA176" t="s">
        <v>2367</v>
      </c>
      <c r="AB176" t="s">
        <v>732</v>
      </c>
      <c r="AC176">
        <f t="shared" si="62"/>
        <v>1</v>
      </c>
      <c r="AD176" t="s">
        <v>52</v>
      </c>
      <c r="AE176">
        <v>201</v>
      </c>
      <c r="AF176">
        <v>500</v>
      </c>
      <c r="AG176" s="7">
        <f t="shared" si="93"/>
        <v>350.5</v>
      </c>
      <c r="AH176" t="s">
        <v>2357</v>
      </c>
      <c r="AI176" t="str">
        <f t="shared" ca="1" si="74"/>
        <v>unknown</v>
      </c>
      <c r="AJ176" t="s">
        <v>53</v>
      </c>
      <c r="AK176" t="s">
        <v>104</v>
      </c>
      <c r="AL176" t="s">
        <v>104</v>
      </c>
      <c r="AM176" s="8" t="s">
        <v>47</v>
      </c>
      <c r="AN176" s="8" t="s">
        <v>47</v>
      </c>
      <c r="AP176" s="10" t="e" cm="1">
        <f t="array" ref="AP176">_xlfn.IFS(SEARCH("m",AO176,1),SUBSTITUTE(AO176,"million","000000",1),SEARCH("b",AO176,1),SUBSTITUTE(AO176,"billion","000000000",1))</f>
        <v>#VALUE!</v>
      </c>
      <c r="AQ176" s="8"/>
      <c r="AR176" s="8"/>
      <c r="AS176" s="8" t="e">
        <f t="shared" si="75"/>
        <v>#VALUE!</v>
      </c>
      <c r="AT176" t="s">
        <v>2357</v>
      </c>
      <c r="AX176" t="str">
        <v>Technology-Minded, Data Professional Opportunities</v>
      </c>
    </row>
    <row r="177" spans="1:50" ht="39" customHeight="1" x14ac:dyDescent="0.35">
      <c r="A177" t="s">
        <v>733</v>
      </c>
      <c r="B177" t="e" cm="1">
        <f t="array" ref="B177">IF(SEARCH("DATA SCIENTIST",UPPER(A177),1),"DATA SCIENTIST",IF(SEARCH("DATA ANALYST",UPPER(A177),1),"DATA ANALYST",IF(SEARCH("DATA ENGINEER",UPPER(A177),1),"DATA ENGINEER",others)))</f>
        <v>#VALUE!</v>
      </c>
      <c r="C177" t="str" cm="1">
        <f t="array" ref="C177">_xlfn.IFS(IFERROR(SEARCH("Senior", A177), 0) &gt; 0, "SENIOR", IFERROR(SEARCH("Junior", A177), 0) &gt; 0, "JUNIOR", TRUE, "NM")</f>
        <v>SENIOR</v>
      </c>
      <c r="D177" t="s">
        <v>734</v>
      </c>
      <c r="E177">
        <v>100</v>
      </c>
      <c r="H177" t="str">
        <f t="shared" si="89"/>
        <v>$100k</v>
      </c>
      <c r="I177">
        <v>166</v>
      </c>
      <c r="L177" t="str">
        <f t="shared" si="90"/>
        <v>$166k</v>
      </c>
      <c r="M177">
        <f t="shared" si="91"/>
        <v>133</v>
      </c>
      <c r="N177" t="str">
        <f t="shared" si="92"/>
        <v>$133k</v>
      </c>
      <c r="O177" s="1" t="s">
        <v>735</v>
      </c>
      <c r="P177" s="1">
        <f t="shared" si="67"/>
        <v>1</v>
      </c>
      <c r="Q177" s="1">
        <f t="shared" si="68"/>
        <v>1</v>
      </c>
      <c r="R177" s="1">
        <f t="shared" si="69"/>
        <v>0</v>
      </c>
      <c r="S177" s="1">
        <f t="shared" si="70"/>
        <v>1</v>
      </c>
      <c r="T177" s="1">
        <f t="shared" si="71"/>
        <v>0</v>
      </c>
      <c r="U177" s="1">
        <f t="shared" si="72"/>
        <v>0</v>
      </c>
      <c r="V177" s="1">
        <f t="shared" si="73"/>
        <v>3280</v>
      </c>
      <c r="W177">
        <v>3</v>
      </c>
      <c r="X177" s="1" t="s">
        <v>736</v>
      </c>
      <c r="Y177" s="1" t="s">
        <v>1869</v>
      </c>
      <c r="Z177" t="s">
        <v>139</v>
      </c>
      <c r="AA177" t="s">
        <v>2370</v>
      </c>
      <c r="AB177" t="s">
        <v>139</v>
      </c>
      <c r="AC177">
        <f t="shared" si="62"/>
        <v>1</v>
      </c>
      <c r="AD177" t="s">
        <v>17</v>
      </c>
      <c r="AE177">
        <v>501</v>
      </c>
      <c r="AF177">
        <v>1000</v>
      </c>
      <c r="AG177" s="7">
        <f t="shared" si="93"/>
        <v>750.5</v>
      </c>
      <c r="AH177">
        <v>2015</v>
      </c>
      <c r="AI177">
        <f t="shared" ca="1" si="74"/>
        <v>9</v>
      </c>
      <c r="AJ177" t="s">
        <v>18</v>
      </c>
      <c r="AK177" t="s">
        <v>104</v>
      </c>
      <c r="AL177" t="s">
        <v>104</v>
      </c>
      <c r="AM177" s="8" t="s">
        <v>47</v>
      </c>
      <c r="AN177" s="8" t="s">
        <v>47</v>
      </c>
      <c r="AP177" s="10" t="e" cm="1">
        <f t="array" ref="AP177">_xlfn.IFS(SEARCH("m",AO177,1),SUBSTITUTE(AO177,"million","000000",1),SEARCH("b",AO177,1),SUBSTITUTE(AO177,"billion","000000000",1))</f>
        <v>#VALUE!</v>
      </c>
      <c r="AQ177" s="8"/>
      <c r="AR177" s="8"/>
      <c r="AS177" s="8" t="e">
        <f t="shared" si="75"/>
        <v>#VALUE!</v>
      </c>
      <c r="AT177" t="s">
        <v>2357</v>
      </c>
      <c r="AX177" t="str">
        <v>Managing Data scientist/ML Engineer</v>
      </c>
    </row>
    <row r="178" spans="1:50" ht="39" customHeight="1" x14ac:dyDescent="0.35">
      <c r="A178" t="s">
        <v>2194</v>
      </c>
      <c r="B178" t="str" cm="1">
        <f t="array" ref="B178">IF(SEARCH("DATA SCIENTIST",UPPER(A178),1),"DATA SCIENTIST",IF(SEARCH("DATA ANALYST",UPPER(A178),1),"DATA ANALYST",IF(SEARCH("DATA ENGINEER",UPPER(A178),1),"DATA ENGINEER",others)))</f>
        <v>DATA SCIENTIST</v>
      </c>
      <c r="C178" t="str" cm="1">
        <f t="array" ref="C178">_xlfn.IFS(IFERROR(SEARCH("Senior", A178), 0) &gt; 0, "SENIOR", IFERROR(SEARCH("Junior", A178), 0) &gt; 0, "JUNIOR", TRUE, "NM")</f>
        <v>NM</v>
      </c>
      <c r="D178" t="s">
        <v>737</v>
      </c>
      <c r="E178">
        <v>108</v>
      </c>
      <c r="H178" t="str">
        <f t="shared" si="89"/>
        <v>$108k</v>
      </c>
      <c r="I178">
        <v>173</v>
      </c>
      <c r="L178" t="str">
        <f t="shared" si="90"/>
        <v>$173k</v>
      </c>
      <c r="M178">
        <f t="shared" si="91"/>
        <v>140.5</v>
      </c>
      <c r="N178" t="str">
        <f t="shared" si="92"/>
        <v>$140.5k</v>
      </c>
      <c r="O178" s="1" t="s">
        <v>2195</v>
      </c>
      <c r="P178" s="1">
        <f t="shared" si="67"/>
        <v>1</v>
      </c>
      <c r="Q178" s="1">
        <f t="shared" si="68"/>
        <v>1</v>
      </c>
      <c r="R178" s="1">
        <f t="shared" si="69"/>
        <v>0</v>
      </c>
      <c r="S178" s="1">
        <f t="shared" si="70"/>
        <v>1</v>
      </c>
      <c r="T178" s="1">
        <f t="shared" si="71"/>
        <v>0</v>
      </c>
      <c r="U178" s="1">
        <f t="shared" si="72"/>
        <v>0</v>
      </c>
      <c r="V178" s="1">
        <f t="shared" si="73"/>
        <v>4819</v>
      </c>
      <c r="W178">
        <v>4.7</v>
      </c>
      <c r="X178" s="1" t="s">
        <v>738</v>
      </c>
      <c r="Y178" s="1" t="s">
        <v>1870</v>
      </c>
      <c r="Z178" t="s">
        <v>578</v>
      </c>
      <c r="AA178" t="s">
        <v>2389</v>
      </c>
      <c r="AB178" t="s">
        <v>578</v>
      </c>
      <c r="AC178">
        <f t="shared" si="62"/>
        <v>1</v>
      </c>
      <c r="AD178" t="s">
        <v>45</v>
      </c>
      <c r="AE178">
        <v>51</v>
      </c>
      <c r="AF178">
        <v>200</v>
      </c>
      <c r="AG178" s="7">
        <f t="shared" si="93"/>
        <v>125.5</v>
      </c>
      <c r="AH178">
        <v>2013</v>
      </c>
      <c r="AI178">
        <f t="shared" ca="1" si="74"/>
        <v>11</v>
      </c>
      <c r="AJ178" t="s">
        <v>18</v>
      </c>
      <c r="AK178" t="s">
        <v>104</v>
      </c>
      <c r="AL178" t="s">
        <v>104</v>
      </c>
      <c r="AM178" s="8" t="s">
        <v>2403</v>
      </c>
      <c r="AN178" s="8"/>
      <c r="AO178">
        <v>1</v>
      </c>
      <c r="AP178" s="10" t="str">
        <f>IF(SEARCH("m",AR178,1),_xlfn.CONCAT(AO178,"000000"),0)</f>
        <v>1000000</v>
      </c>
      <c r="AQ178" s="8"/>
      <c r="AR178" s="8" t="s">
        <v>2416</v>
      </c>
      <c r="AS178" s="8" t="str">
        <f t="shared" si="75"/>
        <v xml:space="preserve">5 000000 </v>
      </c>
      <c r="AT178" t="s">
        <v>2357</v>
      </c>
      <c r="AX178" t="str">
        <v>Scientist, Pharmacometrics</v>
      </c>
    </row>
    <row r="179" spans="1:50" ht="39" customHeight="1" x14ac:dyDescent="0.35">
      <c r="A179" t="s">
        <v>195</v>
      </c>
      <c r="B179" t="e" cm="1">
        <f t="array" ref="B179">IF(SEARCH("DATA SCIENTIST",UPPER(A179),1),"DATA SCIENTIST",IF(SEARCH("DATA ANALYST",UPPER(A179),1),"DATA ANALYST",IF(SEARCH("DATA ENGINEER",UPPER(A179),1),"DATA ENGINEER",others)))</f>
        <v>#VALUE!</v>
      </c>
      <c r="C179" t="str" cm="1">
        <f t="array" ref="C179">_xlfn.IFS(IFERROR(SEARCH("Senior", A179), 0) &gt; 0, "SENIOR", IFERROR(SEARCH("Junior", A179), 0) &gt; 0, "JUNIOR", TRUE, "NM")</f>
        <v>NM</v>
      </c>
      <c r="D179" t="s">
        <v>739</v>
      </c>
      <c r="E179">
        <v>48</v>
      </c>
      <c r="H179" t="str">
        <f t="shared" si="89"/>
        <v>$48k</v>
      </c>
      <c r="I179">
        <v>93</v>
      </c>
      <c r="L179" t="str">
        <f t="shared" si="90"/>
        <v>$93k</v>
      </c>
      <c r="M179">
        <f t="shared" si="91"/>
        <v>70.5</v>
      </c>
      <c r="N179" t="str">
        <f t="shared" si="92"/>
        <v>$70.5k</v>
      </c>
      <c r="O179" s="1" t="s">
        <v>740</v>
      </c>
      <c r="P179" s="1">
        <f t="shared" si="67"/>
        <v>0</v>
      </c>
      <c r="Q179" s="1">
        <f t="shared" si="68"/>
        <v>0</v>
      </c>
      <c r="R179" s="1">
        <f t="shared" si="69"/>
        <v>1</v>
      </c>
      <c r="S179" s="1">
        <f t="shared" si="70"/>
        <v>0</v>
      </c>
      <c r="T179" s="1">
        <f t="shared" si="71"/>
        <v>0</v>
      </c>
      <c r="U179" s="1">
        <f t="shared" si="72"/>
        <v>1</v>
      </c>
      <c r="V179" s="1">
        <f t="shared" si="73"/>
        <v>3676</v>
      </c>
      <c r="W179">
        <v>3.7</v>
      </c>
      <c r="X179" s="1" t="s">
        <v>741</v>
      </c>
      <c r="Y179" s="1" t="s">
        <v>1871</v>
      </c>
      <c r="Z179" t="s">
        <v>742</v>
      </c>
      <c r="AA179" t="s">
        <v>2383</v>
      </c>
      <c r="AB179" t="s">
        <v>127</v>
      </c>
      <c r="AC179">
        <f t="shared" si="62"/>
        <v>0</v>
      </c>
      <c r="AD179" t="s">
        <v>17</v>
      </c>
      <c r="AE179">
        <v>501</v>
      </c>
      <c r="AF179">
        <v>1000</v>
      </c>
      <c r="AG179" s="7">
        <f t="shared" si="93"/>
        <v>750.5</v>
      </c>
      <c r="AH179" t="s">
        <v>2357</v>
      </c>
      <c r="AI179" t="str">
        <f t="shared" ca="1" si="74"/>
        <v>unknown</v>
      </c>
      <c r="AJ179" t="s">
        <v>18</v>
      </c>
      <c r="AK179" t="s">
        <v>186</v>
      </c>
      <c r="AL179" t="s">
        <v>75</v>
      </c>
      <c r="AM179" s="8" t="s">
        <v>47</v>
      </c>
      <c r="AN179" s="8" t="s">
        <v>47</v>
      </c>
      <c r="AP179" s="10" t="e" cm="1">
        <f t="array" ref="AP179">_xlfn.IFS(SEARCH("m",AO179,1),SUBSTITUTE(AO179,"million","000000",1),SEARCH("b",AO179,1),SUBSTITUTE(AO179,"billion","000000000",1))</f>
        <v>#VALUE!</v>
      </c>
      <c r="AQ179" s="8"/>
      <c r="AR179" s="8"/>
      <c r="AS179" s="8" t="e">
        <f t="shared" si="75"/>
        <v>#VALUE!</v>
      </c>
      <c r="AT179" t="s">
        <v>2357</v>
      </c>
      <c r="AX179" t="str">
        <v>Staff Scientist- Upstream PD</v>
      </c>
    </row>
    <row r="180" spans="1:50" ht="39" customHeight="1" x14ac:dyDescent="0.35">
      <c r="A180" t="s">
        <v>743</v>
      </c>
      <c r="B180" t="e" cm="1">
        <f t="array" ref="B180">IF(SEARCH("DATA SCIENTIST",UPPER(A180),1),"DATA SCIENTIST",IF(SEARCH("DATA ANALYST",UPPER(A180),1),"DATA ANALYST",IF(SEARCH("DATA ENGINEER",UPPER(A180),1),"DATA ENGINEER",others)))</f>
        <v>#VALUE!</v>
      </c>
      <c r="C180" t="str" cm="1">
        <f t="array" ref="C180">_xlfn.IFS(IFERROR(SEARCH("Senior", A180), 0) &gt; 0, "SENIOR", IFERROR(SEARCH("Junior", A180), 0) &gt; 0, "JUNIOR", TRUE, "NM")</f>
        <v>NM</v>
      </c>
      <c r="D180" t="s">
        <v>744</v>
      </c>
      <c r="E180">
        <v>54</v>
      </c>
      <c r="H180" t="str">
        <f t="shared" si="89"/>
        <v>$54k</v>
      </c>
      <c r="I180">
        <v>115</v>
      </c>
      <c r="L180" t="str">
        <f t="shared" si="90"/>
        <v>$115k</v>
      </c>
      <c r="M180">
        <f t="shared" si="91"/>
        <v>84.5</v>
      </c>
      <c r="N180" t="str">
        <f t="shared" si="92"/>
        <v>$84.5k</v>
      </c>
      <c r="O180" s="1" t="s">
        <v>745</v>
      </c>
      <c r="P180" s="1">
        <f t="shared" si="67"/>
        <v>0</v>
      </c>
      <c r="Q180" s="1">
        <f t="shared" si="68"/>
        <v>0</v>
      </c>
      <c r="R180" s="1">
        <f t="shared" si="69"/>
        <v>0</v>
      </c>
      <c r="S180" s="1">
        <f t="shared" si="70"/>
        <v>0</v>
      </c>
      <c r="T180" s="1">
        <f t="shared" si="71"/>
        <v>0</v>
      </c>
      <c r="U180" s="1">
        <f t="shared" si="72"/>
        <v>1</v>
      </c>
      <c r="V180" s="1">
        <f t="shared" si="73"/>
        <v>3670</v>
      </c>
      <c r="W180">
        <v>3.3</v>
      </c>
      <c r="X180" s="1" t="s">
        <v>68</v>
      </c>
      <c r="Y180" s="1" t="s">
        <v>1726</v>
      </c>
      <c r="Z180" t="s">
        <v>69</v>
      </c>
      <c r="AA180" t="s">
        <v>2363</v>
      </c>
      <c r="AB180" t="s">
        <v>69</v>
      </c>
      <c r="AC180">
        <f t="shared" si="62"/>
        <v>1</v>
      </c>
      <c r="AD180" t="s">
        <v>24</v>
      </c>
      <c r="AH180">
        <v>2014</v>
      </c>
      <c r="AI180">
        <f t="shared" ca="1" si="74"/>
        <v>10</v>
      </c>
      <c r="AJ180" t="s">
        <v>70</v>
      </c>
      <c r="AK180" t="s">
        <v>26</v>
      </c>
      <c r="AL180" t="s">
        <v>27</v>
      </c>
      <c r="AM180" s="8" t="s">
        <v>2400</v>
      </c>
      <c r="AN180" s="8"/>
      <c r="AO180" t="s">
        <v>2411</v>
      </c>
      <c r="AP180" s="10" t="e">
        <f>IF(SEARCH("m",AO236,1),SUBSTITUTE(AO236,"million","000000",1),)</f>
        <v>#VALUE!</v>
      </c>
      <c r="AQ180" s="8"/>
      <c r="AR180" s="8" t="s">
        <v>2412</v>
      </c>
      <c r="AS180" s="8" t="e">
        <f t="shared" si="75"/>
        <v>#VALUE!</v>
      </c>
      <c r="AT180" t="s">
        <v>2357</v>
      </c>
      <c r="AX180" t="str">
        <v>Scientist Manufacturing Pharma - Kentucky BioProcessing</v>
      </c>
    </row>
    <row r="181" spans="1:50" ht="39" customHeight="1" x14ac:dyDescent="0.35">
      <c r="A181" t="s">
        <v>746</v>
      </c>
      <c r="B181" t="e" cm="1">
        <f t="array" ref="B181">IF(SEARCH("DATA SCIENTIST",UPPER(A181),1),"DATA SCIENTIST",IF(SEARCH("DATA ANALYST",UPPER(A181),1),"DATA ANALYST",IF(SEARCH("DATA ENGINEER",UPPER(A181),1),"DATA ENGINEER",others)))</f>
        <v>#VALUE!</v>
      </c>
      <c r="C181" t="str" cm="1">
        <f t="array" ref="C181">_xlfn.IFS(IFERROR(SEARCH("Senior", A181), 0) &gt; 0, "SENIOR", IFERROR(SEARCH("Junior", A181), 0) &gt; 0, "JUNIOR", TRUE, "NM")</f>
        <v>NM</v>
      </c>
      <c r="D181" t="s">
        <v>747</v>
      </c>
      <c r="E181">
        <v>60</v>
      </c>
      <c r="H181" t="str">
        <f t="shared" si="89"/>
        <v>$60k</v>
      </c>
      <c r="I181">
        <v>127</v>
      </c>
      <c r="L181" t="str">
        <f t="shared" si="90"/>
        <v>$127k</v>
      </c>
      <c r="M181">
        <f t="shared" si="91"/>
        <v>93.5</v>
      </c>
      <c r="N181" t="str">
        <f t="shared" si="92"/>
        <v>$93.5k</v>
      </c>
      <c r="O181" s="1" t="s">
        <v>2196</v>
      </c>
      <c r="P181" s="1">
        <f t="shared" si="67"/>
        <v>0</v>
      </c>
      <c r="Q181" s="1">
        <f t="shared" si="68"/>
        <v>0</v>
      </c>
      <c r="R181" s="1">
        <f t="shared" si="69"/>
        <v>1</v>
      </c>
      <c r="S181" s="1">
        <f t="shared" si="70"/>
        <v>0</v>
      </c>
      <c r="T181" s="1">
        <f t="shared" si="71"/>
        <v>0</v>
      </c>
      <c r="U181" s="1">
        <f t="shared" si="72"/>
        <v>1</v>
      </c>
      <c r="V181" s="1">
        <f t="shared" si="73"/>
        <v>4641</v>
      </c>
      <c r="W181">
        <v>4</v>
      </c>
      <c r="X181" s="1" t="s">
        <v>748</v>
      </c>
      <c r="Y181" s="1" t="s">
        <v>1872</v>
      </c>
      <c r="Z181" t="s">
        <v>749</v>
      </c>
      <c r="AA181" t="s">
        <v>2360</v>
      </c>
      <c r="AB181" t="s">
        <v>749</v>
      </c>
      <c r="AC181">
        <f t="shared" si="62"/>
        <v>1</v>
      </c>
      <c r="AD181" t="s">
        <v>45</v>
      </c>
      <c r="AE181">
        <v>51</v>
      </c>
      <c r="AF181">
        <v>200</v>
      </c>
      <c r="AG181" s="7">
        <f t="shared" ref="AG181:AG183" si="96">AVERAGE(AE181,AF181)</f>
        <v>125.5</v>
      </c>
      <c r="AH181">
        <v>2002</v>
      </c>
      <c r="AI181">
        <f t="shared" ca="1" si="74"/>
        <v>22</v>
      </c>
      <c r="AJ181" t="s">
        <v>18</v>
      </c>
      <c r="AK181" t="s">
        <v>186</v>
      </c>
      <c r="AL181" t="s">
        <v>75</v>
      </c>
      <c r="AM181" s="8" t="s">
        <v>2406</v>
      </c>
      <c r="AN181" s="8"/>
      <c r="AO181">
        <v>5</v>
      </c>
      <c r="AP181" s="10" t="str">
        <f t="shared" ref="AP181:AP183" si="97">IF(SEARCH("m",AR181,1),_xlfn.CONCAT(AO181,"000000"),0)</f>
        <v>5000000</v>
      </c>
      <c r="AQ181" s="8"/>
      <c r="AR181" s="8" t="s">
        <v>2421</v>
      </c>
      <c r="AS181" s="8" t="str">
        <f t="shared" si="75"/>
        <v xml:space="preserve">10 000000 </v>
      </c>
      <c r="AT181" t="s">
        <v>2357</v>
      </c>
      <c r="AX181" t="str">
        <v>Lead Big Data Engineer</v>
      </c>
    </row>
    <row r="182" spans="1:50" ht="39" customHeight="1" x14ac:dyDescent="0.35">
      <c r="A182" t="s">
        <v>750</v>
      </c>
      <c r="B182" t="e" cm="1">
        <f t="array" ref="B182">IF(SEARCH("DATA SCIENTIST",UPPER(A182),1),"DATA SCIENTIST",IF(SEARCH("DATA ANALYST",UPPER(A182),1),"DATA ANALYST",IF(SEARCH("DATA ENGINEER",UPPER(A182),1),"DATA ENGINEER",others)))</f>
        <v>#VALUE!</v>
      </c>
      <c r="C182" t="str" cm="1">
        <f t="array" ref="C182">_xlfn.IFS(IFERROR(SEARCH("Senior", A182), 0) &gt; 0, "SENIOR", IFERROR(SEARCH("Junior", A182), 0) &gt; 0, "JUNIOR", TRUE, "NM")</f>
        <v>SENIOR</v>
      </c>
      <c r="D182" t="s">
        <v>751</v>
      </c>
      <c r="E182">
        <v>90</v>
      </c>
      <c r="H182" t="str">
        <f t="shared" si="89"/>
        <v>$90k</v>
      </c>
      <c r="I182">
        <v>179</v>
      </c>
      <c r="L182" t="str">
        <f t="shared" si="90"/>
        <v>$179k</v>
      </c>
      <c r="M182">
        <f t="shared" si="91"/>
        <v>134.5</v>
      </c>
      <c r="N182" t="str">
        <f t="shared" si="92"/>
        <v>$134.5k</v>
      </c>
      <c r="O182" s="1" t="s">
        <v>752</v>
      </c>
      <c r="P182" s="1">
        <f t="shared" si="67"/>
        <v>0</v>
      </c>
      <c r="Q182" s="1">
        <f t="shared" si="68"/>
        <v>0</v>
      </c>
      <c r="R182" s="1">
        <f t="shared" si="69"/>
        <v>0</v>
      </c>
      <c r="S182" s="1">
        <f t="shared" si="70"/>
        <v>0</v>
      </c>
      <c r="T182" s="1">
        <f t="shared" si="71"/>
        <v>0</v>
      </c>
      <c r="U182" s="1">
        <f t="shared" si="72"/>
        <v>1</v>
      </c>
      <c r="V182" s="1">
        <f t="shared" si="73"/>
        <v>4444</v>
      </c>
      <c r="W182">
        <v>4.4000000000000004</v>
      </c>
      <c r="X182" s="1" t="s">
        <v>664</v>
      </c>
      <c r="Y182" s="1" t="s">
        <v>1856</v>
      </c>
      <c r="Z182" t="s">
        <v>102</v>
      </c>
      <c r="AA182" t="s">
        <v>2367</v>
      </c>
      <c r="AB182" t="s">
        <v>102</v>
      </c>
      <c r="AC182">
        <f t="shared" si="62"/>
        <v>1</v>
      </c>
      <c r="AD182" t="s">
        <v>52</v>
      </c>
      <c r="AE182">
        <v>201</v>
      </c>
      <c r="AF182">
        <v>500</v>
      </c>
      <c r="AG182" s="7">
        <f t="shared" si="96"/>
        <v>350.5</v>
      </c>
      <c r="AH182">
        <v>2013</v>
      </c>
      <c r="AI182">
        <f t="shared" ca="1" si="74"/>
        <v>11</v>
      </c>
      <c r="AJ182" t="s">
        <v>53</v>
      </c>
      <c r="AK182" t="s">
        <v>104</v>
      </c>
      <c r="AL182" t="s">
        <v>104</v>
      </c>
      <c r="AM182" s="8" t="s">
        <v>2399</v>
      </c>
      <c r="AN182" s="8"/>
      <c r="AO182">
        <v>100</v>
      </c>
      <c r="AP182" s="10" t="str">
        <f t="shared" si="97"/>
        <v>100000000</v>
      </c>
      <c r="AQ182" s="8"/>
      <c r="AR182" s="8" t="s">
        <v>2410</v>
      </c>
      <c r="AS182" s="8" t="str">
        <f t="shared" si="75"/>
        <v xml:space="preserve">500 000000 </v>
      </c>
      <c r="AT182" t="s">
        <v>2357</v>
      </c>
      <c r="AX182" t="str">
        <v>Product Engineer â€“ Spatial Data Science and Statistical Analysis</v>
      </c>
    </row>
    <row r="183" spans="1:50" ht="39" customHeight="1" x14ac:dyDescent="0.35">
      <c r="A183" t="s">
        <v>753</v>
      </c>
      <c r="B183" t="e" cm="1">
        <f t="array" ref="B183">IF(SEARCH("DATA SCIENTIST",UPPER(A183),1),"DATA SCIENTIST",IF(SEARCH("DATA ANALYST",UPPER(A183),1),"DATA ANALYST",IF(SEARCH("DATA ENGINEER",UPPER(A183),1),"DATA ENGINEER",others)))</f>
        <v>#VALUE!</v>
      </c>
      <c r="C183" t="str" cm="1">
        <f t="array" ref="C183">_xlfn.IFS(IFERROR(SEARCH("Senior", A183), 0) &gt; 0, "SENIOR", IFERROR(SEARCH("Junior", A183), 0) &gt; 0, "JUNIOR", TRUE, "NM")</f>
        <v>NM</v>
      </c>
      <c r="D183" t="s">
        <v>754</v>
      </c>
      <c r="E183">
        <v>138</v>
      </c>
      <c r="H183" t="str">
        <f t="shared" si="89"/>
        <v>$138k</v>
      </c>
      <c r="I183">
        <v>224</v>
      </c>
      <c r="L183" t="str">
        <f t="shared" si="90"/>
        <v>$224k</v>
      </c>
      <c r="M183">
        <f t="shared" si="91"/>
        <v>181</v>
      </c>
      <c r="N183" t="str">
        <f t="shared" si="92"/>
        <v>$181k</v>
      </c>
      <c r="O183" s="1" t="s">
        <v>755</v>
      </c>
      <c r="P183" s="1">
        <f t="shared" si="67"/>
        <v>1</v>
      </c>
      <c r="Q183" s="1">
        <f t="shared" si="68"/>
        <v>1</v>
      </c>
      <c r="R183" s="1">
        <f t="shared" si="69"/>
        <v>0</v>
      </c>
      <c r="S183" s="1">
        <f t="shared" si="70"/>
        <v>0</v>
      </c>
      <c r="T183" s="1">
        <f t="shared" si="71"/>
        <v>1</v>
      </c>
      <c r="U183" s="1">
        <f t="shared" si="72"/>
        <v>1</v>
      </c>
      <c r="V183" s="1">
        <f t="shared" si="73"/>
        <v>2015</v>
      </c>
      <c r="W183">
        <v>3.9</v>
      </c>
      <c r="X183" s="1" t="s">
        <v>756</v>
      </c>
      <c r="Y183" s="1" t="s">
        <v>1873</v>
      </c>
      <c r="Z183" t="s">
        <v>79</v>
      </c>
      <c r="AA183" t="s">
        <v>2365</v>
      </c>
      <c r="AB183" t="s">
        <v>79</v>
      </c>
      <c r="AC183">
        <f t="shared" si="62"/>
        <v>1</v>
      </c>
      <c r="AD183" t="s">
        <v>52</v>
      </c>
      <c r="AE183">
        <v>201</v>
      </c>
      <c r="AF183">
        <v>500</v>
      </c>
      <c r="AG183" s="7">
        <f t="shared" si="96"/>
        <v>350.5</v>
      </c>
      <c r="AH183">
        <v>2007</v>
      </c>
      <c r="AI183">
        <f t="shared" ca="1" si="74"/>
        <v>17</v>
      </c>
      <c r="AJ183" t="s">
        <v>18</v>
      </c>
      <c r="AK183" t="s">
        <v>74</v>
      </c>
      <c r="AL183" t="s">
        <v>75</v>
      </c>
      <c r="AM183" s="8" t="s">
        <v>2404</v>
      </c>
      <c r="AN183" s="8"/>
      <c r="AO183">
        <v>10</v>
      </c>
      <c r="AP183" s="10" t="str">
        <f t="shared" si="97"/>
        <v>10000000</v>
      </c>
      <c r="AQ183" s="8"/>
      <c r="AR183" s="8" t="s">
        <v>2417</v>
      </c>
      <c r="AS183" s="8" t="str">
        <f t="shared" si="75"/>
        <v xml:space="preserve">25 000000 </v>
      </c>
      <c r="AT183" t="s">
        <v>757</v>
      </c>
      <c r="AX183" t="str">
        <v>Sr Software Engineer (Data scientist)</v>
      </c>
    </row>
    <row r="184" spans="1:50" ht="39" customHeight="1" x14ac:dyDescent="0.35">
      <c r="A184" t="s">
        <v>758</v>
      </c>
      <c r="B184" t="e" cm="1">
        <f t="array" ref="B184">IF(SEARCH("DATA SCIENTIST",UPPER(A184),1),"DATA SCIENTIST",IF(SEARCH("DATA ANALYST",UPPER(A184),1),"DATA ANALYST",IF(SEARCH("DATA ENGINEER",UPPER(A184),1),"DATA ENGINEER",others)))</f>
        <v>#VALUE!</v>
      </c>
      <c r="C184" t="str" cm="1">
        <f t="array" ref="C184">_xlfn.IFS(IFERROR(SEARCH("Senior", A184), 0) &gt; 0, "SENIOR", IFERROR(SEARCH("Junior", A184), 0) &gt; 0, "JUNIOR", TRUE, "NM")</f>
        <v>NM</v>
      </c>
      <c r="D184" t="s">
        <v>744</v>
      </c>
      <c r="E184">
        <v>54</v>
      </c>
      <c r="H184" t="str">
        <f t="shared" si="89"/>
        <v>$54k</v>
      </c>
      <c r="I184">
        <v>115</v>
      </c>
      <c r="L184" t="str">
        <f t="shared" si="90"/>
        <v>$115k</v>
      </c>
      <c r="M184">
        <f t="shared" si="91"/>
        <v>84.5</v>
      </c>
      <c r="N184" t="str">
        <f t="shared" si="92"/>
        <v>$84.5k</v>
      </c>
      <c r="O184" s="1" t="s">
        <v>759</v>
      </c>
      <c r="P184" s="1">
        <f t="shared" si="67"/>
        <v>0</v>
      </c>
      <c r="Q184" s="1">
        <f t="shared" si="68"/>
        <v>0</v>
      </c>
      <c r="R184" s="1">
        <f t="shared" si="69"/>
        <v>0</v>
      </c>
      <c r="S184" s="1">
        <f t="shared" si="70"/>
        <v>0</v>
      </c>
      <c r="T184" s="1">
        <f t="shared" si="71"/>
        <v>0</v>
      </c>
      <c r="U184" s="1">
        <f t="shared" si="72"/>
        <v>1</v>
      </c>
      <c r="V184" s="1">
        <f t="shared" si="73"/>
        <v>3627</v>
      </c>
      <c r="W184">
        <v>3.3</v>
      </c>
      <c r="X184" s="1" t="s">
        <v>68</v>
      </c>
      <c r="Y184" s="1" t="s">
        <v>1726</v>
      </c>
      <c r="Z184" t="s">
        <v>69</v>
      </c>
      <c r="AA184" t="s">
        <v>2363</v>
      </c>
      <c r="AB184" t="s">
        <v>69</v>
      </c>
      <c r="AC184">
        <f t="shared" si="62"/>
        <v>1</v>
      </c>
      <c r="AD184" t="s">
        <v>24</v>
      </c>
      <c r="AH184">
        <v>2014</v>
      </c>
      <c r="AI184">
        <f t="shared" ca="1" si="74"/>
        <v>10</v>
      </c>
      <c r="AJ184" t="s">
        <v>70</v>
      </c>
      <c r="AK184" t="s">
        <v>26</v>
      </c>
      <c r="AL184" t="s">
        <v>27</v>
      </c>
      <c r="AM184" s="8" t="s">
        <v>2400</v>
      </c>
      <c r="AN184" s="8"/>
      <c r="AO184" t="s">
        <v>2411</v>
      </c>
      <c r="AP184" s="10" t="e">
        <f>IF(SEARCH("m",AO240,1),SUBSTITUTE(AO240,"million","000000",1),)</f>
        <v>#VALUE!</v>
      </c>
      <c r="AQ184" s="8"/>
      <c r="AR184" s="8" t="s">
        <v>2412</v>
      </c>
      <c r="AS184" s="8" t="e">
        <f t="shared" si="75"/>
        <v>#VALUE!</v>
      </c>
      <c r="AT184" t="s">
        <v>2357</v>
      </c>
      <c r="AX184" t="str">
        <v>Sr. Data Engineer (ETL Developer)</v>
      </c>
    </row>
    <row r="185" spans="1:50" ht="39" customHeight="1" x14ac:dyDescent="0.35">
      <c r="A185" t="s">
        <v>760</v>
      </c>
      <c r="B185" t="e" cm="1">
        <f t="array" ref="B185">IF(SEARCH("DATA SCIENTIST",UPPER(A185),1),"DATA SCIENTIST",IF(SEARCH("DATA ANALYST",UPPER(A185),1),"DATA ANALYST",IF(SEARCH("DATA ENGINEER",UPPER(A185),1),"DATA ENGINEER",others)))</f>
        <v>#VALUE!</v>
      </c>
      <c r="C185" t="str" cm="1">
        <f t="array" ref="C185">_xlfn.IFS(IFERROR(SEARCH("Senior", A185), 0) &gt; 0, "SENIOR", IFERROR(SEARCH("Junior", A185), 0) &gt; 0, "JUNIOR", TRUE, "NM")</f>
        <v>NM</v>
      </c>
      <c r="D185" t="s">
        <v>761</v>
      </c>
      <c r="E185">
        <v>190</v>
      </c>
      <c r="H185" t="str">
        <f t="shared" si="89"/>
        <v>$190k</v>
      </c>
      <c r="I185">
        <v>220</v>
      </c>
      <c r="L185" t="str">
        <f t="shared" si="90"/>
        <v>$220k</v>
      </c>
      <c r="M185">
        <f t="shared" si="91"/>
        <v>205</v>
      </c>
      <c r="N185" t="str">
        <f t="shared" si="92"/>
        <v>$205k</v>
      </c>
      <c r="O185" s="1" t="s">
        <v>762</v>
      </c>
      <c r="P185" s="1">
        <f t="shared" si="67"/>
        <v>1</v>
      </c>
      <c r="Q185" s="1">
        <f t="shared" si="68"/>
        <v>1</v>
      </c>
      <c r="R185" s="1">
        <f t="shared" si="69"/>
        <v>0</v>
      </c>
      <c r="S185" s="1">
        <f t="shared" si="70"/>
        <v>1</v>
      </c>
      <c r="T185" s="1">
        <f t="shared" si="71"/>
        <v>1</v>
      </c>
      <c r="U185" s="1">
        <f t="shared" si="72"/>
        <v>0</v>
      </c>
      <c r="V185" s="1">
        <f t="shared" si="73"/>
        <v>4049</v>
      </c>
      <c r="W185">
        <v>4.0999999999999996</v>
      </c>
      <c r="X185" s="1" t="s">
        <v>763</v>
      </c>
      <c r="Y185" s="1" t="s">
        <v>1874</v>
      </c>
      <c r="Z185" t="s">
        <v>121</v>
      </c>
      <c r="AA185" t="s">
        <v>2365</v>
      </c>
      <c r="AB185" t="s">
        <v>121</v>
      </c>
      <c r="AC185">
        <f t="shared" si="62"/>
        <v>1</v>
      </c>
      <c r="AD185" t="s">
        <v>45</v>
      </c>
      <c r="AE185">
        <v>51</v>
      </c>
      <c r="AF185">
        <v>200</v>
      </c>
      <c r="AG185" s="7">
        <f t="shared" ref="AG185:AG190" si="98">AVERAGE(AE185,AF185)</f>
        <v>125.5</v>
      </c>
      <c r="AH185">
        <v>2010</v>
      </c>
      <c r="AI185">
        <f t="shared" ca="1" si="74"/>
        <v>14</v>
      </c>
      <c r="AJ185" t="s">
        <v>18</v>
      </c>
      <c r="AK185" t="s">
        <v>74</v>
      </c>
      <c r="AL185" t="s">
        <v>75</v>
      </c>
      <c r="AM185" s="8" t="s">
        <v>2397</v>
      </c>
      <c r="AN185" s="8"/>
      <c r="AO185">
        <v>50</v>
      </c>
      <c r="AP185" s="10" t="str">
        <f t="shared" ref="AP185:AP188" si="99">IF(SEARCH("m",AR185,1),_xlfn.CONCAT(AO185,"000000"),0)</f>
        <v>50000000</v>
      </c>
      <c r="AQ185" s="8"/>
      <c r="AR185" s="8" t="s">
        <v>2408</v>
      </c>
      <c r="AS185" s="8" t="str">
        <f t="shared" si="75"/>
        <v xml:space="preserve">100 000000 </v>
      </c>
      <c r="AT185" t="s">
        <v>764</v>
      </c>
      <c r="AX185" t="str">
        <v>Senior Data scientist Artificial Intelligence</v>
      </c>
    </row>
    <row r="186" spans="1:50" ht="39" customHeight="1" x14ac:dyDescent="0.35">
      <c r="A186" t="s">
        <v>765</v>
      </c>
      <c r="B186" t="e" cm="1">
        <f t="array" ref="B186">IF(SEARCH("DATA SCIENTIST",UPPER(A186),1),"DATA SCIENTIST",IF(SEARCH("DATA ANALYST",UPPER(A186),1),"DATA ANALYST",IF(SEARCH("DATA ENGINEER",UPPER(A186),1),"DATA ENGINEER",others)))</f>
        <v>#VALUE!</v>
      </c>
      <c r="C186" t="str" cm="1">
        <f t="array" ref="C186">_xlfn.IFS(IFERROR(SEARCH("Senior", A186), 0) &gt; 0, "SENIOR", IFERROR(SEARCH("Junior", A186), 0) &gt; 0, "JUNIOR", TRUE, "NM")</f>
        <v>NM</v>
      </c>
      <c r="D186" t="s">
        <v>766</v>
      </c>
      <c r="E186">
        <v>35</v>
      </c>
      <c r="H186" t="str">
        <f t="shared" si="89"/>
        <v>$35k</v>
      </c>
      <c r="I186">
        <v>62</v>
      </c>
      <c r="L186" t="str">
        <f t="shared" si="90"/>
        <v>$62k</v>
      </c>
      <c r="M186">
        <f t="shared" si="91"/>
        <v>48.5</v>
      </c>
      <c r="N186" t="str">
        <f t="shared" si="92"/>
        <v>$48.5k</v>
      </c>
      <c r="O186" s="1" t="s">
        <v>767</v>
      </c>
      <c r="P186" s="1">
        <f t="shared" si="67"/>
        <v>0</v>
      </c>
      <c r="Q186" s="1">
        <f t="shared" si="68"/>
        <v>0</v>
      </c>
      <c r="R186" s="1">
        <f t="shared" si="69"/>
        <v>1</v>
      </c>
      <c r="S186" s="1">
        <f t="shared" si="70"/>
        <v>0</v>
      </c>
      <c r="T186" s="1">
        <f t="shared" si="71"/>
        <v>0</v>
      </c>
      <c r="U186" s="1">
        <f t="shared" si="72"/>
        <v>0</v>
      </c>
      <c r="V186" s="1">
        <f t="shared" si="73"/>
        <v>4608</v>
      </c>
      <c r="W186">
        <v>3.6</v>
      </c>
      <c r="X186" s="1" t="s">
        <v>768</v>
      </c>
      <c r="Y186" s="1" t="s">
        <v>1875</v>
      </c>
      <c r="Z186" t="s">
        <v>769</v>
      </c>
      <c r="AA186" t="s">
        <v>2365</v>
      </c>
      <c r="AB186" t="s">
        <v>769</v>
      </c>
      <c r="AC186">
        <f t="shared" si="62"/>
        <v>1</v>
      </c>
      <c r="AD186" t="s">
        <v>37</v>
      </c>
      <c r="AE186">
        <v>1001</v>
      </c>
      <c r="AF186">
        <v>5000</v>
      </c>
      <c r="AG186" s="7">
        <f t="shared" si="98"/>
        <v>3000.5</v>
      </c>
      <c r="AH186">
        <v>1986</v>
      </c>
      <c r="AI186">
        <f t="shared" ca="1" si="74"/>
        <v>38</v>
      </c>
      <c r="AJ186" t="s">
        <v>18</v>
      </c>
      <c r="AK186" t="s">
        <v>770</v>
      </c>
      <c r="AL186" t="s">
        <v>771</v>
      </c>
      <c r="AM186" s="8" t="s">
        <v>2399</v>
      </c>
      <c r="AN186" s="8"/>
      <c r="AO186">
        <v>100</v>
      </c>
      <c r="AP186" s="10" t="str">
        <f t="shared" si="99"/>
        <v>100000000</v>
      </c>
      <c r="AQ186" s="8"/>
      <c r="AR186" s="8" t="s">
        <v>2410</v>
      </c>
      <c r="AS186" s="8" t="str">
        <f t="shared" si="75"/>
        <v xml:space="preserve">500 000000 </v>
      </c>
      <c r="AT186" t="s">
        <v>2357</v>
      </c>
      <c r="AX186" t="str">
        <v>Analytics - Business Assurance Data Analyst</v>
      </c>
    </row>
    <row r="187" spans="1:50" ht="39" customHeight="1" x14ac:dyDescent="0.35">
      <c r="A187" s="2" t="s">
        <v>772</v>
      </c>
      <c r="B187" t="e" cm="1">
        <f t="array" ref="B187">IF(SEARCH("DATA SCIENTIST",UPPER(A187),1),"DATA SCIENTIST",IF(SEARCH("DATA ANALYST",UPPER(A187),1),"DATA ANALYST",IF(SEARCH("DATA ENGINEER",UPPER(A187),1),"DATA ENGINEER",others)))</f>
        <v>#VALUE!</v>
      </c>
      <c r="C187" t="str" cm="1">
        <f t="array" ref="C187">_xlfn.IFS(IFERROR(SEARCH("Senior", A187), 0) &gt; 0, "SENIOR", IFERROR(SEARCH("Junior", A187), 0) &gt; 0, "JUNIOR", TRUE, "NM")</f>
        <v>NM</v>
      </c>
      <c r="D187" s="2" t="s">
        <v>773</v>
      </c>
      <c r="E187" s="2">
        <v>18</v>
      </c>
      <c r="F187" s="4">
        <f>(E187*40*52)</f>
        <v>37440</v>
      </c>
      <c r="G187" s="2">
        <v>37</v>
      </c>
      <c r="H187" s="2" t="str">
        <f>_xlfn.CONCAT("$",G187,"k")</f>
        <v>$37k</v>
      </c>
      <c r="I187" s="2">
        <v>25</v>
      </c>
      <c r="J187" s="4">
        <f>I187*40*52</f>
        <v>52000</v>
      </c>
      <c r="K187" s="2">
        <v>52</v>
      </c>
      <c r="L187" s="2" t="str">
        <f>_xlfn.CONCAT("$",K187,"k")</f>
        <v>$52k</v>
      </c>
      <c r="M187" s="6">
        <f>AVERAGE(G187,K187)</f>
        <v>44.5</v>
      </c>
      <c r="N187" s="6" t="str">
        <f>_xlfn.CONCAT("$",M187,"k")</f>
        <v>$44.5k</v>
      </c>
      <c r="O187" s="3" t="s">
        <v>774</v>
      </c>
      <c r="P187" s="1">
        <f t="shared" si="67"/>
        <v>0</v>
      </c>
      <c r="Q187" s="1">
        <f t="shared" si="68"/>
        <v>0</v>
      </c>
      <c r="R187" s="1">
        <f t="shared" si="69"/>
        <v>0</v>
      </c>
      <c r="S187" s="1">
        <f t="shared" si="70"/>
        <v>1</v>
      </c>
      <c r="T187" s="1">
        <f t="shared" si="71"/>
        <v>0</v>
      </c>
      <c r="U187" s="1">
        <f t="shared" si="72"/>
        <v>1</v>
      </c>
      <c r="V187" s="1">
        <f t="shared" si="73"/>
        <v>5160</v>
      </c>
      <c r="W187" s="2">
        <v>4</v>
      </c>
      <c r="X187" s="3" t="s">
        <v>775</v>
      </c>
      <c r="Y187" s="3" t="s">
        <v>1876</v>
      </c>
      <c r="Z187" s="2" t="s">
        <v>776</v>
      </c>
      <c r="AA187" t="s">
        <v>2364</v>
      </c>
      <c r="AB187" s="2" t="s">
        <v>777</v>
      </c>
      <c r="AC187">
        <f t="shared" si="62"/>
        <v>0</v>
      </c>
      <c r="AD187" s="2" t="s">
        <v>37</v>
      </c>
      <c r="AE187">
        <v>1001</v>
      </c>
      <c r="AF187">
        <v>5000</v>
      </c>
      <c r="AG187" s="7">
        <f t="shared" si="98"/>
        <v>3000.5</v>
      </c>
      <c r="AH187" s="2">
        <v>1977</v>
      </c>
      <c r="AI187">
        <f t="shared" ca="1" si="74"/>
        <v>47</v>
      </c>
      <c r="AJ187" s="2" t="s">
        <v>70</v>
      </c>
      <c r="AK187" s="2" t="s">
        <v>26</v>
      </c>
      <c r="AL187" s="2" t="s">
        <v>27</v>
      </c>
      <c r="AM187" s="8" t="s">
        <v>2397</v>
      </c>
      <c r="AN187" s="9"/>
      <c r="AO187">
        <v>50</v>
      </c>
      <c r="AP187" s="10" t="str">
        <f t="shared" si="99"/>
        <v>50000000</v>
      </c>
      <c r="AQ187" s="9"/>
      <c r="AR187" s="9" t="s">
        <v>2408</v>
      </c>
      <c r="AS187" s="8" t="str">
        <f t="shared" si="75"/>
        <v xml:space="preserve">100 000000 </v>
      </c>
      <c r="AT187" s="2" t="s">
        <v>2357</v>
      </c>
      <c r="AX187" t="str">
        <v>Associate Director/Director, Safety Scientist</v>
      </c>
    </row>
    <row r="188" spans="1:50" ht="39" customHeight="1" x14ac:dyDescent="0.35">
      <c r="A188" t="s">
        <v>778</v>
      </c>
      <c r="B188" t="e" cm="1">
        <f t="array" ref="B188">IF(SEARCH("DATA SCIENTIST",UPPER(A188),1),"DATA SCIENTIST",IF(SEARCH("DATA ANALYST",UPPER(A188),1),"DATA ANALYST",IF(SEARCH("DATA ENGINEER",UPPER(A188),1),"DATA ENGINEER",others)))</f>
        <v>#VALUE!</v>
      </c>
      <c r="C188" t="str" cm="1">
        <f t="array" ref="C188">_xlfn.IFS(IFERROR(SEARCH("Senior", A188), 0) &gt; 0, "SENIOR", IFERROR(SEARCH("Junior", A188), 0) &gt; 0, "JUNIOR", TRUE, "NM")</f>
        <v>NM</v>
      </c>
      <c r="D188" t="s">
        <v>779</v>
      </c>
      <c r="E188">
        <v>39</v>
      </c>
      <c r="H188" t="str">
        <f t="shared" ref="H188:H191" si="100">_xlfn.CONCAT("$",E188,"k")</f>
        <v>$39k</v>
      </c>
      <c r="I188">
        <v>66</v>
      </c>
      <c r="L188" t="str">
        <f t="shared" ref="L188:L191" si="101">_xlfn.CONCAT("$",I188,"k")</f>
        <v>$66k</v>
      </c>
      <c r="M188">
        <f>AVERAGE(E188,I188)</f>
        <v>52.5</v>
      </c>
      <c r="N188" t="str">
        <f t="shared" ref="N188:N191" si="102">_xlfn.CONCAT("$",M188,"k")</f>
        <v>$52.5k</v>
      </c>
      <c r="O188" s="1" t="s">
        <v>780</v>
      </c>
      <c r="P188" s="1">
        <f t="shared" si="67"/>
        <v>0</v>
      </c>
      <c r="Q188" s="1">
        <f t="shared" si="68"/>
        <v>0</v>
      </c>
      <c r="R188" s="1">
        <f t="shared" si="69"/>
        <v>0</v>
      </c>
      <c r="S188" s="1">
        <f t="shared" si="70"/>
        <v>0</v>
      </c>
      <c r="T188" s="1">
        <f t="shared" si="71"/>
        <v>0</v>
      </c>
      <c r="U188" s="1">
        <f t="shared" si="72"/>
        <v>0</v>
      </c>
      <c r="V188" s="1">
        <f t="shared" si="73"/>
        <v>2433</v>
      </c>
      <c r="W188">
        <v>2.4</v>
      </c>
      <c r="X188" s="1" t="s">
        <v>781</v>
      </c>
      <c r="Y188" s="1" t="s">
        <v>1877</v>
      </c>
      <c r="Z188" t="s">
        <v>782</v>
      </c>
      <c r="AA188" t="s">
        <v>2370</v>
      </c>
      <c r="AB188" t="s">
        <v>783</v>
      </c>
      <c r="AC188">
        <f t="shared" si="62"/>
        <v>0</v>
      </c>
      <c r="AD188" t="s">
        <v>17</v>
      </c>
      <c r="AE188">
        <v>501</v>
      </c>
      <c r="AF188">
        <v>1000</v>
      </c>
      <c r="AG188" s="7">
        <f t="shared" si="98"/>
        <v>750.5</v>
      </c>
      <c r="AH188" t="s">
        <v>2357</v>
      </c>
      <c r="AI188" t="str">
        <f t="shared" ca="1" si="74"/>
        <v>unknown</v>
      </c>
      <c r="AJ188" t="s">
        <v>18</v>
      </c>
      <c r="AK188" t="s">
        <v>784</v>
      </c>
      <c r="AL188" t="s">
        <v>218</v>
      </c>
      <c r="AM188" s="8" t="s">
        <v>2399</v>
      </c>
      <c r="AN188" s="8"/>
      <c r="AO188">
        <v>100</v>
      </c>
      <c r="AP188" s="10" t="str">
        <f t="shared" si="99"/>
        <v>100000000</v>
      </c>
      <c r="AQ188" s="8"/>
      <c r="AR188" s="8" t="s">
        <v>2410</v>
      </c>
      <c r="AS188" s="8" t="str">
        <f t="shared" si="75"/>
        <v xml:space="preserve">500 000000 </v>
      </c>
      <c r="AT188" t="s">
        <v>2357</v>
      </c>
      <c r="AX188" t="str">
        <v>Senior Scientist, Cell Pharmacology/Assay Development</v>
      </c>
    </row>
    <row r="189" spans="1:50" ht="39" customHeight="1" x14ac:dyDescent="0.35">
      <c r="A189" t="s">
        <v>785</v>
      </c>
      <c r="B189" t="e" cm="1">
        <f t="array" ref="B189">IF(SEARCH("DATA SCIENTIST",UPPER(A189),1),"DATA SCIENTIST",IF(SEARCH("DATA ANALYST",UPPER(A189),1),"DATA ANALYST",IF(SEARCH("DATA ENGINEER",UPPER(A189),1),"DATA ENGINEER",others)))</f>
        <v>#VALUE!</v>
      </c>
      <c r="C189" t="str" cm="1">
        <f t="array" ref="C189">_xlfn.IFS(IFERROR(SEARCH("Senior", A189), 0) &gt; 0, "SENIOR", IFERROR(SEARCH("Junior", A189), 0) &gt; 0, "JUNIOR", TRUE, "NM")</f>
        <v>SENIOR</v>
      </c>
      <c r="D189" t="s">
        <v>587</v>
      </c>
      <c r="E189">
        <v>81</v>
      </c>
      <c r="H189" t="str">
        <f t="shared" si="100"/>
        <v>$81k</v>
      </c>
      <c r="I189">
        <v>167</v>
      </c>
      <c r="L189" t="str">
        <f t="shared" si="101"/>
        <v>$167k</v>
      </c>
      <c r="M189">
        <f>AVERAGE(E189,I189)</f>
        <v>124</v>
      </c>
      <c r="N189" t="str">
        <f t="shared" si="102"/>
        <v>$124k</v>
      </c>
      <c r="O189" s="1" t="s">
        <v>786</v>
      </c>
      <c r="P189" s="1">
        <f t="shared" si="67"/>
        <v>0</v>
      </c>
      <c r="Q189" s="1">
        <f t="shared" si="68"/>
        <v>1</v>
      </c>
      <c r="R189" s="1">
        <f t="shared" si="69"/>
        <v>0</v>
      </c>
      <c r="S189" s="1">
        <f t="shared" si="70"/>
        <v>0</v>
      </c>
      <c r="T189" s="1">
        <f t="shared" si="71"/>
        <v>0</v>
      </c>
      <c r="U189" s="1">
        <f t="shared" si="72"/>
        <v>0</v>
      </c>
      <c r="V189" s="1">
        <f t="shared" si="73"/>
        <v>5397</v>
      </c>
      <c r="W189">
        <v>2.6</v>
      </c>
      <c r="X189" s="1" t="s">
        <v>589</v>
      </c>
      <c r="Y189" s="1" t="s">
        <v>1841</v>
      </c>
      <c r="Z189" t="s">
        <v>342</v>
      </c>
      <c r="AA189" t="s">
        <v>2380</v>
      </c>
      <c r="AB189" t="s">
        <v>342</v>
      </c>
      <c r="AC189">
        <f t="shared" si="62"/>
        <v>1</v>
      </c>
      <c r="AD189" t="s">
        <v>17</v>
      </c>
      <c r="AE189">
        <v>501</v>
      </c>
      <c r="AF189">
        <v>1000</v>
      </c>
      <c r="AG189" s="7">
        <f t="shared" si="98"/>
        <v>750.5</v>
      </c>
      <c r="AH189">
        <v>1984</v>
      </c>
      <c r="AI189">
        <f t="shared" ca="1" si="74"/>
        <v>40</v>
      </c>
      <c r="AJ189" t="s">
        <v>590</v>
      </c>
      <c r="AK189" t="s">
        <v>591</v>
      </c>
      <c r="AL189" t="s">
        <v>441</v>
      </c>
      <c r="AM189" s="8" t="s">
        <v>47</v>
      </c>
      <c r="AN189" s="8" t="s">
        <v>47</v>
      </c>
      <c r="AP189" s="10" t="e" cm="1">
        <f t="array" ref="AP189">_xlfn.IFS(SEARCH("m",AO189,1),SUBSTITUTE(AO189,"million","000000",1),SEARCH("b",AO189,1),SUBSTITUTE(AO189,"billion","000000000",1))</f>
        <v>#VALUE!</v>
      </c>
      <c r="AQ189" s="8"/>
      <c r="AR189" s="8"/>
      <c r="AS189" s="8" t="e">
        <f t="shared" si="75"/>
        <v>#VALUE!</v>
      </c>
      <c r="AT189" t="s">
        <v>2357</v>
      </c>
      <c r="AX189" t="str">
        <v>Data Analyst Senior</v>
      </c>
    </row>
    <row r="190" spans="1:50" ht="39" customHeight="1" x14ac:dyDescent="0.35">
      <c r="A190" t="s">
        <v>787</v>
      </c>
      <c r="B190" t="e" cm="1">
        <f t="array" ref="B190">IF(SEARCH("DATA SCIENTIST",UPPER(A190),1),"DATA SCIENTIST",IF(SEARCH("DATA ANALYST",UPPER(A190),1),"DATA ANALYST",IF(SEARCH("DATA ENGINEER",UPPER(A190),1),"DATA ENGINEER",others)))</f>
        <v>#VALUE!</v>
      </c>
      <c r="C190" t="str" cm="1">
        <f t="array" ref="C190">_xlfn.IFS(IFERROR(SEARCH("Senior", A190), 0) &gt; 0, "SENIOR", IFERROR(SEARCH("Junior", A190), 0) &gt; 0, "JUNIOR", TRUE, "NM")</f>
        <v>NM</v>
      </c>
      <c r="D190" t="s">
        <v>788</v>
      </c>
      <c r="E190">
        <v>42</v>
      </c>
      <c r="H190" t="str">
        <f t="shared" si="100"/>
        <v>$42k</v>
      </c>
      <c r="I190">
        <v>86</v>
      </c>
      <c r="L190" t="str">
        <f t="shared" si="101"/>
        <v>$86k</v>
      </c>
      <c r="M190">
        <f>AVERAGE(E190,I190)</f>
        <v>64</v>
      </c>
      <c r="N190" t="str">
        <f t="shared" si="102"/>
        <v>$64k</v>
      </c>
      <c r="O190" s="1" t="s">
        <v>789</v>
      </c>
      <c r="P190" s="1">
        <f t="shared" si="67"/>
        <v>0</v>
      </c>
      <c r="Q190" s="1">
        <f t="shared" si="68"/>
        <v>0</v>
      </c>
      <c r="R190" s="1">
        <f t="shared" si="69"/>
        <v>0</v>
      </c>
      <c r="S190" s="1">
        <f t="shared" si="70"/>
        <v>0</v>
      </c>
      <c r="T190" s="1">
        <f t="shared" si="71"/>
        <v>0</v>
      </c>
      <c r="U190" s="1">
        <f t="shared" si="72"/>
        <v>0</v>
      </c>
      <c r="V190" s="1">
        <f t="shared" si="73"/>
        <v>3846</v>
      </c>
      <c r="W190">
        <v>3.5</v>
      </c>
      <c r="X190" s="1" t="s">
        <v>790</v>
      </c>
      <c r="Y190" s="1" t="s">
        <v>1878</v>
      </c>
      <c r="Z190" t="s">
        <v>791</v>
      </c>
      <c r="AA190" t="s">
        <v>2365</v>
      </c>
      <c r="AB190" t="s">
        <v>791</v>
      </c>
      <c r="AC190">
        <f t="shared" si="62"/>
        <v>1</v>
      </c>
      <c r="AD190" t="s">
        <v>17</v>
      </c>
      <c r="AE190">
        <v>501</v>
      </c>
      <c r="AF190">
        <v>1000</v>
      </c>
      <c r="AG190" s="7">
        <f t="shared" si="98"/>
        <v>750.5</v>
      </c>
      <c r="AH190">
        <v>1996</v>
      </c>
      <c r="AI190">
        <f t="shared" ca="1" si="74"/>
        <v>28</v>
      </c>
      <c r="AJ190" t="s">
        <v>128</v>
      </c>
      <c r="AK190" t="s">
        <v>26</v>
      </c>
      <c r="AL190" t="s">
        <v>27</v>
      </c>
      <c r="AM190" s="8" t="s">
        <v>2400</v>
      </c>
      <c r="AN190" s="8"/>
      <c r="AO190" t="s">
        <v>2411</v>
      </c>
      <c r="AP190" s="10" t="e">
        <f>IF(SEARCH("m",AO246,1),SUBSTITUTE(AO246,"million","000000",1),)</f>
        <v>#VALUE!</v>
      </c>
      <c r="AQ190" s="8"/>
      <c r="AR190" s="8" t="s">
        <v>2412</v>
      </c>
      <c r="AS190" s="8" t="e">
        <f t="shared" si="75"/>
        <v>#VALUE!</v>
      </c>
      <c r="AT190" t="s">
        <v>2357</v>
      </c>
      <c r="AX190" t="str">
        <v>Lead Data Engineer (Python)</v>
      </c>
    </row>
    <row r="191" spans="1:50" ht="39" customHeight="1" x14ac:dyDescent="0.35">
      <c r="A191" t="s">
        <v>792</v>
      </c>
      <c r="B191" t="e" cm="1">
        <f t="array" ref="B191">IF(SEARCH("DATA SCIENTIST",UPPER(A191),1),"DATA SCIENTIST",IF(SEARCH("DATA ANALYST",UPPER(A191),1),"DATA ANALYST",IF(SEARCH("DATA ENGINEER",UPPER(A191),1),"DATA ENGINEER",others)))</f>
        <v>#VALUE!</v>
      </c>
      <c r="C191" t="str" cm="1">
        <f t="array" ref="C191">_xlfn.IFS(IFERROR(SEARCH("Senior", A191), 0) &gt; 0, "SENIOR", IFERROR(SEARCH("Junior", A191), 0) &gt; 0, "JUNIOR", TRUE, "NM")</f>
        <v>NM</v>
      </c>
      <c r="D191" t="s">
        <v>793</v>
      </c>
      <c r="E191">
        <v>69</v>
      </c>
      <c r="H191" t="str">
        <f t="shared" si="100"/>
        <v>$69k</v>
      </c>
      <c r="I191">
        <v>127</v>
      </c>
      <c r="L191" t="str">
        <f t="shared" si="101"/>
        <v>$127k</v>
      </c>
      <c r="M191">
        <f>AVERAGE(E191,I191)</f>
        <v>98</v>
      </c>
      <c r="N191" t="str">
        <f t="shared" si="102"/>
        <v>$98k</v>
      </c>
      <c r="O191" s="1" t="s">
        <v>794</v>
      </c>
      <c r="P191" s="1">
        <f t="shared" si="67"/>
        <v>1</v>
      </c>
      <c r="Q191" s="1">
        <f t="shared" si="68"/>
        <v>0</v>
      </c>
      <c r="R191" s="1">
        <f t="shared" si="69"/>
        <v>0</v>
      </c>
      <c r="S191" s="1">
        <f t="shared" si="70"/>
        <v>0</v>
      </c>
      <c r="T191" s="1">
        <f t="shared" si="71"/>
        <v>0</v>
      </c>
      <c r="U191" s="1">
        <f t="shared" si="72"/>
        <v>0</v>
      </c>
      <c r="V191" s="1">
        <f t="shared" si="73"/>
        <v>2133</v>
      </c>
      <c r="W191">
        <v>3</v>
      </c>
      <c r="X191" s="1" t="s">
        <v>795</v>
      </c>
      <c r="Y191" s="1" t="s">
        <v>1879</v>
      </c>
      <c r="Z191" t="s">
        <v>796</v>
      </c>
      <c r="AA191" t="s">
        <v>2390</v>
      </c>
      <c r="AB191" t="s">
        <v>796</v>
      </c>
      <c r="AC191">
        <f t="shared" si="62"/>
        <v>1</v>
      </c>
      <c r="AD191" t="s">
        <v>24</v>
      </c>
      <c r="AH191">
        <v>1958</v>
      </c>
      <c r="AI191">
        <f t="shared" ca="1" si="74"/>
        <v>66</v>
      </c>
      <c r="AJ191" t="s">
        <v>18</v>
      </c>
      <c r="AK191" t="s">
        <v>797</v>
      </c>
      <c r="AL191" t="s">
        <v>81</v>
      </c>
      <c r="AM191" s="8" t="s">
        <v>94</v>
      </c>
      <c r="AN191" s="8"/>
      <c r="AO191" t="s">
        <v>2415</v>
      </c>
      <c r="AP191" s="10" t="e" cm="1">
        <f t="array" ref="AP191">_xlfn.IFS(SEARCH("m",AO191,1),SUBSTITUTE(AO191,"million","000000",1),SEARCH("b",AO191,1),SUBSTITUTE(AO191,"billion","000000000",1))</f>
        <v>#VALUE!</v>
      </c>
      <c r="AQ191" s="8"/>
      <c r="AR191" s="8"/>
      <c r="AS191" s="8" t="e">
        <f t="shared" si="75"/>
        <v>#VALUE!</v>
      </c>
      <c r="AT191" t="s">
        <v>798</v>
      </c>
      <c r="AX191" t="str">
        <v>Senior Data scientist 4 Artificial Intelligence</v>
      </c>
    </row>
    <row r="192" spans="1:50" ht="39" customHeight="1" x14ac:dyDescent="0.35">
      <c r="A192" s="2" t="s">
        <v>799</v>
      </c>
      <c r="B192" t="e" cm="1">
        <f t="array" ref="B192">IF(SEARCH("DATA SCIENTIST",UPPER(A192),1),"DATA SCIENTIST",IF(SEARCH("DATA ANALYST",UPPER(A192),1),"DATA ANALYST",IF(SEARCH("DATA ENGINEER",UPPER(A192),1),"DATA ENGINEER",others)))</f>
        <v>#VALUE!</v>
      </c>
      <c r="C192" t="str" cm="1">
        <f t="array" ref="C192">_xlfn.IFS(IFERROR(SEARCH("Senior", A192), 0) &gt; 0, "SENIOR", IFERROR(SEARCH("Junior", A192), 0) &gt; 0, "JUNIOR", TRUE, "NM")</f>
        <v>NM</v>
      </c>
      <c r="D192" s="2" t="s">
        <v>696</v>
      </c>
      <c r="E192" s="2">
        <v>21</v>
      </c>
      <c r="F192" s="4">
        <f>(E192*40*52)</f>
        <v>43680</v>
      </c>
      <c r="G192" s="2">
        <v>44</v>
      </c>
      <c r="H192" s="2" t="str">
        <f>_xlfn.CONCAT("$",G192,"k")</f>
        <v>$44k</v>
      </c>
      <c r="I192" s="2">
        <v>34</v>
      </c>
      <c r="J192" s="4">
        <f>I192*40*52</f>
        <v>70720</v>
      </c>
      <c r="K192" s="2">
        <v>71</v>
      </c>
      <c r="L192" s="2" t="str">
        <f>_xlfn.CONCAT("$",K192,"k")</f>
        <v>$71k</v>
      </c>
      <c r="M192" s="6">
        <f>AVERAGE(G192,K192)</f>
        <v>57.5</v>
      </c>
      <c r="N192" s="6" t="str">
        <f>_xlfn.CONCAT("$",M192,"k")</f>
        <v>$57.5k</v>
      </c>
      <c r="O192" s="3" t="s">
        <v>800</v>
      </c>
      <c r="P192" s="1">
        <f t="shared" si="67"/>
        <v>0</v>
      </c>
      <c r="Q192" s="1">
        <f t="shared" si="68"/>
        <v>0</v>
      </c>
      <c r="R192" s="1">
        <f t="shared" si="69"/>
        <v>0</v>
      </c>
      <c r="S192" s="1">
        <f t="shared" si="70"/>
        <v>0</v>
      </c>
      <c r="T192" s="1">
        <f t="shared" si="71"/>
        <v>0</v>
      </c>
      <c r="U192" s="1">
        <f t="shared" si="72"/>
        <v>0</v>
      </c>
      <c r="V192" s="1">
        <f t="shared" si="73"/>
        <v>2801</v>
      </c>
      <c r="W192" s="2">
        <v>3.6</v>
      </c>
      <c r="X192" s="3" t="s">
        <v>698</v>
      </c>
      <c r="Y192" s="3" t="s">
        <v>1862</v>
      </c>
      <c r="Z192" s="2" t="s">
        <v>801</v>
      </c>
      <c r="AA192" t="s">
        <v>2391</v>
      </c>
      <c r="AB192" s="2" t="s">
        <v>699</v>
      </c>
      <c r="AC192">
        <f t="shared" si="62"/>
        <v>0</v>
      </c>
      <c r="AD192" s="2" t="s">
        <v>37</v>
      </c>
      <c r="AE192">
        <v>1001</v>
      </c>
      <c r="AF192">
        <v>5000</v>
      </c>
      <c r="AG192" s="7">
        <f t="shared" ref="AG192:AG195" si="103">AVERAGE(AE192,AF192)</f>
        <v>3000.5</v>
      </c>
      <c r="AH192" s="2">
        <v>1935</v>
      </c>
      <c r="AI192">
        <f t="shared" ca="1" si="74"/>
        <v>89</v>
      </c>
      <c r="AJ192" s="2" t="s">
        <v>128</v>
      </c>
      <c r="AK192" s="2" t="s">
        <v>26</v>
      </c>
      <c r="AL192" s="2" t="s">
        <v>27</v>
      </c>
      <c r="AM192" s="8" t="s">
        <v>2399</v>
      </c>
      <c r="AN192" s="9"/>
      <c r="AO192">
        <v>100</v>
      </c>
      <c r="AP192" s="10" t="str">
        <f>IF(SEARCH("m",AR192,1),_xlfn.CONCAT(AO192,"000000"),0)</f>
        <v>100000000</v>
      </c>
      <c r="AQ192" s="9"/>
      <c r="AR192" s="9" t="s">
        <v>2410</v>
      </c>
      <c r="AS192" s="8" t="str">
        <f t="shared" si="75"/>
        <v xml:space="preserve">500 000000 </v>
      </c>
      <c r="AT192" s="2" t="s">
        <v>2357</v>
      </c>
      <c r="AX192" t="str">
        <v>Medical Lab Scientist - MLT</v>
      </c>
    </row>
    <row r="193" spans="1:50" ht="39" customHeight="1" x14ac:dyDescent="0.35">
      <c r="A193" t="s">
        <v>802</v>
      </c>
      <c r="B193" t="e" cm="1">
        <f t="array" ref="B193">IF(SEARCH("DATA SCIENTIST",UPPER(A193),1),"DATA SCIENTIST",IF(SEARCH("DATA ANALYST",UPPER(A193),1),"DATA ANALYST",IF(SEARCH("DATA ENGINEER",UPPER(A193),1),"DATA ENGINEER",others)))</f>
        <v>#VALUE!</v>
      </c>
      <c r="C193" t="str" cm="1">
        <f t="array" ref="C193">_xlfn.IFS(IFERROR(SEARCH("Senior", A193), 0) &gt; 0, "SENIOR", IFERROR(SEARCH("Junior", A193), 0) &gt; 0, "JUNIOR", TRUE, "NM")</f>
        <v>NM</v>
      </c>
      <c r="D193" t="s">
        <v>803</v>
      </c>
      <c r="E193">
        <v>40</v>
      </c>
      <c r="H193" t="str">
        <f t="shared" ref="H193:H198" si="104">_xlfn.CONCAT("$",E193,"k")</f>
        <v>$40k</v>
      </c>
      <c r="I193">
        <v>68</v>
      </c>
      <c r="L193" t="str">
        <f t="shared" ref="L193:L198" si="105">_xlfn.CONCAT("$",I193,"k")</f>
        <v>$68k</v>
      </c>
      <c r="M193">
        <f t="shared" ref="M193:M198" si="106">AVERAGE(E193,I193)</f>
        <v>54</v>
      </c>
      <c r="N193" t="str">
        <f t="shared" ref="N193:N198" si="107">_xlfn.CONCAT("$",M193,"k")</f>
        <v>$54k</v>
      </c>
      <c r="O193" s="1" t="s">
        <v>804</v>
      </c>
      <c r="P193" s="1">
        <f t="shared" si="67"/>
        <v>0</v>
      </c>
      <c r="Q193" s="1">
        <f t="shared" si="68"/>
        <v>0</v>
      </c>
      <c r="R193" s="1">
        <f t="shared" si="69"/>
        <v>0</v>
      </c>
      <c r="S193" s="1">
        <f t="shared" si="70"/>
        <v>0</v>
      </c>
      <c r="T193" s="1">
        <f t="shared" si="71"/>
        <v>0</v>
      </c>
      <c r="U193" s="1">
        <f t="shared" si="72"/>
        <v>0</v>
      </c>
      <c r="V193" s="1">
        <f t="shared" si="73"/>
        <v>2832</v>
      </c>
      <c r="W193">
        <v>3.3</v>
      </c>
      <c r="X193" s="1" t="s">
        <v>805</v>
      </c>
      <c r="Y193" s="1" t="s">
        <v>1880</v>
      </c>
      <c r="Z193" t="s">
        <v>425</v>
      </c>
      <c r="AA193" t="s">
        <v>2384</v>
      </c>
      <c r="AB193" t="s">
        <v>425</v>
      </c>
      <c r="AC193">
        <f t="shared" si="62"/>
        <v>1</v>
      </c>
      <c r="AD193" t="s">
        <v>17</v>
      </c>
      <c r="AE193">
        <v>501</v>
      </c>
      <c r="AF193">
        <v>1000</v>
      </c>
      <c r="AG193" s="7">
        <f t="shared" si="103"/>
        <v>750.5</v>
      </c>
      <c r="AH193">
        <v>1964</v>
      </c>
      <c r="AI193">
        <f t="shared" ca="1" si="74"/>
        <v>60</v>
      </c>
      <c r="AJ193" t="s">
        <v>18</v>
      </c>
      <c r="AK193" t="s">
        <v>784</v>
      </c>
      <c r="AL193" t="s">
        <v>218</v>
      </c>
      <c r="AM193" s="8" t="s">
        <v>47</v>
      </c>
      <c r="AN193" s="8" t="s">
        <v>47</v>
      </c>
      <c r="AP193" s="10" t="e" cm="1">
        <f t="array" ref="AP193">_xlfn.IFS(SEARCH("m",AO193,1),SUBSTITUTE(AO193,"million","000000",1),SEARCH("b",AO193,1),SUBSTITUTE(AO193,"billion","000000000",1))</f>
        <v>#VALUE!</v>
      </c>
      <c r="AQ193" s="8"/>
      <c r="AR193" s="8"/>
      <c r="AS193" s="8" t="e">
        <f t="shared" si="75"/>
        <v>#VALUE!</v>
      </c>
      <c r="AT193" t="s">
        <v>2357</v>
      </c>
      <c r="AX193" t="str">
        <v>Senior Operations Data Analyst, Call Center Operations</v>
      </c>
    </row>
    <row r="194" spans="1:50" ht="39" customHeight="1" x14ac:dyDescent="0.35">
      <c r="A194" t="s">
        <v>806</v>
      </c>
      <c r="B194" t="e" cm="1">
        <f t="array" ref="B194">IF(SEARCH("DATA SCIENTIST",UPPER(A194),1),"DATA SCIENTIST",IF(SEARCH("DATA ANALYST",UPPER(A194),1),"DATA ANALYST",IF(SEARCH("DATA ENGINEER",UPPER(A194),1),"DATA ENGINEER",others)))</f>
        <v>#VALUE!</v>
      </c>
      <c r="C194" t="str" cm="1">
        <f t="array" ref="C194">_xlfn.IFS(IFERROR(SEARCH("Senior", A194), 0) &gt; 0, "SENIOR", IFERROR(SEARCH("Junior", A194), 0) &gt; 0, "JUNIOR", TRUE, "NM")</f>
        <v>NM</v>
      </c>
      <c r="D194" t="s">
        <v>807</v>
      </c>
      <c r="E194">
        <v>49</v>
      </c>
      <c r="H194" t="str">
        <f t="shared" si="104"/>
        <v>$49k</v>
      </c>
      <c r="I194">
        <v>113</v>
      </c>
      <c r="L194" t="str">
        <f t="shared" si="105"/>
        <v>$113k</v>
      </c>
      <c r="M194">
        <f t="shared" si="106"/>
        <v>81</v>
      </c>
      <c r="N194" t="str">
        <f t="shared" si="107"/>
        <v>$81k</v>
      </c>
      <c r="O194" s="1" t="s">
        <v>808</v>
      </c>
      <c r="P194" s="1">
        <f t="shared" si="67"/>
        <v>0</v>
      </c>
      <c r="Q194" s="1">
        <f t="shared" si="68"/>
        <v>0</v>
      </c>
      <c r="R194" s="1">
        <f t="shared" si="69"/>
        <v>1</v>
      </c>
      <c r="S194" s="1">
        <f t="shared" si="70"/>
        <v>0</v>
      </c>
      <c r="T194" s="1">
        <f t="shared" si="71"/>
        <v>0</v>
      </c>
      <c r="U194" s="1">
        <f t="shared" si="72"/>
        <v>0</v>
      </c>
      <c r="V194" s="1">
        <f t="shared" si="73"/>
        <v>3782</v>
      </c>
      <c r="W194">
        <v>2.7</v>
      </c>
      <c r="X194" s="1" t="s">
        <v>809</v>
      </c>
      <c r="Y194" s="1" t="s">
        <v>1881</v>
      </c>
      <c r="Z194" t="s">
        <v>490</v>
      </c>
      <c r="AA194" t="s">
        <v>2360</v>
      </c>
      <c r="AB194" t="s">
        <v>490</v>
      </c>
      <c r="AC194">
        <f t="shared" ref="AC194:AC257" si="108">IF(Z194=AB194,1,0)</f>
        <v>1</v>
      </c>
      <c r="AD194" t="s">
        <v>52</v>
      </c>
      <c r="AE194">
        <v>201</v>
      </c>
      <c r="AF194">
        <v>500</v>
      </c>
      <c r="AG194" s="7">
        <f t="shared" si="103"/>
        <v>350.5</v>
      </c>
      <c r="AH194">
        <v>1961</v>
      </c>
      <c r="AI194">
        <f t="shared" ca="1" si="74"/>
        <v>63</v>
      </c>
      <c r="AJ194" t="s">
        <v>18</v>
      </c>
      <c r="AK194" t="s">
        <v>104</v>
      </c>
      <c r="AL194" t="s">
        <v>104</v>
      </c>
      <c r="AM194" s="8" t="s">
        <v>2402</v>
      </c>
      <c r="AN194" s="8"/>
      <c r="AO194">
        <v>25</v>
      </c>
      <c r="AP194" s="10" t="str">
        <f t="shared" ref="AP194" si="109">IF(SEARCH("m",AR194,1),_xlfn.CONCAT(AO194,"000000"),0)</f>
        <v>25000000</v>
      </c>
      <c r="AQ194" s="8"/>
      <c r="AR194" s="8" t="s">
        <v>2414</v>
      </c>
      <c r="AS194" s="8" t="str">
        <f t="shared" si="75"/>
        <v xml:space="preserve">50 000000 </v>
      </c>
      <c r="AT194" t="s">
        <v>2357</v>
      </c>
      <c r="AX194" t="str">
        <v>Director II, Data Science - GRS Predictive Analytics</v>
      </c>
    </row>
    <row r="195" spans="1:50" ht="39" customHeight="1" x14ac:dyDescent="0.35">
      <c r="A195" t="s">
        <v>810</v>
      </c>
      <c r="B195" t="e" cm="1">
        <f t="array" ref="B195">IF(SEARCH("DATA SCIENTIST",UPPER(A195),1),"DATA SCIENTIST",IF(SEARCH("DATA ANALYST",UPPER(A195),1),"DATA ANALYST",IF(SEARCH("DATA ENGINEER",UPPER(A195),1),"DATA ENGINEER",others)))</f>
        <v>#VALUE!</v>
      </c>
      <c r="C195" t="str" cm="1">
        <f t="array" ref="C195">_xlfn.IFS(IFERROR(SEARCH("Senior", A195), 0) &gt; 0, "SENIOR", IFERROR(SEARCH("Junior", A195), 0) &gt; 0, "JUNIOR", TRUE, "NM")</f>
        <v>NM</v>
      </c>
      <c r="D195" t="s">
        <v>811</v>
      </c>
      <c r="E195">
        <v>75</v>
      </c>
      <c r="H195" t="str">
        <f t="shared" si="104"/>
        <v>$75k</v>
      </c>
      <c r="I195">
        <v>140</v>
      </c>
      <c r="L195" t="str">
        <f t="shared" si="105"/>
        <v>$140k</v>
      </c>
      <c r="M195">
        <f t="shared" si="106"/>
        <v>107.5</v>
      </c>
      <c r="N195" t="str">
        <f t="shared" si="107"/>
        <v>$107.5k</v>
      </c>
      <c r="O195" s="1" t="s">
        <v>812</v>
      </c>
      <c r="P195" s="1">
        <f t="shared" ref="P195:P258" si="110">IFERROR(IF(SEARCH("PYTHON",UPPER(O195),1)&gt;1,1,0),0)</f>
        <v>0</v>
      </c>
      <c r="Q195" s="1">
        <f t="shared" ref="Q195:Q258" si="111">IFERROR(IF(SEARCH("MACHINE LEARNING",UPPER(O195),1)&gt;=1,1),0)</f>
        <v>0</v>
      </c>
      <c r="R195" s="1">
        <f t="shared" ref="R195:R258" si="112">IFERROR(IF(SEARCH("EXCEL",UPPER(O195),1)&gt;=1,1,0),0)</f>
        <v>0</v>
      </c>
      <c r="S195" s="1">
        <f t="shared" ref="S195:S258" si="113">IFERROR(IF(SEARCH("AWS",UPPER(O195),1)&gt;=1,1,0),0)</f>
        <v>0</v>
      </c>
      <c r="T195" s="1">
        <f t="shared" ref="T195:T258" si="114">IFERROR(IF(SEARCH("SPARK",UPPER(O195),1)&gt;=1,1,0),0)</f>
        <v>0</v>
      </c>
      <c r="U195" s="1">
        <f t="shared" ref="U195:U258" si="115">IFERROR(IF(SEARCH("R.",UPPER(O195),1)&gt;=1,1),0)</f>
        <v>1</v>
      </c>
      <c r="V195" s="1">
        <f t="shared" ref="V195:V258" si="116">LEN(O195)</f>
        <v>4290</v>
      </c>
      <c r="W195">
        <v>3.4</v>
      </c>
      <c r="X195" s="1" t="s">
        <v>813</v>
      </c>
      <c r="Y195" s="1" t="s">
        <v>1882</v>
      </c>
      <c r="Z195" t="s">
        <v>139</v>
      </c>
      <c r="AA195" t="s">
        <v>2370</v>
      </c>
      <c r="AB195" t="s">
        <v>139</v>
      </c>
      <c r="AC195">
        <f t="shared" si="108"/>
        <v>1</v>
      </c>
      <c r="AD195" t="s">
        <v>37</v>
      </c>
      <c r="AE195">
        <v>1001</v>
      </c>
      <c r="AF195">
        <v>5000</v>
      </c>
      <c r="AG195" s="7">
        <f t="shared" si="103"/>
        <v>3000.5</v>
      </c>
      <c r="AH195">
        <v>2005</v>
      </c>
      <c r="AI195">
        <f t="shared" ref="AI195:AI258" ca="1" si="117">IFERROR((YEAR(TODAY())-AH195),"unknown")</f>
        <v>19</v>
      </c>
      <c r="AJ195" t="s">
        <v>53</v>
      </c>
      <c r="AK195" t="s">
        <v>814</v>
      </c>
      <c r="AL195" t="s">
        <v>142</v>
      </c>
      <c r="AM195" s="8" t="s">
        <v>2398</v>
      </c>
      <c r="AN195" s="8"/>
      <c r="AO195">
        <v>2</v>
      </c>
      <c r="AP195" s="10" t="str">
        <f>IF(SEARCH("b",AR195,1),_xlfn.CONCAT(AO195,"000000000"),0)</f>
        <v>2000000000</v>
      </c>
      <c r="AQ195" s="8"/>
      <c r="AR195" s="8" t="s">
        <v>2409</v>
      </c>
      <c r="AS195" s="8" t="e">
        <f t="shared" ref="AS195:AS258" si="118">IF(SEARCH("m",AR195,1),SUBSTITUTE(AR195,"million","000000",1),SUBSTITUTE(AR195,"billion","000000000",1))</f>
        <v>#VALUE!</v>
      </c>
      <c r="AT195" t="s">
        <v>815</v>
      </c>
      <c r="AX195" t="str">
        <v>RESEARCH COMPUTER SCIENTIST - RESEARCH ENGINEER - SR. COMPUTER SCIENTIST - SOFTWARE DEVELOPMENT</v>
      </c>
    </row>
    <row r="196" spans="1:50" ht="39" customHeight="1" x14ac:dyDescent="0.35">
      <c r="A196" t="s">
        <v>2064</v>
      </c>
      <c r="B196" t="str" cm="1">
        <f t="array" ref="B196">IF(SEARCH("DATA SCIENTIST",UPPER(A196),1),"DATA SCIENTIST",IF(SEARCH("DATA ANALYST",UPPER(A196),1),"DATA ANALYST",IF(SEARCH("DATA ENGINEER",UPPER(A196),1),"DATA ENGINEER",others)))</f>
        <v>DATA SCIENTIST</v>
      </c>
      <c r="C196" t="str" cm="1">
        <f t="array" ref="C196">_xlfn.IFS(IFERROR(SEARCH("Senior", A196), 0) &gt; 0, "SENIOR", IFERROR(SEARCH("Junior", A196), 0) &gt; 0, "JUNIOR", TRUE, "NM")</f>
        <v>NM</v>
      </c>
      <c r="D196" t="s">
        <v>816</v>
      </c>
      <c r="E196">
        <v>66</v>
      </c>
      <c r="H196" t="str">
        <f t="shared" si="104"/>
        <v>$66k</v>
      </c>
      <c r="I196">
        <v>112</v>
      </c>
      <c r="L196" t="str">
        <f t="shared" si="105"/>
        <v>$112k</v>
      </c>
      <c r="M196">
        <f t="shared" si="106"/>
        <v>89</v>
      </c>
      <c r="N196" t="str">
        <f t="shared" si="107"/>
        <v>$89k</v>
      </c>
      <c r="O196" s="1" t="s">
        <v>2197</v>
      </c>
      <c r="P196" s="1">
        <f t="shared" si="110"/>
        <v>1</v>
      </c>
      <c r="Q196" s="1">
        <f t="shared" si="111"/>
        <v>1</v>
      </c>
      <c r="R196" s="1">
        <f t="shared" si="112"/>
        <v>1</v>
      </c>
      <c r="S196" s="1">
        <f t="shared" si="113"/>
        <v>0</v>
      </c>
      <c r="T196" s="1">
        <f t="shared" si="114"/>
        <v>1</v>
      </c>
      <c r="U196" s="1">
        <f t="shared" si="115"/>
        <v>1</v>
      </c>
      <c r="V196" s="1">
        <f t="shared" si="116"/>
        <v>5298</v>
      </c>
      <c r="W196">
        <v>3.7</v>
      </c>
      <c r="X196" s="1" t="s">
        <v>817</v>
      </c>
      <c r="Y196" s="1" t="s">
        <v>1883</v>
      </c>
      <c r="Z196" t="s">
        <v>86</v>
      </c>
      <c r="AA196" t="s">
        <v>2366</v>
      </c>
      <c r="AB196" t="s">
        <v>818</v>
      </c>
      <c r="AC196">
        <f t="shared" si="108"/>
        <v>0</v>
      </c>
      <c r="AD196" t="s">
        <v>24</v>
      </c>
      <c r="AH196">
        <v>1995</v>
      </c>
      <c r="AI196">
        <f t="shared" ca="1" si="117"/>
        <v>29</v>
      </c>
      <c r="AJ196" t="s">
        <v>53</v>
      </c>
      <c r="AK196" t="s">
        <v>19</v>
      </c>
      <c r="AL196" t="s">
        <v>19</v>
      </c>
      <c r="AM196" s="8" t="s">
        <v>94</v>
      </c>
      <c r="AN196" s="8"/>
      <c r="AO196" t="s">
        <v>2415</v>
      </c>
      <c r="AP196" s="10" t="e" cm="1">
        <f t="array" ref="AP196">_xlfn.IFS(SEARCH("m",AO196,1),SUBSTITUTE(AO196,"million","000000",1),SEARCH("b",AO196,1),SUBSTITUTE(AO196,"billion","000000000",1))</f>
        <v>#VALUE!</v>
      </c>
      <c r="AQ196" s="8"/>
      <c r="AR196" s="8"/>
      <c r="AS196" s="8" t="e">
        <f t="shared" si="118"/>
        <v>#VALUE!</v>
      </c>
      <c r="AT196" t="s">
        <v>819</v>
      </c>
      <c r="AX196" t="str">
        <v>Geospatial Software Developer and Data scientist</v>
      </c>
    </row>
    <row r="197" spans="1:50" ht="39" customHeight="1" x14ac:dyDescent="0.35">
      <c r="A197" t="s">
        <v>2198</v>
      </c>
      <c r="B197" t="str" cm="1">
        <f t="array" ref="B197">IF(SEARCH("DATA SCIENTIST",UPPER(A197),1),"DATA SCIENTIST",IF(SEARCH("DATA ANALYST",UPPER(A197),1),"DATA ANALYST",IF(SEARCH("DATA ENGINEER",UPPER(A197),1),"DATA ENGINEER",others)))</f>
        <v>DATA SCIENTIST</v>
      </c>
      <c r="C197" t="str" cm="1">
        <f t="array" ref="C197">_xlfn.IFS(IFERROR(SEARCH("Senior", A197), 0) &gt; 0, "SENIOR", IFERROR(SEARCH("Junior", A197), 0) &gt; 0, "JUNIOR", TRUE, "NM")</f>
        <v>SENIOR</v>
      </c>
      <c r="D197" t="s">
        <v>820</v>
      </c>
      <c r="E197">
        <v>76</v>
      </c>
      <c r="H197" t="str">
        <f t="shared" si="104"/>
        <v>$76k</v>
      </c>
      <c r="I197">
        <v>125</v>
      </c>
      <c r="L197" t="str">
        <f t="shared" si="105"/>
        <v>$125k</v>
      </c>
      <c r="M197">
        <f t="shared" si="106"/>
        <v>100.5</v>
      </c>
      <c r="N197" t="str">
        <f t="shared" si="107"/>
        <v>$100.5k</v>
      </c>
      <c r="O197" s="1" t="s">
        <v>2199</v>
      </c>
      <c r="P197" s="1">
        <f t="shared" si="110"/>
        <v>0</v>
      </c>
      <c r="Q197" s="1">
        <f t="shared" si="111"/>
        <v>0</v>
      </c>
      <c r="R197" s="1">
        <f t="shared" si="112"/>
        <v>0</v>
      </c>
      <c r="S197" s="1">
        <f t="shared" si="113"/>
        <v>0</v>
      </c>
      <c r="T197" s="1">
        <f t="shared" si="114"/>
        <v>0</v>
      </c>
      <c r="U197" s="1">
        <f t="shared" si="115"/>
        <v>1</v>
      </c>
      <c r="V197" s="1">
        <f t="shared" si="116"/>
        <v>1806</v>
      </c>
      <c r="W197">
        <v>4.8</v>
      </c>
      <c r="X197" s="1" t="s">
        <v>821</v>
      </c>
      <c r="Y197" s="1" t="s">
        <v>1884</v>
      </c>
      <c r="Z197" t="s">
        <v>822</v>
      </c>
      <c r="AA197" t="s">
        <v>2384</v>
      </c>
      <c r="AB197" t="s">
        <v>822</v>
      </c>
      <c r="AC197">
        <f t="shared" si="108"/>
        <v>1</v>
      </c>
      <c r="AD197" t="s">
        <v>37</v>
      </c>
      <c r="AE197">
        <v>1001</v>
      </c>
      <c r="AF197">
        <v>5000</v>
      </c>
      <c r="AG197" s="7">
        <f t="shared" ref="AG197:AG198" si="119">AVERAGE(AE197,AF197)</f>
        <v>3000.5</v>
      </c>
      <c r="AH197">
        <v>1925</v>
      </c>
      <c r="AI197">
        <f t="shared" ca="1" si="117"/>
        <v>99</v>
      </c>
      <c r="AJ197" t="s">
        <v>18</v>
      </c>
      <c r="AK197" t="s">
        <v>129</v>
      </c>
      <c r="AL197" t="s">
        <v>130</v>
      </c>
      <c r="AM197" s="8" t="s">
        <v>2401</v>
      </c>
      <c r="AN197" s="8"/>
      <c r="AO197">
        <v>1</v>
      </c>
      <c r="AP197" s="10" t="str">
        <f t="shared" ref="AP197:AP198" si="120">IF(SEARCH("b",AR197,1),_xlfn.CONCAT(AO197,"000000000"),0)</f>
        <v>1000000000</v>
      </c>
      <c r="AQ197" s="8"/>
      <c r="AR197" s="8" t="s">
        <v>2413</v>
      </c>
      <c r="AS197" s="8" t="e">
        <f t="shared" si="118"/>
        <v>#VALUE!</v>
      </c>
      <c r="AT197" t="s">
        <v>2357</v>
      </c>
      <c r="AX197" t="str">
        <v>Senior Scientist - Toxicologist - Product Integrity (Stewardship)</v>
      </c>
    </row>
    <row r="198" spans="1:50" ht="39" customHeight="1" x14ac:dyDescent="0.35">
      <c r="A198" t="s">
        <v>823</v>
      </c>
      <c r="B198" t="e" cm="1">
        <f t="array" ref="B198">IF(SEARCH("DATA SCIENTIST",UPPER(A198),1),"DATA SCIENTIST",IF(SEARCH("DATA ANALYST",UPPER(A198),1),"DATA ANALYST",IF(SEARCH("DATA ENGINEER",UPPER(A198),1),"DATA ENGINEER",others)))</f>
        <v>#VALUE!</v>
      </c>
      <c r="C198" t="str" cm="1">
        <f t="array" ref="C198">_xlfn.IFS(IFERROR(SEARCH("Senior", A198), 0) &gt; 0, "SENIOR", IFERROR(SEARCH("Junior", A198), 0) &gt; 0, "JUNIOR", TRUE, "NM")</f>
        <v>NM</v>
      </c>
      <c r="D198" t="s">
        <v>824</v>
      </c>
      <c r="E198">
        <v>44</v>
      </c>
      <c r="H198" t="str">
        <f t="shared" si="104"/>
        <v>$44k</v>
      </c>
      <c r="I198">
        <v>86</v>
      </c>
      <c r="L198" t="str">
        <f t="shared" si="105"/>
        <v>$86k</v>
      </c>
      <c r="M198">
        <f t="shared" si="106"/>
        <v>65</v>
      </c>
      <c r="N198" t="str">
        <f t="shared" si="107"/>
        <v>$65k</v>
      </c>
      <c r="O198" s="1" t="s">
        <v>825</v>
      </c>
      <c r="P198" s="1">
        <f t="shared" si="110"/>
        <v>0</v>
      </c>
      <c r="Q198" s="1">
        <f t="shared" si="111"/>
        <v>0</v>
      </c>
      <c r="R198" s="1">
        <f t="shared" si="112"/>
        <v>1</v>
      </c>
      <c r="S198" s="1">
        <f t="shared" si="113"/>
        <v>0</v>
      </c>
      <c r="T198" s="1">
        <f t="shared" si="114"/>
        <v>0</v>
      </c>
      <c r="U198" s="1">
        <f t="shared" si="115"/>
        <v>0</v>
      </c>
      <c r="V198" s="1">
        <f t="shared" si="116"/>
        <v>2469</v>
      </c>
      <c r="W198">
        <v>3.8</v>
      </c>
      <c r="X198" s="1" t="s">
        <v>826</v>
      </c>
      <c r="Y198" s="1" t="s">
        <v>1885</v>
      </c>
      <c r="Z198" t="s">
        <v>44</v>
      </c>
      <c r="AA198" t="s">
        <v>2363</v>
      </c>
      <c r="AB198" t="s">
        <v>44</v>
      </c>
      <c r="AC198">
        <f t="shared" si="108"/>
        <v>1</v>
      </c>
      <c r="AD198" t="s">
        <v>37</v>
      </c>
      <c r="AE198">
        <v>1001</v>
      </c>
      <c r="AF198">
        <v>5000</v>
      </c>
      <c r="AG198" s="7">
        <f t="shared" si="119"/>
        <v>3000.5</v>
      </c>
      <c r="AH198">
        <v>2002</v>
      </c>
      <c r="AI198">
        <f t="shared" ca="1" si="117"/>
        <v>22</v>
      </c>
      <c r="AJ198" t="s">
        <v>18</v>
      </c>
      <c r="AK198" t="s">
        <v>571</v>
      </c>
      <c r="AL198" t="s">
        <v>572</v>
      </c>
      <c r="AM198" s="8" t="s">
        <v>2398</v>
      </c>
      <c r="AN198" s="8"/>
      <c r="AO198">
        <v>2</v>
      </c>
      <c r="AP198" s="10" t="str">
        <f t="shared" si="120"/>
        <v>2000000000</v>
      </c>
      <c r="AQ198" s="8"/>
      <c r="AR198" s="8" t="s">
        <v>2409</v>
      </c>
      <c r="AS198" s="8" t="e">
        <f t="shared" si="118"/>
        <v>#VALUE!</v>
      </c>
      <c r="AT198" t="s">
        <v>827</v>
      </c>
      <c r="AX198" t="str">
        <v>Systems Engineer II - Data Analyst</v>
      </c>
    </row>
    <row r="199" spans="1:50" ht="39" customHeight="1" x14ac:dyDescent="0.35">
      <c r="A199" s="2" t="s">
        <v>828</v>
      </c>
      <c r="B199" t="e" cm="1">
        <f t="array" ref="B199">IF(SEARCH("DATA SCIENTIST",UPPER(A199),1),"DATA SCIENTIST",IF(SEARCH("DATA ANALYST",UPPER(A199),1),"DATA ANALYST",IF(SEARCH("DATA ENGINEER",UPPER(A199),1),"DATA ENGINEER",others)))</f>
        <v>#VALUE!</v>
      </c>
      <c r="C199" t="str" cm="1">
        <f t="array" ref="C199">_xlfn.IFS(IFERROR(SEARCH("Senior", A199), 0) &gt; 0, "SENIOR", IFERROR(SEARCH("Junior", A199), 0) &gt; 0, "JUNIOR", TRUE, "NM")</f>
        <v>NM</v>
      </c>
      <c r="D199" s="2" t="s">
        <v>829</v>
      </c>
      <c r="E199" s="2">
        <v>15</v>
      </c>
      <c r="F199" s="4">
        <f>(E199*40*52)</f>
        <v>31200</v>
      </c>
      <c r="G199" s="2">
        <v>31</v>
      </c>
      <c r="H199" s="2" t="str">
        <f>_xlfn.CONCAT("$",G199,"k")</f>
        <v>$31k</v>
      </c>
      <c r="I199" s="2">
        <v>25</v>
      </c>
      <c r="J199" s="4">
        <f>I199*40*52</f>
        <v>52000</v>
      </c>
      <c r="K199" s="2">
        <v>52</v>
      </c>
      <c r="L199" s="2" t="str">
        <f>_xlfn.CONCAT("$",K199,"k")</f>
        <v>$52k</v>
      </c>
      <c r="M199" s="6">
        <f>AVERAGE(G199,K199)</f>
        <v>41.5</v>
      </c>
      <c r="N199" s="6" t="str">
        <f>_xlfn.CONCAT("$",M199,"k")</f>
        <v>$41.5k</v>
      </c>
      <c r="O199" s="3" t="s">
        <v>830</v>
      </c>
      <c r="P199" s="1">
        <f t="shared" si="110"/>
        <v>0</v>
      </c>
      <c r="Q199" s="1">
        <f t="shared" si="111"/>
        <v>0</v>
      </c>
      <c r="R199" s="1">
        <f t="shared" si="112"/>
        <v>0</v>
      </c>
      <c r="S199" s="1">
        <f t="shared" si="113"/>
        <v>0</v>
      </c>
      <c r="T199" s="1">
        <f t="shared" si="114"/>
        <v>0</v>
      </c>
      <c r="U199" s="1">
        <f t="shared" si="115"/>
        <v>0</v>
      </c>
      <c r="V199" s="1">
        <f t="shared" si="116"/>
        <v>9323</v>
      </c>
      <c r="W199" s="2">
        <v>3.4</v>
      </c>
      <c r="X199" s="3" t="s">
        <v>831</v>
      </c>
      <c r="Y199" s="3" t="s">
        <v>1886</v>
      </c>
      <c r="Z199" s="2" t="s">
        <v>389</v>
      </c>
      <c r="AA199" t="s">
        <v>2383</v>
      </c>
      <c r="AB199" s="2" t="s">
        <v>225</v>
      </c>
      <c r="AC199">
        <f t="shared" si="108"/>
        <v>0</v>
      </c>
      <c r="AD199" s="2" t="s">
        <v>24</v>
      </c>
      <c r="AF199" s="2"/>
      <c r="AG199" s="2"/>
      <c r="AH199" s="2">
        <v>1930</v>
      </c>
      <c r="AI199">
        <f t="shared" ca="1" si="117"/>
        <v>94</v>
      </c>
      <c r="AJ199" s="2" t="s">
        <v>38</v>
      </c>
      <c r="AK199" s="2" t="s">
        <v>418</v>
      </c>
      <c r="AL199" s="2" t="s">
        <v>38</v>
      </c>
      <c r="AM199" s="8" t="s">
        <v>47</v>
      </c>
      <c r="AN199" s="9" t="s">
        <v>47</v>
      </c>
      <c r="AP199" s="10" t="e" cm="1">
        <f t="array" ref="AP199">_xlfn.IFS(SEARCH("m",AO199,1),SUBSTITUTE(AO199,"million","000000",1),SEARCH("b",AO199,1),SUBSTITUTE(AO199,"billion","000000000",1))</f>
        <v>#VALUE!</v>
      </c>
      <c r="AQ199" s="9"/>
      <c r="AR199" s="9"/>
      <c r="AS199" s="8" t="e">
        <f t="shared" si="118"/>
        <v>#VALUE!</v>
      </c>
      <c r="AT199" s="2" t="s">
        <v>2357</v>
      </c>
      <c r="AX199" t="str">
        <v>Senior Research Analytical Scientist-Non-Targeted Analysis</v>
      </c>
    </row>
    <row r="200" spans="1:50" ht="39" customHeight="1" x14ac:dyDescent="0.35">
      <c r="A200" t="s">
        <v>2064</v>
      </c>
      <c r="B200" t="str" cm="1">
        <f t="array" ref="B200">IF(SEARCH("DATA SCIENTIST",UPPER(A200),1),"DATA SCIENTIST",IF(SEARCH("DATA ANALYST",UPPER(A200),1),"DATA ANALYST",IF(SEARCH("DATA ENGINEER",UPPER(A200),1),"DATA ENGINEER",others)))</f>
        <v>DATA SCIENTIST</v>
      </c>
      <c r="C200" t="str" cm="1">
        <f t="array" ref="C200">_xlfn.IFS(IFERROR(SEARCH("Senior", A200), 0) &gt; 0, "SENIOR", IFERROR(SEARCH("Junior", A200), 0) &gt; 0, "JUNIOR", TRUE, "NM")</f>
        <v>NM</v>
      </c>
      <c r="D200" t="s">
        <v>832</v>
      </c>
      <c r="E200">
        <v>53</v>
      </c>
      <c r="H200" t="str">
        <f t="shared" ref="H200:H263" si="121">_xlfn.CONCAT("$",E200,"k")</f>
        <v>$53k</v>
      </c>
      <c r="I200">
        <v>92</v>
      </c>
      <c r="L200" t="str">
        <f t="shared" ref="L200:L263" si="122">_xlfn.CONCAT("$",I200,"k")</f>
        <v>$92k</v>
      </c>
      <c r="M200">
        <f t="shared" ref="M200:M231" si="123">AVERAGE(E200,I200)</f>
        <v>72.5</v>
      </c>
      <c r="N200" t="str">
        <f t="shared" ref="N200:N263" si="124">_xlfn.CONCAT("$",M200,"k")</f>
        <v>$72.5k</v>
      </c>
      <c r="O200" s="1" t="s">
        <v>2200</v>
      </c>
      <c r="P200" s="1">
        <f t="shared" si="110"/>
        <v>1</v>
      </c>
      <c r="Q200" s="1">
        <f t="shared" si="111"/>
        <v>1</v>
      </c>
      <c r="R200" s="1">
        <f t="shared" si="112"/>
        <v>1</v>
      </c>
      <c r="S200" s="1">
        <f t="shared" si="113"/>
        <v>1</v>
      </c>
      <c r="T200" s="1">
        <f t="shared" si="114"/>
        <v>1</v>
      </c>
      <c r="U200" s="1">
        <f t="shared" si="115"/>
        <v>1</v>
      </c>
      <c r="V200" s="1">
        <f t="shared" si="116"/>
        <v>5787</v>
      </c>
      <c r="W200">
        <v>4.3</v>
      </c>
      <c r="X200" s="1" t="s">
        <v>833</v>
      </c>
      <c r="Y200" s="1" t="s">
        <v>1887</v>
      </c>
      <c r="Z200" t="s">
        <v>51</v>
      </c>
      <c r="AA200" t="s">
        <v>2364</v>
      </c>
      <c r="AB200" t="s">
        <v>51</v>
      </c>
      <c r="AC200">
        <f t="shared" si="108"/>
        <v>1</v>
      </c>
      <c r="AD200" t="s">
        <v>52</v>
      </c>
      <c r="AE200">
        <v>201</v>
      </c>
      <c r="AF200">
        <v>500</v>
      </c>
      <c r="AG200" s="7">
        <f t="shared" ref="AG200:AG216" si="125">AVERAGE(AE200,AF200)</f>
        <v>350.5</v>
      </c>
      <c r="AH200">
        <v>1999</v>
      </c>
      <c r="AI200">
        <f t="shared" ca="1" si="117"/>
        <v>25</v>
      </c>
      <c r="AJ200" t="s">
        <v>111</v>
      </c>
      <c r="AK200" t="s">
        <v>64</v>
      </c>
      <c r="AL200" t="s">
        <v>32</v>
      </c>
      <c r="AM200" s="8" t="s">
        <v>47</v>
      </c>
      <c r="AN200" s="8" t="s">
        <v>47</v>
      </c>
      <c r="AP200" s="10" t="e" cm="1">
        <f t="array" ref="AP200">_xlfn.IFS(SEARCH("m",AO200,1),SUBSTITUTE(AO200,"million","000000",1),SEARCH("b",AO200,1),SUBSTITUTE(AO200,"billion","000000000",1))</f>
        <v>#VALUE!</v>
      </c>
      <c r="AQ200" s="8"/>
      <c r="AR200" s="8"/>
      <c r="AS200" s="8" t="e">
        <f t="shared" si="118"/>
        <v>#VALUE!</v>
      </c>
      <c r="AT200" t="s">
        <v>2357</v>
      </c>
      <c r="AX200" t="str">
        <v>Director Data Science</v>
      </c>
    </row>
    <row r="201" spans="1:50" ht="39" customHeight="1" x14ac:dyDescent="0.35">
      <c r="A201" t="s">
        <v>2064</v>
      </c>
      <c r="B201" t="str" cm="1">
        <f t="array" ref="B201">IF(SEARCH("DATA SCIENTIST",UPPER(A201),1),"DATA SCIENTIST",IF(SEARCH("DATA ANALYST",UPPER(A201),1),"DATA ANALYST",IF(SEARCH("DATA ENGINEER",UPPER(A201),1),"DATA ENGINEER",others)))</f>
        <v>DATA SCIENTIST</v>
      </c>
      <c r="C201" t="str" cm="1">
        <f t="array" ref="C201">_xlfn.IFS(IFERROR(SEARCH("Senior", A201), 0) &gt; 0, "SENIOR", IFERROR(SEARCH("Junior", A201), 0) &gt; 0, "JUNIOR", TRUE, "NM")</f>
        <v>NM</v>
      </c>
      <c r="D201" t="s">
        <v>125</v>
      </c>
      <c r="E201">
        <v>64</v>
      </c>
      <c r="H201" t="str">
        <f t="shared" si="121"/>
        <v>$64k</v>
      </c>
      <c r="I201">
        <v>111</v>
      </c>
      <c r="L201" t="str">
        <f t="shared" si="122"/>
        <v>$111k</v>
      </c>
      <c r="M201">
        <f t="shared" si="123"/>
        <v>87.5</v>
      </c>
      <c r="N201" t="str">
        <f t="shared" si="124"/>
        <v>$87.5k</v>
      </c>
      <c r="O201" s="1" t="s">
        <v>2201</v>
      </c>
      <c r="P201" s="1">
        <f t="shared" si="110"/>
        <v>0</v>
      </c>
      <c r="Q201" s="1">
        <f t="shared" si="111"/>
        <v>0</v>
      </c>
      <c r="R201" s="1">
        <f t="shared" si="112"/>
        <v>0</v>
      </c>
      <c r="S201" s="1">
        <f t="shared" si="113"/>
        <v>0</v>
      </c>
      <c r="T201" s="1">
        <f t="shared" si="114"/>
        <v>0</v>
      </c>
      <c r="U201" s="1">
        <f t="shared" si="115"/>
        <v>1</v>
      </c>
      <c r="V201" s="1">
        <f t="shared" si="116"/>
        <v>4090</v>
      </c>
      <c r="W201">
        <v>3.4</v>
      </c>
      <c r="X201" s="1" t="s">
        <v>834</v>
      </c>
      <c r="Y201" s="1" t="s">
        <v>1888</v>
      </c>
      <c r="Z201" t="s">
        <v>139</v>
      </c>
      <c r="AA201" t="s">
        <v>2370</v>
      </c>
      <c r="AB201" t="s">
        <v>139</v>
      </c>
      <c r="AC201">
        <f t="shared" si="108"/>
        <v>1</v>
      </c>
      <c r="AD201" t="s">
        <v>45</v>
      </c>
      <c r="AE201">
        <v>51</v>
      </c>
      <c r="AF201">
        <v>200</v>
      </c>
      <c r="AG201" s="7">
        <f t="shared" si="125"/>
        <v>125.5</v>
      </c>
      <c r="AH201">
        <v>1992</v>
      </c>
      <c r="AI201">
        <f t="shared" ca="1" si="117"/>
        <v>32</v>
      </c>
      <c r="AJ201" t="s">
        <v>18</v>
      </c>
      <c r="AK201" t="s">
        <v>46</v>
      </c>
      <c r="AL201" t="s">
        <v>32</v>
      </c>
      <c r="AM201" s="8" t="s">
        <v>2404</v>
      </c>
      <c r="AN201" s="8"/>
      <c r="AO201">
        <v>10</v>
      </c>
      <c r="AP201" s="10" t="str">
        <f>IF(SEARCH("m",AR201,1),_xlfn.CONCAT(AO201,"000000"),0)</f>
        <v>10000000</v>
      </c>
      <c r="AQ201" s="8"/>
      <c r="AR201" s="8" t="s">
        <v>2417</v>
      </c>
      <c r="AS201" s="8" t="str">
        <f t="shared" si="118"/>
        <v xml:space="preserve">25 000000 </v>
      </c>
      <c r="AT201" t="s">
        <v>2357</v>
      </c>
      <c r="AX201" t="str">
        <v>Sr Data Analyst - IT</v>
      </c>
    </row>
    <row r="202" spans="1:50" ht="39" customHeight="1" x14ac:dyDescent="0.35">
      <c r="A202" t="s">
        <v>96</v>
      </c>
      <c r="B202" t="e" cm="1">
        <f t="array" ref="B202">IF(SEARCH("DATA SCIENTIST",UPPER(A202),1),"DATA SCIENTIST",IF(SEARCH("DATA ANALYST",UPPER(A202),1),"DATA ANALYST",IF(SEARCH("DATA ENGINEER",UPPER(A202),1),"DATA ENGINEER",others)))</f>
        <v>#VALUE!</v>
      </c>
      <c r="C202" t="str" cm="1">
        <f t="array" ref="C202">_xlfn.IFS(IFERROR(SEARCH("Senior", A202), 0) &gt; 0, "SENIOR", IFERROR(SEARCH("Junior", A202), 0) &gt; 0, "JUNIOR", TRUE, "NM")</f>
        <v>NM</v>
      </c>
      <c r="D202" t="s">
        <v>835</v>
      </c>
      <c r="E202">
        <v>65</v>
      </c>
      <c r="H202" t="str">
        <f t="shared" si="121"/>
        <v>$65k</v>
      </c>
      <c r="I202">
        <v>120</v>
      </c>
      <c r="L202" t="str">
        <f t="shared" si="122"/>
        <v>$120k</v>
      </c>
      <c r="M202">
        <f t="shared" si="123"/>
        <v>92.5</v>
      </c>
      <c r="N202" t="str">
        <f t="shared" si="124"/>
        <v>$92.5k</v>
      </c>
      <c r="O202" s="1" t="s">
        <v>836</v>
      </c>
      <c r="P202" s="1">
        <f t="shared" si="110"/>
        <v>1</v>
      </c>
      <c r="Q202" s="1">
        <f t="shared" si="111"/>
        <v>0</v>
      </c>
      <c r="R202" s="1">
        <f t="shared" si="112"/>
        <v>1</v>
      </c>
      <c r="S202" s="1">
        <f t="shared" si="113"/>
        <v>0</v>
      </c>
      <c r="T202" s="1">
        <f t="shared" si="114"/>
        <v>0</v>
      </c>
      <c r="U202" s="1">
        <f t="shared" si="115"/>
        <v>1</v>
      </c>
      <c r="V202" s="1">
        <f t="shared" si="116"/>
        <v>3123</v>
      </c>
      <c r="W202">
        <v>3.1</v>
      </c>
      <c r="X202" s="1" t="s">
        <v>837</v>
      </c>
      <c r="Y202" s="1" t="s">
        <v>1889</v>
      </c>
      <c r="Z202" t="s">
        <v>838</v>
      </c>
      <c r="AA202" t="s">
        <v>2365</v>
      </c>
      <c r="AB202" t="s">
        <v>839</v>
      </c>
      <c r="AC202">
        <f t="shared" si="108"/>
        <v>0</v>
      </c>
      <c r="AD202" t="s">
        <v>37</v>
      </c>
      <c r="AE202">
        <v>1001</v>
      </c>
      <c r="AF202">
        <v>5000</v>
      </c>
      <c r="AG202" s="7">
        <f t="shared" si="125"/>
        <v>3000.5</v>
      </c>
      <c r="AH202">
        <v>1997</v>
      </c>
      <c r="AI202">
        <f t="shared" ca="1" si="117"/>
        <v>27</v>
      </c>
      <c r="AJ202" t="s">
        <v>53</v>
      </c>
      <c r="AK202" t="s">
        <v>840</v>
      </c>
      <c r="AL202" t="s">
        <v>113</v>
      </c>
      <c r="AM202" s="8" t="s">
        <v>94</v>
      </c>
      <c r="AN202" s="8"/>
      <c r="AO202" t="s">
        <v>2415</v>
      </c>
      <c r="AP202" s="10" t="e" cm="1">
        <f t="array" ref="AP202">_xlfn.IFS(SEARCH("m",AO202,1),SUBSTITUTE(AO202,"million","000000",1),SEARCH("b",AO202,1),SUBSTITUTE(AO202,"billion","000000000",1))</f>
        <v>#VALUE!</v>
      </c>
      <c r="AQ202" s="8"/>
      <c r="AR202" s="8"/>
      <c r="AS202" s="8" t="e">
        <f t="shared" si="118"/>
        <v>#VALUE!</v>
      </c>
      <c r="AT202" t="s">
        <v>841</v>
      </c>
      <c r="AX202" t="str">
        <v>Associate Machine Learning Engineer / Data scientist May 2020 Undergrad</v>
      </c>
    </row>
    <row r="203" spans="1:50" ht="39" customHeight="1" x14ac:dyDescent="0.35">
      <c r="A203" t="s">
        <v>2202</v>
      </c>
      <c r="B203" t="str" cm="1">
        <f t="array" ref="B203">IF(SEARCH("DATA SCIENTIST",UPPER(A203),1),"DATA SCIENTIST",IF(SEARCH("DATA ANALYST",UPPER(A203),1),"DATA ANALYST",IF(SEARCH("DATA ENGINEER",UPPER(A203),1),"DATA ENGINEER",others)))</f>
        <v>DATA SCIENTIST</v>
      </c>
      <c r="C203" t="str" cm="1">
        <f t="array" ref="C203">_xlfn.IFS(IFERROR(SEARCH("Senior", A203), 0) &gt; 0, "SENIOR", IFERROR(SEARCH("Junior", A203), 0) &gt; 0, "JUNIOR", TRUE, "NM")</f>
        <v>NM</v>
      </c>
      <c r="D203" t="s">
        <v>842</v>
      </c>
      <c r="E203">
        <v>60</v>
      </c>
      <c r="H203" t="str">
        <f t="shared" si="121"/>
        <v>$60k</v>
      </c>
      <c r="I203">
        <v>103</v>
      </c>
      <c r="L203" t="str">
        <f t="shared" si="122"/>
        <v>$103k</v>
      </c>
      <c r="M203">
        <f t="shared" si="123"/>
        <v>81.5</v>
      </c>
      <c r="N203" t="str">
        <f t="shared" si="124"/>
        <v>$81.5k</v>
      </c>
      <c r="O203" s="1" t="s">
        <v>2203</v>
      </c>
      <c r="P203" s="1">
        <f t="shared" si="110"/>
        <v>1</v>
      </c>
      <c r="Q203" s="1">
        <f t="shared" si="111"/>
        <v>1</v>
      </c>
      <c r="R203" s="1">
        <f t="shared" si="112"/>
        <v>0</v>
      </c>
      <c r="S203" s="1">
        <f t="shared" si="113"/>
        <v>0</v>
      </c>
      <c r="T203" s="1">
        <f t="shared" si="114"/>
        <v>1</v>
      </c>
      <c r="U203" s="1">
        <f t="shared" si="115"/>
        <v>0</v>
      </c>
      <c r="V203" s="1">
        <f t="shared" si="116"/>
        <v>3150</v>
      </c>
      <c r="W203">
        <v>3.2</v>
      </c>
      <c r="X203" s="1" t="s">
        <v>415</v>
      </c>
      <c r="Y203" s="1" t="s">
        <v>1803</v>
      </c>
      <c r="Z203" t="s">
        <v>416</v>
      </c>
      <c r="AA203" t="s">
        <v>2366</v>
      </c>
      <c r="AB203" t="s">
        <v>417</v>
      </c>
      <c r="AC203">
        <f t="shared" si="108"/>
        <v>0</v>
      </c>
      <c r="AD203" t="s">
        <v>87</v>
      </c>
      <c r="AE203">
        <v>5001</v>
      </c>
      <c r="AF203">
        <v>10000</v>
      </c>
      <c r="AG203" s="7">
        <f t="shared" si="125"/>
        <v>7500.5</v>
      </c>
      <c r="AH203">
        <v>1958</v>
      </c>
      <c r="AI203">
        <f t="shared" ca="1" si="117"/>
        <v>66</v>
      </c>
      <c r="AJ203" t="s">
        <v>128</v>
      </c>
      <c r="AK203" t="s">
        <v>418</v>
      </c>
      <c r="AL203" t="s">
        <v>38</v>
      </c>
      <c r="AM203" s="8" t="s">
        <v>2401</v>
      </c>
      <c r="AN203" s="8"/>
      <c r="AO203">
        <v>1</v>
      </c>
      <c r="AP203" s="10" t="str">
        <f>IF(SEARCH("b",AR203,1),_xlfn.CONCAT(AO203,"000000000"),0)</f>
        <v>1000000000</v>
      </c>
      <c r="AQ203" s="8"/>
      <c r="AR203" s="8" t="s">
        <v>2413</v>
      </c>
      <c r="AS203" s="8" t="e">
        <f t="shared" si="118"/>
        <v>#VALUE!</v>
      </c>
      <c r="AT203" t="s">
        <v>419</v>
      </c>
      <c r="AX203" t="str">
        <v>Senior Scientist - Biostatistician</v>
      </c>
    </row>
    <row r="204" spans="1:50" ht="39" customHeight="1" x14ac:dyDescent="0.35">
      <c r="A204" t="s">
        <v>843</v>
      </c>
      <c r="B204" t="e" cm="1">
        <f t="array" ref="B204">IF(SEARCH("DATA SCIENTIST",UPPER(A204),1),"DATA SCIENTIST",IF(SEARCH("DATA ANALYST",UPPER(A204),1),"DATA ANALYST",IF(SEARCH("DATA ENGINEER",UPPER(A204),1),"DATA ENGINEER",others)))</f>
        <v>#VALUE!</v>
      </c>
      <c r="C204" t="str" cm="1">
        <f t="array" ref="C204">_xlfn.IFS(IFERROR(SEARCH("Senior", A204), 0) &gt; 0, "SENIOR", IFERROR(SEARCH("Junior", A204), 0) &gt; 0, "JUNIOR", TRUE, "NM")</f>
        <v>NM</v>
      </c>
      <c r="D204" t="s">
        <v>844</v>
      </c>
      <c r="E204">
        <v>53</v>
      </c>
      <c r="H204" t="str">
        <f t="shared" si="121"/>
        <v>$53k</v>
      </c>
      <c r="I204">
        <v>105</v>
      </c>
      <c r="L204" t="str">
        <f t="shared" si="122"/>
        <v>$105k</v>
      </c>
      <c r="M204">
        <f t="shared" si="123"/>
        <v>79</v>
      </c>
      <c r="N204" t="str">
        <f t="shared" si="124"/>
        <v>$79k</v>
      </c>
      <c r="O204" s="1" t="s">
        <v>845</v>
      </c>
      <c r="P204" s="1">
        <f t="shared" si="110"/>
        <v>0</v>
      </c>
      <c r="Q204" s="1">
        <f t="shared" si="111"/>
        <v>0</v>
      </c>
      <c r="R204" s="1">
        <f t="shared" si="112"/>
        <v>0</v>
      </c>
      <c r="S204" s="1">
        <f t="shared" si="113"/>
        <v>0</v>
      </c>
      <c r="T204" s="1">
        <f t="shared" si="114"/>
        <v>0</v>
      </c>
      <c r="U204" s="1">
        <f t="shared" si="115"/>
        <v>0</v>
      </c>
      <c r="V204" s="1">
        <f t="shared" si="116"/>
        <v>1884</v>
      </c>
      <c r="W204">
        <v>4.3</v>
      </c>
      <c r="X204" s="1" t="s">
        <v>846</v>
      </c>
      <c r="Y204" s="1" t="s">
        <v>1890</v>
      </c>
      <c r="Z204" t="s">
        <v>847</v>
      </c>
      <c r="AA204" t="s">
        <v>2376</v>
      </c>
      <c r="AB204" t="s">
        <v>847</v>
      </c>
      <c r="AC204">
        <f t="shared" si="108"/>
        <v>1</v>
      </c>
      <c r="AD204" t="s">
        <v>37</v>
      </c>
      <c r="AE204">
        <v>1001</v>
      </c>
      <c r="AF204">
        <v>5000</v>
      </c>
      <c r="AG204" s="7">
        <f t="shared" si="125"/>
        <v>3000.5</v>
      </c>
      <c r="AH204">
        <v>1981</v>
      </c>
      <c r="AI204">
        <f t="shared" ca="1" si="117"/>
        <v>43</v>
      </c>
      <c r="AJ204" t="s">
        <v>18</v>
      </c>
      <c r="AK204" t="s">
        <v>848</v>
      </c>
      <c r="AL204" t="s">
        <v>142</v>
      </c>
      <c r="AM204" s="8" t="s">
        <v>47</v>
      </c>
      <c r="AN204" s="8" t="s">
        <v>47</v>
      </c>
      <c r="AP204" s="10" t="e" cm="1">
        <f t="array" ref="AP204">_xlfn.IFS(SEARCH("m",AO204,1),SUBSTITUTE(AO204,"million","000000",1),SEARCH("b",AO204,1),SUBSTITUTE(AO204,"billion","000000000",1))</f>
        <v>#VALUE!</v>
      </c>
      <c r="AQ204" s="8"/>
      <c r="AR204" s="8"/>
      <c r="AS204" s="8" t="e">
        <f t="shared" si="118"/>
        <v>#VALUE!</v>
      </c>
      <c r="AT204" t="s">
        <v>849</v>
      </c>
      <c r="AX204" t="str">
        <v>Principal Machine Learning Scientist</v>
      </c>
    </row>
    <row r="205" spans="1:50" ht="39" customHeight="1" x14ac:dyDescent="0.35">
      <c r="A205" t="s">
        <v>96</v>
      </c>
      <c r="B205" t="e" cm="1">
        <f t="array" ref="B205">IF(SEARCH("DATA SCIENTIST",UPPER(A205),1),"DATA SCIENTIST",IF(SEARCH("DATA ANALYST",UPPER(A205),1),"DATA ANALYST",IF(SEARCH("DATA ENGINEER",UPPER(A205),1),"DATA ENGINEER",others)))</f>
        <v>#VALUE!</v>
      </c>
      <c r="C205" t="str" cm="1">
        <f t="array" ref="C205">_xlfn.IFS(IFERROR(SEARCH("Senior", A205), 0) &gt; 0, "SENIOR", IFERROR(SEARCH("Junior", A205), 0) &gt; 0, "JUNIOR", TRUE, "NM")</f>
        <v>NM</v>
      </c>
      <c r="D205" t="s">
        <v>850</v>
      </c>
      <c r="E205">
        <v>33</v>
      </c>
      <c r="H205" t="str">
        <f t="shared" si="121"/>
        <v>$33k</v>
      </c>
      <c r="I205">
        <v>62</v>
      </c>
      <c r="L205" t="str">
        <f t="shared" si="122"/>
        <v>$62k</v>
      </c>
      <c r="M205">
        <f t="shared" si="123"/>
        <v>47.5</v>
      </c>
      <c r="N205" t="str">
        <f t="shared" si="124"/>
        <v>$47.5k</v>
      </c>
      <c r="O205" s="1" t="s">
        <v>851</v>
      </c>
      <c r="P205" s="1">
        <f t="shared" si="110"/>
        <v>0</v>
      </c>
      <c r="Q205" s="1">
        <f t="shared" si="111"/>
        <v>0</v>
      </c>
      <c r="R205" s="1">
        <f t="shared" si="112"/>
        <v>1</v>
      </c>
      <c r="S205" s="1">
        <f t="shared" si="113"/>
        <v>0</v>
      </c>
      <c r="T205" s="1">
        <f t="shared" si="114"/>
        <v>0</v>
      </c>
      <c r="U205" s="1">
        <f t="shared" si="115"/>
        <v>0</v>
      </c>
      <c r="V205" s="1">
        <f t="shared" si="116"/>
        <v>5443</v>
      </c>
      <c r="W205">
        <v>2.8</v>
      </c>
      <c r="X205" s="1" t="s">
        <v>852</v>
      </c>
      <c r="Y205" s="1" t="s">
        <v>1891</v>
      </c>
      <c r="Z205" t="s">
        <v>853</v>
      </c>
      <c r="AA205" t="s">
        <v>2365</v>
      </c>
      <c r="AB205" t="s">
        <v>854</v>
      </c>
      <c r="AC205">
        <f t="shared" si="108"/>
        <v>0</v>
      </c>
      <c r="AD205" t="s">
        <v>17</v>
      </c>
      <c r="AE205">
        <v>501</v>
      </c>
      <c r="AF205">
        <v>1000</v>
      </c>
      <c r="AG205" s="7">
        <f t="shared" si="125"/>
        <v>750.5</v>
      </c>
      <c r="AH205" t="s">
        <v>2357</v>
      </c>
      <c r="AI205" t="str">
        <f t="shared" ca="1" si="117"/>
        <v>unknown</v>
      </c>
      <c r="AJ205" t="s">
        <v>128</v>
      </c>
      <c r="AK205" t="s">
        <v>855</v>
      </c>
      <c r="AL205" t="s">
        <v>580</v>
      </c>
      <c r="AM205" s="8" t="s">
        <v>2397</v>
      </c>
      <c r="AN205" s="8"/>
      <c r="AO205">
        <v>50</v>
      </c>
      <c r="AP205" s="10" t="str">
        <f>IF(SEARCH("m",AR205,1),_xlfn.CONCAT(AO205,"000000"),0)</f>
        <v>50000000</v>
      </c>
      <c r="AQ205" s="8"/>
      <c r="AR205" s="8" t="s">
        <v>2408</v>
      </c>
      <c r="AS205" s="8" t="str">
        <f t="shared" si="118"/>
        <v xml:space="preserve">100 000000 </v>
      </c>
      <c r="AT205" t="s">
        <v>2357</v>
      </c>
      <c r="AX205" t="str">
        <v>Data Analyst, Performance Partnership</v>
      </c>
    </row>
    <row r="206" spans="1:50" ht="39" customHeight="1" x14ac:dyDescent="0.35">
      <c r="A206" t="s">
        <v>96</v>
      </c>
      <c r="B206" t="e" cm="1">
        <f t="array" ref="B206">IF(SEARCH("DATA SCIENTIST",UPPER(A206),1),"DATA SCIENTIST",IF(SEARCH("DATA ANALYST",UPPER(A206),1),"DATA ANALYST",IF(SEARCH("DATA ENGINEER",UPPER(A206),1),"DATA ENGINEER",others)))</f>
        <v>#VALUE!</v>
      </c>
      <c r="C206" t="str" cm="1">
        <f t="array" ref="C206">_xlfn.IFS(IFERROR(SEARCH("Senior", A206), 0) &gt; 0, "SENIOR", IFERROR(SEARCH("Junior", A206), 0) &gt; 0, "JUNIOR", TRUE, "NM")</f>
        <v>NM</v>
      </c>
      <c r="D206" t="s">
        <v>856</v>
      </c>
      <c r="E206">
        <v>48</v>
      </c>
      <c r="H206" t="str">
        <f t="shared" si="121"/>
        <v>$48k</v>
      </c>
      <c r="I206">
        <v>90</v>
      </c>
      <c r="L206" t="str">
        <f t="shared" si="122"/>
        <v>$90k</v>
      </c>
      <c r="M206">
        <f t="shared" si="123"/>
        <v>69</v>
      </c>
      <c r="N206" t="str">
        <f t="shared" si="124"/>
        <v>$69k</v>
      </c>
      <c r="O206" s="1" t="s">
        <v>857</v>
      </c>
      <c r="P206" s="1">
        <f t="shared" si="110"/>
        <v>1</v>
      </c>
      <c r="Q206" s="1">
        <f t="shared" si="111"/>
        <v>1</v>
      </c>
      <c r="R206" s="1">
        <f t="shared" si="112"/>
        <v>1</v>
      </c>
      <c r="S206" s="1">
        <f t="shared" si="113"/>
        <v>0</v>
      </c>
      <c r="T206" s="1">
        <f t="shared" si="114"/>
        <v>0</v>
      </c>
      <c r="U206" s="1">
        <f t="shared" si="115"/>
        <v>1</v>
      </c>
      <c r="V206" s="1">
        <f t="shared" si="116"/>
        <v>5503</v>
      </c>
      <c r="W206">
        <v>3.4</v>
      </c>
      <c r="X206" s="1" t="s">
        <v>858</v>
      </c>
      <c r="Y206" s="1" t="s">
        <v>1892</v>
      </c>
      <c r="Z206" t="s">
        <v>79</v>
      </c>
      <c r="AA206" t="s">
        <v>2365</v>
      </c>
      <c r="AB206" t="s">
        <v>79</v>
      </c>
      <c r="AC206">
        <f t="shared" si="108"/>
        <v>1</v>
      </c>
      <c r="AD206" t="s">
        <v>45</v>
      </c>
      <c r="AE206">
        <v>51</v>
      </c>
      <c r="AF206">
        <v>200</v>
      </c>
      <c r="AG206" s="7">
        <f t="shared" si="125"/>
        <v>125.5</v>
      </c>
      <c r="AH206">
        <v>2013</v>
      </c>
      <c r="AI206">
        <f t="shared" ca="1" si="117"/>
        <v>11</v>
      </c>
      <c r="AJ206" t="s">
        <v>18</v>
      </c>
      <c r="AK206" t="s">
        <v>122</v>
      </c>
      <c r="AL206" t="s">
        <v>75</v>
      </c>
      <c r="AM206" s="8" t="s">
        <v>47</v>
      </c>
      <c r="AN206" s="8" t="s">
        <v>47</v>
      </c>
      <c r="AP206" s="10" t="e" cm="1">
        <f t="array" ref="AP206">_xlfn.IFS(SEARCH("m",AO206,1),SUBSTITUTE(AO206,"million","000000",1),SEARCH("b",AO206,1),SUBSTITUTE(AO206,"billion","000000000",1))</f>
        <v>#VALUE!</v>
      </c>
      <c r="AQ206" s="8"/>
      <c r="AR206" s="8"/>
      <c r="AS206" s="8" t="e">
        <f t="shared" si="118"/>
        <v>#VALUE!</v>
      </c>
      <c r="AT206" t="s">
        <v>2357</v>
      </c>
      <c r="AX206" t="str">
        <v>Data scientist Manager</v>
      </c>
    </row>
    <row r="207" spans="1:50" ht="39" customHeight="1" x14ac:dyDescent="0.35">
      <c r="A207" t="s">
        <v>96</v>
      </c>
      <c r="B207" t="e" cm="1">
        <f t="array" ref="B207">IF(SEARCH("DATA SCIENTIST",UPPER(A207),1),"DATA SCIENTIST",IF(SEARCH("DATA ANALYST",UPPER(A207),1),"DATA ANALYST",IF(SEARCH("DATA ENGINEER",UPPER(A207),1),"DATA ENGINEER",others)))</f>
        <v>#VALUE!</v>
      </c>
      <c r="C207" t="str" cm="1">
        <f t="array" ref="C207">_xlfn.IFS(IFERROR(SEARCH("Senior", A207), 0) &gt; 0, "SENIOR", IFERROR(SEARCH("Junior", A207), 0) &gt; 0, "JUNIOR", TRUE, "NM")</f>
        <v>NM</v>
      </c>
      <c r="D207" t="s">
        <v>859</v>
      </c>
      <c r="E207">
        <v>34</v>
      </c>
      <c r="H207" t="str">
        <f t="shared" si="121"/>
        <v>$34k</v>
      </c>
      <c r="I207">
        <v>64</v>
      </c>
      <c r="L207" t="str">
        <f t="shared" si="122"/>
        <v>$64k</v>
      </c>
      <c r="M207">
        <f t="shared" si="123"/>
        <v>49</v>
      </c>
      <c r="N207" t="str">
        <f t="shared" si="124"/>
        <v>$49k</v>
      </c>
      <c r="O207" s="1" t="s">
        <v>2204</v>
      </c>
      <c r="P207" s="1">
        <f t="shared" si="110"/>
        <v>1</v>
      </c>
      <c r="Q207" s="1">
        <f t="shared" si="111"/>
        <v>0</v>
      </c>
      <c r="R207" s="1">
        <f t="shared" si="112"/>
        <v>1</v>
      </c>
      <c r="S207" s="1">
        <f t="shared" si="113"/>
        <v>0</v>
      </c>
      <c r="T207" s="1">
        <f t="shared" si="114"/>
        <v>0</v>
      </c>
      <c r="U207" s="1">
        <f t="shared" si="115"/>
        <v>1</v>
      </c>
      <c r="V207" s="1">
        <f t="shared" si="116"/>
        <v>2543</v>
      </c>
      <c r="W207">
        <v>4</v>
      </c>
      <c r="X207" s="1" t="s">
        <v>860</v>
      </c>
      <c r="Y207" s="1" t="s">
        <v>1893</v>
      </c>
      <c r="Z207" t="s">
        <v>861</v>
      </c>
      <c r="AA207" t="s">
        <v>2392</v>
      </c>
      <c r="AB207" t="s">
        <v>862</v>
      </c>
      <c r="AC207">
        <f t="shared" si="108"/>
        <v>0</v>
      </c>
      <c r="AD207" t="s">
        <v>52</v>
      </c>
      <c r="AE207">
        <v>201</v>
      </c>
      <c r="AF207">
        <v>500</v>
      </c>
      <c r="AG207" s="7">
        <f t="shared" si="125"/>
        <v>350.5</v>
      </c>
      <c r="AH207">
        <v>1984</v>
      </c>
      <c r="AI207">
        <f t="shared" ca="1" si="117"/>
        <v>40</v>
      </c>
      <c r="AJ207" t="s">
        <v>18</v>
      </c>
      <c r="AK207" t="s">
        <v>186</v>
      </c>
      <c r="AL207" t="s">
        <v>75</v>
      </c>
      <c r="AM207" s="8" t="s">
        <v>2397</v>
      </c>
      <c r="AN207" s="8"/>
      <c r="AO207">
        <v>50</v>
      </c>
      <c r="AP207" s="10" t="str">
        <f>IF(SEARCH("m",AR207,1),_xlfn.CONCAT(AO207,"000000"),0)</f>
        <v>50000000</v>
      </c>
      <c r="AQ207" s="8"/>
      <c r="AR207" s="8" t="s">
        <v>2408</v>
      </c>
      <c r="AS207" s="8" t="str">
        <f t="shared" si="118"/>
        <v xml:space="preserve">100 000000 </v>
      </c>
      <c r="AT207" t="s">
        <v>2357</v>
      </c>
      <c r="AX207" t="str">
        <v>Software Data Engineer - College</v>
      </c>
    </row>
    <row r="208" spans="1:50" ht="39" customHeight="1" x14ac:dyDescent="0.35">
      <c r="A208" t="s">
        <v>863</v>
      </c>
      <c r="B208" t="e" cm="1">
        <f t="array" ref="B208">IF(SEARCH("DATA SCIENTIST",UPPER(A208),1),"DATA SCIENTIST",IF(SEARCH("DATA ANALYST",UPPER(A208),1),"DATA ANALYST",IF(SEARCH("DATA ENGINEER",UPPER(A208),1),"DATA ENGINEER",others)))</f>
        <v>#VALUE!</v>
      </c>
      <c r="C208" t="str" cm="1">
        <f t="array" ref="C208">_xlfn.IFS(IFERROR(SEARCH("Senior", A208), 0) &gt; 0, "SENIOR", IFERROR(SEARCH("Junior", A208), 0) &gt; 0, "JUNIOR", TRUE, "NM")</f>
        <v>NM</v>
      </c>
      <c r="D208" t="s">
        <v>723</v>
      </c>
      <c r="E208">
        <v>42</v>
      </c>
      <c r="H208" t="str">
        <f t="shared" si="121"/>
        <v>$42k</v>
      </c>
      <c r="I208">
        <v>76</v>
      </c>
      <c r="L208" t="str">
        <f t="shared" si="122"/>
        <v>$76k</v>
      </c>
      <c r="M208">
        <f t="shared" si="123"/>
        <v>59</v>
      </c>
      <c r="N208" t="str">
        <f t="shared" si="124"/>
        <v>$59k</v>
      </c>
      <c r="O208" s="1" t="s">
        <v>864</v>
      </c>
      <c r="P208" s="1">
        <f t="shared" si="110"/>
        <v>0</v>
      </c>
      <c r="Q208" s="1">
        <f t="shared" si="111"/>
        <v>0</v>
      </c>
      <c r="R208" s="1">
        <f t="shared" si="112"/>
        <v>1</v>
      </c>
      <c r="S208" s="1">
        <f t="shared" si="113"/>
        <v>0</v>
      </c>
      <c r="T208" s="1">
        <f t="shared" si="114"/>
        <v>0</v>
      </c>
      <c r="U208" s="1">
        <f t="shared" si="115"/>
        <v>0</v>
      </c>
      <c r="V208" s="1">
        <f t="shared" si="116"/>
        <v>2786</v>
      </c>
      <c r="W208">
        <v>3.7</v>
      </c>
      <c r="X208" s="1" t="s">
        <v>865</v>
      </c>
      <c r="Y208" s="1" t="s">
        <v>1894</v>
      </c>
      <c r="Z208" t="s">
        <v>866</v>
      </c>
      <c r="AA208" t="s">
        <v>2368</v>
      </c>
      <c r="AB208" t="s">
        <v>866</v>
      </c>
      <c r="AC208">
        <f t="shared" si="108"/>
        <v>1</v>
      </c>
      <c r="AD208" t="s">
        <v>52</v>
      </c>
      <c r="AE208">
        <v>201</v>
      </c>
      <c r="AF208">
        <v>500</v>
      </c>
      <c r="AG208" s="7">
        <f t="shared" si="125"/>
        <v>350.5</v>
      </c>
      <c r="AH208">
        <v>1996</v>
      </c>
      <c r="AI208">
        <f t="shared" ca="1" si="117"/>
        <v>28</v>
      </c>
      <c r="AJ208" t="s">
        <v>18</v>
      </c>
      <c r="AK208" t="s">
        <v>122</v>
      </c>
      <c r="AL208" t="s">
        <v>75</v>
      </c>
      <c r="AM208" s="8" t="s">
        <v>47</v>
      </c>
      <c r="AN208" s="8" t="s">
        <v>47</v>
      </c>
      <c r="AP208" s="10" t="e" cm="1">
        <f t="array" ref="AP208">_xlfn.IFS(SEARCH("m",AO208,1),SUBSTITUTE(AO208,"million","000000",1),SEARCH("b",AO208,1),SUBSTITUTE(AO208,"billion","000000000",1))</f>
        <v>#VALUE!</v>
      </c>
      <c r="AQ208" s="8"/>
      <c r="AR208" s="8"/>
      <c r="AS208" s="8" t="e">
        <f t="shared" si="118"/>
        <v>#VALUE!</v>
      </c>
      <c r="AT208" t="s">
        <v>2357</v>
      </c>
      <c r="AX208" t="str">
        <v>Senior Data scientist - Algorithms</v>
      </c>
    </row>
    <row r="209" spans="1:50" ht="39" customHeight="1" x14ac:dyDescent="0.35">
      <c r="A209" t="s">
        <v>2064</v>
      </c>
      <c r="B209" t="str" cm="1">
        <f t="array" ref="B209">IF(SEARCH("DATA SCIENTIST",UPPER(A209),1),"DATA SCIENTIST",IF(SEARCH("DATA ANALYST",UPPER(A209),1),"DATA ANALYST",IF(SEARCH("DATA ENGINEER",UPPER(A209),1),"DATA ENGINEER",others)))</f>
        <v>DATA SCIENTIST</v>
      </c>
      <c r="C209" t="str" cm="1">
        <f t="array" ref="C209">_xlfn.IFS(IFERROR(SEARCH("Senior", A209), 0) &gt; 0, "SENIOR", IFERROR(SEARCH("Junior", A209), 0) &gt; 0, "JUNIOR", TRUE, "NM")</f>
        <v>NM</v>
      </c>
      <c r="D209" t="s">
        <v>867</v>
      </c>
      <c r="E209">
        <v>66</v>
      </c>
      <c r="H209" t="str">
        <f t="shared" si="121"/>
        <v>$66k</v>
      </c>
      <c r="I209">
        <v>111</v>
      </c>
      <c r="L209" t="str">
        <f t="shared" si="122"/>
        <v>$111k</v>
      </c>
      <c r="M209">
        <f t="shared" si="123"/>
        <v>88.5</v>
      </c>
      <c r="N209" t="str">
        <f t="shared" si="124"/>
        <v>$88.5k</v>
      </c>
      <c r="O209" s="1" t="s">
        <v>2205</v>
      </c>
      <c r="P209" s="1">
        <f t="shared" si="110"/>
        <v>0</v>
      </c>
      <c r="Q209" s="1">
        <f t="shared" si="111"/>
        <v>1</v>
      </c>
      <c r="R209" s="1">
        <f t="shared" si="112"/>
        <v>0</v>
      </c>
      <c r="S209" s="1">
        <f t="shared" si="113"/>
        <v>1</v>
      </c>
      <c r="T209" s="1">
        <f t="shared" si="114"/>
        <v>0</v>
      </c>
      <c r="U209" s="1">
        <f t="shared" si="115"/>
        <v>0</v>
      </c>
      <c r="V209" s="1">
        <f t="shared" si="116"/>
        <v>7121</v>
      </c>
      <c r="W209">
        <v>3.5</v>
      </c>
      <c r="X209" s="1" t="s">
        <v>868</v>
      </c>
      <c r="Y209" s="1" t="s">
        <v>1895</v>
      </c>
      <c r="Z209" t="s">
        <v>323</v>
      </c>
      <c r="AA209" t="s">
        <v>2382</v>
      </c>
      <c r="AB209" t="s">
        <v>374</v>
      </c>
      <c r="AC209">
        <f t="shared" si="108"/>
        <v>0</v>
      </c>
      <c r="AD209" t="s">
        <v>52</v>
      </c>
      <c r="AE209">
        <v>201</v>
      </c>
      <c r="AF209">
        <v>500</v>
      </c>
      <c r="AG209" s="7">
        <f t="shared" si="125"/>
        <v>350.5</v>
      </c>
      <c r="AH209">
        <v>2019</v>
      </c>
      <c r="AI209">
        <f t="shared" ca="1" si="117"/>
        <v>5</v>
      </c>
      <c r="AJ209" t="s">
        <v>18</v>
      </c>
      <c r="AK209" t="s">
        <v>181</v>
      </c>
      <c r="AL209" t="s">
        <v>75</v>
      </c>
      <c r="AM209" s="8" t="s">
        <v>2402</v>
      </c>
      <c r="AN209" s="8"/>
      <c r="AO209">
        <v>25</v>
      </c>
      <c r="AP209" s="10" t="str">
        <f t="shared" ref="AP209:AP212" si="126">IF(SEARCH("m",AR209,1),_xlfn.CONCAT(AO209,"000000"),0)</f>
        <v>25000000</v>
      </c>
      <c r="AQ209" s="8"/>
      <c r="AR209" s="8" t="s">
        <v>2414</v>
      </c>
      <c r="AS209" s="8" t="str">
        <f t="shared" si="118"/>
        <v xml:space="preserve">50 000000 </v>
      </c>
      <c r="AT209" t="s">
        <v>2357</v>
      </c>
      <c r="AX209" t="str">
        <v>Senior Data scientist Oncology</v>
      </c>
    </row>
    <row r="210" spans="1:50" ht="39" customHeight="1" x14ac:dyDescent="0.35">
      <c r="A210" t="s">
        <v>869</v>
      </c>
      <c r="B210" t="e" cm="1">
        <f t="array" ref="B210">IF(SEARCH("DATA SCIENTIST",UPPER(A210),1),"DATA SCIENTIST",IF(SEARCH("DATA ANALYST",UPPER(A210),1),"DATA ANALYST",IF(SEARCH("DATA ENGINEER",UPPER(A210),1),"DATA ENGINEER",others)))</f>
        <v>#VALUE!</v>
      </c>
      <c r="C210" t="str" cm="1">
        <f t="array" ref="C210">_xlfn.IFS(IFERROR(SEARCH("Senior", A210), 0) &gt; 0, "SENIOR", IFERROR(SEARCH("Junior", A210), 0) &gt; 0, "JUNIOR", TRUE, "NM")</f>
        <v>NM</v>
      </c>
      <c r="D210" t="s">
        <v>870</v>
      </c>
      <c r="E210">
        <v>91</v>
      </c>
      <c r="H210" t="str">
        <f t="shared" si="121"/>
        <v>$91k</v>
      </c>
      <c r="I210">
        <v>138</v>
      </c>
      <c r="L210" t="str">
        <f t="shared" si="122"/>
        <v>$138k</v>
      </c>
      <c r="M210">
        <f t="shared" si="123"/>
        <v>114.5</v>
      </c>
      <c r="N210" t="str">
        <f t="shared" si="124"/>
        <v>$114.5k</v>
      </c>
      <c r="O210" s="1" t="s">
        <v>2206</v>
      </c>
      <c r="P210" s="1">
        <f t="shared" si="110"/>
        <v>1</v>
      </c>
      <c r="Q210" s="1">
        <f t="shared" si="111"/>
        <v>1</v>
      </c>
      <c r="R210" s="1">
        <f t="shared" si="112"/>
        <v>1</v>
      </c>
      <c r="S210" s="1">
        <f t="shared" si="113"/>
        <v>0</v>
      </c>
      <c r="T210" s="1">
        <f t="shared" si="114"/>
        <v>0</v>
      </c>
      <c r="U210" s="1">
        <f t="shared" si="115"/>
        <v>0</v>
      </c>
      <c r="V210" s="1">
        <f t="shared" si="116"/>
        <v>4141</v>
      </c>
      <c r="W210">
        <v>4.7</v>
      </c>
      <c r="X210" s="1" t="s">
        <v>871</v>
      </c>
      <c r="Y210" s="1" t="s">
        <v>1896</v>
      </c>
      <c r="Z210" t="s">
        <v>44</v>
      </c>
      <c r="AA210" t="s">
        <v>2363</v>
      </c>
      <c r="AB210" t="s">
        <v>283</v>
      </c>
      <c r="AC210">
        <f t="shared" si="108"/>
        <v>0</v>
      </c>
      <c r="AD210" t="s">
        <v>52</v>
      </c>
      <c r="AE210">
        <v>201</v>
      </c>
      <c r="AF210">
        <v>500</v>
      </c>
      <c r="AG210" s="7">
        <f t="shared" si="125"/>
        <v>350.5</v>
      </c>
      <c r="AH210">
        <v>1992</v>
      </c>
      <c r="AI210">
        <f t="shared" ca="1" si="117"/>
        <v>32</v>
      </c>
      <c r="AJ210" t="s">
        <v>18</v>
      </c>
      <c r="AK210" t="s">
        <v>64</v>
      </c>
      <c r="AL210" t="s">
        <v>32</v>
      </c>
      <c r="AM210" s="8" t="s">
        <v>2397</v>
      </c>
      <c r="AN210" s="8"/>
      <c r="AO210">
        <v>50</v>
      </c>
      <c r="AP210" s="10" t="str">
        <f t="shared" si="126"/>
        <v>50000000</v>
      </c>
      <c r="AQ210" s="8"/>
      <c r="AR210" s="8" t="s">
        <v>2408</v>
      </c>
      <c r="AS210" s="8" t="str">
        <f t="shared" si="118"/>
        <v xml:space="preserve">100 000000 </v>
      </c>
      <c r="AT210" t="s">
        <v>2357</v>
      </c>
      <c r="AX210" t="str">
        <v>Principal Data scientist</v>
      </c>
    </row>
    <row r="211" spans="1:50" ht="39" customHeight="1" x14ac:dyDescent="0.35">
      <c r="A211" t="s">
        <v>195</v>
      </c>
      <c r="B211" t="e" cm="1">
        <f t="array" ref="B211">IF(SEARCH("DATA SCIENTIST",UPPER(A211),1),"DATA SCIENTIST",IF(SEARCH("DATA ANALYST",UPPER(A211),1),"DATA ANALYST",IF(SEARCH("DATA ENGINEER",UPPER(A211),1),"DATA ENGINEER",others)))</f>
        <v>#VALUE!</v>
      </c>
      <c r="C211" t="str" cm="1">
        <f t="array" ref="C211">_xlfn.IFS(IFERROR(SEARCH("Senior", A211), 0) &gt; 0, "SENIOR", IFERROR(SEARCH("Junior", A211), 0) &gt; 0, "JUNIOR", TRUE, "NM")</f>
        <v>NM</v>
      </c>
      <c r="D211" t="s">
        <v>872</v>
      </c>
      <c r="E211">
        <v>62</v>
      </c>
      <c r="H211" t="str">
        <f t="shared" si="121"/>
        <v>$62k</v>
      </c>
      <c r="I211">
        <v>114</v>
      </c>
      <c r="L211" t="str">
        <f t="shared" si="122"/>
        <v>$114k</v>
      </c>
      <c r="M211">
        <f t="shared" si="123"/>
        <v>88</v>
      </c>
      <c r="N211" t="str">
        <f t="shared" si="124"/>
        <v>$88k</v>
      </c>
      <c r="O211" s="1" t="s">
        <v>2207</v>
      </c>
      <c r="P211" s="1">
        <f t="shared" si="110"/>
        <v>1</v>
      </c>
      <c r="Q211" s="1">
        <f t="shared" si="111"/>
        <v>1</v>
      </c>
      <c r="R211" s="1">
        <f t="shared" si="112"/>
        <v>1</v>
      </c>
      <c r="S211" s="1">
        <f t="shared" si="113"/>
        <v>1</v>
      </c>
      <c r="T211" s="1">
        <f t="shared" si="114"/>
        <v>1</v>
      </c>
      <c r="U211" s="1">
        <f t="shared" si="115"/>
        <v>1</v>
      </c>
      <c r="V211" s="1">
        <f t="shared" si="116"/>
        <v>4485</v>
      </c>
      <c r="W211">
        <v>4.4000000000000004</v>
      </c>
      <c r="X211" s="1" t="s">
        <v>873</v>
      </c>
      <c r="Y211" s="1" t="s">
        <v>1897</v>
      </c>
      <c r="Z211" t="s">
        <v>874</v>
      </c>
      <c r="AA211" t="s">
        <v>2390</v>
      </c>
      <c r="AB211" t="s">
        <v>79</v>
      </c>
      <c r="AC211">
        <f t="shared" si="108"/>
        <v>0</v>
      </c>
      <c r="AD211" t="s">
        <v>37</v>
      </c>
      <c r="AE211">
        <v>1001</v>
      </c>
      <c r="AF211">
        <v>5000</v>
      </c>
      <c r="AG211" s="7">
        <f t="shared" si="125"/>
        <v>3000.5</v>
      </c>
      <c r="AH211">
        <v>2006</v>
      </c>
      <c r="AI211">
        <f t="shared" ca="1" si="117"/>
        <v>18</v>
      </c>
      <c r="AJ211" t="s">
        <v>53</v>
      </c>
      <c r="AK211" t="s">
        <v>74</v>
      </c>
      <c r="AL211" t="s">
        <v>75</v>
      </c>
      <c r="AM211" s="8" t="s">
        <v>2399</v>
      </c>
      <c r="AN211" s="8"/>
      <c r="AO211">
        <v>100</v>
      </c>
      <c r="AP211" s="10" t="str">
        <f t="shared" si="126"/>
        <v>100000000</v>
      </c>
      <c r="AQ211" s="8"/>
      <c r="AR211" s="8" t="s">
        <v>2410</v>
      </c>
      <c r="AS211" s="8" t="str">
        <f t="shared" si="118"/>
        <v xml:space="preserve">500 000000 </v>
      </c>
      <c r="AT211" t="s">
        <v>875</v>
      </c>
      <c r="AX211" t="str">
        <v>Data scientist - Alpha Insights</v>
      </c>
    </row>
    <row r="212" spans="1:50" ht="39" customHeight="1" x14ac:dyDescent="0.35">
      <c r="A212" t="s">
        <v>876</v>
      </c>
      <c r="B212" t="e" cm="1">
        <f t="array" ref="B212">IF(SEARCH("DATA SCIENTIST",UPPER(A212),1),"DATA SCIENTIST",IF(SEARCH("DATA ANALYST",UPPER(A212),1),"DATA ANALYST",IF(SEARCH("DATA ENGINEER",UPPER(A212),1),"DATA ENGINEER",others)))</f>
        <v>#VALUE!</v>
      </c>
      <c r="C212" t="str" cm="1">
        <f t="array" ref="C212">_xlfn.IFS(IFERROR(SEARCH("Senior", A212), 0) &gt; 0, "SENIOR", IFERROR(SEARCH("Junior", A212), 0) &gt; 0, "JUNIOR", TRUE, "NM")</f>
        <v>NM</v>
      </c>
      <c r="D212" t="s">
        <v>877</v>
      </c>
      <c r="E212">
        <v>71</v>
      </c>
      <c r="H212" t="str">
        <f t="shared" si="121"/>
        <v>$71k</v>
      </c>
      <c r="I212">
        <v>129</v>
      </c>
      <c r="L212" t="str">
        <f t="shared" si="122"/>
        <v>$129k</v>
      </c>
      <c r="M212">
        <f t="shared" si="123"/>
        <v>100</v>
      </c>
      <c r="N212" t="str">
        <f t="shared" si="124"/>
        <v>$100k</v>
      </c>
      <c r="O212" s="1" t="s">
        <v>878</v>
      </c>
      <c r="P212" s="1">
        <f t="shared" si="110"/>
        <v>1</v>
      </c>
      <c r="Q212" s="1">
        <f t="shared" si="111"/>
        <v>1</v>
      </c>
      <c r="R212" s="1">
        <f t="shared" si="112"/>
        <v>0</v>
      </c>
      <c r="S212" s="1">
        <f t="shared" si="113"/>
        <v>1</v>
      </c>
      <c r="T212" s="1">
        <f t="shared" si="114"/>
        <v>1</v>
      </c>
      <c r="U212" s="1">
        <f t="shared" si="115"/>
        <v>1</v>
      </c>
      <c r="V212" s="1">
        <f t="shared" si="116"/>
        <v>4968</v>
      </c>
      <c r="W212">
        <v>4.0999999999999996</v>
      </c>
      <c r="X212" s="1" t="s">
        <v>879</v>
      </c>
      <c r="Y212" s="1" t="s">
        <v>1898</v>
      </c>
      <c r="Z212" t="s">
        <v>139</v>
      </c>
      <c r="AA212" t="s">
        <v>2370</v>
      </c>
      <c r="AB212" t="s">
        <v>139</v>
      </c>
      <c r="AC212">
        <f t="shared" si="108"/>
        <v>1</v>
      </c>
      <c r="AD212" t="s">
        <v>17</v>
      </c>
      <c r="AE212">
        <v>501</v>
      </c>
      <c r="AF212">
        <v>1000</v>
      </c>
      <c r="AG212" s="7">
        <f t="shared" si="125"/>
        <v>750.5</v>
      </c>
      <c r="AH212">
        <v>2001</v>
      </c>
      <c r="AI212">
        <f t="shared" ca="1" si="117"/>
        <v>23</v>
      </c>
      <c r="AJ212" t="s">
        <v>18</v>
      </c>
      <c r="AK212" t="s">
        <v>74</v>
      </c>
      <c r="AL212" t="s">
        <v>75</v>
      </c>
      <c r="AM212" s="8" t="s">
        <v>2399</v>
      </c>
      <c r="AN212" s="8"/>
      <c r="AO212">
        <v>100</v>
      </c>
      <c r="AP212" s="10" t="str">
        <f t="shared" si="126"/>
        <v>100000000</v>
      </c>
      <c r="AQ212" s="8"/>
      <c r="AR212" s="8" t="s">
        <v>2410</v>
      </c>
      <c r="AS212" s="8" t="str">
        <f t="shared" si="118"/>
        <v xml:space="preserve">500 000000 </v>
      </c>
      <c r="AT212" t="s">
        <v>880</v>
      </c>
      <c r="AX212" t="str">
        <v>Associate Principal Scientist, Pharmacogenomics</v>
      </c>
    </row>
    <row r="213" spans="1:50" ht="39" customHeight="1" x14ac:dyDescent="0.35">
      <c r="A213" t="s">
        <v>2064</v>
      </c>
      <c r="B213" t="str" cm="1">
        <f t="array" ref="B213">IF(SEARCH("DATA SCIENTIST",UPPER(A213),1),"DATA SCIENTIST",IF(SEARCH("DATA ANALYST",UPPER(A213),1),"DATA ANALYST",IF(SEARCH("DATA ENGINEER",UPPER(A213),1),"DATA ENGINEER",others)))</f>
        <v>DATA SCIENTIST</v>
      </c>
      <c r="C213" t="str" cm="1">
        <f t="array" ref="C213">_xlfn.IFS(IFERROR(SEARCH("Senior", A213), 0) &gt; 0, "SENIOR", IFERROR(SEARCH("Junior", A213), 0) &gt; 0, "JUNIOR", TRUE, "NM")</f>
        <v>NM</v>
      </c>
      <c r="D213" t="s">
        <v>881</v>
      </c>
      <c r="E213">
        <v>74</v>
      </c>
      <c r="H213" t="str">
        <f t="shared" si="121"/>
        <v>$74k</v>
      </c>
      <c r="I213">
        <v>119</v>
      </c>
      <c r="L213" t="str">
        <f t="shared" si="122"/>
        <v>$119k</v>
      </c>
      <c r="M213">
        <f t="shared" si="123"/>
        <v>96.5</v>
      </c>
      <c r="N213" t="str">
        <f t="shared" si="124"/>
        <v>$96.5k</v>
      </c>
      <c r="O213" s="1" t="s">
        <v>2208</v>
      </c>
      <c r="P213" s="1">
        <f t="shared" si="110"/>
        <v>1</v>
      </c>
      <c r="Q213" s="1">
        <f t="shared" si="111"/>
        <v>0</v>
      </c>
      <c r="R213" s="1">
        <f t="shared" si="112"/>
        <v>0</v>
      </c>
      <c r="S213" s="1">
        <f t="shared" si="113"/>
        <v>0</v>
      </c>
      <c r="T213" s="1">
        <f t="shared" si="114"/>
        <v>1</v>
      </c>
      <c r="U213" s="1">
        <f t="shared" si="115"/>
        <v>1</v>
      </c>
      <c r="V213" s="1">
        <f t="shared" si="116"/>
        <v>4476</v>
      </c>
      <c r="W213">
        <v>2.5</v>
      </c>
      <c r="X213" s="1" t="s">
        <v>882</v>
      </c>
      <c r="Y213" s="1" t="s">
        <v>1899</v>
      </c>
      <c r="Z213" t="s">
        <v>883</v>
      </c>
      <c r="AA213" t="s">
        <v>2372</v>
      </c>
      <c r="AB213" t="s">
        <v>337</v>
      </c>
      <c r="AC213">
        <f t="shared" si="108"/>
        <v>0</v>
      </c>
      <c r="AD213" t="s">
        <v>37</v>
      </c>
      <c r="AE213">
        <v>1001</v>
      </c>
      <c r="AF213">
        <v>5000</v>
      </c>
      <c r="AG213" s="7">
        <f t="shared" si="125"/>
        <v>3000.5</v>
      </c>
      <c r="AH213">
        <v>1999</v>
      </c>
      <c r="AI213">
        <f t="shared" ca="1" si="117"/>
        <v>25</v>
      </c>
      <c r="AJ213" t="s">
        <v>53</v>
      </c>
      <c r="AK213" t="s">
        <v>46</v>
      </c>
      <c r="AL213" t="s">
        <v>32</v>
      </c>
      <c r="AM213" s="8" t="s">
        <v>2401</v>
      </c>
      <c r="AN213" s="8"/>
      <c r="AO213">
        <v>1</v>
      </c>
      <c r="AP213" s="10" t="str">
        <f>IF(SEARCH("b",AR213,1),_xlfn.CONCAT(AO213,"000000000"),0)</f>
        <v>1000000000</v>
      </c>
      <c r="AQ213" s="8"/>
      <c r="AR213" s="8" t="s">
        <v>2413</v>
      </c>
      <c r="AS213" s="8" t="e">
        <f t="shared" si="118"/>
        <v>#VALUE!</v>
      </c>
      <c r="AT213" t="s">
        <v>884</v>
      </c>
      <c r="AX213" t="str">
        <v>Data scientist - Systems Engineering</v>
      </c>
    </row>
    <row r="214" spans="1:50" ht="39" customHeight="1" x14ac:dyDescent="0.35">
      <c r="A214" t="s">
        <v>885</v>
      </c>
      <c r="B214" t="e" cm="1">
        <f t="array" ref="B214">IF(SEARCH("DATA SCIENTIST",UPPER(A214),1),"DATA SCIENTIST",IF(SEARCH("DATA ANALYST",UPPER(A214),1),"DATA ANALYST",IF(SEARCH("DATA ENGINEER",UPPER(A214),1),"DATA ENGINEER",others)))</f>
        <v>#VALUE!</v>
      </c>
      <c r="C214" t="str" cm="1">
        <f t="array" ref="C214">_xlfn.IFS(IFERROR(SEARCH("Senior", A214), 0) &gt; 0, "SENIOR", IFERROR(SEARCH("Junior", A214), 0) &gt; 0, "JUNIOR", TRUE, "NM")</f>
        <v>NM</v>
      </c>
      <c r="D214" t="s">
        <v>886</v>
      </c>
      <c r="E214">
        <v>55</v>
      </c>
      <c r="H214" t="str">
        <f t="shared" si="121"/>
        <v>$55k</v>
      </c>
      <c r="I214">
        <v>97</v>
      </c>
      <c r="L214" t="str">
        <f t="shared" si="122"/>
        <v>$97k</v>
      </c>
      <c r="M214">
        <f t="shared" si="123"/>
        <v>76</v>
      </c>
      <c r="N214" t="str">
        <f t="shared" si="124"/>
        <v>$76k</v>
      </c>
      <c r="O214" s="1" t="s">
        <v>887</v>
      </c>
      <c r="P214" s="1">
        <f t="shared" si="110"/>
        <v>1</v>
      </c>
      <c r="Q214" s="1">
        <f t="shared" si="111"/>
        <v>0</v>
      </c>
      <c r="R214" s="1">
        <f t="shared" si="112"/>
        <v>1</v>
      </c>
      <c r="S214" s="1">
        <f t="shared" si="113"/>
        <v>0</v>
      </c>
      <c r="T214" s="1">
        <f t="shared" si="114"/>
        <v>0</v>
      </c>
      <c r="U214" s="1">
        <f t="shared" si="115"/>
        <v>1</v>
      </c>
      <c r="V214" s="1">
        <f t="shared" si="116"/>
        <v>2385</v>
      </c>
      <c r="W214">
        <v>4.2</v>
      </c>
      <c r="X214" s="1" t="s">
        <v>888</v>
      </c>
      <c r="Y214" s="1" t="s">
        <v>1900</v>
      </c>
      <c r="Z214" t="s">
        <v>494</v>
      </c>
      <c r="AA214" t="s">
        <v>2388</v>
      </c>
      <c r="AB214" t="s">
        <v>139</v>
      </c>
      <c r="AC214">
        <f t="shared" si="108"/>
        <v>0</v>
      </c>
      <c r="AD214" t="s">
        <v>52</v>
      </c>
      <c r="AE214">
        <v>201</v>
      </c>
      <c r="AF214">
        <v>500</v>
      </c>
      <c r="AG214" s="7">
        <f t="shared" si="125"/>
        <v>350.5</v>
      </c>
      <c r="AH214">
        <v>1992</v>
      </c>
      <c r="AI214">
        <f t="shared" ca="1" si="117"/>
        <v>32</v>
      </c>
      <c r="AJ214" t="s">
        <v>18</v>
      </c>
      <c r="AK214" t="s">
        <v>64</v>
      </c>
      <c r="AL214" t="s">
        <v>32</v>
      </c>
      <c r="AM214" s="8" t="s">
        <v>47</v>
      </c>
      <c r="AN214" s="8" t="s">
        <v>47</v>
      </c>
      <c r="AP214" s="10" t="e" cm="1">
        <f t="array" ref="AP214">_xlfn.IFS(SEARCH("m",AO214,1),SUBSTITUTE(AO214,"million","000000",1),SEARCH("b",AO214,1),SUBSTITUTE(AO214,"billion","000000000",1))</f>
        <v>#VALUE!</v>
      </c>
      <c r="AQ214" s="8"/>
      <c r="AR214" s="8"/>
      <c r="AS214" s="8" t="e">
        <f t="shared" si="118"/>
        <v>#VALUE!</v>
      </c>
      <c r="AT214" t="s">
        <v>889</v>
      </c>
      <c r="AX214" t="str">
        <v>Data Engineer - Consultant (Charlotte Based)</v>
      </c>
    </row>
    <row r="215" spans="1:50" ht="39" customHeight="1" x14ac:dyDescent="0.35">
      <c r="A215" t="s">
        <v>2064</v>
      </c>
      <c r="B215" t="str" cm="1">
        <f t="array" ref="B215">IF(SEARCH("DATA SCIENTIST",UPPER(A215),1),"DATA SCIENTIST",IF(SEARCH("DATA ANALYST",UPPER(A215),1),"DATA ANALYST",IF(SEARCH("DATA ENGINEER",UPPER(A215),1),"DATA ENGINEER",others)))</f>
        <v>DATA SCIENTIST</v>
      </c>
      <c r="C215" t="str" cm="1">
        <f t="array" ref="C215">_xlfn.IFS(IFERROR(SEARCH("Senior", A215), 0) &gt; 0, "SENIOR", IFERROR(SEARCH("Junior", A215), 0) &gt; 0, "JUNIOR", TRUE, "NM")</f>
        <v>NM</v>
      </c>
      <c r="D215" t="s">
        <v>890</v>
      </c>
      <c r="E215">
        <v>15</v>
      </c>
      <c r="H215" t="str">
        <f t="shared" si="121"/>
        <v>$15k</v>
      </c>
      <c r="I215">
        <v>16</v>
      </c>
      <c r="L215" t="str">
        <f t="shared" si="122"/>
        <v>$16k</v>
      </c>
      <c r="M215">
        <f t="shared" si="123"/>
        <v>15.5</v>
      </c>
      <c r="N215" t="str">
        <f t="shared" si="124"/>
        <v>$15.5k</v>
      </c>
      <c r="O215" t="s">
        <v>2209</v>
      </c>
      <c r="P215" s="1">
        <f t="shared" si="110"/>
        <v>0</v>
      </c>
      <c r="Q215" s="1">
        <f t="shared" si="111"/>
        <v>0</v>
      </c>
      <c r="R215" s="1">
        <f t="shared" si="112"/>
        <v>1</v>
      </c>
      <c r="S215" s="1">
        <f t="shared" si="113"/>
        <v>0</v>
      </c>
      <c r="T215" s="1">
        <f t="shared" si="114"/>
        <v>0</v>
      </c>
      <c r="U215" s="1">
        <f t="shared" si="115"/>
        <v>1</v>
      </c>
      <c r="V215" s="1">
        <f t="shared" si="116"/>
        <v>5025</v>
      </c>
      <c r="W215">
        <v>3.9</v>
      </c>
      <c r="X215" s="1" t="s">
        <v>891</v>
      </c>
      <c r="Y215" s="1" t="s">
        <v>1901</v>
      </c>
      <c r="Z215" t="s">
        <v>892</v>
      </c>
      <c r="AA215" t="s">
        <v>2363</v>
      </c>
      <c r="AB215" t="s">
        <v>892</v>
      </c>
      <c r="AC215">
        <f t="shared" si="108"/>
        <v>1</v>
      </c>
      <c r="AD215" t="s">
        <v>37</v>
      </c>
      <c r="AE215">
        <v>1001</v>
      </c>
      <c r="AF215">
        <v>5000</v>
      </c>
      <c r="AG215" s="7">
        <f t="shared" si="125"/>
        <v>3000.5</v>
      </c>
      <c r="AH215">
        <v>1966</v>
      </c>
      <c r="AI215">
        <f t="shared" ca="1" si="117"/>
        <v>58</v>
      </c>
      <c r="AJ215" t="s">
        <v>18</v>
      </c>
      <c r="AK215" t="s">
        <v>88</v>
      </c>
      <c r="AL215" t="s">
        <v>32</v>
      </c>
      <c r="AM215" s="8" t="s">
        <v>2399</v>
      </c>
      <c r="AN215" s="8"/>
      <c r="AO215">
        <v>100</v>
      </c>
      <c r="AP215" s="10" t="str">
        <f>IF(SEARCH("m",AR215,1),_xlfn.CONCAT(AO215,"000000"),0)</f>
        <v>100000000</v>
      </c>
      <c r="AQ215" s="8"/>
      <c r="AR215" s="8" t="s">
        <v>2410</v>
      </c>
      <c r="AS215" s="8" t="str">
        <f t="shared" si="118"/>
        <v xml:space="preserve">500 000000 </v>
      </c>
      <c r="AT215" t="s">
        <v>2357</v>
      </c>
      <c r="AX215" t="str">
        <v>Data Analyst 1, full-time contract worker for up to 12 months</v>
      </c>
    </row>
    <row r="216" spans="1:50" ht="39" customHeight="1" x14ac:dyDescent="0.35">
      <c r="A216" t="s">
        <v>2064</v>
      </c>
      <c r="B216" t="str" cm="1">
        <f t="array" ref="B216">IF(SEARCH("DATA SCIENTIST",UPPER(A216),1),"DATA SCIENTIST",IF(SEARCH("DATA ANALYST",UPPER(A216),1),"DATA ANALYST",IF(SEARCH("DATA ENGINEER",UPPER(A216),1),"DATA ENGINEER",others)))</f>
        <v>DATA SCIENTIST</v>
      </c>
      <c r="C216" t="str" cm="1">
        <f t="array" ref="C216">_xlfn.IFS(IFERROR(SEARCH("Senior", A216), 0) &gt; 0, "SENIOR", IFERROR(SEARCH("Junior", A216), 0) &gt; 0, "JUNIOR", TRUE, "NM")</f>
        <v>NM</v>
      </c>
      <c r="D216" t="s">
        <v>893</v>
      </c>
      <c r="E216">
        <v>61</v>
      </c>
      <c r="H216" t="str">
        <f t="shared" si="121"/>
        <v>$61k</v>
      </c>
      <c r="I216">
        <v>106</v>
      </c>
      <c r="L216" t="str">
        <f t="shared" si="122"/>
        <v>$106k</v>
      </c>
      <c r="M216">
        <f t="shared" si="123"/>
        <v>83.5</v>
      </c>
      <c r="N216" t="str">
        <f t="shared" si="124"/>
        <v>$83.5k</v>
      </c>
      <c r="O216" s="1" t="s">
        <v>2210</v>
      </c>
      <c r="P216" s="1">
        <f t="shared" si="110"/>
        <v>1</v>
      </c>
      <c r="Q216" s="1">
        <f t="shared" si="111"/>
        <v>1</v>
      </c>
      <c r="R216" s="1">
        <f t="shared" si="112"/>
        <v>1</v>
      </c>
      <c r="S216" s="1">
        <f t="shared" si="113"/>
        <v>0</v>
      </c>
      <c r="T216" s="1">
        <f t="shared" si="114"/>
        <v>0</v>
      </c>
      <c r="U216" s="1">
        <f t="shared" si="115"/>
        <v>0</v>
      </c>
      <c r="V216" s="1">
        <f t="shared" si="116"/>
        <v>3113</v>
      </c>
      <c r="W216">
        <v>4.3</v>
      </c>
      <c r="X216" s="1" t="s">
        <v>894</v>
      </c>
      <c r="Y216" s="1" t="s">
        <v>1902</v>
      </c>
      <c r="Z216" t="s">
        <v>895</v>
      </c>
      <c r="AA216" t="s">
        <v>2364</v>
      </c>
      <c r="AB216" t="s">
        <v>895</v>
      </c>
      <c r="AC216">
        <f t="shared" si="108"/>
        <v>1</v>
      </c>
      <c r="AD216" t="s">
        <v>208</v>
      </c>
      <c r="AE216">
        <v>1</v>
      </c>
      <c r="AF216">
        <v>50</v>
      </c>
      <c r="AG216" s="7">
        <f t="shared" si="125"/>
        <v>25.5</v>
      </c>
      <c r="AH216">
        <v>2010</v>
      </c>
      <c r="AI216">
        <f t="shared" ca="1" si="117"/>
        <v>14</v>
      </c>
      <c r="AJ216" t="s">
        <v>18</v>
      </c>
      <c r="AK216" t="s">
        <v>46</v>
      </c>
      <c r="AL216" t="s">
        <v>32</v>
      </c>
      <c r="AM216" s="8" t="s">
        <v>47</v>
      </c>
      <c r="AN216" s="8" t="s">
        <v>47</v>
      </c>
      <c r="AP216" s="10" t="e" cm="1">
        <f t="array" ref="AP216">_xlfn.IFS(SEARCH("m",AO216,1),SUBSTITUTE(AO216,"million","000000",1),SEARCH("b",AO216,1),SUBSTITUTE(AO216,"billion","000000000",1))</f>
        <v>#VALUE!</v>
      </c>
      <c r="AQ216" s="8"/>
      <c r="AR216" s="8"/>
      <c r="AS216" s="8" t="e">
        <f t="shared" si="118"/>
        <v>#VALUE!</v>
      </c>
      <c r="AT216" t="s">
        <v>2357</v>
      </c>
      <c r="AX216" t="str">
        <v>Scientist, Immuno-Oncology</v>
      </c>
    </row>
    <row r="217" spans="1:50" ht="39" customHeight="1" x14ac:dyDescent="0.35">
      <c r="A217" t="s">
        <v>2064</v>
      </c>
      <c r="B217" t="str" cm="1">
        <f t="array" ref="B217">IF(SEARCH("DATA SCIENTIST",UPPER(A217),1),"DATA SCIENTIST",IF(SEARCH("DATA ANALYST",UPPER(A217),1),"DATA ANALYST",IF(SEARCH("DATA ENGINEER",UPPER(A217),1),"DATA ENGINEER",others)))</f>
        <v>DATA SCIENTIST</v>
      </c>
      <c r="C217" t="str" cm="1">
        <f t="array" ref="C217">_xlfn.IFS(IFERROR(SEARCH("Senior", A217), 0) &gt; 0, "SENIOR", IFERROR(SEARCH("Junior", A217), 0) &gt; 0, "JUNIOR", TRUE, "NM")</f>
        <v>NM</v>
      </c>
      <c r="D217" t="s">
        <v>896</v>
      </c>
      <c r="E217">
        <v>127</v>
      </c>
      <c r="H217" t="str">
        <f t="shared" si="121"/>
        <v>$127k</v>
      </c>
      <c r="I217">
        <v>199</v>
      </c>
      <c r="L217" t="str">
        <f t="shared" si="122"/>
        <v>$199k</v>
      </c>
      <c r="M217">
        <f t="shared" si="123"/>
        <v>163</v>
      </c>
      <c r="N217" t="str">
        <f t="shared" si="124"/>
        <v>$163k</v>
      </c>
      <c r="O217" s="1" t="s">
        <v>2211</v>
      </c>
      <c r="P217" s="1">
        <f t="shared" si="110"/>
        <v>0</v>
      </c>
      <c r="Q217" s="1">
        <f t="shared" si="111"/>
        <v>0</v>
      </c>
      <c r="R217" s="1">
        <f t="shared" si="112"/>
        <v>1</v>
      </c>
      <c r="S217" s="1">
        <f t="shared" si="113"/>
        <v>0</v>
      </c>
      <c r="T217" s="1">
        <f t="shared" si="114"/>
        <v>0</v>
      </c>
      <c r="U217" s="1">
        <f t="shared" si="115"/>
        <v>0</v>
      </c>
      <c r="V217" s="1">
        <f t="shared" si="116"/>
        <v>4528</v>
      </c>
      <c r="W217">
        <v>3.9</v>
      </c>
      <c r="X217" s="1" t="s">
        <v>623</v>
      </c>
      <c r="Y217" s="1" t="s">
        <v>1849</v>
      </c>
      <c r="Z217" t="s">
        <v>624</v>
      </c>
      <c r="AA217" t="s">
        <v>2365</v>
      </c>
      <c r="AB217" t="s">
        <v>624</v>
      </c>
      <c r="AC217">
        <f t="shared" si="108"/>
        <v>1</v>
      </c>
      <c r="AD217" t="s">
        <v>24</v>
      </c>
      <c r="AH217">
        <v>1976</v>
      </c>
      <c r="AI217">
        <f t="shared" ca="1" si="117"/>
        <v>48</v>
      </c>
      <c r="AJ217" t="s">
        <v>111</v>
      </c>
      <c r="AK217" t="s">
        <v>104</v>
      </c>
      <c r="AL217" t="s">
        <v>104</v>
      </c>
      <c r="AM217" s="8" t="s">
        <v>94</v>
      </c>
      <c r="AN217" s="8"/>
      <c r="AO217" t="s">
        <v>2415</v>
      </c>
      <c r="AP217" s="10" t="e" cm="1">
        <f t="array" ref="AP217">_xlfn.IFS(SEARCH("m",AO217,1),SUBSTITUTE(AO217,"million","000000",1),SEARCH("b",AO217,1),SUBSTITUTE(AO217,"billion","000000000",1))</f>
        <v>#VALUE!</v>
      </c>
      <c r="AQ217" s="8"/>
      <c r="AR217" s="8"/>
      <c r="AS217" s="8" t="e">
        <f t="shared" si="118"/>
        <v>#VALUE!</v>
      </c>
      <c r="AT217" t="s">
        <v>2357</v>
      </c>
      <c r="AX217" t="str">
        <v>Products Data Analyst II</v>
      </c>
    </row>
    <row r="218" spans="1:50" ht="39" customHeight="1" x14ac:dyDescent="0.35">
      <c r="A218" t="s">
        <v>897</v>
      </c>
      <c r="B218" t="e" cm="1">
        <f t="array" ref="B218">IF(SEARCH("DATA SCIENTIST",UPPER(A218),1),"DATA SCIENTIST",IF(SEARCH("DATA ANALYST",UPPER(A218),1),"DATA ANALYST",IF(SEARCH("DATA ENGINEER",UPPER(A218),1),"DATA ENGINEER",others)))</f>
        <v>#VALUE!</v>
      </c>
      <c r="C218" t="str" cm="1">
        <f t="array" ref="C218">_xlfn.IFS(IFERROR(SEARCH("Senior", A218), 0) &gt; 0, "SENIOR", IFERROR(SEARCH("Junior", A218), 0) &gt; 0, "JUNIOR", TRUE, "NM")</f>
        <v>NM</v>
      </c>
      <c r="D218" t="s">
        <v>898</v>
      </c>
      <c r="E218">
        <v>74</v>
      </c>
      <c r="H218" t="str">
        <f t="shared" si="121"/>
        <v>$74k</v>
      </c>
      <c r="I218">
        <v>126</v>
      </c>
      <c r="L218" t="str">
        <f t="shared" si="122"/>
        <v>$126k</v>
      </c>
      <c r="M218">
        <f t="shared" si="123"/>
        <v>100</v>
      </c>
      <c r="N218" t="str">
        <f t="shared" si="124"/>
        <v>$100k</v>
      </c>
      <c r="O218" s="1" t="s">
        <v>899</v>
      </c>
      <c r="P218" s="1">
        <f t="shared" si="110"/>
        <v>0</v>
      </c>
      <c r="Q218" s="1">
        <f t="shared" si="111"/>
        <v>0</v>
      </c>
      <c r="R218" s="1">
        <f t="shared" si="112"/>
        <v>0</v>
      </c>
      <c r="S218" s="1">
        <f t="shared" si="113"/>
        <v>1</v>
      </c>
      <c r="T218" s="1">
        <f t="shared" si="114"/>
        <v>0</v>
      </c>
      <c r="U218" s="1">
        <f t="shared" si="115"/>
        <v>1</v>
      </c>
      <c r="V218" s="1">
        <f t="shared" si="116"/>
        <v>4839</v>
      </c>
      <c r="W218">
        <v>3.4</v>
      </c>
      <c r="X218" s="1" t="s">
        <v>900</v>
      </c>
      <c r="Y218" s="1" t="s">
        <v>1903</v>
      </c>
      <c r="Z218" t="s">
        <v>901</v>
      </c>
      <c r="AA218" t="s">
        <v>2393</v>
      </c>
      <c r="AB218" t="s">
        <v>901</v>
      </c>
      <c r="AC218">
        <f t="shared" si="108"/>
        <v>1</v>
      </c>
      <c r="AD218" t="s">
        <v>17</v>
      </c>
      <c r="AE218">
        <v>501</v>
      </c>
      <c r="AF218">
        <v>1000</v>
      </c>
      <c r="AG218" s="7">
        <f t="shared" ref="AG218:AG230" si="127">AVERAGE(AE218,AF218)</f>
        <v>750.5</v>
      </c>
      <c r="AH218">
        <v>1939</v>
      </c>
      <c r="AI218">
        <f t="shared" ca="1" si="117"/>
        <v>85</v>
      </c>
      <c r="AJ218" t="s">
        <v>128</v>
      </c>
      <c r="AK218" t="s">
        <v>129</v>
      </c>
      <c r="AL218" t="s">
        <v>130</v>
      </c>
      <c r="AM218" s="8" t="s">
        <v>47</v>
      </c>
      <c r="AN218" s="8" t="s">
        <v>47</v>
      </c>
      <c r="AP218" s="10" t="e" cm="1">
        <f t="array" ref="AP218">_xlfn.IFS(SEARCH("m",AO218,1),SUBSTITUTE(AO218,"million","000000",1),SEARCH("b",AO218,1),SUBSTITUTE(AO218,"billion","000000000",1))</f>
        <v>#VALUE!</v>
      </c>
      <c r="AQ218" s="8"/>
      <c r="AR218" s="8"/>
      <c r="AS218" s="8" t="e">
        <f t="shared" si="118"/>
        <v>#VALUE!</v>
      </c>
      <c r="AT218" t="s">
        <v>902</v>
      </c>
      <c r="AX218" t="str">
        <v>Lead Data Analyst</v>
      </c>
    </row>
    <row r="219" spans="1:50" ht="39" customHeight="1" x14ac:dyDescent="0.35">
      <c r="A219" t="s">
        <v>65</v>
      </c>
      <c r="B219" t="e" cm="1">
        <f t="array" ref="B219">IF(SEARCH("DATA SCIENTIST",UPPER(A219),1),"DATA SCIENTIST",IF(SEARCH("DATA ANALYST",UPPER(A219),1),"DATA ANALYST",IF(SEARCH("DATA ENGINEER",UPPER(A219),1),"DATA ENGINEER",others)))</f>
        <v>#VALUE!</v>
      </c>
      <c r="C219" t="str" cm="1">
        <f t="array" ref="C219">_xlfn.IFS(IFERROR(SEARCH("Senior", A219), 0) &gt; 0, "SENIOR", IFERROR(SEARCH("Junior", A219), 0) &gt; 0, "JUNIOR", TRUE, "NM")</f>
        <v>NM</v>
      </c>
      <c r="D219" t="s">
        <v>903</v>
      </c>
      <c r="E219">
        <v>33</v>
      </c>
      <c r="H219" t="str">
        <f t="shared" si="121"/>
        <v>$33k</v>
      </c>
      <c r="I219">
        <v>72</v>
      </c>
      <c r="L219" t="str">
        <f t="shared" si="122"/>
        <v>$72k</v>
      </c>
      <c r="M219">
        <f t="shared" si="123"/>
        <v>52.5</v>
      </c>
      <c r="N219" t="str">
        <f t="shared" si="124"/>
        <v>$52.5k</v>
      </c>
      <c r="O219" s="1" t="s">
        <v>904</v>
      </c>
      <c r="P219" s="1">
        <f t="shared" si="110"/>
        <v>0</v>
      </c>
      <c r="Q219" s="1">
        <f t="shared" si="111"/>
        <v>0</v>
      </c>
      <c r="R219" s="1">
        <f t="shared" si="112"/>
        <v>1</v>
      </c>
      <c r="S219" s="1">
        <f t="shared" si="113"/>
        <v>0</v>
      </c>
      <c r="T219" s="1">
        <f t="shared" si="114"/>
        <v>0</v>
      </c>
      <c r="U219" s="1">
        <f t="shared" si="115"/>
        <v>0</v>
      </c>
      <c r="V219" s="1">
        <f t="shared" si="116"/>
        <v>4837</v>
      </c>
      <c r="W219">
        <v>3.8</v>
      </c>
      <c r="X219" s="1" t="s">
        <v>905</v>
      </c>
      <c r="Y219" s="1" t="s">
        <v>1904</v>
      </c>
      <c r="Z219" t="s">
        <v>237</v>
      </c>
      <c r="AA219" t="s">
        <v>2387</v>
      </c>
      <c r="AB219" t="s">
        <v>237</v>
      </c>
      <c r="AC219">
        <f t="shared" si="108"/>
        <v>1</v>
      </c>
      <c r="AD219" t="s">
        <v>37</v>
      </c>
      <c r="AE219">
        <v>1001</v>
      </c>
      <c r="AF219">
        <v>5000</v>
      </c>
      <c r="AG219" s="7">
        <f t="shared" si="127"/>
        <v>3000.5</v>
      </c>
      <c r="AH219">
        <v>1917</v>
      </c>
      <c r="AI219">
        <f t="shared" ca="1" si="117"/>
        <v>107</v>
      </c>
      <c r="AJ219" t="s">
        <v>128</v>
      </c>
      <c r="AK219" t="s">
        <v>855</v>
      </c>
      <c r="AL219" t="s">
        <v>580</v>
      </c>
      <c r="AM219" s="8" t="s">
        <v>47</v>
      </c>
      <c r="AN219" s="8" t="s">
        <v>47</v>
      </c>
      <c r="AP219" s="10" t="e" cm="1">
        <f t="array" ref="AP219">_xlfn.IFS(SEARCH("m",AO219,1),SUBSTITUTE(AO219,"million","000000",1),SEARCH("b",AO219,1),SUBSTITUTE(AO219,"billion","000000000",1))</f>
        <v>#VALUE!</v>
      </c>
      <c r="AQ219" s="8"/>
      <c r="AR219" s="8"/>
      <c r="AS219" s="8" t="e">
        <f t="shared" si="118"/>
        <v>#VALUE!</v>
      </c>
      <c r="AT219" t="s">
        <v>906</v>
      </c>
      <c r="AX219" t="str">
        <v>Data Science Engineer - Mobile</v>
      </c>
    </row>
    <row r="220" spans="1:50" ht="39" customHeight="1" x14ac:dyDescent="0.35">
      <c r="A220" t="s">
        <v>907</v>
      </c>
      <c r="B220" t="e" cm="1">
        <f t="array" ref="B220">IF(SEARCH("DATA SCIENTIST",UPPER(A220),1),"DATA SCIENTIST",IF(SEARCH("DATA ANALYST",UPPER(A220),1),"DATA ANALYST",IF(SEARCH("DATA ENGINEER",UPPER(A220),1),"DATA ENGINEER",others)))</f>
        <v>#VALUE!</v>
      </c>
      <c r="C220" t="str" cm="1">
        <f t="array" ref="C220">_xlfn.IFS(IFERROR(SEARCH("Senior", A220), 0) &gt; 0, "SENIOR", IFERROR(SEARCH("Junior", A220), 0) &gt; 0, "JUNIOR", TRUE, "NM")</f>
        <v>JUNIOR</v>
      </c>
      <c r="D220" t="s">
        <v>908</v>
      </c>
      <c r="E220">
        <v>37</v>
      </c>
      <c r="H220" t="str">
        <f t="shared" si="121"/>
        <v>$37k</v>
      </c>
      <c r="I220">
        <v>63</v>
      </c>
      <c r="L220" t="str">
        <f t="shared" si="122"/>
        <v>$63k</v>
      </c>
      <c r="M220">
        <f t="shared" si="123"/>
        <v>50</v>
      </c>
      <c r="N220" t="str">
        <f t="shared" si="124"/>
        <v>$50k</v>
      </c>
      <c r="O220" s="1" t="s">
        <v>909</v>
      </c>
      <c r="P220" s="1">
        <f t="shared" si="110"/>
        <v>0</v>
      </c>
      <c r="Q220" s="1">
        <f t="shared" si="111"/>
        <v>0</v>
      </c>
      <c r="R220" s="1">
        <f t="shared" si="112"/>
        <v>1</v>
      </c>
      <c r="S220" s="1">
        <f t="shared" si="113"/>
        <v>0</v>
      </c>
      <c r="T220" s="1">
        <f t="shared" si="114"/>
        <v>0</v>
      </c>
      <c r="U220" s="1">
        <f t="shared" si="115"/>
        <v>0</v>
      </c>
      <c r="V220" s="1">
        <f t="shared" si="116"/>
        <v>4135</v>
      </c>
      <c r="W220">
        <v>3.3</v>
      </c>
      <c r="X220" s="1" t="s">
        <v>910</v>
      </c>
      <c r="Y220" s="1" t="s">
        <v>1905</v>
      </c>
      <c r="Z220" t="s">
        <v>225</v>
      </c>
      <c r="AA220" t="s">
        <v>2375</v>
      </c>
      <c r="AB220" t="s">
        <v>225</v>
      </c>
      <c r="AC220">
        <f t="shared" si="108"/>
        <v>1</v>
      </c>
      <c r="AD220" t="s">
        <v>17</v>
      </c>
      <c r="AE220">
        <v>501</v>
      </c>
      <c r="AF220">
        <v>1000</v>
      </c>
      <c r="AG220" s="7">
        <f t="shared" si="127"/>
        <v>750.5</v>
      </c>
      <c r="AH220">
        <v>1883</v>
      </c>
      <c r="AI220">
        <f t="shared" ca="1" si="117"/>
        <v>141</v>
      </c>
      <c r="AJ220" t="s">
        <v>128</v>
      </c>
      <c r="AK220" t="s">
        <v>26</v>
      </c>
      <c r="AL220" t="s">
        <v>27</v>
      </c>
      <c r="AM220" s="8" t="s">
        <v>47</v>
      </c>
      <c r="AN220" s="8" t="s">
        <v>47</v>
      </c>
      <c r="AP220" s="10" t="e" cm="1">
        <f t="array" ref="AP220">_xlfn.IFS(SEARCH("m",AO220,1),SUBSTITUTE(AO220,"million","000000",1),SEARCH("b",AO220,1),SUBSTITUTE(AO220,"billion","000000000",1))</f>
        <v>#VALUE!</v>
      </c>
      <c r="AQ220" s="8"/>
      <c r="AR220" s="8"/>
      <c r="AS220" s="8" t="e">
        <f t="shared" si="118"/>
        <v>#VALUE!</v>
      </c>
      <c r="AT220" t="s">
        <v>2357</v>
      </c>
      <c r="AX220" t="str">
        <v>Sr Expert Data Science, Advanced Visual Analytics (Associate level)</v>
      </c>
    </row>
    <row r="221" spans="1:50" ht="39" customHeight="1" x14ac:dyDescent="0.35">
      <c r="A221" t="s">
        <v>911</v>
      </c>
      <c r="B221" t="e" cm="1">
        <f t="array" ref="B221">IF(SEARCH("DATA SCIENTIST",UPPER(A221),1),"DATA SCIENTIST",IF(SEARCH("DATA ANALYST",UPPER(A221),1),"DATA ANALYST",IF(SEARCH("DATA ENGINEER",UPPER(A221),1),"DATA ENGINEER",others)))</f>
        <v>#VALUE!</v>
      </c>
      <c r="C221" t="str" cm="1">
        <f t="array" ref="C221">_xlfn.IFS(IFERROR(SEARCH("Senior", A221), 0) &gt; 0, "SENIOR", IFERROR(SEARCH("Junior", A221), 0) &gt; 0, "JUNIOR", TRUE, "NM")</f>
        <v>NM</v>
      </c>
      <c r="D221" t="s">
        <v>912</v>
      </c>
      <c r="E221">
        <v>67</v>
      </c>
      <c r="H221" t="str">
        <f t="shared" si="121"/>
        <v>$67k</v>
      </c>
      <c r="I221">
        <v>119</v>
      </c>
      <c r="L221" t="str">
        <f t="shared" si="122"/>
        <v>$119k</v>
      </c>
      <c r="M221">
        <f t="shared" si="123"/>
        <v>93</v>
      </c>
      <c r="N221" t="str">
        <f t="shared" si="124"/>
        <v>$93k</v>
      </c>
      <c r="O221" s="1" t="s">
        <v>913</v>
      </c>
      <c r="P221" s="1">
        <f t="shared" si="110"/>
        <v>1</v>
      </c>
      <c r="Q221" s="1">
        <f t="shared" si="111"/>
        <v>0</v>
      </c>
      <c r="R221" s="1">
        <f t="shared" si="112"/>
        <v>0</v>
      </c>
      <c r="S221" s="1">
        <f t="shared" si="113"/>
        <v>1</v>
      </c>
      <c r="T221" s="1">
        <f t="shared" si="114"/>
        <v>0</v>
      </c>
      <c r="U221" s="1">
        <f t="shared" si="115"/>
        <v>1</v>
      </c>
      <c r="V221" s="1">
        <f t="shared" si="116"/>
        <v>3801</v>
      </c>
      <c r="W221">
        <v>3.4</v>
      </c>
      <c r="X221" s="1" t="s">
        <v>914</v>
      </c>
      <c r="Y221" s="1" t="s">
        <v>1906</v>
      </c>
      <c r="Z221" t="s">
        <v>895</v>
      </c>
      <c r="AA221" t="s">
        <v>2364</v>
      </c>
      <c r="AB221" t="s">
        <v>226</v>
      </c>
      <c r="AC221">
        <f t="shared" si="108"/>
        <v>0</v>
      </c>
      <c r="AD221" t="s">
        <v>52</v>
      </c>
      <c r="AE221">
        <v>201</v>
      </c>
      <c r="AF221">
        <v>500</v>
      </c>
      <c r="AG221" s="7">
        <f t="shared" si="127"/>
        <v>350.5</v>
      </c>
      <c r="AH221">
        <v>2006</v>
      </c>
      <c r="AI221">
        <f t="shared" ca="1" si="117"/>
        <v>18</v>
      </c>
      <c r="AJ221" t="s">
        <v>18</v>
      </c>
      <c r="AK221" t="s">
        <v>64</v>
      </c>
      <c r="AL221" t="s">
        <v>32</v>
      </c>
      <c r="AM221" s="8" t="s">
        <v>2397</v>
      </c>
      <c r="AN221" s="8"/>
      <c r="AO221">
        <v>50</v>
      </c>
      <c r="AP221" s="10" t="str">
        <f t="shared" ref="AP221:AP226" si="128">IF(SEARCH("m",AR221,1),_xlfn.CONCAT(AO221,"000000"),0)</f>
        <v>50000000</v>
      </c>
      <c r="AQ221" s="8"/>
      <c r="AR221" s="8" t="s">
        <v>2408</v>
      </c>
      <c r="AS221" s="8" t="str">
        <f t="shared" si="118"/>
        <v xml:space="preserve">100 000000 </v>
      </c>
      <c r="AT221" t="s">
        <v>2357</v>
      </c>
      <c r="AX221" t="str">
        <v>IT Associate Data Analyst</v>
      </c>
    </row>
    <row r="222" spans="1:50" ht="39" customHeight="1" x14ac:dyDescent="0.35">
      <c r="A222" t="s">
        <v>2064</v>
      </c>
      <c r="B222" t="str" cm="1">
        <f t="array" ref="B222">IF(SEARCH("DATA SCIENTIST",UPPER(A222),1),"DATA SCIENTIST",IF(SEARCH("DATA ANALYST",UPPER(A222),1),"DATA ANALYST",IF(SEARCH("DATA ENGINEER",UPPER(A222),1),"DATA ENGINEER",others)))</f>
        <v>DATA SCIENTIST</v>
      </c>
      <c r="C222" t="str" cm="1">
        <f t="array" ref="C222">_xlfn.IFS(IFERROR(SEARCH("Senior", A222), 0) &gt; 0, "SENIOR", IFERROR(SEARCH("Junior", A222), 0) &gt; 0, "JUNIOR", TRUE, "NM")</f>
        <v>NM</v>
      </c>
      <c r="D222" t="s">
        <v>915</v>
      </c>
      <c r="E222">
        <v>72</v>
      </c>
      <c r="H222" t="str">
        <f t="shared" si="121"/>
        <v>$72k</v>
      </c>
      <c r="I222">
        <v>117</v>
      </c>
      <c r="L222" t="str">
        <f t="shared" si="122"/>
        <v>$117k</v>
      </c>
      <c r="M222">
        <f t="shared" si="123"/>
        <v>94.5</v>
      </c>
      <c r="N222" t="str">
        <f t="shared" si="124"/>
        <v>$94.5k</v>
      </c>
      <c r="O222" s="1" t="s">
        <v>2212</v>
      </c>
      <c r="P222" s="1">
        <f t="shared" si="110"/>
        <v>1</v>
      </c>
      <c r="Q222" s="1">
        <f t="shared" si="111"/>
        <v>0</v>
      </c>
      <c r="R222" s="1">
        <f t="shared" si="112"/>
        <v>0</v>
      </c>
      <c r="S222" s="1">
        <f t="shared" si="113"/>
        <v>0</v>
      </c>
      <c r="T222" s="1">
        <f t="shared" si="114"/>
        <v>0</v>
      </c>
      <c r="U222" s="1">
        <f t="shared" si="115"/>
        <v>0</v>
      </c>
      <c r="V222" s="1">
        <f t="shared" si="116"/>
        <v>3421</v>
      </c>
      <c r="W222">
        <v>3</v>
      </c>
      <c r="X222" s="1" t="s">
        <v>916</v>
      </c>
      <c r="Y222" s="1" t="s">
        <v>1907</v>
      </c>
      <c r="Z222" t="s">
        <v>283</v>
      </c>
      <c r="AA222" t="s">
        <v>2376</v>
      </c>
      <c r="AB222" t="s">
        <v>917</v>
      </c>
      <c r="AC222">
        <f t="shared" si="108"/>
        <v>0</v>
      </c>
      <c r="AD222" t="s">
        <v>37</v>
      </c>
      <c r="AE222">
        <v>1001</v>
      </c>
      <c r="AF222">
        <v>5000</v>
      </c>
      <c r="AG222" s="7">
        <f t="shared" si="127"/>
        <v>3000.5</v>
      </c>
      <c r="AH222">
        <v>1887</v>
      </c>
      <c r="AI222">
        <f t="shared" ca="1" si="117"/>
        <v>137</v>
      </c>
      <c r="AJ222" t="s">
        <v>18</v>
      </c>
      <c r="AK222" t="s">
        <v>136</v>
      </c>
      <c r="AL222" t="s">
        <v>130</v>
      </c>
      <c r="AM222" s="8" t="s">
        <v>2398</v>
      </c>
      <c r="AN222" s="8"/>
      <c r="AO222">
        <v>2</v>
      </c>
      <c r="AP222" s="10" t="str">
        <f t="shared" ref="AP222:AP223" si="129">IF(SEARCH("b",AR222,1),_xlfn.CONCAT(AO222,"000000000"),0)</f>
        <v>2000000000</v>
      </c>
      <c r="AQ222" s="8"/>
      <c r="AR222" s="8" t="s">
        <v>2409</v>
      </c>
      <c r="AS222" s="8" t="e">
        <f t="shared" si="118"/>
        <v>#VALUE!</v>
      </c>
      <c r="AT222" t="s">
        <v>2357</v>
      </c>
      <c r="AX222" t="str">
        <v>Business Data Analyst</v>
      </c>
    </row>
    <row r="223" spans="1:50" ht="39" customHeight="1" x14ac:dyDescent="0.35">
      <c r="A223" t="s">
        <v>2064</v>
      </c>
      <c r="B223" t="str" cm="1">
        <f t="array" ref="B223">IF(SEARCH("DATA SCIENTIST",UPPER(A223),1),"DATA SCIENTIST",IF(SEARCH("DATA ANALYST",UPPER(A223),1),"DATA ANALYST",IF(SEARCH("DATA ENGINEER",UPPER(A223),1),"DATA ENGINEER",others)))</f>
        <v>DATA SCIENTIST</v>
      </c>
      <c r="C223" t="str" cm="1">
        <f t="array" ref="C223">_xlfn.IFS(IFERROR(SEARCH("Senior", A223), 0) &gt; 0, "SENIOR", IFERROR(SEARCH("Junior", A223), 0) &gt; 0, "JUNIOR", TRUE, "NM")</f>
        <v>NM</v>
      </c>
      <c r="D223" t="s">
        <v>918</v>
      </c>
      <c r="E223">
        <v>78</v>
      </c>
      <c r="H223" t="str">
        <f t="shared" si="121"/>
        <v>$78k</v>
      </c>
      <c r="I223">
        <v>126</v>
      </c>
      <c r="L223" t="str">
        <f t="shared" si="122"/>
        <v>$126k</v>
      </c>
      <c r="M223">
        <f t="shared" si="123"/>
        <v>102</v>
      </c>
      <c r="N223" t="str">
        <f t="shared" si="124"/>
        <v>$102k</v>
      </c>
      <c r="O223" s="1" t="s">
        <v>2213</v>
      </c>
      <c r="P223" s="1">
        <f t="shared" si="110"/>
        <v>1</v>
      </c>
      <c r="Q223" s="1">
        <f t="shared" si="111"/>
        <v>0</v>
      </c>
      <c r="R223" s="1">
        <f t="shared" si="112"/>
        <v>1</v>
      </c>
      <c r="S223" s="1">
        <f t="shared" si="113"/>
        <v>1</v>
      </c>
      <c r="T223" s="1">
        <f t="shared" si="114"/>
        <v>1</v>
      </c>
      <c r="U223" s="1">
        <f t="shared" si="115"/>
        <v>0</v>
      </c>
      <c r="V223" s="1">
        <f t="shared" si="116"/>
        <v>5558</v>
      </c>
      <c r="W223">
        <v>3.7</v>
      </c>
      <c r="X223" s="1" t="s">
        <v>919</v>
      </c>
      <c r="Y223" s="1" t="s">
        <v>1908</v>
      </c>
      <c r="Z223" t="s">
        <v>920</v>
      </c>
      <c r="AA223" t="s">
        <v>2385</v>
      </c>
      <c r="AB223" t="s">
        <v>449</v>
      </c>
      <c r="AC223">
        <f t="shared" si="108"/>
        <v>0</v>
      </c>
      <c r="AD223" t="s">
        <v>37</v>
      </c>
      <c r="AE223">
        <v>1001</v>
      </c>
      <c r="AF223">
        <v>5000</v>
      </c>
      <c r="AG223" s="7">
        <f t="shared" si="127"/>
        <v>3000.5</v>
      </c>
      <c r="AH223">
        <v>2004</v>
      </c>
      <c r="AI223">
        <f t="shared" ca="1" si="117"/>
        <v>20</v>
      </c>
      <c r="AJ223" t="s">
        <v>53</v>
      </c>
      <c r="AK223" t="s">
        <v>129</v>
      </c>
      <c r="AL223" t="s">
        <v>130</v>
      </c>
      <c r="AM223" s="8" t="s">
        <v>2405</v>
      </c>
      <c r="AN223" s="8"/>
      <c r="AO223">
        <v>5</v>
      </c>
      <c r="AP223" s="10" t="str">
        <f t="shared" si="129"/>
        <v>5000000000</v>
      </c>
      <c r="AQ223" s="8"/>
      <c r="AR223" s="8" t="s">
        <v>2418</v>
      </c>
      <c r="AS223" s="8" t="e">
        <f t="shared" si="118"/>
        <v>#VALUE!</v>
      </c>
      <c r="AT223" t="s">
        <v>921</v>
      </c>
      <c r="AX223" t="str">
        <v>Data scientist - Sales</v>
      </c>
    </row>
    <row r="224" spans="1:50" ht="39" customHeight="1" x14ac:dyDescent="0.35">
      <c r="A224" t="s">
        <v>2214</v>
      </c>
      <c r="B224" t="str" cm="1">
        <f t="array" ref="B224">IF(SEARCH("DATA SCIENTIST",UPPER(A224),1),"DATA SCIENTIST",IF(SEARCH("DATA ANALYST",UPPER(A224),1),"DATA ANALYST",IF(SEARCH("DATA ENGINEER",UPPER(A224),1),"DATA ENGINEER",others)))</f>
        <v>DATA SCIENTIST</v>
      </c>
      <c r="C224" t="str" cm="1">
        <f t="array" ref="C224">_xlfn.IFS(IFERROR(SEARCH("Senior", A224), 0) &gt; 0, "SENIOR", IFERROR(SEARCH("Junior", A224), 0) &gt; 0, "JUNIOR", TRUE, "NM")</f>
        <v>NM</v>
      </c>
      <c r="D224" t="s">
        <v>922</v>
      </c>
      <c r="E224">
        <v>116</v>
      </c>
      <c r="H224" t="str">
        <f t="shared" si="121"/>
        <v>$116k</v>
      </c>
      <c r="I224">
        <v>194</v>
      </c>
      <c r="L224" t="str">
        <f t="shared" si="122"/>
        <v>$194k</v>
      </c>
      <c r="M224">
        <f t="shared" si="123"/>
        <v>155</v>
      </c>
      <c r="N224" t="str">
        <f t="shared" si="124"/>
        <v>$155k</v>
      </c>
      <c r="O224" s="1" t="s">
        <v>2215</v>
      </c>
      <c r="P224" s="1">
        <f t="shared" si="110"/>
        <v>1</v>
      </c>
      <c r="Q224" s="1">
        <f t="shared" si="111"/>
        <v>1</v>
      </c>
      <c r="R224" s="1">
        <f t="shared" si="112"/>
        <v>1</v>
      </c>
      <c r="S224" s="1">
        <f t="shared" si="113"/>
        <v>1</v>
      </c>
      <c r="T224" s="1">
        <f t="shared" si="114"/>
        <v>1</v>
      </c>
      <c r="U224" s="1">
        <f t="shared" si="115"/>
        <v>0</v>
      </c>
      <c r="V224" s="1">
        <f t="shared" si="116"/>
        <v>1817</v>
      </c>
      <c r="W224">
        <v>3.2</v>
      </c>
      <c r="X224" s="1" t="s">
        <v>310</v>
      </c>
      <c r="Y224" s="1" t="s">
        <v>1779</v>
      </c>
      <c r="Z224" t="s">
        <v>923</v>
      </c>
      <c r="AA224" t="s">
        <v>2380</v>
      </c>
      <c r="AB224" t="s">
        <v>312</v>
      </c>
      <c r="AC224">
        <f t="shared" si="108"/>
        <v>0</v>
      </c>
      <c r="AD224" t="s">
        <v>208</v>
      </c>
      <c r="AE224">
        <v>1</v>
      </c>
      <c r="AF224">
        <v>50</v>
      </c>
      <c r="AG224" s="7">
        <f t="shared" si="127"/>
        <v>25.5</v>
      </c>
      <c r="AH224" t="s">
        <v>2357</v>
      </c>
      <c r="AI224" t="str">
        <f t="shared" ca="1" si="117"/>
        <v>unknown</v>
      </c>
      <c r="AJ224" t="s">
        <v>18</v>
      </c>
      <c r="AK224" t="s">
        <v>313</v>
      </c>
      <c r="AL224" t="s">
        <v>32</v>
      </c>
      <c r="AM224" s="8" t="s">
        <v>2406</v>
      </c>
      <c r="AN224" s="8"/>
      <c r="AO224">
        <v>5</v>
      </c>
      <c r="AP224" s="10" t="str">
        <f t="shared" si="128"/>
        <v>5000000</v>
      </c>
      <c r="AQ224" s="8"/>
      <c r="AR224" s="8" t="s">
        <v>2421</v>
      </c>
      <c r="AS224" s="8" t="str">
        <f t="shared" si="118"/>
        <v xml:space="preserve">10 000000 </v>
      </c>
      <c r="AT224" t="s">
        <v>2357</v>
      </c>
      <c r="AX224" t="str">
        <v>Principal, Data Science - Advanced Analytics</v>
      </c>
    </row>
    <row r="225" spans="1:50" ht="39" customHeight="1" x14ac:dyDescent="0.35">
      <c r="A225" t="s">
        <v>2064</v>
      </c>
      <c r="B225" t="str" cm="1">
        <f t="array" ref="B225">IF(SEARCH("DATA SCIENTIST",UPPER(A225),1),"DATA SCIENTIST",IF(SEARCH("DATA ANALYST",UPPER(A225),1),"DATA ANALYST",IF(SEARCH("DATA ENGINEER",UPPER(A225),1),"DATA ENGINEER",others)))</f>
        <v>DATA SCIENTIST</v>
      </c>
      <c r="C225" t="str" cm="1">
        <f t="array" ref="C225">_xlfn.IFS(IFERROR(SEARCH("Senior", A225), 0) &gt; 0, "SENIOR", IFERROR(SEARCH("Junior", A225), 0) &gt; 0, "JUNIOR", TRUE, "NM")</f>
        <v>NM</v>
      </c>
      <c r="D225" t="s">
        <v>924</v>
      </c>
      <c r="E225">
        <v>83</v>
      </c>
      <c r="H225" t="str">
        <f t="shared" si="121"/>
        <v>$83k</v>
      </c>
      <c r="I225">
        <v>133</v>
      </c>
      <c r="L225" t="str">
        <f t="shared" si="122"/>
        <v>$133k</v>
      </c>
      <c r="M225">
        <f t="shared" si="123"/>
        <v>108</v>
      </c>
      <c r="N225" t="str">
        <f t="shared" si="124"/>
        <v>$108k</v>
      </c>
      <c r="O225" s="1" t="s">
        <v>2216</v>
      </c>
      <c r="P225" s="1">
        <f t="shared" si="110"/>
        <v>1</v>
      </c>
      <c r="Q225" s="1">
        <f t="shared" si="111"/>
        <v>1</v>
      </c>
      <c r="R225" s="1">
        <f t="shared" si="112"/>
        <v>0</v>
      </c>
      <c r="S225" s="1">
        <f t="shared" si="113"/>
        <v>0</v>
      </c>
      <c r="T225" s="1">
        <f t="shared" si="114"/>
        <v>1</v>
      </c>
      <c r="U225" s="1">
        <f t="shared" si="115"/>
        <v>0</v>
      </c>
      <c r="V225" s="1">
        <f t="shared" si="116"/>
        <v>3029</v>
      </c>
      <c r="W225">
        <v>3.9</v>
      </c>
      <c r="X225" s="1" t="s">
        <v>925</v>
      </c>
      <c r="Y225" s="1" t="s">
        <v>1909</v>
      </c>
      <c r="Z225" t="s">
        <v>926</v>
      </c>
      <c r="AA225" t="s">
        <v>2365</v>
      </c>
      <c r="AB225" t="s">
        <v>927</v>
      </c>
      <c r="AC225">
        <f t="shared" si="108"/>
        <v>0</v>
      </c>
      <c r="AD225" t="s">
        <v>45</v>
      </c>
      <c r="AE225">
        <v>51</v>
      </c>
      <c r="AF225">
        <v>200</v>
      </c>
      <c r="AG225" s="7">
        <f t="shared" si="127"/>
        <v>125.5</v>
      </c>
      <c r="AH225">
        <v>2000</v>
      </c>
      <c r="AI225">
        <f t="shared" ca="1" si="117"/>
        <v>24</v>
      </c>
      <c r="AJ225" t="s">
        <v>18</v>
      </c>
      <c r="AK225" t="s">
        <v>129</v>
      </c>
      <c r="AL225" t="s">
        <v>130</v>
      </c>
      <c r="AM225" s="8" t="s">
        <v>2404</v>
      </c>
      <c r="AN225" s="8"/>
      <c r="AO225">
        <v>10</v>
      </c>
      <c r="AP225" s="10" t="str">
        <f t="shared" si="128"/>
        <v>10000000</v>
      </c>
      <c r="AQ225" s="8"/>
      <c r="AR225" s="8" t="s">
        <v>2417</v>
      </c>
      <c r="AS225" s="8" t="str">
        <f t="shared" si="118"/>
        <v xml:space="preserve">25 000000 </v>
      </c>
      <c r="AT225" t="s">
        <v>2357</v>
      </c>
      <c r="AX225" t="str">
        <v>Data Science Project Manager</v>
      </c>
    </row>
    <row r="226" spans="1:50" ht="39" customHeight="1" x14ac:dyDescent="0.35">
      <c r="A226" t="s">
        <v>928</v>
      </c>
      <c r="B226" t="e" cm="1">
        <f t="array" ref="B226">IF(SEARCH("DATA SCIENTIST",UPPER(A226),1),"DATA SCIENTIST",IF(SEARCH("DATA ANALYST",UPPER(A226),1),"DATA ANALYST",IF(SEARCH("DATA ENGINEER",UPPER(A226),1),"DATA ENGINEER",others)))</f>
        <v>#VALUE!</v>
      </c>
      <c r="C226" t="str" cm="1">
        <f t="array" ref="C226">_xlfn.IFS(IFERROR(SEARCH("Senior", A226), 0) &gt; 0, "SENIOR", IFERROR(SEARCH("Junior", A226), 0) &gt; 0, "JUNIOR", TRUE, "NM")</f>
        <v>NM</v>
      </c>
      <c r="D226" t="s">
        <v>929</v>
      </c>
      <c r="E226">
        <v>45</v>
      </c>
      <c r="H226" t="str">
        <f t="shared" si="121"/>
        <v>$45k</v>
      </c>
      <c r="I226">
        <v>82</v>
      </c>
      <c r="L226" t="str">
        <f t="shared" si="122"/>
        <v>$82k</v>
      </c>
      <c r="M226">
        <f t="shared" si="123"/>
        <v>63.5</v>
      </c>
      <c r="N226" t="str">
        <f t="shared" si="124"/>
        <v>$63.5k</v>
      </c>
      <c r="O226" s="1" t="s">
        <v>930</v>
      </c>
      <c r="P226" s="1">
        <f t="shared" si="110"/>
        <v>0</v>
      </c>
      <c r="Q226" s="1">
        <f t="shared" si="111"/>
        <v>0</v>
      </c>
      <c r="R226" s="1">
        <f t="shared" si="112"/>
        <v>1</v>
      </c>
      <c r="S226" s="1">
        <f t="shared" si="113"/>
        <v>0</v>
      </c>
      <c r="T226" s="1">
        <f t="shared" si="114"/>
        <v>0</v>
      </c>
      <c r="U226" s="1">
        <f t="shared" si="115"/>
        <v>0</v>
      </c>
      <c r="V226" s="1">
        <f t="shared" si="116"/>
        <v>2644</v>
      </c>
      <c r="W226">
        <v>4.2</v>
      </c>
      <c r="X226" s="1" t="s">
        <v>931</v>
      </c>
      <c r="Y226" s="1" t="s">
        <v>1910</v>
      </c>
      <c r="Z226" t="s">
        <v>932</v>
      </c>
      <c r="AA226" t="s">
        <v>2392</v>
      </c>
      <c r="AB226" t="s">
        <v>932</v>
      </c>
      <c r="AC226">
        <f t="shared" si="108"/>
        <v>1</v>
      </c>
      <c r="AD226" t="s">
        <v>17</v>
      </c>
      <c r="AE226">
        <v>501</v>
      </c>
      <c r="AF226">
        <v>1000</v>
      </c>
      <c r="AG226" s="7">
        <f t="shared" si="127"/>
        <v>750.5</v>
      </c>
      <c r="AH226">
        <v>2004</v>
      </c>
      <c r="AI226">
        <f t="shared" ca="1" si="117"/>
        <v>20</v>
      </c>
      <c r="AJ226" t="s">
        <v>18</v>
      </c>
      <c r="AK226" t="s">
        <v>660</v>
      </c>
      <c r="AL226" t="s">
        <v>59</v>
      </c>
      <c r="AM226" s="8" t="s">
        <v>2397</v>
      </c>
      <c r="AN226" s="8"/>
      <c r="AO226">
        <v>50</v>
      </c>
      <c r="AP226" s="10" t="str">
        <f t="shared" si="128"/>
        <v>50000000</v>
      </c>
      <c r="AQ226" s="8"/>
      <c r="AR226" s="8" t="s">
        <v>2408</v>
      </c>
      <c r="AS226" s="8" t="str">
        <f t="shared" si="118"/>
        <v xml:space="preserve">100 000000 </v>
      </c>
      <c r="AT226" t="s">
        <v>2357</v>
      </c>
      <c r="AX226" t="str">
        <v>Sr Scientist, Immuno-Oncology - Oncology</v>
      </c>
    </row>
    <row r="227" spans="1:50" ht="39" customHeight="1" x14ac:dyDescent="0.35">
      <c r="A227" t="s">
        <v>2064</v>
      </c>
      <c r="B227" t="str" cm="1">
        <f t="array" ref="B227">IF(SEARCH("DATA SCIENTIST",UPPER(A227),1),"DATA SCIENTIST",IF(SEARCH("DATA ANALYST",UPPER(A227),1),"DATA ANALYST",IF(SEARCH("DATA ENGINEER",UPPER(A227),1),"DATA ENGINEER",others)))</f>
        <v>DATA SCIENTIST</v>
      </c>
      <c r="C227" t="str" cm="1">
        <f t="array" ref="C227">_xlfn.IFS(IFERROR(SEARCH("Senior", A227), 0) &gt; 0, "SENIOR", IFERROR(SEARCH("Junior", A227), 0) &gt; 0, "JUNIOR", TRUE, "NM")</f>
        <v>NM</v>
      </c>
      <c r="D227" t="s">
        <v>933</v>
      </c>
      <c r="E227">
        <v>83</v>
      </c>
      <c r="H227" t="str">
        <f t="shared" si="121"/>
        <v>$83k</v>
      </c>
      <c r="I227">
        <v>135</v>
      </c>
      <c r="L227" t="str">
        <f t="shared" si="122"/>
        <v>$135k</v>
      </c>
      <c r="M227">
        <f t="shared" si="123"/>
        <v>109</v>
      </c>
      <c r="N227" t="str">
        <f t="shared" si="124"/>
        <v>$109k</v>
      </c>
      <c r="O227" t="s">
        <v>2217</v>
      </c>
      <c r="P227" s="1">
        <f t="shared" si="110"/>
        <v>1</v>
      </c>
      <c r="Q227" s="1">
        <f t="shared" si="111"/>
        <v>0</v>
      </c>
      <c r="R227" s="1">
        <f t="shared" si="112"/>
        <v>0</v>
      </c>
      <c r="S227" s="1">
        <f t="shared" si="113"/>
        <v>0</v>
      </c>
      <c r="T227" s="1">
        <f t="shared" si="114"/>
        <v>0</v>
      </c>
      <c r="U227" s="1">
        <f t="shared" si="115"/>
        <v>0</v>
      </c>
      <c r="V227" s="1">
        <f t="shared" si="116"/>
        <v>714</v>
      </c>
      <c r="W227">
        <v>4</v>
      </c>
      <c r="X227" s="1" t="s">
        <v>934</v>
      </c>
      <c r="Y227" s="1" t="s">
        <v>1911</v>
      </c>
      <c r="Z227" t="s">
        <v>79</v>
      </c>
      <c r="AA227" t="s">
        <v>2365</v>
      </c>
      <c r="AB227" t="s">
        <v>324</v>
      </c>
      <c r="AC227">
        <f t="shared" si="108"/>
        <v>0</v>
      </c>
      <c r="AD227" t="s">
        <v>208</v>
      </c>
      <c r="AE227">
        <v>1</v>
      </c>
      <c r="AF227">
        <v>50</v>
      </c>
      <c r="AG227" s="7">
        <f t="shared" si="127"/>
        <v>25.5</v>
      </c>
      <c r="AH227" t="s">
        <v>2357</v>
      </c>
      <c r="AI227" t="str">
        <f t="shared" ca="1" si="117"/>
        <v>unknown</v>
      </c>
      <c r="AJ227" t="s">
        <v>18</v>
      </c>
      <c r="AK227" t="s">
        <v>181</v>
      </c>
      <c r="AL227" t="s">
        <v>75</v>
      </c>
      <c r="AM227" s="8" t="s">
        <v>209</v>
      </c>
      <c r="AN227" s="8" t="s">
        <v>2419</v>
      </c>
      <c r="AO227" t="s">
        <v>2420</v>
      </c>
      <c r="AP227" s="10" t="str" cm="1">
        <f t="array" ref="AP227">_xlfn.IFS(SEARCH("m",AO227,1),SUBSTITUTE(AO227,"million","000000",1),SEARCH("b",AO227,1),SUBSTITUTE(AO227,"billion","000000000",1))</f>
        <v xml:space="preserve">1 000000 </v>
      </c>
      <c r="AQ227" s="8"/>
      <c r="AR227" s="8"/>
      <c r="AS227" s="8" t="e">
        <f t="shared" si="118"/>
        <v>#VALUE!</v>
      </c>
      <c r="AT227" t="s">
        <v>2357</v>
      </c>
      <c r="AX227" t="str">
        <v>Research Scientist â€“ Security and Privacy</v>
      </c>
    </row>
    <row r="228" spans="1:50" ht="39" customHeight="1" x14ac:dyDescent="0.35">
      <c r="A228" t="s">
        <v>2064</v>
      </c>
      <c r="B228" t="str" cm="1">
        <f t="array" ref="B228">IF(SEARCH("DATA SCIENTIST",UPPER(A228),1),"DATA SCIENTIST",IF(SEARCH("DATA ANALYST",UPPER(A228),1),"DATA ANALYST",IF(SEARCH("DATA ENGINEER",UPPER(A228),1),"DATA ENGINEER",others)))</f>
        <v>DATA SCIENTIST</v>
      </c>
      <c r="C228" t="str" cm="1">
        <f t="array" ref="C228">_xlfn.IFS(IFERROR(SEARCH("Senior", A228), 0) &gt; 0, "SENIOR", IFERROR(SEARCH("Junior", A228), 0) &gt; 0, "JUNIOR", TRUE, "NM")</f>
        <v>NM</v>
      </c>
      <c r="D228" t="s">
        <v>935</v>
      </c>
      <c r="E228">
        <v>70</v>
      </c>
      <c r="H228" t="str">
        <f t="shared" si="121"/>
        <v>$70k</v>
      </c>
      <c r="I228">
        <v>122</v>
      </c>
      <c r="L228" t="str">
        <f t="shared" si="122"/>
        <v>$122k</v>
      </c>
      <c r="M228">
        <f t="shared" si="123"/>
        <v>96</v>
      </c>
      <c r="N228" t="str">
        <f t="shared" si="124"/>
        <v>$96k</v>
      </c>
      <c r="O228" s="1" t="s">
        <v>2218</v>
      </c>
      <c r="P228" s="1">
        <f t="shared" si="110"/>
        <v>1</v>
      </c>
      <c r="Q228" s="1">
        <f t="shared" si="111"/>
        <v>0</v>
      </c>
      <c r="R228" s="1">
        <f t="shared" si="112"/>
        <v>0</v>
      </c>
      <c r="S228" s="1">
        <f t="shared" si="113"/>
        <v>0</v>
      </c>
      <c r="T228" s="1">
        <f t="shared" si="114"/>
        <v>0</v>
      </c>
      <c r="U228" s="1">
        <f t="shared" si="115"/>
        <v>1</v>
      </c>
      <c r="V228" s="1">
        <f t="shared" si="116"/>
        <v>3798</v>
      </c>
      <c r="W228">
        <v>3.5</v>
      </c>
      <c r="X228" s="1" t="s">
        <v>936</v>
      </c>
      <c r="Y228" s="1" t="s">
        <v>1912</v>
      </c>
      <c r="Z228" t="s">
        <v>937</v>
      </c>
      <c r="AA228" t="s">
        <v>2390</v>
      </c>
      <c r="AB228" t="s">
        <v>938</v>
      </c>
      <c r="AC228">
        <f t="shared" si="108"/>
        <v>0</v>
      </c>
      <c r="AD228" t="s">
        <v>87</v>
      </c>
      <c r="AE228">
        <v>5001</v>
      </c>
      <c r="AF228">
        <v>10000</v>
      </c>
      <c r="AG228" s="7">
        <f t="shared" si="127"/>
        <v>7500.5</v>
      </c>
      <c r="AH228">
        <v>1850</v>
      </c>
      <c r="AI228">
        <f t="shared" ca="1" si="117"/>
        <v>174</v>
      </c>
      <c r="AJ228" t="s">
        <v>53</v>
      </c>
      <c r="AK228" t="s">
        <v>19</v>
      </c>
      <c r="AL228" t="s">
        <v>19</v>
      </c>
      <c r="AM228" s="8" t="s">
        <v>2400</v>
      </c>
      <c r="AN228" s="8"/>
      <c r="AO228" t="s">
        <v>2411</v>
      </c>
      <c r="AP228" s="10" t="e">
        <f t="shared" ref="AP228:AP229" si="130">IF(SEARCH("m",AO284,1),SUBSTITUTE(AO284,"million","000000",1),)</f>
        <v>#VALUE!</v>
      </c>
      <c r="AQ228" s="8"/>
      <c r="AR228" s="8" t="s">
        <v>2412</v>
      </c>
      <c r="AS228" s="8" t="e">
        <f t="shared" si="118"/>
        <v>#VALUE!</v>
      </c>
      <c r="AT228" t="s">
        <v>2357</v>
      </c>
      <c r="AX228" t="str">
        <v>Data Science Manager</v>
      </c>
    </row>
    <row r="229" spans="1:50" ht="39" customHeight="1" x14ac:dyDescent="0.35">
      <c r="A229" t="s">
        <v>195</v>
      </c>
      <c r="B229" t="e" cm="1">
        <f t="array" ref="B229">IF(SEARCH("DATA SCIENTIST",UPPER(A229),1),"DATA SCIENTIST",IF(SEARCH("DATA ANALYST",UPPER(A229),1),"DATA ANALYST",IF(SEARCH("DATA ENGINEER",UPPER(A229),1),"DATA ENGINEER",others)))</f>
        <v>#VALUE!</v>
      </c>
      <c r="C229" t="str" cm="1">
        <f t="array" ref="C229">_xlfn.IFS(IFERROR(SEARCH("Senior", A229), 0) &gt; 0, "SENIOR", IFERROR(SEARCH("Junior", A229), 0) &gt; 0, "JUNIOR", TRUE, "NM")</f>
        <v>NM</v>
      </c>
      <c r="D229" t="s">
        <v>939</v>
      </c>
      <c r="E229">
        <v>70</v>
      </c>
      <c r="H229" t="str">
        <f t="shared" si="121"/>
        <v>$70k</v>
      </c>
      <c r="I229">
        <v>132</v>
      </c>
      <c r="L229" t="str">
        <f t="shared" si="122"/>
        <v>$132k</v>
      </c>
      <c r="M229">
        <f t="shared" si="123"/>
        <v>101</v>
      </c>
      <c r="N229" t="str">
        <f t="shared" si="124"/>
        <v>$101k</v>
      </c>
      <c r="O229" s="1" t="s">
        <v>2219</v>
      </c>
      <c r="P229" s="1">
        <f t="shared" si="110"/>
        <v>1</v>
      </c>
      <c r="Q229" s="1">
        <f t="shared" si="111"/>
        <v>0</v>
      </c>
      <c r="R229" s="1">
        <f t="shared" si="112"/>
        <v>1</v>
      </c>
      <c r="S229" s="1">
        <f t="shared" si="113"/>
        <v>1</v>
      </c>
      <c r="T229" s="1">
        <f t="shared" si="114"/>
        <v>0</v>
      </c>
      <c r="U229" s="1">
        <f t="shared" si="115"/>
        <v>0</v>
      </c>
      <c r="V229" s="1">
        <f t="shared" si="116"/>
        <v>2503</v>
      </c>
      <c r="W229">
        <v>3.2</v>
      </c>
      <c r="X229" s="1" t="s">
        <v>715</v>
      </c>
      <c r="Y229" s="1" t="s">
        <v>1865</v>
      </c>
      <c r="Z229" t="s">
        <v>940</v>
      </c>
      <c r="AA229" t="s">
        <v>2365</v>
      </c>
      <c r="AB229" t="s">
        <v>716</v>
      </c>
      <c r="AC229">
        <f t="shared" si="108"/>
        <v>0</v>
      </c>
      <c r="AD229" t="s">
        <v>37</v>
      </c>
      <c r="AE229">
        <v>1001</v>
      </c>
      <c r="AF229">
        <v>5000</v>
      </c>
      <c r="AG229" s="7">
        <f t="shared" si="127"/>
        <v>3000.5</v>
      </c>
      <c r="AH229">
        <v>2008</v>
      </c>
      <c r="AI229">
        <f t="shared" ca="1" si="117"/>
        <v>16</v>
      </c>
      <c r="AJ229" t="s">
        <v>53</v>
      </c>
      <c r="AK229" t="s">
        <v>717</v>
      </c>
      <c r="AL229" t="s">
        <v>59</v>
      </c>
      <c r="AM229" s="8" t="s">
        <v>2400</v>
      </c>
      <c r="AN229" s="8"/>
      <c r="AO229" t="s">
        <v>2411</v>
      </c>
      <c r="AP229" s="10" t="str">
        <f t="shared" si="130"/>
        <v xml:space="preserve">500 000000   </v>
      </c>
      <c r="AQ229" s="8"/>
      <c r="AR229" s="8" t="s">
        <v>2412</v>
      </c>
      <c r="AS229" s="8" t="e">
        <f t="shared" si="118"/>
        <v>#VALUE!</v>
      </c>
      <c r="AT229" t="s">
        <v>718</v>
      </c>
      <c r="AX229" t="str">
        <v>Data Analyst 2 (Missionary Department)</v>
      </c>
    </row>
    <row r="230" spans="1:50" ht="39" customHeight="1" x14ac:dyDescent="0.35">
      <c r="A230" t="s">
        <v>941</v>
      </c>
      <c r="B230" t="e" cm="1">
        <f t="array" ref="B230">IF(SEARCH("DATA SCIENTIST",UPPER(A230),1),"DATA SCIENTIST",IF(SEARCH("DATA ANALYST",UPPER(A230),1),"DATA ANALYST",IF(SEARCH("DATA ENGINEER",UPPER(A230),1),"DATA ENGINEER",others)))</f>
        <v>#VALUE!</v>
      </c>
      <c r="C230" t="str" cm="1">
        <f t="array" ref="C230">_xlfn.IFS(IFERROR(SEARCH("Senior", A230), 0) &gt; 0, "SENIOR", IFERROR(SEARCH("Junior", A230), 0) &gt; 0, "JUNIOR", TRUE, "NM")</f>
        <v>NM</v>
      </c>
      <c r="D230" t="s">
        <v>942</v>
      </c>
      <c r="E230">
        <v>54</v>
      </c>
      <c r="H230" t="str">
        <f t="shared" si="121"/>
        <v>$54k</v>
      </c>
      <c r="I230">
        <v>101</v>
      </c>
      <c r="L230" t="str">
        <f t="shared" si="122"/>
        <v>$101k</v>
      </c>
      <c r="M230">
        <f t="shared" si="123"/>
        <v>77.5</v>
      </c>
      <c r="N230" t="str">
        <f t="shared" si="124"/>
        <v>$77.5k</v>
      </c>
      <c r="O230" s="1" t="s">
        <v>943</v>
      </c>
      <c r="P230" s="1">
        <f t="shared" si="110"/>
        <v>0</v>
      </c>
      <c r="Q230" s="1">
        <f t="shared" si="111"/>
        <v>1</v>
      </c>
      <c r="R230" s="1">
        <f t="shared" si="112"/>
        <v>1</v>
      </c>
      <c r="S230" s="1">
        <f t="shared" si="113"/>
        <v>0</v>
      </c>
      <c r="T230" s="1">
        <f t="shared" si="114"/>
        <v>0</v>
      </c>
      <c r="U230" s="1">
        <f t="shared" si="115"/>
        <v>1</v>
      </c>
      <c r="V230" s="1">
        <f t="shared" si="116"/>
        <v>3499</v>
      </c>
      <c r="W230">
        <v>3.9</v>
      </c>
      <c r="X230" s="1" t="s">
        <v>944</v>
      </c>
      <c r="Y230" s="1" t="s">
        <v>1913</v>
      </c>
      <c r="Z230" t="s">
        <v>945</v>
      </c>
      <c r="AA230" t="s">
        <v>2394</v>
      </c>
      <c r="AB230" t="s">
        <v>945</v>
      </c>
      <c r="AC230">
        <f t="shared" si="108"/>
        <v>1</v>
      </c>
      <c r="AD230" t="s">
        <v>37</v>
      </c>
      <c r="AE230">
        <v>1001</v>
      </c>
      <c r="AF230">
        <v>5000</v>
      </c>
      <c r="AG230" s="7">
        <f t="shared" si="127"/>
        <v>3000.5</v>
      </c>
      <c r="AH230">
        <v>1948</v>
      </c>
      <c r="AI230">
        <f t="shared" ca="1" si="117"/>
        <v>76</v>
      </c>
      <c r="AJ230" t="s">
        <v>18</v>
      </c>
      <c r="AK230" t="s">
        <v>249</v>
      </c>
      <c r="AL230" t="s">
        <v>218</v>
      </c>
      <c r="AM230" s="8" t="s">
        <v>2401</v>
      </c>
      <c r="AN230" s="8"/>
      <c r="AO230">
        <v>1</v>
      </c>
      <c r="AP230" s="10" t="str">
        <f>IF(SEARCH("b",AR230,1),_xlfn.CONCAT(AO230,"000000000"),0)</f>
        <v>1000000000</v>
      </c>
      <c r="AQ230" s="8"/>
      <c r="AR230" s="8" t="s">
        <v>2413</v>
      </c>
      <c r="AS230" s="8" t="e">
        <f t="shared" si="118"/>
        <v>#VALUE!</v>
      </c>
      <c r="AT230" t="s">
        <v>946</v>
      </c>
      <c r="AX230" t="str">
        <v>Supply Chain Data Analyst</v>
      </c>
    </row>
    <row r="231" spans="1:50" ht="39" customHeight="1" x14ac:dyDescent="0.35">
      <c r="A231" t="s">
        <v>2064</v>
      </c>
      <c r="B231" t="str" cm="1">
        <f t="array" ref="B231">IF(SEARCH("DATA SCIENTIST",UPPER(A231),1),"DATA SCIENTIST",IF(SEARCH("DATA ANALYST",UPPER(A231),1),"DATA ANALYST",IF(SEARCH("DATA ENGINEER",UPPER(A231),1),"DATA ENGINEER",others)))</f>
        <v>DATA SCIENTIST</v>
      </c>
      <c r="C231" t="str" cm="1">
        <f t="array" ref="C231">_xlfn.IFS(IFERROR(SEARCH("Senior", A231), 0) &gt; 0, "SENIOR", IFERROR(SEARCH("Junior", A231), 0) &gt; 0, "JUNIOR", TRUE, "NM")</f>
        <v>NM</v>
      </c>
      <c r="D231" t="s">
        <v>947</v>
      </c>
      <c r="E231">
        <v>68</v>
      </c>
      <c r="H231" t="str">
        <f t="shared" si="121"/>
        <v>$68k</v>
      </c>
      <c r="I231">
        <v>112</v>
      </c>
      <c r="L231" t="str">
        <f t="shared" si="122"/>
        <v>$112k</v>
      </c>
      <c r="M231">
        <f t="shared" si="123"/>
        <v>90</v>
      </c>
      <c r="N231" t="str">
        <f t="shared" si="124"/>
        <v>$90k</v>
      </c>
      <c r="O231" s="1" t="s">
        <v>948</v>
      </c>
      <c r="P231" s="1">
        <f t="shared" si="110"/>
        <v>1</v>
      </c>
      <c r="Q231" s="1">
        <f t="shared" si="111"/>
        <v>1</v>
      </c>
      <c r="R231" s="1">
        <f t="shared" si="112"/>
        <v>1</v>
      </c>
      <c r="S231" s="1">
        <f t="shared" si="113"/>
        <v>0</v>
      </c>
      <c r="T231" s="1">
        <f t="shared" si="114"/>
        <v>0</v>
      </c>
      <c r="U231" s="1">
        <f t="shared" si="115"/>
        <v>0</v>
      </c>
      <c r="V231" s="1">
        <f t="shared" si="116"/>
        <v>1231</v>
      </c>
      <c r="W231">
        <v>3.5</v>
      </c>
      <c r="X231" s="1" t="s">
        <v>949</v>
      </c>
      <c r="Y231" s="1" t="s">
        <v>1914</v>
      </c>
      <c r="Z231" t="s">
        <v>950</v>
      </c>
      <c r="AA231" t="s">
        <v>2365</v>
      </c>
      <c r="AB231" t="s">
        <v>951</v>
      </c>
      <c r="AC231">
        <f t="shared" si="108"/>
        <v>0</v>
      </c>
      <c r="AD231" t="s">
        <v>24</v>
      </c>
      <c r="AH231">
        <v>1997</v>
      </c>
      <c r="AI231">
        <f t="shared" ca="1" si="117"/>
        <v>27</v>
      </c>
      <c r="AJ231" t="s">
        <v>53</v>
      </c>
      <c r="AK231" t="s">
        <v>181</v>
      </c>
      <c r="AL231" t="s">
        <v>75</v>
      </c>
      <c r="AM231" s="8" t="s">
        <v>47</v>
      </c>
      <c r="AN231" s="8" t="s">
        <v>47</v>
      </c>
      <c r="AP231" s="10" t="e" cm="1">
        <f t="array" ref="AP231">_xlfn.IFS(SEARCH("m",AO231,1),SUBSTITUTE(AO231,"million","000000",1),SEARCH("b",AO231,1),SUBSTITUTE(AO231,"billion","000000000",1))</f>
        <v>#VALUE!</v>
      </c>
      <c r="AQ231" s="8"/>
      <c r="AR231" s="8"/>
      <c r="AS231" s="8" t="e">
        <f t="shared" si="118"/>
        <v>#VALUE!</v>
      </c>
      <c r="AT231" t="s">
        <v>952</v>
      </c>
      <c r="AX231" t="str">
        <v>Data Engineer - ETL</v>
      </c>
    </row>
    <row r="232" spans="1:50" ht="39" customHeight="1" x14ac:dyDescent="0.35">
      <c r="A232" t="s">
        <v>953</v>
      </c>
      <c r="B232" t="e" cm="1">
        <f t="array" ref="B232">IF(SEARCH("DATA SCIENTIST",UPPER(A232),1),"DATA SCIENTIST",IF(SEARCH("DATA ANALYST",UPPER(A232),1),"DATA ANALYST",IF(SEARCH("DATA ENGINEER",UPPER(A232),1),"DATA ENGINEER",others)))</f>
        <v>#VALUE!</v>
      </c>
      <c r="C232" t="str" cm="1">
        <f t="array" ref="C232">_xlfn.IFS(IFERROR(SEARCH("Senior", A232), 0) &gt; 0, "SENIOR", IFERROR(SEARCH("Junior", A232), 0) &gt; 0, "JUNIOR", TRUE, "NM")</f>
        <v>NM</v>
      </c>
      <c r="D232" t="s">
        <v>954</v>
      </c>
      <c r="E232">
        <v>42</v>
      </c>
      <c r="H232" t="str">
        <f t="shared" si="121"/>
        <v>$42k</v>
      </c>
      <c r="I232">
        <v>74</v>
      </c>
      <c r="L232" t="str">
        <f t="shared" si="122"/>
        <v>$74k</v>
      </c>
      <c r="M232">
        <f t="shared" ref="M232:M263" si="131">AVERAGE(E232,I232)</f>
        <v>58</v>
      </c>
      <c r="N232" t="str">
        <f t="shared" si="124"/>
        <v>$58k</v>
      </c>
      <c r="O232" s="1" t="s">
        <v>955</v>
      </c>
      <c r="P232" s="1">
        <f t="shared" si="110"/>
        <v>0</v>
      </c>
      <c r="Q232" s="1">
        <f t="shared" si="111"/>
        <v>0</v>
      </c>
      <c r="R232" s="1">
        <f t="shared" si="112"/>
        <v>0</v>
      </c>
      <c r="S232" s="1">
        <f t="shared" si="113"/>
        <v>1</v>
      </c>
      <c r="T232" s="1">
        <f t="shared" si="114"/>
        <v>0</v>
      </c>
      <c r="U232" s="1">
        <f t="shared" si="115"/>
        <v>1</v>
      </c>
      <c r="V232" s="1">
        <f t="shared" si="116"/>
        <v>6646</v>
      </c>
      <c r="W232">
        <v>4.3</v>
      </c>
      <c r="X232" s="1" t="s">
        <v>956</v>
      </c>
      <c r="Y232" s="1" t="s">
        <v>1915</v>
      </c>
      <c r="Z232" t="s">
        <v>957</v>
      </c>
      <c r="AA232" t="s">
        <v>2368</v>
      </c>
      <c r="AB232" t="s">
        <v>958</v>
      </c>
      <c r="AC232">
        <f t="shared" si="108"/>
        <v>0</v>
      </c>
      <c r="AD232" t="s">
        <v>17</v>
      </c>
      <c r="AE232">
        <v>501</v>
      </c>
      <c r="AF232">
        <v>1000</v>
      </c>
      <c r="AG232" s="7">
        <f t="shared" ref="AG232:AG238" si="132">AVERAGE(AE232,AF232)</f>
        <v>750.5</v>
      </c>
      <c r="AH232">
        <v>1902</v>
      </c>
      <c r="AI232">
        <f t="shared" ca="1" si="117"/>
        <v>122</v>
      </c>
      <c r="AJ232" t="s">
        <v>53</v>
      </c>
      <c r="AK232" t="s">
        <v>58</v>
      </c>
      <c r="AL232" t="s">
        <v>59</v>
      </c>
      <c r="AM232" s="8" t="s">
        <v>2405</v>
      </c>
      <c r="AN232" s="8"/>
      <c r="AO232">
        <v>5</v>
      </c>
      <c r="AP232" s="10" t="str">
        <f>IF(SEARCH("b",AR232,1),_xlfn.CONCAT(AO232,"000000000"),0)</f>
        <v>5000000000</v>
      </c>
      <c r="AQ232" s="8"/>
      <c r="AR232" s="8" t="s">
        <v>2418</v>
      </c>
      <c r="AS232" s="8" t="e">
        <f t="shared" si="118"/>
        <v>#VALUE!</v>
      </c>
      <c r="AT232" t="s">
        <v>2357</v>
      </c>
      <c r="AX232" t="str">
        <v>Data Modeler (Analytical Systems)</v>
      </c>
    </row>
    <row r="233" spans="1:50" ht="39" customHeight="1" x14ac:dyDescent="0.35">
      <c r="A233" t="s">
        <v>2064</v>
      </c>
      <c r="B233" t="str" cm="1">
        <f t="array" ref="B233">IF(SEARCH("DATA SCIENTIST",UPPER(A233),1),"DATA SCIENTIST",IF(SEARCH("DATA ANALYST",UPPER(A233),1),"DATA ANALYST",IF(SEARCH("DATA ENGINEER",UPPER(A233),1),"DATA ENGINEER",others)))</f>
        <v>DATA SCIENTIST</v>
      </c>
      <c r="C233" t="str" cm="1">
        <f t="array" ref="C233">_xlfn.IFS(IFERROR(SEARCH("Senior", A233), 0) &gt; 0, "SENIOR", IFERROR(SEARCH("Junior", A233), 0) &gt; 0, "JUNIOR", TRUE, "NM")</f>
        <v>NM</v>
      </c>
      <c r="D233" t="s">
        <v>959</v>
      </c>
      <c r="E233">
        <v>95</v>
      </c>
      <c r="H233" t="str">
        <f t="shared" si="121"/>
        <v>$95k</v>
      </c>
      <c r="I233">
        <v>161</v>
      </c>
      <c r="L233" t="str">
        <f t="shared" si="122"/>
        <v>$161k</v>
      </c>
      <c r="M233">
        <f t="shared" si="131"/>
        <v>128</v>
      </c>
      <c r="N233" t="str">
        <f t="shared" si="124"/>
        <v>$128k</v>
      </c>
      <c r="O233" s="1" t="s">
        <v>960</v>
      </c>
      <c r="P233" s="1">
        <f t="shared" si="110"/>
        <v>1</v>
      </c>
      <c r="Q233" s="1">
        <f t="shared" si="111"/>
        <v>1</v>
      </c>
      <c r="R233" s="1">
        <f t="shared" si="112"/>
        <v>0</v>
      </c>
      <c r="S233" s="1">
        <f t="shared" si="113"/>
        <v>0</v>
      </c>
      <c r="T233" s="1">
        <f t="shared" si="114"/>
        <v>0</v>
      </c>
      <c r="U233" s="1">
        <f t="shared" si="115"/>
        <v>0</v>
      </c>
      <c r="V233" s="1">
        <f t="shared" si="116"/>
        <v>2047</v>
      </c>
      <c r="W233">
        <v>3.6</v>
      </c>
      <c r="X233" s="1" t="s">
        <v>961</v>
      </c>
      <c r="Y233" s="1" t="s">
        <v>1916</v>
      </c>
      <c r="Z233" t="s">
        <v>44</v>
      </c>
      <c r="AA233" t="s">
        <v>2363</v>
      </c>
      <c r="AB233" t="s">
        <v>44</v>
      </c>
      <c r="AC233">
        <f t="shared" si="108"/>
        <v>1</v>
      </c>
      <c r="AD233" t="s">
        <v>37</v>
      </c>
      <c r="AE233">
        <v>1001</v>
      </c>
      <c r="AF233">
        <v>5000</v>
      </c>
      <c r="AG233" s="7">
        <f t="shared" si="132"/>
        <v>3000.5</v>
      </c>
      <c r="AH233">
        <v>1744</v>
      </c>
      <c r="AI233">
        <f t="shared" ca="1" si="117"/>
        <v>280</v>
      </c>
      <c r="AJ233" t="s">
        <v>53</v>
      </c>
      <c r="AK233" t="s">
        <v>962</v>
      </c>
      <c r="AL233" t="s">
        <v>81</v>
      </c>
      <c r="AM233" s="8" t="s">
        <v>2400</v>
      </c>
      <c r="AN233" s="8"/>
      <c r="AO233" t="s">
        <v>2411</v>
      </c>
      <c r="AP233" s="10" t="e">
        <f>IF(SEARCH("m",AO289,1),SUBSTITUTE(AO289,"million","000000",1),)</f>
        <v>#VALUE!</v>
      </c>
      <c r="AQ233" s="8"/>
      <c r="AR233" s="8" t="s">
        <v>2412</v>
      </c>
      <c r="AS233" s="8" t="e">
        <f t="shared" si="118"/>
        <v>#VALUE!</v>
      </c>
      <c r="AT233" t="s">
        <v>2357</v>
      </c>
      <c r="AX233" t="str">
        <v>Data scientist in Translational Medicine</v>
      </c>
    </row>
    <row r="234" spans="1:50" ht="39" customHeight="1" x14ac:dyDescent="0.35">
      <c r="A234" t="s">
        <v>2064</v>
      </c>
      <c r="B234" t="str" cm="1">
        <f t="array" ref="B234">IF(SEARCH("DATA SCIENTIST",UPPER(A234),1),"DATA SCIENTIST",IF(SEARCH("DATA ANALYST",UPPER(A234),1),"DATA ANALYST",IF(SEARCH("DATA ENGINEER",UPPER(A234),1),"DATA ENGINEER",others)))</f>
        <v>DATA SCIENTIST</v>
      </c>
      <c r="C234" t="str" cm="1">
        <f t="array" ref="C234">_xlfn.IFS(IFERROR(SEARCH("Senior", A234), 0) &gt; 0, "SENIOR", IFERROR(SEARCH("Junior", A234), 0) &gt; 0, "JUNIOR", TRUE, "NM")</f>
        <v>NM</v>
      </c>
      <c r="D234" t="s">
        <v>963</v>
      </c>
      <c r="E234">
        <v>76</v>
      </c>
      <c r="H234" t="str">
        <f t="shared" si="121"/>
        <v>$76k</v>
      </c>
      <c r="I234">
        <v>126</v>
      </c>
      <c r="L234" t="str">
        <f t="shared" si="122"/>
        <v>$126k</v>
      </c>
      <c r="M234">
        <f t="shared" si="131"/>
        <v>101</v>
      </c>
      <c r="N234" t="str">
        <f t="shared" si="124"/>
        <v>$101k</v>
      </c>
      <c r="O234" s="1" t="s">
        <v>964</v>
      </c>
      <c r="P234" s="1">
        <f t="shared" si="110"/>
        <v>1</v>
      </c>
      <c r="Q234" s="1">
        <f t="shared" si="111"/>
        <v>1</v>
      </c>
      <c r="R234" s="1">
        <f t="shared" si="112"/>
        <v>1</v>
      </c>
      <c r="S234" s="1">
        <f t="shared" si="113"/>
        <v>0</v>
      </c>
      <c r="T234" s="1">
        <f t="shared" si="114"/>
        <v>0</v>
      </c>
      <c r="U234" s="1">
        <f t="shared" si="115"/>
        <v>0</v>
      </c>
      <c r="V234" s="1">
        <f t="shared" si="116"/>
        <v>1727</v>
      </c>
      <c r="W234">
        <v>2.2999999999999998</v>
      </c>
      <c r="X234" s="1" t="s">
        <v>965</v>
      </c>
      <c r="Y234" s="1" t="s">
        <v>1917</v>
      </c>
      <c r="Z234" t="s">
        <v>225</v>
      </c>
      <c r="AA234" t="s">
        <v>2375</v>
      </c>
      <c r="AB234" t="s">
        <v>225</v>
      </c>
      <c r="AC234">
        <f t="shared" si="108"/>
        <v>1</v>
      </c>
      <c r="AD234" t="s">
        <v>52</v>
      </c>
      <c r="AE234">
        <v>201</v>
      </c>
      <c r="AF234">
        <v>500</v>
      </c>
      <c r="AG234" s="7">
        <f t="shared" si="132"/>
        <v>350.5</v>
      </c>
      <c r="AH234">
        <v>2003</v>
      </c>
      <c r="AI234">
        <f t="shared" ca="1" si="117"/>
        <v>21</v>
      </c>
      <c r="AJ234" t="s">
        <v>53</v>
      </c>
      <c r="AK234" t="s">
        <v>104</v>
      </c>
      <c r="AL234" t="s">
        <v>104</v>
      </c>
      <c r="AM234" s="8" t="s">
        <v>2399</v>
      </c>
      <c r="AN234" s="8"/>
      <c r="AO234">
        <v>100</v>
      </c>
      <c r="AP234" s="10" t="str">
        <f t="shared" ref="AP234:AP235" si="133">IF(SEARCH("m",AR234,1),_xlfn.CONCAT(AO234,"000000"),0)</f>
        <v>100000000</v>
      </c>
      <c r="AQ234" s="8"/>
      <c r="AR234" s="8" t="s">
        <v>2410</v>
      </c>
      <c r="AS234" s="8" t="str">
        <f t="shared" si="118"/>
        <v xml:space="preserve">500 000000 </v>
      </c>
      <c r="AT234" t="s">
        <v>2357</v>
      </c>
      <c r="AX234" t="str">
        <v>Product Manager/Data Evangelist</v>
      </c>
    </row>
    <row r="235" spans="1:50" ht="39" customHeight="1" x14ac:dyDescent="0.35">
      <c r="A235" t="s">
        <v>2220</v>
      </c>
      <c r="B235" t="str" cm="1">
        <f t="array" ref="B235">IF(SEARCH("DATA SCIENTIST",UPPER(A235),1),"DATA SCIENTIST",IF(SEARCH("DATA ANALYST",UPPER(A235),1),"DATA ANALYST",IF(SEARCH("DATA ENGINEER",UPPER(A235),1),"DATA ENGINEER",others)))</f>
        <v>DATA SCIENTIST</v>
      </c>
      <c r="C235" t="str" cm="1">
        <f t="array" ref="C235">_xlfn.IFS(IFERROR(SEARCH("Senior", A235), 0) &gt; 0, "SENIOR", IFERROR(SEARCH("Junior", A235), 0) &gt; 0, "JUNIOR", TRUE, "NM")</f>
        <v>SENIOR</v>
      </c>
      <c r="D235" t="s">
        <v>966</v>
      </c>
      <c r="E235">
        <v>108</v>
      </c>
      <c r="H235" t="str">
        <f t="shared" si="121"/>
        <v>$108k</v>
      </c>
      <c r="I235">
        <v>176</v>
      </c>
      <c r="L235" t="str">
        <f t="shared" si="122"/>
        <v>$176k</v>
      </c>
      <c r="M235">
        <f t="shared" si="131"/>
        <v>142</v>
      </c>
      <c r="N235" t="str">
        <f t="shared" si="124"/>
        <v>$142k</v>
      </c>
      <c r="O235" s="1" t="s">
        <v>2221</v>
      </c>
      <c r="P235" s="1">
        <f t="shared" si="110"/>
        <v>1</v>
      </c>
      <c r="Q235" s="1">
        <f t="shared" si="111"/>
        <v>0</v>
      </c>
      <c r="R235" s="1">
        <f t="shared" si="112"/>
        <v>0</v>
      </c>
      <c r="S235" s="1">
        <f t="shared" si="113"/>
        <v>1</v>
      </c>
      <c r="T235" s="1">
        <f t="shared" si="114"/>
        <v>0</v>
      </c>
      <c r="U235" s="1">
        <f t="shared" si="115"/>
        <v>1</v>
      </c>
      <c r="V235" s="1">
        <f t="shared" si="116"/>
        <v>4637</v>
      </c>
      <c r="W235">
        <v>4</v>
      </c>
      <c r="X235" s="1" t="s">
        <v>148</v>
      </c>
      <c r="Y235" s="1" t="s">
        <v>1742</v>
      </c>
      <c r="Z235" t="s">
        <v>421</v>
      </c>
      <c r="AA235" t="s">
        <v>2366</v>
      </c>
      <c r="AB235" t="s">
        <v>149</v>
      </c>
      <c r="AC235">
        <f t="shared" si="108"/>
        <v>0</v>
      </c>
      <c r="AD235" t="s">
        <v>17</v>
      </c>
      <c r="AE235">
        <v>501</v>
      </c>
      <c r="AF235">
        <v>1000</v>
      </c>
      <c r="AG235" s="7">
        <f t="shared" si="132"/>
        <v>750.5</v>
      </c>
      <c r="AH235">
        <v>2012</v>
      </c>
      <c r="AI235">
        <f t="shared" ca="1" si="117"/>
        <v>12</v>
      </c>
      <c r="AJ235" t="s">
        <v>18</v>
      </c>
      <c r="AK235" t="s">
        <v>122</v>
      </c>
      <c r="AL235" t="s">
        <v>75</v>
      </c>
      <c r="AM235" s="8" t="s">
        <v>2399</v>
      </c>
      <c r="AN235" s="8"/>
      <c r="AO235">
        <v>100</v>
      </c>
      <c r="AP235" s="10" t="str">
        <f t="shared" si="133"/>
        <v>100000000</v>
      </c>
      <c r="AQ235" s="8"/>
      <c r="AR235" s="8" t="s">
        <v>2410</v>
      </c>
      <c r="AS235" s="8" t="str">
        <f t="shared" si="118"/>
        <v xml:space="preserve">500 000000 </v>
      </c>
      <c r="AT235" t="s">
        <v>150</v>
      </c>
      <c r="AX235" t="str">
        <v>Senior Data scientist â€“ Visualization, Novartis AI Innovation Lab</v>
      </c>
    </row>
    <row r="236" spans="1:50" ht="39" customHeight="1" x14ac:dyDescent="0.35">
      <c r="A236" t="s">
        <v>2099</v>
      </c>
      <c r="B236" t="str" cm="1">
        <f t="array" ref="B236">IF(SEARCH("DATA SCIENTIST",UPPER(A236),1),"DATA SCIENTIST",IF(SEARCH("DATA ANALYST",UPPER(A236),1),"DATA ANALYST",IF(SEARCH("DATA ENGINEER",UPPER(A236),1),"DATA ENGINEER",others)))</f>
        <v>DATA SCIENTIST</v>
      </c>
      <c r="C236" t="str" cm="1">
        <f t="array" ref="C236">_xlfn.IFS(IFERROR(SEARCH("Senior", A236), 0) &gt; 0, "SENIOR", IFERROR(SEARCH("Junior", A236), 0) &gt; 0, "JUNIOR", TRUE, "NM")</f>
        <v>SENIOR</v>
      </c>
      <c r="D236" t="s">
        <v>967</v>
      </c>
      <c r="E236">
        <v>130</v>
      </c>
      <c r="H236" t="str">
        <f t="shared" si="121"/>
        <v>$130k</v>
      </c>
      <c r="I236">
        <v>208</v>
      </c>
      <c r="L236" t="str">
        <f t="shared" si="122"/>
        <v>$208k</v>
      </c>
      <c r="M236">
        <f t="shared" si="131"/>
        <v>169</v>
      </c>
      <c r="N236" t="str">
        <f t="shared" si="124"/>
        <v>$169k</v>
      </c>
      <c r="O236" s="1" t="s">
        <v>2222</v>
      </c>
      <c r="P236" s="1">
        <f t="shared" si="110"/>
        <v>0</v>
      </c>
      <c r="Q236" s="1">
        <f t="shared" si="111"/>
        <v>1</v>
      </c>
      <c r="R236" s="1">
        <f t="shared" si="112"/>
        <v>1</v>
      </c>
      <c r="S236" s="1">
        <f t="shared" si="113"/>
        <v>1</v>
      </c>
      <c r="T236" s="1">
        <f t="shared" si="114"/>
        <v>0</v>
      </c>
      <c r="U236" s="1">
        <f t="shared" si="115"/>
        <v>0</v>
      </c>
      <c r="V236" s="1">
        <f t="shared" si="116"/>
        <v>4757</v>
      </c>
      <c r="W236">
        <v>4.0999999999999996</v>
      </c>
      <c r="X236" s="1" t="s">
        <v>968</v>
      </c>
      <c r="Y236" s="1" t="s">
        <v>1918</v>
      </c>
      <c r="Z236" t="s">
        <v>290</v>
      </c>
      <c r="AA236" t="s">
        <v>2365</v>
      </c>
      <c r="AB236" t="s">
        <v>290</v>
      </c>
      <c r="AC236">
        <f t="shared" si="108"/>
        <v>1</v>
      </c>
      <c r="AD236" t="s">
        <v>208</v>
      </c>
      <c r="AE236">
        <v>1</v>
      </c>
      <c r="AF236">
        <v>50</v>
      </c>
      <c r="AG236" s="7">
        <f t="shared" si="132"/>
        <v>25.5</v>
      </c>
      <c r="AH236">
        <v>2007</v>
      </c>
      <c r="AI236">
        <f t="shared" ca="1" si="117"/>
        <v>17</v>
      </c>
      <c r="AJ236" t="s">
        <v>18</v>
      </c>
      <c r="AK236" t="s">
        <v>969</v>
      </c>
      <c r="AL236" t="s">
        <v>441</v>
      </c>
      <c r="AM236" s="8" t="s">
        <v>47</v>
      </c>
      <c r="AN236" s="8" t="s">
        <v>47</v>
      </c>
      <c r="AP236" s="10" t="e" cm="1">
        <f t="array" ref="AP236">_xlfn.IFS(SEARCH("m",AO236,1),SUBSTITUTE(AO236,"million","000000",1),SEARCH("b",AO236,1),SUBSTITUTE(AO236,"billion","000000000",1))</f>
        <v>#VALUE!</v>
      </c>
      <c r="AQ236" s="8"/>
      <c r="AR236" s="8"/>
      <c r="AS236" s="8" t="e">
        <f t="shared" si="118"/>
        <v>#VALUE!</v>
      </c>
      <c r="AT236" t="s">
        <v>2357</v>
      </c>
      <c r="AX236" t="str">
        <v>Senior Data Analyst/Scientist</v>
      </c>
    </row>
    <row r="237" spans="1:50" ht="39" customHeight="1" x14ac:dyDescent="0.35">
      <c r="A237" t="s">
        <v>970</v>
      </c>
      <c r="B237" t="e" cm="1">
        <f t="array" ref="B237">IF(SEARCH("DATA SCIENTIST",UPPER(A237),1),"DATA SCIENTIST",IF(SEARCH("DATA ANALYST",UPPER(A237),1),"DATA ANALYST",IF(SEARCH("DATA ENGINEER",UPPER(A237),1),"DATA ENGINEER",others)))</f>
        <v>#VALUE!</v>
      </c>
      <c r="C237" t="str" cm="1">
        <f t="array" ref="C237">_xlfn.IFS(IFERROR(SEARCH("Senior", A237), 0) &gt; 0, "SENIOR", IFERROR(SEARCH("Junior", A237), 0) &gt; 0, "JUNIOR", TRUE, "NM")</f>
        <v>NM</v>
      </c>
      <c r="D237" t="s">
        <v>971</v>
      </c>
      <c r="E237">
        <v>37</v>
      </c>
      <c r="H237" t="str">
        <f t="shared" si="121"/>
        <v>$37k</v>
      </c>
      <c r="I237">
        <v>68</v>
      </c>
      <c r="L237" t="str">
        <f t="shared" si="122"/>
        <v>$68k</v>
      </c>
      <c r="M237">
        <f t="shared" si="131"/>
        <v>52.5</v>
      </c>
      <c r="N237" t="str">
        <f t="shared" si="124"/>
        <v>$52.5k</v>
      </c>
      <c r="O237" s="1" t="s">
        <v>2223</v>
      </c>
      <c r="P237" s="1">
        <f t="shared" si="110"/>
        <v>1</v>
      </c>
      <c r="Q237" s="1">
        <f t="shared" si="111"/>
        <v>1</v>
      </c>
      <c r="R237" s="1">
        <f t="shared" si="112"/>
        <v>0</v>
      </c>
      <c r="S237" s="1">
        <f t="shared" si="113"/>
        <v>0</v>
      </c>
      <c r="T237" s="1">
        <f t="shared" si="114"/>
        <v>0</v>
      </c>
      <c r="U237" s="1">
        <f t="shared" si="115"/>
        <v>1</v>
      </c>
      <c r="V237" s="1">
        <f t="shared" si="116"/>
        <v>3865</v>
      </c>
      <c r="W237">
        <v>4.2</v>
      </c>
      <c r="X237" s="1" t="s">
        <v>972</v>
      </c>
      <c r="Y237" s="1" t="s">
        <v>1919</v>
      </c>
      <c r="Z237" t="s">
        <v>270</v>
      </c>
      <c r="AA237" t="s">
        <v>2365</v>
      </c>
      <c r="AB237" t="s">
        <v>973</v>
      </c>
      <c r="AC237">
        <f t="shared" si="108"/>
        <v>0</v>
      </c>
      <c r="AD237" t="s">
        <v>45</v>
      </c>
      <c r="AE237">
        <v>51</v>
      </c>
      <c r="AF237">
        <v>200</v>
      </c>
      <c r="AG237" s="7">
        <f t="shared" si="132"/>
        <v>125.5</v>
      </c>
      <c r="AH237">
        <v>1987</v>
      </c>
      <c r="AI237">
        <f t="shared" ca="1" si="117"/>
        <v>37</v>
      </c>
      <c r="AJ237" t="s">
        <v>18</v>
      </c>
      <c r="AK237" t="s">
        <v>64</v>
      </c>
      <c r="AL237" t="s">
        <v>32</v>
      </c>
      <c r="AM237" s="8" t="s">
        <v>2404</v>
      </c>
      <c r="AN237" s="8"/>
      <c r="AO237">
        <v>10</v>
      </c>
      <c r="AP237" s="10" t="str">
        <f t="shared" ref="AP237:AP238" si="134">IF(SEARCH("m",AR237,1),_xlfn.CONCAT(AO237,"000000"),0)</f>
        <v>10000000</v>
      </c>
      <c r="AQ237" s="8"/>
      <c r="AR237" s="8" t="s">
        <v>2417</v>
      </c>
      <c r="AS237" s="8" t="str">
        <f t="shared" si="118"/>
        <v xml:space="preserve">25 000000 </v>
      </c>
      <c r="AT237" t="s">
        <v>2357</v>
      </c>
      <c r="AX237" t="str">
        <v>Scientist â€“ Cancer Discovery, Molecular Assay</v>
      </c>
    </row>
    <row r="238" spans="1:50" ht="39" customHeight="1" x14ac:dyDescent="0.35">
      <c r="A238" t="s">
        <v>195</v>
      </c>
      <c r="B238" t="e" cm="1">
        <f t="array" ref="B238">IF(SEARCH("DATA SCIENTIST",UPPER(A238),1),"DATA SCIENTIST",IF(SEARCH("DATA ANALYST",UPPER(A238),1),"DATA ANALYST",IF(SEARCH("DATA ENGINEER",UPPER(A238),1),"DATA ENGINEER",others)))</f>
        <v>#VALUE!</v>
      </c>
      <c r="C238" t="str" cm="1">
        <f t="array" ref="C238">_xlfn.IFS(IFERROR(SEARCH("Senior", A238), 0) &gt; 0, "SENIOR", IFERROR(SEARCH("Junior", A238), 0) &gt; 0, "JUNIOR", TRUE, "NM")</f>
        <v>NM</v>
      </c>
      <c r="D238" t="s">
        <v>974</v>
      </c>
      <c r="E238">
        <v>52</v>
      </c>
      <c r="H238" t="str">
        <f t="shared" si="121"/>
        <v>$52k</v>
      </c>
      <c r="I238">
        <v>99</v>
      </c>
      <c r="L238" t="str">
        <f t="shared" si="122"/>
        <v>$99k</v>
      </c>
      <c r="M238">
        <f t="shared" si="131"/>
        <v>75.5</v>
      </c>
      <c r="N238" t="str">
        <f t="shared" si="124"/>
        <v>$75.5k</v>
      </c>
      <c r="O238" s="1" t="s">
        <v>975</v>
      </c>
      <c r="P238" s="1">
        <f t="shared" si="110"/>
        <v>0</v>
      </c>
      <c r="Q238" s="1">
        <f t="shared" si="111"/>
        <v>0</v>
      </c>
      <c r="R238" s="1">
        <f t="shared" si="112"/>
        <v>0</v>
      </c>
      <c r="S238" s="1">
        <f t="shared" si="113"/>
        <v>0</v>
      </c>
      <c r="T238" s="1">
        <f t="shared" si="114"/>
        <v>1</v>
      </c>
      <c r="U238" s="1">
        <f t="shared" si="115"/>
        <v>0</v>
      </c>
      <c r="V238" s="1">
        <f t="shared" si="116"/>
        <v>2047</v>
      </c>
      <c r="W238">
        <v>4.5999999999999996</v>
      </c>
      <c r="X238" s="1" t="s">
        <v>976</v>
      </c>
      <c r="Y238" s="1" t="s">
        <v>1920</v>
      </c>
      <c r="Z238" t="s">
        <v>439</v>
      </c>
      <c r="AA238" t="s">
        <v>2364</v>
      </c>
      <c r="AB238" t="s">
        <v>337</v>
      </c>
      <c r="AC238">
        <f t="shared" si="108"/>
        <v>0</v>
      </c>
      <c r="AD238" t="s">
        <v>17</v>
      </c>
      <c r="AE238">
        <v>501</v>
      </c>
      <c r="AF238">
        <v>1000</v>
      </c>
      <c r="AG238" s="7">
        <f t="shared" si="132"/>
        <v>750.5</v>
      </c>
      <c r="AH238">
        <v>1982</v>
      </c>
      <c r="AI238">
        <f t="shared" ca="1" si="117"/>
        <v>42</v>
      </c>
      <c r="AJ238" t="s">
        <v>18</v>
      </c>
      <c r="AK238" t="s">
        <v>181</v>
      </c>
      <c r="AL238" t="s">
        <v>75</v>
      </c>
      <c r="AM238" s="8" t="s">
        <v>2397</v>
      </c>
      <c r="AN238" s="8"/>
      <c r="AO238">
        <v>50</v>
      </c>
      <c r="AP238" s="10" t="str">
        <f t="shared" si="134"/>
        <v>50000000</v>
      </c>
      <c r="AQ238" s="8"/>
      <c r="AR238" s="8" t="s">
        <v>2408</v>
      </c>
      <c r="AS238" s="8" t="str">
        <f t="shared" si="118"/>
        <v xml:space="preserve">100 000000 </v>
      </c>
      <c r="AT238" t="s">
        <v>2357</v>
      </c>
      <c r="AX238" t="str">
        <v>Data Engineering Analyst</v>
      </c>
    </row>
    <row r="239" spans="1:50" ht="39" customHeight="1" x14ac:dyDescent="0.35">
      <c r="A239" t="s">
        <v>2099</v>
      </c>
      <c r="B239" t="str" cm="1">
        <f t="array" ref="B239">IF(SEARCH("DATA SCIENTIST",UPPER(A239),1),"DATA SCIENTIST",IF(SEARCH("DATA ANALYST",UPPER(A239),1),"DATA ANALYST",IF(SEARCH("DATA ENGINEER",UPPER(A239),1),"DATA ENGINEER",others)))</f>
        <v>DATA SCIENTIST</v>
      </c>
      <c r="C239" t="str" cm="1">
        <f t="array" ref="C239">_xlfn.IFS(IFERROR(SEARCH("Senior", A239), 0) &gt; 0, "SENIOR", IFERROR(SEARCH("Junior", A239), 0) &gt; 0, "JUNIOR", TRUE, "NM")</f>
        <v>SENIOR</v>
      </c>
      <c r="D239" t="s">
        <v>977</v>
      </c>
      <c r="E239">
        <v>105</v>
      </c>
      <c r="H239" t="str">
        <f t="shared" si="121"/>
        <v>$105k</v>
      </c>
      <c r="I239">
        <v>173</v>
      </c>
      <c r="L239" t="str">
        <f t="shared" si="122"/>
        <v>$173k</v>
      </c>
      <c r="M239">
        <f t="shared" si="131"/>
        <v>139</v>
      </c>
      <c r="N239" t="str">
        <f t="shared" si="124"/>
        <v>$139k</v>
      </c>
      <c r="O239" s="1" t="s">
        <v>2224</v>
      </c>
      <c r="P239" s="1">
        <f t="shared" si="110"/>
        <v>1</v>
      </c>
      <c r="Q239" s="1">
        <f t="shared" si="111"/>
        <v>1</v>
      </c>
      <c r="R239" s="1">
        <f t="shared" si="112"/>
        <v>1</v>
      </c>
      <c r="S239" s="1">
        <f t="shared" si="113"/>
        <v>0</v>
      </c>
      <c r="T239" s="1">
        <f t="shared" si="114"/>
        <v>0</v>
      </c>
      <c r="U239" s="1">
        <f t="shared" si="115"/>
        <v>0</v>
      </c>
      <c r="V239" s="1">
        <f t="shared" si="116"/>
        <v>4941</v>
      </c>
      <c r="W239">
        <v>3.7</v>
      </c>
      <c r="X239" s="1" t="s">
        <v>263</v>
      </c>
      <c r="Y239" s="1" t="s">
        <v>1767</v>
      </c>
      <c r="Z239" t="s">
        <v>264</v>
      </c>
      <c r="AA239" t="s">
        <v>2363</v>
      </c>
      <c r="AB239" t="s">
        <v>265</v>
      </c>
      <c r="AC239">
        <f t="shared" si="108"/>
        <v>0</v>
      </c>
      <c r="AD239" t="s">
        <v>24</v>
      </c>
      <c r="AH239">
        <v>1863</v>
      </c>
      <c r="AI239">
        <f t="shared" ca="1" si="117"/>
        <v>161</v>
      </c>
      <c r="AJ239" t="s">
        <v>53</v>
      </c>
      <c r="AK239" t="s">
        <v>136</v>
      </c>
      <c r="AL239" t="s">
        <v>130</v>
      </c>
      <c r="AM239" s="8" t="s">
        <v>94</v>
      </c>
      <c r="AN239" s="8"/>
      <c r="AO239" t="s">
        <v>2415</v>
      </c>
      <c r="AP239" s="10" t="e" cm="1">
        <f t="array" ref="AP239">_xlfn.IFS(SEARCH("m",AO239,1),SUBSTITUTE(AO239,"million","000000",1),SEARCH("b",AO239,1),SUBSTITUTE(AO239,"billion","000000000",1))</f>
        <v>#VALUE!</v>
      </c>
      <c r="AQ239" s="8"/>
      <c r="AR239" s="8"/>
      <c r="AS239" s="8" t="e">
        <f t="shared" si="118"/>
        <v>#VALUE!</v>
      </c>
      <c r="AT239" t="s">
        <v>266</v>
      </c>
      <c r="AX239" t="str">
        <v>Manager of Data Science</v>
      </c>
    </row>
    <row r="240" spans="1:50" ht="39" customHeight="1" x14ac:dyDescent="0.35">
      <c r="A240" t="s">
        <v>978</v>
      </c>
      <c r="B240" t="e" cm="1">
        <f t="array" ref="B240">IF(SEARCH("DATA SCIENTIST",UPPER(A240),1),"DATA SCIENTIST",IF(SEARCH("DATA ANALYST",UPPER(A240),1),"DATA ANALYST",IF(SEARCH("DATA ENGINEER",UPPER(A240),1),"DATA ENGINEER",others)))</f>
        <v>#VALUE!</v>
      </c>
      <c r="C240" t="str" cm="1">
        <f t="array" ref="C240">_xlfn.IFS(IFERROR(SEARCH("Senior", A240), 0) &gt; 0, "SENIOR", IFERROR(SEARCH("Junior", A240), 0) &gt; 0, "JUNIOR", TRUE, "NM")</f>
        <v>NM</v>
      </c>
      <c r="D240" t="s">
        <v>979</v>
      </c>
      <c r="E240">
        <v>71</v>
      </c>
      <c r="H240" t="str">
        <f t="shared" si="121"/>
        <v>$71k</v>
      </c>
      <c r="I240">
        <v>134</v>
      </c>
      <c r="L240" t="str">
        <f t="shared" si="122"/>
        <v>$134k</v>
      </c>
      <c r="M240">
        <f t="shared" si="131"/>
        <v>102.5</v>
      </c>
      <c r="N240" t="str">
        <f t="shared" si="124"/>
        <v>$102.5k</v>
      </c>
      <c r="O240" s="1" t="s">
        <v>980</v>
      </c>
      <c r="P240" s="1">
        <f t="shared" si="110"/>
        <v>1</v>
      </c>
      <c r="Q240" s="1">
        <f t="shared" si="111"/>
        <v>0</v>
      </c>
      <c r="R240" s="1">
        <f t="shared" si="112"/>
        <v>1</v>
      </c>
      <c r="S240" s="1">
        <f t="shared" si="113"/>
        <v>1</v>
      </c>
      <c r="T240" s="1">
        <f t="shared" si="114"/>
        <v>1</v>
      </c>
      <c r="U240" s="1">
        <f t="shared" si="115"/>
        <v>0</v>
      </c>
      <c r="V240" s="1">
        <f t="shared" si="116"/>
        <v>4483</v>
      </c>
      <c r="W240">
        <v>3.7</v>
      </c>
      <c r="X240" s="1" t="s">
        <v>101</v>
      </c>
      <c r="Y240" s="1" t="s">
        <v>1732</v>
      </c>
      <c r="Z240" t="s">
        <v>102</v>
      </c>
      <c r="AA240" t="s">
        <v>2367</v>
      </c>
      <c r="AB240" t="s">
        <v>103</v>
      </c>
      <c r="AC240">
        <f t="shared" si="108"/>
        <v>0</v>
      </c>
      <c r="AD240" t="s">
        <v>24</v>
      </c>
      <c r="AH240">
        <v>1781</v>
      </c>
      <c r="AI240">
        <f t="shared" ca="1" si="117"/>
        <v>243</v>
      </c>
      <c r="AJ240" t="s">
        <v>53</v>
      </c>
      <c r="AK240" t="s">
        <v>104</v>
      </c>
      <c r="AL240" t="s">
        <v>104</v>
      </c>
      <c r="AM240" s="8" t="s">
        <v>94</v>
      </c>
      <c r="AN240" s="8"/>
      <c r="AO240" t="s">
        <v>2415</v>
      </c>
      <c r="AP240" s="10" t="e" cm="1">
        <f t="array" ref="AP240">_xlfn.IFS(SEARCH("m",AO240,1),SUBSTITUTE(AO240,"million","000000",1),SEARCH("b",AO240,1),SUBSTITUTE(AO240,"billion","000000000",1))</f>
        <v>#VALUE!</v>
      </c>
      <c r="AQ240" s="8"/>
      <c r="AR240" s="8"/>
      <c r="AS240" s="8" t="e">
        <f t="shared" si="118"/>
        <v>#VALUE!</v>
      </c>
      <c r="AT240" t="s">
        <v>105</v>
      </c>
      <c r="AX240" t="str">
        <v>Software Engineer (Data scientist/Software Engineer) - SISW - MG</v>
      </c>
    </row>
    <row r="241" spans="1:50" ht="39" customHeight="1" x14ac:dyDescent="0.35">
      <c r="A241" t="s">
        <v>981</v>
      </c>
      <c r="B241" t="e" cm="1">
        <f t="array" ref="B241">IF(SEARCH("DATA SCIENTIST",UPPER(A241),1),"DATA SCIENTIST",IF(SEARCH("DATA ANALYST",UPPER(A241),1),"DATA ANALYST",IF(SEARCH("DATA ENGINEER",UPPER(A241),1),"DATA ENGINEER",others)))</f>
        <v>#VALUE!</v>
      </c>
      <c r="C241" t="str" cm="1">
        <f t="array" ref="C241">_xlfn.IFS(IFERROR(SEARCH("Senior", A241), 0) &gt; 0, "SENIOR", IFERROR(SEARCH("Junior", A241), 0) &gt; 0, "JUNIOR", TRUE, "NM")</f>
        <v>NM</v>
      </c>
      <c r="D241" t="s">
        <v>982</v>
      </c>
      <c r="E241">
        <v>39</v>
      </c>
      <c r="H241" t="str">
        <f t="shared" si="121"/>
        <v>$39k</v>
      </c>
      <c r="I241">
        <v>82</v>
      </c>
      <c r="L241" t="str">
        <f t="shared" si="122"/>
        <v>$82k</v>
      </c>
      <c r="M241">
        <f t="shared" si="131"/>
        <v>60.5</v>
      </c>
      <c r="N241" t="str">
        <f t="shared" si="124"/>
        <v>$60.5k</v>
      </c>
      <c r="O241" s="1" t="s">
        <v>983</v>
      </c>
      <c r="P241" s="1">
        <f t="shared" si="110"/>
        <v>0</v>
      </c>
      <c r="Q241" s="1">
        <f t="shared" si="111"/>
        <v>0</v>
      </c>
      <c r="R241" s="1">
        <f t="shared" si="112"/>
        <v>0</v>
      </c>
      <c r="S241" s="1">
        <f t="shared" si="113"/>
        <v>0</v>
      </c>
      <c r="T241" s="1">
        <f t="shared" si="114"/>
        <v>0</v>
      </c>
      <c r="U241" s="1">
        <f t="shared" si="115"/>
        <v>0</v>
      </c>
      <c r="V241" s="1">
        <f t="shared" si="116"/>
        <v>1934</v>
      </c>
      <c r="W241">
        <v>4.4000000000000004</v>
      </c>
      <c r="X241" s="1" t="s">
        <v>984</v>
      </c>
      <c r="Y241" s="1" t="s">
        <v>1921</v>
      </c>
      <c r="Z241" t="s">
        <v>985</v>
      </c>
      <c r="AA241" t="s">
        <v>2395</v>
      </c>
      <c r="AB241" t="s">
        <v>448</v>
      </c>
      <c r="AC241">
        <f t="shared" si="108"/>
        <v>0</v>
      </c>
      <c r="AD241" t="s">
        <v>52</v>
      </c>
      <c r="AE241">
        <v>201</v>
      </c>
      <c r="AF241">
        <v>500</v>
      </c>
      <c r="AG241" s="7">
        <f>AVERAGE(AE241,AF241)</f>
        <v>350.5</v>
      </c>
      <c r="AH241">
        <v>1929</v>
      </c>
      <c r="AI241">
        <f t="shared" ca="1" si="117"/>
        <v>95</v>
      </c>
      <c r="AJ241" t="s">
        <v>18</v>
      </c>
      <c r="AK241" t="s">
        <v>523</v>
      </c>
      <c r="AL241" t="s">
        <v>32</v>
      </c>
      <c r="AM241" s="8" t="s">
        <v>2402</v>
      </c>
      <c r="AN241" s="8"/>
      <c r="AO241">
        <v>25</v>
      </c>
      <c r="AP241" s="10" t="str">
        <f>IF(SEARCH("m",AR241,1),_xlfn.CONCAT(AO241,"000000"),0)</f>
        <v>25000000</v>
      </c>
      <c r="AQ241" s="8"/>
      <c r="AR241" s="8" t="s">
        <v>2414</v>
      </c>
      <c r="AS241" s="8" t="str">
        <f t="shared" si="118"/>
        <v xml:space="preserve">50 000000 </v>
      </c>
      <c r="AT241" t="s">
        <v>986</v>
      </c>
      <c r="AX241" t="str">
        <v>Associate Research Scientist I (Protein Expression and Production)</v>
      </c>
    </row>
    <row r="242" spans="1:50" ht="39" customHeight="1" x14ac:dyDescent="0.35">
      <c r="A242" t="s">
        <v>987</v>
      </c>
      <c r="B242" t="e" cm="1">
        <f t="array" ref="B242">IF(SEARCH("DATA SCIENTIST",UPPER(A242),1),"DATA SCIENTIST",IF(SEARCH("DATA ANALYST",UPPER(A242),1),"DATA ANALYST",IF(SEARCH("DATA ENGINEER",UPPER(A242),1),"DATA ENGINEER",others)))</f>
        <v>#VALUE!</v>
      </c>
      <c r="C242" t="str" cm="1">
        <f t="array" ref="C242">_xlfn.IFS(IFERROR(SEARCH("Senior", A242), 0) &gt; 0, "SENIOR", IFERROR(SEARCH("Junior", A242), 0) &gt; 0, "JUNIOR", TRUE, "NM")</f>
        <v>NM</v>
      </c>
      <c r="D242" t="s">
        <v>988</v>
      </c>
      <c r="E242">
        <v>88</v>
      </c>
      <c r="H242" t="str">
        <f t="shared" si="121"/>
        <v>$88k</v>
      </c>
      <c r="I242">
        <v>162</v>
      </c>
      <c r="L242" t="str">
        <f t="shared" si="122"/>
        <v>$162k</v>
      </c>
      <c r="M242">
        <f t="shared" si="131"/>
        <v>125</v>
      </c>
      <c r="N242" t="str">
        <f t="shared" si="124"/>
        <v>$125k</v>
      </c>
      <c r="O242" s="1" t="s">
        <v>989</v>
      </c>
      <c r="P242" s="1">
        <f t="shared" si="110"/>
        <v>0</v>
      </c>
      <c r="Q242" s="1">
        <f t="shared" si="111"/>
        <v>0</v>
      </c>
      <c r="R242" s="1">
        <f t="shared" si="112"/>
        <v>1</v>
      </c>
      <c r="S242" s="1">
        <f t="shared" si="113"/>
        <v>0</v>
      </c>
      <c r="T242" s="1">
        <f t="shared" si="114"/>
        <v>0</v>
      </c>
      <c r="U242" s="1">
        <f t="shared" si="115"/>
        <v>0</v>
      </c>
      <c r="V242" s="1">
        <f t="shared" si="116"/>
        <v>3965</v>
      </c>
      <c r="W242">
        <v>3.9</v>
      </c>
      <c r="X242" s="1" t="s">
        <v>623</v>
      </c>
      <c r="Y242" s="1" t="s">
        <v>1849</v>
      </c>
      <c r="Z242" t="s">
        <v>624</v>
      </c>
      <c r="AA242" t="s">
        <v>2365</v>
      </c>
      <c r="AB242" t="s">
        <v>624</v>
      </c>
      <c r="AC242">
        <f t="shared" si="108"/>
        <v>1</v>
      </c>
      <c r="AD242" t="s">
        <v>24</v>
      </c>
      <c r="AH242">
        <v>1976</v>
      </c>
      <c r="AI242">
        <f t="shared" ca="1" si="117"/>
        <v>48</v>
      </c>
      <c r="AJ242" t="s">
        <v>111</v>
      </c>
      <c r="AK242" t="s">
        <v>104</v>
      </c>
      <c r="AL242" t="s">
        <v>104</v>
      </c>
      <c r="AM242" s="8" t="s">
        <v>94</v>
      </c>
      <c r="AN242" s="8"/>
      <c r="AO242" t="s">
        <v>2415</v>
      </c>
      <c r="AP242" s="10" t="e" cm="1">
        <f t="array" ref="AP242">_xlfn.IFS(SEARCH("m",AO242,1),SUBSTITUTE(AO242,"million","000000",1),SEARCH("b",AO242,1),SUBSTITUTE(AO242,"billion","000000000",1))</f>
        <v>#VALUE!</v>
      </c>
      <c r="AQ242" s="8"/>
      <c r="AR242" s="8"/>
      <c r="AS242" s="8" t="e">
        <f t="shared" si="118"/>
        <v>#VALUE!</v>
      </c>
      <c r="AT242" t="s">
        <v>2357</v>
      </c>
      <c r="AX242" t="str">
        <v>Director, Precision Medicine Clinical Biomarker Scientist</v>
      </c>
    </row>
    <row r="243" spans="1:50" ht="39" customHeight="1" x14ac:dyDescent="0.35">
      <c r="A243" t="s">
        <v>990</v>
      </c>
      <c r="B243" t="e" cm="1">
        <f t="array" ref="B243">IF(SEARCH("DATA SCIENTIST",UPPER(A243),1),"DATA SCIENTIST",IF(SEARCH("DATA ANALYST",UPPER(A243),1),"DATA ANALYST",IF(SEARCH("DATA ENGINEER",UPPER(A243),1),"DATA ENGINEER",others)))</f>
        <v>#VALUE!</v>
      </c>
      <c r="C243" t="str" cm="1">
        <f t="array" ref="C243">_xlfn.IFS(IFERROR(SEARCH("Senior", A243), 0) &gt; 0, "SENIOR", IFERROR(SEARCH("Junior", A243), 0) &gt; 0, "JUNIOR", TRUE, "NM")</f>
        <v>NM</v>
      </c>
      <c r="D243" t="s">
        <v>534</v>
      </c>
      <c r="E243">
        <v>60</v>
      </c>
      <c r="H243" t="str">
        <f t="shared" si="121"/>
        <v>$60k</v>
      </c>
      <c r="I243">
        <v>102</v>
      </c>
      <c r="L243" t="str">
        <f t="shared" si="122"/>
        <v>$102k</v>
      </c>
      <c r="M243">
        <f t="shared" si="131"/>
        <v>81</v>
      </c>
      <c r="N243" t="str">
        <f t="shared" si="124"/>
        <v>$81k</v>
      </c>
      <c r="O243" s="1" t="s">
        <v>991</v>
      </c>
      <c r="P243" s="1">
        <f t="shared" si="110"/>
        <v>1</v>
      </c>
      <c r="Q243" s="1">
        <f t="shared" si="111"/>
        <v>0</v>
      </c>
      <c r="R243" s="1">
        <f t="shared" si="112"/>
        <v>0</v>
      </c>
      <c r="S243" s="1">
        <f t="shared" si="113"/>
        <v>0</v>
      </c>
      <c r="T243" s="1">
        <f t="shared" si="114"/>
        <v>0</v>
      </c>
      <c r="U243" s="1">
        <f t="shared" si="115"/>
        <v>1</v>
      </c>
      <c r="V243" s="1">
        <f t="shared" si="116"/>
        <v>4913</v>
      </c>
      <c r="W243">
        <v>3.6</v>
      </c>
      <c r="X243" s="1" t="s">
        <v>620</v>
      </c>
      <c r="Y243" s="1" t="s">
        <v>1848</v>
      </c>
      <c r="Z243" t="s">
        <v>621</v>
      </c>
      <c r="AA243" t="s">
        <v>2367</v>
      </c>
      <c r="AB243" t="s">
        <v>621</v>
      </c>
      <c r="AC243">
        <f t="shared" si="108"/>
        <v>1</v>
      </c>
      <c r="AD243" t="s">
        <v>87</v>
      </c>
      <c r="AE243">
        <v>5001</v>
      </c>
      <c r="AF243">
        <v>10000</v>
      </c>
      <c r="AG243" s="7">
        <f>AVERAGE(AE243,AF243)</f>
        <v>7500.5</v>
      </c>
      <c r="AH243">
        <v>1851</v>
      </c>
      <c r="AI243">
        <f t="shared" ca="1" si="117"/>
        <v>173</v>
      </c>
      <c r="AJ243" t="s">
        <v>18</v>
      </c>
      <c r="AK243" t="s">
        <v>129</v>
      </c>
      <c r="AL243" t="s">
        <v>130</v>
      </c>
      <c r="AM243" s="8" t="s">
        <v>94</v>
      </c>
      <c r="AN243" s="8"/>
      <c r="AO243" t="s">
        <v>2415</v>
      </c>
      <c r="AP243" s="10" t="e" cm="1">
        <f t="array" ref="AP243">_xlfn.IFS(SEARCH("m",AO243,1),SUBSTITUTE(AO243,"million","000000",1),SEARCH("b",AO243,1),SUBSTITUTE(AO243,"billion","000000000",1))</f>
        <v>#VALUE!</v>
      </c>
      <c r="AQ243" s="8"/>
      <c r="AR243" s="8"/>
      <c r="AS243" s="8" t="e">
        <f t="shared" si="118"/>
        <v>#VALUE!</v>
      </c>
      <c r="AT243" t="s">
        <v>2357</v>
      </c>
      <c r="AX243" t="str">
        <v>Senior Formulations Scientist II</v>
      </c>
    </row>
    <row r="244" spans="1:50" ht="39" customHeight="1" x14ac:dyDescent="0.35">
      <c r="A244" t="s">
        <v>992</v>
      </c>
      <c r="B244" t="e" cm="1">
        <f t="array" ref="B244">IF(SEARCH("DATA SCIENTIST",UPPER(A244),1),"DATA SCIENTIST",IF(SEARCH("DATA ANALYST",UPPER(A244),1),"DATA ANALYST",IF(SEARCH("DATA ENGINEER",UPPER(A244),1),"DATA ENGINEER",others)))</f>
        <v>#VALUE!</v>
      </c>
      <c r="C244" t="str" cm="1">
        <f t="array" ref="C244">_xlfn.IFS(IFERROR(SEARCH("Senior", A244), 0) &gt; 0, "SENIOR", IFERROR(SEARCH("Junior", A244), 0) &gt; 0, "JUNIOR", TRUE, "NM")</f>
        <v>NM</v>
      </c>
      <c r="D244" t="s">
        <v>993</v>
      </c>
      <c r="E244">
        <v>55</v>
      </c>
      <c r="H244" t="str">
        <f t="shared" si="121"/>
        <v>$55k</v>
      </c>
      <c r="I244">
        <v>99</v>
      </c>
      <c r="L244" t="str">
        <f t="shared" si="122"/>
        <v>$99k</v>
      </c>
      <c r="M244">
        <f t="shared" si="131"/>
        <v>77</v>
      </c>
      <c r="N244" t="str">
        <f t="shared" si="124"/>
        <v>$77k</v>
      </c>
      <c r="O244" s="1" t="s">
        <v>994</v>
      </c>
      <c r="P244" s="1">
        <f t="shared" si="110"/>
        <v>0</v>
      </c>
      <c r="Q244" s="1">
        <f t="shared" si="111"/>
        <v>0</v>
      </c>
      <c r="R244" s="1">
        <f t="shared" si="112"/>
        <v>1</v>
      </c>
      <c r="S244" s="1">
        <f t="shared" si="113"/>
        <v>0</v>
      </c>
      <c r="T244" s="1">
        <f t="shared" si="114"/>
        <v>0</v>
      </c>
      <c r="U244" s="1">
        <f t="shared" si="115"/>
        <v>1</v>
      </c>
      <c r="V244" s="1">
        <f t="shared" si="116"/>
        <v>3258</v>
      </c>
      <c r="W244">
        <v>3.4</v>
      </c>
      <c r="X244" s="1" t="s">
        <v>410</v>
      </c>
      <c r="Y244" s="1" t="s">
        <v>1802</v>
      </c>
      <c r="Z244" t="s">
        <v>225</v>
      </c>
      <c r="AA244" t="s">
        <v>2375</v>
      </c>
      <c r="AB244" t="s">
        <v>412</v>
      </c>
      <c r="AC244">
        <f t="shared" si="108"/>
        <v>0</v>
      </c>
      <c r="AD244" t="s">
        <v>24</v>
      </c>
      <c r="AH244">
        <v>1996</v>
      </c>
      <c r="AI244">
        <f t="shared" ca="1" si="117"/>
        <v>28</v>
      </c>
      <c r="AJ244" t="s">
        <v>111</v>
      </c>
      <c r="AK244" t="s">
        <v>181</v>
      </c>
      <c r="AL244" t="s">
        <v>75</v>
      </c>
      <c r="AM244" s="8" t="s">
        <v>94</v>
      </c>
      <c r="AN244" s="8"/>
      <c r="AO244" t="s">
        <v>2415</v>
      </c>
      <c r="AP244" s="10" t="e" cm="1">
        <f t="array" ref="AP244">_xlfn.IFS(SEARCH("m",AO244,1),SUBSTITUTE(AO244,"million","000000",1),SEARCH("b",AO244,1),SUBSTITUTE(AO244,"billion","000000000",1))</f>
        <v>#VALUE!</v>
      </c>
      <c r="AQ244" s="8"/>
      <c r="AR244" s="8"/>
      <c r="AS244" s="8" t="e">
        <f t="shared" si="118"/>
        <v>#VALUE!</v>
      </c>
      <c r="AT244" t="s">
        <v>413</v>
      </c>
      <c r="AX244" t="str">
        <v>Senior Quantitative Analyst</v>
      </c>
    </row>
    <row r="245" spans="1:50" ht="39" customHeight="1" x14ac:dyDescent="0.35">
      <c r="A245" t="s">
        <v>195</v>
      </c>
      <c r="B245" t="e" cm="1">
        <f t="array" ref="B245">IF(SEARCH("DATA SCIENTIST",UPPER(A245),1),"DATA SCIENTIST",IF(SEARCH("DATA ANALYST",UPPER(A245),1),"DATA ANALYST",IF(SEARCH("DATA ENGINEER",UPPER(A245),1),"DATA ENGINEER",others)))</f>
        <v>#VALUE!</v>
      </c>
      <c r="C245" t="str" cm="1">
        <f t="array" ref="C245">_xlfn.IFS(IFERROR(SEARCH("Senior", A245), 0) &gt; 0, "SENIOR", IFERROR(SEARCH("Junior", A245), 0) &gt; 0, "JUNIOR", TRUE, "NM")</f>
        <v>NM</v>
      </c>
      <c r="D245" t="s">
        <v>995</v>
      </c>
      <c r="E245">
        <v>67</v>
      </c>
      <c r="H245" t="str">
        <f t="shared" si="121"/>
        <v>$67k</v>
      </c>
      <c r="I245">
        <v>117</v>
      </c>
      <c r="L245" t="str">
        <f t="shared" si="122"/>
        <v>$117k</v>
      </c>
      <c r="M245">
        <f t="shared" si="131"/>
        <v>92</v>
      </c>
      <c r="N245" t="str">
        <f t="shared" si="124"/>
        <v>$92k</v>
      </c>
      <c r="O245" s="1" t="s">
        <v>996</v>
      </c>
      <c r="P245" s="1">
        <f t="shared" si="110"/>
        <v>0</v>
      </c>
      <c r="Q245" s="1">
        <f t="shared" si="111"/>
        <v>0</v>
      </c>
      <c r="R245" s="1">
        <f t="shared" si="112"/>
        <v>0</v>
      </c>
      <c r="S245" s="1">
        <f t="shared" si="113"/>
        <v>0</v>
      </c>
      <c r="T245" s="1">
        <f t="shared" si="114"/>
        <v>0</v>
      </c>
      <c r="U245" s="1">
        <f t="shared" si="115"/>
        <v>1</v>
      </c>
      <c r="V245" s="1">
        <f t="shared" si="116"/>
        <v>3243</v>
      </c>
      <c r="W245">
        <v>4.0999999999999996</v>
      </c>
      <c r="X245" s="1" t="s">
        <v>84</v>
      </c>
      <c r="Y245" s="1" t="s">
        <v>1729</v>
      </c>
      <c r="Z245" t="s">
        <v>86</v>
      </c>
      <c r="AA245" t="s">
        <v>2366</v>
      </c>
      <c r="AB245" t="s">
        <v>86</v>
      </c>
      <c r="AC245">
        <f t="shared" si="108"/>
        <v>1</v>
      </c>
      <c r="AD245" t="s">
        <v>87</v>
      </c>
      <c r="AE245">
        <v>5001</v>
      </c>
      <c r="AF245">
        <v>10000</v>
      </c>
      <c r="AG245" s="7">
        <f>AVERAGE(AE245,AF245)</f>
        <v>7500.5</v>
      </c>
      <c r="AH245">
        <v>1968</v>
      </c>
      <c r="AI245">
        <f t="shared" ca="1" si="117"/>
        <v>56</v>
      </c>
      <c r="AJ245" t="s">
        <v>53</v>
      </c>
      <c r="AK245" t="s">
        <v>88</v>
      </c>
      <c r="AL245" t="s">
        <v>32</v>
      </c>
      <c r="AM245" s="8" t="s">
        <v>2401</v>
      </c>
      <c r="AN245" s="8"/>
      <c r="AO245">
        <v>1</v>
      </c>
      <c r="AP245" s="10" t="str">
        <f>IF(SEARCH("b",AR245,1),_xlfn.CONCAT(AO245,"000000000"),0)</f>
        <v>1000000000</v>
      </c>
      <c r="AQ245" s="8"/>
      <c r="AR245" s="8" t="s">
        <v>2413</v>
      </c>
      <c r="AS245" s="8" t="e">
        <f t="shared" si="118"/>
        <v>#VALUE!</v>
      </c>
      <c r="AT245" t="s">
        <v>2357</v>
      </c>
      <c r="AX245" t="str">
        <v>Research Scientist or Senior Research Scientist - Computer Vision</v>
      </c>
    </row>
    <row r="246" spans="1:50" ht="39" customHeight="1" x14ac:dyDescent="0.35">
      <c r="A246" t="s">
        <v>2225</v>
      </c>
      <c r="B246" t="str" cm="1">
        <f t="array" ref="B246">IF(SEARCH("DATA SCIENTIST",UPPER(A246),1),"DATA SCIENTIST",IF(SEARCH("DATA ANALYST",UPPER(A246),1),"DATA ANALYST",IF(SEARCH("DATA ENGINEER",UPPER(A246),1),"DATA ENGINEER",others)))</f>
        <v>DATA SCIENTIST</v>
      </c>
      <c r="C246" t="str" cm="1">
        <f t="array" ref="C246">_xlfn.IFS(IFERROR(SEARCH("Senior", A246), 0) &gt; 0, "SENIOR", IFERROR(SEARCH("Junior", A246), 0) &gt; 0, "JUNIOR", TRUE, "NM")</f>
        <v>SENIOR</v>
      </c>
      <c r="D246" t="s">
        <v>997</v>
      </c>
      <c r="E246">
        <v>92</v>
      </c>
      <c r="H246" t="str">
        <f t="shared" si="121"/>
        <v>$92k</v>
      </c>
      <c r="I246">
        <v>150</v>
      </c>
      <c r="L246" t="str">
        <f t="shared" si="122"/>
        <v>$150k</v>
      </c>
      <c r="M246">
        <f t="shared" si="131"/>
        <v>121</v>
      </c>
      <c r="N246" t="str">
        <f t="shared" si="124"/>
        <v>$121k</v>
      </c>
      <c r="O246" s="1" t="s">
        <v>2226</v>
      </c>
      <c r="P246" s="1">
        <f t="shared" si="110"/>
        <v>0</v>
      </c>
      <c r="Q246" s="1">
        <f t="shared" si="111"/>
        <v>0</v>
      </c>
      <c r="R246" s="1">
        <f t="shared" si="112"/>
        <v>0</v>
      </c>
      <c r="S246" s="1">
        <f t="shared" si="113"/>
        <v>0</v>
      </c>
      <c r="T246" s="1">
        <f t="shared" si="114"/>
        <v>0</v>
      </c>
      <c r="U246" s="1">
        <f t="shared" si="115"/>
        <v>0</v>
      </c>
      <c r="V246" s="1">
        <f t="shared" si="116"/>
        <v>1965</v>
      </c>
      <c r="W246">
        <v>3.8</v>
      </c>
      <c r="X246" s="1" t="s">
        <v>165</v>
      </c>
      <c r="Y246" s="1" t="s">
        <v>1747</v>
      </c>
      <c r="Z246" t="s">
        <v>102</v>
      </c>
      <c r="AA246" t="s">
        <v>2367</v>
      </c>
      <c r="AB246" t="s">
        <v>166</v>
      </c>
      <c r="AC246">
        <f t="shared" si="108"/>
        <v>0</v>
      </c>
      <c r="AD246" t="s">
        <v>24</v>
      </c>
      <c r="AH246">
        <v>1996</v>
      </c>
      <c r="AI246">
        <f t="shared" ca="1" si="117"/>
        <v>28</v>
      </c>
      <c r="AJ246" t="s">
        <v>53</v>
      </c>
      <c r="AK246" t="s">
        <v>104</v>
      </c>
      <c r="AL246" t="s">
        <v>104</v>
      </c>
      <c r="AM246" s="8" t="s">
        <v>94</v>
      </c>
      <c r="AN246" s="8"/>
      <c r="AO246" t="s">
        <v>2415</v>
      </c>
      <c r="AP246" s="10" t="e" cm="1">
        <f t="array" ref="AP246">_xlfn.IFS(SEARCH("m",AO246,1),SUBSTITUTE(AO246,"million","000000",1),SEARCH("b",AO246,1),SUBSTITUTE(AO246,"billion","000000000",1))</f>
        <v>#VALUE!</v>
      </c>
      <c r="AQ246" s="8"/>
      <c r="AR246" s="8"/>
      <c r="AS246" s="8" t="e">
        <f t="shared" si="118"/>
        <v>#VALUE!</v>
      </c>
      <c r="AT246" t="s">
        <v>2357</v>
      </c>
      <c r="AX246" t="str">
        <v>Data Analyst Chemist - Quality System Contractor</v>
      </c>
    </row>
    <row r="247" spans="1:50" ht="39" customHeight="1" x14ac:dyDescent="0.35">
      <c r="A247" t="s">
        <v>998</v>
      </c>
      <c r="B247" t="e" cm="1">
        <f t="array" ref="B247">IF(SEARCH("DATA SCIENTIST",UPPER(A247),1),"DATA SCIENTIST",IF(SEARCH("DATA ANALYST",UPPER(A247),1),"DATA ANALYST",IF(SEARCH("DATA ENGINEER",UPPER(A247),1),"DATA ENGINEER",others)))</f>
        <v>#VALUE!</v>
      </c>
      <c r="C247" t="str" cm="1">
        <f t="array" ref="C247">_xlfn.IFS(IFERROR(SEARCH("Senior", A247), 0) &gt; 0, "SENIOR", IFERROR(SEARCH("Junior", A247), 0) &gt; 0, "JUNIOR", TRUE, "NM")</f>
        <v>NM</v>
      </c>
      <c r="D247" t="s">
        <v>999</v>
      </c>
      <c r="E247">
        <v>116</v>
      </c>
      <c r="H247" t="str">
        <f t="shared" si="121"/>
        <v>$116k</v>
      </c>
      <c r="I247">
        <v>209</v>
      </c>
      <c r="L247" t="str">
        <f t="shared" si="122"/>
        <v>$209k</v>
      </c>
      <c r="M247">
        <f t="shared" si="131"/>
        <v>162.5</v>
      </c>
      <c r="N247" t="str">
        <f t="shared" si="124"/>
        <v>$162.5k</v>
      </c>
      <c r="O247" s="1" t="s">
        <v>2227</v>
      </c>
      <c r="P247" s="1">
        <f t="shared" si="110"/>
        <v>1</v>
      </c>
      <c r="Q247" s="1">
        <f t="shared" si="111"/>
        <v>0</v>
      </c>
      <c r="R247" s="1">
        <f t="shared" si="112"/>
        <v>1</v>
      </c>
      <c r="S247" s="1">
        <f t="shared" si="113"/>
        <v>0</v>
      </c>
      <c r="T247" s="1">
        <f t="shared" si="114"/>
        <v>1</v>
      </c>
      <c r="U247" s="1">
        <f t="shared" si="115"/>
        <v>0</v>
      </c>
      <c r="V247" s="1">
        <f t="shared" si="116"/>
        <v>2453</v>
      </c>
      <c r="W247">
        <v>4</v>
      </c>
      <c r="X247" s="1" t="s">
        <v>481</v>
      </c>
      <c r="Y247" s="1" t="s">
        <v>1818</v>
      </c>
      <c r="Z247" t="s">
        <v>79</v>
      </c>
      <c r="AA247" t="s">
        <v>2365</v>
      </c>
      <c r="AB247" t="s">
        <v>482</v>
      </c>
      <c r="AC247">
        <f t="shared" si="108"/>
        <v>0</v>
      </c>
      <c r="AD247" t="s">
        <v>87</v>
      </c>
      <c r="AE247">
        <v>5001</v>
      </c>
      <c r="AF247">
        <v>10000</v>
      </c>
      <c r="AG247" s="7">
        <f t="shared" ref="AG247:AG265" si="135">AVERAGE(AE247,AF247)</f>
        <v>7500.5</v>
      </c>
      <c r="AH247">
        <v>1982</v>
      </c>
      <c r="AI247">
        <f t="shared" ca="1" si="117"/>
        <v>42</v>
      </c>
      <c r="AJ247" t="s">
        <v>53</v>
      </c>
      <c r="AK247" t="s">
        <v>186</v>
      </c>
      <c r="AL247" t="s">
        <v>75</v>
      </c>
      <c r="AM247" s="8" t="s">
        <v>2398</v>
      </c>
      <c r="AN247" s="8"/>
      <c r="AO247">
        <v>2</v>
      </c>
      <c r="AP247" s="10" t="str">
        <f>IF(SEARCH("b",AR247,1),_xlfn.CONCAT(AO247,"000000000"),0)</f>
        <v>2000000000</v>
      </c>
      <c r="AQ247" s="8"/>
      <c r="AR247" s="8" t="s">
        <v>2409</v>
      </c>
      <c r="AS247" s="8" t="e">
        <f t="shared" si="118"/>
        <v>#VALUE!</v>
      </c>
      <c r="AT247" t="s">
        <v>2357</v>
      </c>
      <c r="AX247" t="str">
        <v>Research Scientist / Principal Research Scientist - Multiphysical Systems</v>
      </c>
    </row>
    <row r="248" spans="1:50" ht="39" customHeight="1" x14ac:dyDescent="0.35">
      <c r="A248" t="s">
        <v>1000</v>
      </c>
      <c r="B248" t="e" cm="1">
        <f t="array" ref="B248">IF(SEARCH("DATA SCIENTIST",UPPER(A248),1),"DATA SCIENTIST",IF(SEARCH("DATA ANALYST",UPPER(A248),1),"DATA ANALYST",IF(SEARCH("DATA ENGINEER",UPPER(A248),1),"DATA ENGINEER",others)))</f>
        <v>#VALUE!</v>
      </c>
      <c r="C248" t="str" cm="1">
        <f t="array" ref="C248">_xlfn.IFS(IFERROR(SEARCH("Senior", A248), 0) &gt; 0, "SENIOR", IFERROR(SEARCH("Junior", A248), 0) &gt; 0, "JUNIOR", TRUE, "NM")</f>
        <v>NM</v>
      </c>
      <c r="D248" t="s">
        <v>1001</v>
      </c>
      <c r="E248">
        <v>38</v>
      </c>
      <c r="H248" t="str">
        <f t="shared" si="121"/>
        <v>$38k</v>
      </c>
      <c r="I248">
        <v>82</v>
      </c>
      <c r="L248" t="str">
        <f t="shared" si="122"/>
        <v>$82k</v>
      </c>
      <c r="M248">
        <f t="shared" si="131"/>
        <v>60</v>
      </c>
      <c r="N248" t="str">
        <f t="shared" si="124"/>
        <v>$60k</v>
      </c>
      <c r="O248" s="1" t="s">
        <v>1002</v>
      </c>
      <c r="P248" s="1">
        <f t="shared" si="110"/>
        <v>0</v>
      </c>
      <c r="Q248" s="1">
        <f t="shared" si="111"/>
        <v>0</v>
      </c>
      <c r="R248" s="1">
        <f t="shared" si="112"/>
        <v>0</v>
      </c>
      <c r="S248" s="1">
        <f t="shared" si="113"/>
        <v>0</v>
      </c>
      <c r="T248" s="1">
        <f t="shared" si="114"/>
        <v>0</v>
      </c>
      <c r="U248" s="1">
        <f t="shared" si="115"/>
        <v>0</v>
      </c>
      <c r="V248" s="1">
        <f t="shared" si="116"/>
        <v>2026</v>
      </c>
      <c r="W248">
        <v>3.9</v>
      </c>
      <c r="X248" s="1" t="s">
        <v>1003</v>
      </c>
      <c r="Y248" s="1" t="s">
        <v>1922</v>
      </c>
      <c r="Z248" t="s">
        <v>1004</v>
      </c>
      <c r="AA248" t="s">
        <v>2364</v>
      </c>
      <c r="AB248" t="s">
        <v>1004</v>
      </c>
      <c r="AC248">
        <f t="shared" si="108"/>
        <v>1</v>
      </c>
      <c r="AD248" t="s">
        <v>37</v>
      </c>
      <c r="AE248">
        <v>1001</v>
      </c>
      <c r="AF248">
        <v>5000</v>
      </c>
      <c r="AG248" s="7">
        <f t="shared" si="135"/>
        <v>3000.5</v>
      </c>
      <c r="AH248">
        <v>1947</v>
      </c>
      <c r="AI248">
        <f t="shared" ca="1" si="117"/>
        <v>77</v>
      </c>
      <c r="AJ248" t="s">
        <v>128</v>
      </c>
      <c r="AK248" t="s">
        <v>88</v>
      </c>
      <c r="AL248" t="s">
        <v>32</v>
      </c>
      <c r="AM248" s="8" t="s">
        <v>2400</v>
      </c>
      <c r="AN248" s="8"/>
      <c r="AO248" t="s">
        <v>2411</v>
      </c>
      <c r="AP248" s="10" t="e">
        <f>IF(SEARCH("m",AO304,1),SUBSTITUTE(AO304,"million","000000",1),)</f>
        <v>#VALUE!</v>
      </c>
      <c r="AQ248" s="8"/>
      <c r="AR248" s="8" t="s">
        <v>2412</v>
      </c>
      <c r="AS248" s="8" t="e">
        <f t="shared" si="118"/>
        <v>#VALUE!</v>
      </c>
      <c r="AT248" t="s">
        <v>1005</v>
      </c>
      <c r="AX248" t="str">
        <v>Research Scientist, Machine Learning Department</v>
      </c>
    </row>
    <row r="249" spans="1:50" ht="39" customHeight="1" x14ac:dyDescent="0.35">
      <c r="A249" t="s">
        <v>1006</v>
      </c>
      <c r="B249" t="e" cm="1">
        <f t="array" ref="B249">IF(SEARCH("DATA SCIENTIST",UPPER(A249),1),"DATA SCIENTIST",IF(SEARCH("DATA ANALYST",UPPER(A249),1),"DATA ANALYST",IF(SEARCH("DATA ENGINEER",UPPER(A249),1),"DATA ENGINEER",others)))</f>
        <v>#VALUE!</v>
      </c>
      <c r="C249" t="str" cm="1">
        <f t="array" ref="C249">_xlfn.IFS(IFERROR(SEARCH("Senior", A249), 0) &gt; 0, "SENIOR", IFERROR(SEARCH("Junior", A249), 0) &gt; 0, "JUNIOR", TRUE, "NM")</f>
        <v>NM</v>
      </c>
      <c r="D249" t="s">
        <v>1007</v>
      </c>
      <c r="E249">
        <v>85</v>
      </c>
      <c r="H249" t="str">
        <f t="shared" si="121"/>
        <v>$85k</v>
      </c>
      <c r="I249">
        <v>90</v>
      </c>
      <c r="L249" t="str">
        <f t="shared" si="122"/>
        <v>$90k</v>
      </c>
      <c r="M249">
        <f t="shared" si="131"/>
        <v>87.5</v>
      </c>
      <c r="N249" t="str">
        <f t="shared" si="124"/>
        <v>$87.5k</v>
      </c>
      <c r="O249" s="1" t="s">
        <v>2228</v>
      </c>
      <c r="P249" s="1">
        <f t="shared" si="110"/>
        <v>1</v>
      </c>
      <c r="Q249" s="1">
        <f t="shared" si="111"/>
        <v>0</v>
      </c>
      <c r="R249" s="1">
        <f t="shared" si="112"/>
        <v>1</v>
      </c>
      <c r="S249" s="1">
        <f t="shared" si="113"/>
        <v>0</v>
      </c>
      <c r="T249" s="1">
        <f t="shared" si="114"/>
        <v>0</v>
      </c>
      <c r="U249" s="1">
        <f t="shared" si="115"/>
        <v>1</v>
      </c>
      <c r="V249" s="1">
        <f t="shared" si="116"/>
        <v>5932</v>
      </c>
      <c r="W249" t="s">
        <v>2357</v>
      </c>
      <c r="X249" t="s">
        <v>1008</v>
      </c>
      <c r="Y249" s="1" t="s">
        <v>1008</v>
      </c>
      <c r="Z249" t="s">
        <v>79</v>
      </c>
      <c r="AA249" t="s">
        <v>2365</v>
      </c>
      <c r="AB249" t="s">
        <v>79</v>
      </c>
      <c r="AC249">
        <f t="shared" si="108"/>
        <v>1</v>
      </c>
      <c r="AD249" t="s">
        <v>52</v>
      </c>
      <c r="AE249">
        <v>201</v>
      </c>
      <c r="AF249">
        <v>500</v>
      </c>
      <c r="AG249" s="7">
        <f t="shared" si="135"/>
        <v>350.5</v>
      </c>
      <c r="AH249" t="s">
        <v>2357</v>
      </c>
      <c r="AI249" t="str">
        <f t="shared" ca="1" si="117"/>
        <v>unknown</v>
      </c>
      <c r="AJ249" t="s">
        <v>128</v>
      </c>
      <c r="AK249" t="s">
        <v>2357</v>
      </c>
      <c r="AL249" t="s">
        <v>2357</v>
      </c>
      <c r="AM249" s="8" t="s">
        <v>47</v>
      </c>
      <c r="AN249" s="8" t="s">
        <v>47</v>
      </c>
      <c r="AP249" s="10" t="e" cm="1">
        <f t="array" ref="AP249">_xlfn.IFS(SEARCH("m",AO249,1),SUBSTITUTE(AO249,"million","000000",1),SEARCH("b",AO249,1),SUBSTITUTE(AO249,"billion","000000000",1))</f>
        <v>#VALUE!</v>
      </c>
      <c r="AQ249" s="8"/>
      <c r="AR249" s="8"/>
      <c r="AS249" s="8" t="e">
        <f t="shared" si="118"/>
        <v>#VALUE!</v>
      </c>
      <c r="AT249" t="s">
        <v>2357</v>
      </c>
      <c r="AX249" t="str">
        <v>Foundational Community Supports Data Analyst</v>
      </c>
    </row>
    <row r="250" spans="1:50" ht="39" customHeight="1" x14ac:dyDescent="0.35">
      <c r="A250" t="s">
        <v>1009</v>
      </c>
      <c r="B250" t="e" cm="1">
        <f t="array" ref="B250">IF(SEARCH("DATA SCIENTIST",UPPER(A250),1),"DATA SCIENTIST",IF(SEARCH("DATA ANALYST",UPPER(A250),1),"DATA ANALYST",IF(SEARCH("DATA ENGINEER",UPPER(A250),1),"DATA ENGINEER",others)))</f>
        <v>#VALUE!</v>
      </c>
      <c r="C250" t="str" cm="1">
        <f t="array" ref="C250">_xlfn.IFS(IFERROR(SEARCH("Senior", A250), 0) &gt; 0, "SENIOR", IFERROR(SEARCH("Junior", A250), 0) &gt; 0, "JUNIOR", TRUE, "NM")</f>
        <v>NM</v>
      </c>
      <c r="D250" t="s">
        <v>1010</v>
      </c>
      <c r="E250">
        <v>62</v>
      </c>
      <c r="H250" t="str">
        <f t="shared" si="121"/>
        <v>$62k</v>
      </c>
      <c r="I250">
        <v>119</v>
      </c>
      <c r="L250" t="str">
        <f t="shared" si="122"/>
        <v>$119k</v>
      </c>
      <c r="M250">
        <f t="shared" si="131"/>
        <v>90.5</v>
      </c>
      <c r="N250" t="str">
        <f t="shared" si="124"/>
        <v>$90.5k</v>
      </c>
      <c r="O250" s="1" t="s">
        <v>1011</v>
      </c>
      <c r="P250" s="1">
        <f t="shared" si="110"/>
        <v>1</v>
      </c>
      <c r="Q250" s="1">
        <f t="shared" si="111"/>
        <v>1</v>
      </c>
      <c r="R250" s="1">
        <f t="shared" si="112"/>
        <v>0</v>
      </c>
      <c r="S250" s="1">
        <f t="shared" si="113"/>
        <v>0</v>
      </c>
      <c r="T250" s="1">
        <f t="shared" si="114"/>
        <v>1</v>
      </c>
      <c r="U250" s="1">
        <f t="shared" si="115"/>
        <v>0</v>
      </c>
      <c r="V250" s="1">
        <f t="shared" si="116"/>
        <v>1868</v>
      </c>
      <c r="W250">
        <v>4.4000000000000004</v>
      </c>
      <c r="X250" s="1" t="s">
        <v>322</v>
      </c>
      <c r="Y250" s="1" t="s">
        <v>1781</v>
      </c>
      <c r="Z250" t="s">
        <v>323</v>
      </c>
      <c r="AA250" t="s">
        <v>2382</v>
      </c>
      <c r="AB250" t="s">
        <v>324</v>
      </c>
      <c r="AC250">
        <f t="shared" si="108"/>
        <v>0</v>
      </c>
      <c r="AD250" t="s">
        <v>208</v>
      </c>
      <c r="AE250">
        <v>1</v>
      </c>
      <c r="AF250">
        <v>50</v>
      </c>
      <c r="AG250" s="7">
        <f t="shared" si="135"/>
        <v>25.5</v>
      </c>
      <c r="AH250">
        <v>2015</v>
      </c>
      <c r="AI250">
        <f t="shared" ca="1" si="117"/>
        <v>9</v>
      </c>
      <c r="AJ250" t="s">
        <v>18</v>
      </c>
      <c r="AK250" t="s">
        <v>122</v>
      </c>
      <c r="AL250" t="s">
        <v>75</v>
      </c>
      <c r="AM250" s="8" t="s">
        <v>47</v>
      </c>
      <c r="AN250" s="8" t="s">
        <v>47</v>
      </c>
      <c r="AP250" s="10" t="e" cm="1">
        <f t="array" ref="AP250">_xlfn.IFS(SEARCH("m",AO250,1),SUBSTITUTE(AO250,"million","000000",1),SEARCH("b",AO250,1),SUBSTITUTE(AO250,"billion","000000000",1))</f>
        <v>#VALUE!</v>
      </c>
      <c r="AQ250" s="8"/>
      <c r="AR250" s="8"/>
      <c r="AS250" s="8" t="e">
        <f t="shared" si="118"/>
        <v>#VALUE!</v>
      </c>
      <c r="AT250" t="s">
        <v>2357</v>
      </c>
      <c r="AX250" t="str">
        <v>Senior Health Data Analyst, Star Ratings</v>
      </c>
    </row>
    <row r="251" spans="1:50" ht="39" customHeight="1" x14ac:dyDescent="0.35">
      <c r="A251" t="s">
        <v>2099</v>
      </c>
      <c r="B251" t="str" cm="1">
        <f t="array" ref="B251">IF(SEARCH("DATA SCIENTIST",UPPER(A251),1),"DATA SCIENTIST",IF(SEARCH("DATA ANALYST",UPPER(A251),1),"DATA ANALYST",IF(SEARCH("DATA ENGINEER",UPPER(A251),1),"DATA ENGINEER",others)))</f>
        <v>DATA SCIENTIST</v>
      </c>
      <c r="C251" t="str" cm="1">
        <f t="array" ref="C251">_xlfn.IFS(IFERROR(SEARCH("Senior", A251), 0) &gt; 0, "SENIOR", IFERROR(SEARCH("Junior", A251), 0) &gt; 0, "JUNIOR", TRUE, "NM")</f>
        <v>SENIOR</v>
      </c>
      <c r="D251" t="s">
        <v>1012</v>
      </c>
      <c r="E251">
        <v>84</v>
      </c>
      <c r="H251" t="str">
        <f t="shared" si="121"/>
        <v>$84k</v>
      </c>
      <c r="I251">
        <v>136</v>
      </c>
      <c r="L251" t="str">
        <f t="shared" si="122"/>
        <v>$136k</v>
      </c>
      <c r="M251">
        <f t="shared" si="131"/>
        <v>110</v>
      </c>
      <c r="N251" t="str">
        <f t="shared" si="124"/>
        <v>$110k</v>
      </c>
      <c r="O251" s="1" t="s">
        <v>2229</v>
      </c>
      <c r="P251" s="1">
        <f t="shared" si="110"/>
        <v>0</v>
      </c>
      <c r="Q251" s="1">
        <f t="shared" si="111"/>
        <v>0</v>
      </c>
      <c r="R251" s="1">
        <f t="shared" si="112"/>
        <v>0</v>
      </c>
      <c r="S251" s="1">
        <f t="shared" si="113"/>
        <v>0</v>
      </c>
      <c r="T251" s="1">
        <f t="shared" si="114"/>
        <v>0</v>
      </c>
      <c r="U251" s="1">
        <f t="shared" si="115"/>
        <v>1</v>
      </c>
      <c r="V251" s="1">
        <f t="shared" si="116"/>
        <v>6618</v>
      </c>
      <c r="W251">
        <v>2.2000000000000002</v>
      </c>
      <c r="X251" s="1" t="s">
        <v>1013</v>
      </c>
      <c r="Y251" s="1" t="s">
        <v>1923</v>
      </c>
      <c r="Z251" t="s">
        <v>51</v>
      </c>
      <c r="AA251" t="s">
        <v>2364</v>
      </c>
      <c r="AB251" t="s">
        <v>127</v>
      </c>
      <c r="AC251">
        <f t="shared" si="108"/>
        <v>0</v>
      </c>
      <c r="AD251" t="s">
        <v>17</v>
      </c>
      <c r="AE251">
        <v>501</v>
      </c>
      <c r="AF251">
        <v>1000</v>
      </c>
      <c r="AG251" s="7">
        <f t="shared" si="135"/>
        <v>750.5</v>
      </c>
      <c r="AH251">
        <v>1993</v>
      </c>
      <c r="AI251">
        <f t="shared" ca="1" si="117"/>
        <v>31</v>
      </c>
      <c r="AJ251" t="s">
        <v>111</v>
      </c>
      <c r="AK251" t="s">
        <v>46</v>
      </c>
      <c r="AL251" t="s">
        <v>32</v>
      </c>
      <c r="AM251" s="8" t="s">
        <v>2397</v>
      </c>
      <c r="AN251" s="8"/>
      <c r="AO251">
        <v>50</v>
      </c>
      <c r="AP251" s="10" t="str">
        <f t="shared" ref="AP251" si="136">IF(SEARCH("m",AR251,1),_xlfn.CONCAT(AO251,"000000"),0)</f>
        <v>50000000</v>
      </c>
      <c r="AQ251" s="8"/>
      <c r="AR251" s="8" t="s">
        <v>2408</v>
      </c>
      <c r="AS251" s="8" t="str">
        <f t="shared" si="118"/>
        <v xml:space="preserve">100 000000 </v>
      </c>
      <c r="AT251" t="s">
        <v>1014</v>
      </c>
      <c r="AX251" t="str">
        <v>Principal Research Scientist/Team Lead, Medicinal Chemistry - Oncology</v>
      </c>
    </row>
    <row r="252" spans="1:50" ht="39" customHeight="1" x14ac:dyDescent="0.35">
      <c r="A252" t="s">
        <v>1015</v>
      </c>
      <c r="B252" t="e" cm="1">
        <f t="array" ref="B252">IF(SEARCH("DATA SCIENTIST",UPPER(A252),1),"DATA SCIENTIST",IF(SEARCH("DATA ANALYST",UPPER(A252),1),"DATA ANALYST",IF(SEARCH("DATA ENGINEER",UPPER(A252),1),"DATA ENGINEER",others)))</f>
        <v>#VALUE!</v>
      </c>
      <c r="C252" t="str" cm="1">
        <f t="array" ref="C252">_xlfn.IFS(IFERROR(SEARCH("Senior", A252), 0) &gt; 0, "SENIOR", IFERROR(SEARCH("Junior", A252), 0) &gt; 0, "JUNIOR", TRUE, "NM")</f>
        <v>NM</v>
      </c>
      <c r="D252" t="s">
        <v>1016</v>
      </c>
      <c r="E252">
        <v>52</v>
      </c>
      <c r="H252" t="str">
        <f t="shared" si="121"/>
        <v>$52k</v>
      </c>
      <c r="I252">
        <v>89</v>
      </c>
      <c r="L252" t="str">
        <f t="shared" si="122"/>
        <v>$89k</v>
      </c>
      <c r="M252">
        <f t="shared" si="131"/>
        <v>70.5</v>
      </c>
      <c r="N252" t="str">
        <f t="shared" si="124"/>
        <v>$70.5k</v>
      </c>
      <c r="O252" s="1" t="s">
        <v>1017</v>
      </c>
      <c r="P252" s="1">
        <f t="shared" si="110"/>
        <v>0</v>
      </c>
      <c r="Q252" s="1">
        <f t="shared" si="111"/>
        <v>0</v>
      </c>
      <c r="R252" s="1">
        <f t="shared" si="112"/>
        <v>0</v>
      </c>
      <c r="S252" s="1">
        <f t="shared" si="113"/>
        <v>0</v>
      </c>
      <c r="T252" s="1">
        <f t="shared" si="114"/>
        <v>0</v>
      </c>
      <c r="U252" s="1">
        <f t="shared" si="115"/>
        <v>1</v>
      </c>
      <c r="V252" s="1">
        <f t="shared" si="116"/>
        <v>4755</v>
      </c>
      <c r="W252">
        <v>4.0999999999999996</v>
      </c>
      <c r="X252" s="1" t="s">
        <v>84</v>
      </c>
      <c r="Y252" s="1" t="s">
        <v>1729</v>
      </c>
      <c r="Z252" t="s">
        <v>1018</v>
      </c>
      <c r="AA252" t="s">
        <v>2366</v>
      </c>
      <c r="AB252" t="s">
        <v>86</v>
      </c>
      <c r="AC252">
        <f t="shared" si="108"/>
        <v>0</v>
      </c>
      <c r="AD252" t="s">
        <v>87</v>
      </c>
      <c r="AE252">
        <v>5001</v>
      </c>
      <c r="AF252">
        <v>10000</v>
      </c>
      <c r="AG252" s="7">
        <f t="shared" si="135"/>
        <v>7500.5</v>
      </c>
      <c r="AH252">
        <v>1968</v>
      </c>
      <c r="AI252">
        <f t="shared" ca="1" si="117"/>
        <v>56</v>
      </c>
      <c r="AJ252" t="s">
        <v>53</v>
      </c>
      <c r="AK252" t="s">
        <v>88</v>
      </c>
      <c r="AL252" t="s">
        <v>32</v>
      </c>
      <c r="AM252" s="8" t="s">
        <v>2401</v>
      </c>
      <c r="AN252" s="8"/>
      <c r="AO252">
        <v>1</v>
      </c>
      <c r="AP252" s="10" t="str">
        <f>IF(SEARCH("b",AR252,1),_xlfn.CONCAT(AO252,"000000000"),0)</f>
        <v>1000000000</v>
      </c>
      <c r="AQ252" s="8"/>
      <c r="AR252" s="8" t="s">
        <v>2413</v>
      </c>
      <c r="AS252" s="8" t="e">
        <f t="shared" si="118"/>
        <v>#VALUE!</v>
      </c>
      <c r="AT252" t="s">
        <v>2357</v>
      </c>
      <c r="AX252" t="str">
        <v>Senior Engineer, Data Management Engineering</v>
      </c>
    </row>
    <row r="253" spans="1:50" ht="39" customHeight="1" x14ac:dyDescent="0.35">
      <c r="A253" t="s">
        <v>2230</v>
      </c>
      <c r="B253" t="str" cm="1">
        <f t="array" ref="B253">IF(SEARCH("DATA SCIENTIST",UPPER(A253),1),"DATA SCIENTIST",IF(SEARCH("DATA ANALYST",UPPER(A253),1),"DATA ANALYST",IF(SEARCH("DATA ENGINEER",UPPER(A253),1),"DATA ENGINEER",others)))</f>
        <v>DATA SCIENTIST</v>
      </c>
      <c r="C253" t="str" cm="1">
        <f t="array" ref="C253">_xlfn.IFS(IFERROR(SEARCH("Senior", A253), 0) &gt; 0, "SENIOR", IFERROR(SEARCH("Junior", A253), 0) &gt; 0, "JUNIOR", TRUE, "NM")</f>
        <v>NM</v>
      </c>
      <c r="D253" t="s">
        <v>33</v>
      </c>
      <c r="E253">
        <v>56</v>
      </c>
      <c r="H253" t="str">
        <f t="shared" si="121"/>
        <v>$56k</v>
      </c>
      <c r="I253">
        <v>97</v>
      </c>
      <c r="L253" t="str">
        <f t="shared" si="122"/>
        <v>$97k</v>
      </c>
      <c r="M253">
        <f t="shared" si="131"/>
        <v>76.5</v>
      </c>
      <c r="N253" t="str">
        <f t="shared" si="124"/>
        <v>$76.5k</v>
      </c>
      <c r="O253" s="1" t="s">
        <v>1019</v>
      </c>
      <c r="P253" s="1">
        <f t="shared" si="110"/>
        <v>1</v>
      </c>
      <c r="Q253" s="1">
        <f t="shared" si="111"/>
        <v>1</v>
      </c>
      <c r="R253" s="1">
        <f t="shared" si="112"/>
        <v>0</v>
      </c>
      <c r="S253" s="1">
        <f t="shared" si="113"/>
        <v>0</v>
      </c>
      <c r="T253" s="1">
        <f t="shared" si="114"/>
        <v>0</v>
      </c>
      <c r="U253" s="1">
        <f t="shared" si="115"/>
        <v>1</v>
      </c>
      <c r="V253" s="1">
        <f t="shared" si="116"/>
        <v>6411</v>
      </c>
      <c r="W253">
        <v>3.8</v>
      </c>
      <c r="X253" s="1" t="s">
        <v>35</v>
      </c>
      <c r="Y253" s="1" t="s">
        <v>1721</v>
      </c>
      <c r="Z253" t="s">
        <v>36</v>
      </c>
      <c r="AA253" t="s">
        <v>2362</v>
      </c>
      <c r="AB253" t="s">
        <v>36</v>
      </c>
      <c r="AC253">
        <f t="shared" si="108"/>
        <v>1</v>
      </c>
      <c r="AD253" t="s">
        <v>37</v>
      </c>
      <c r="AE253">
        <v>1001</v>
      </c>
      <c r="AF253">
        <v>5000</v>
      </c>
      <c r="AG253" s="7">
        <f t="shared" si="135"/>
        <v>3000.5</v>
      </c>
      <c r="AH253">
        <v>1965</v>
      </c>
      <c r="AI253">
        <f t="shared" ca="1" si="117"/>
        <v>59</v>
      </c>
      <c r="AJ253" t="s">
        <v>38</v>
      </c>
      <c r="AK253" t="s">
        <v>39</v>
      </c>
      <c r="AL253" t="s">
        <v>40</v>
      </c>
      <c r="AM253" s="8" t="s">
        <v>2400</v>
      </c>
      <c r="AN253" s="8"/>
      <c r="AO253" t="s">
        <v>2411</v>
      </c>
      <c r="AP253" s="10" t="e">
        <f>IF(SEARCH("m",AO309,1),SUBSTITUTE(AO309,"million","000000",1),)</f>
        <v>#VALUE!</v>
      </c>
      <c r="AQ253" s="8"/>
      <c r="AR253" s="8" t="s">
        <v>2412</v>
      </c>
      <c r="AS253" s="8" t="e">
        <f t="shared" si="118"/>
        <v>#VALUE!</v>
      </c>
      <c r="AT253" t="s">
        <v>41</v>
      </c>
      <c r="AX253" t="str">
        <v>Quality Control Scientist III- Analytical Development</v>
      </c>
    </row>
    <row r="254" spans="1:50" ht="39" customHeight="1" x14ac:dyDescent="0.35">
      <c r="A254" t="s">
        <v>195</v>
      </c>
      <c r="B254" t="e" cm="1">
        <f t="array" ref="B254">IF(SEARCH("DATA SCIENTIST",UPPER(A254),1),"DATA SCIENTIST",IF(SEARCH("DATA ANALYST",UPPER(A254),1),"DATA ANALYST",IF(SEARCH("DATA ENGINEER",UPPER(A254),1),"DATA ENGINEER",others)))</f>
        <v>#VALUE!</v>
      </c>
      <c r="C254" t="str" cm="1">
        <f t="array" ref="C254">_xlfn.IFS(IFERROR(SEARCH("Senior", A254), 0) &gt; 0, "SENIOR", IFERROR(SEARCH("Junior", A254), 0) &gt; 0, "JUNIOR", TRUE, "NM")</f>
        <v>NM</v>
      </c>
      <c r="D254" t="s">
        <v>1020</v>
      </c>
      <c r="E254">
        <v>65</v>
      </c>
      <c r="H254" t="str">
        <f t="shared" si="121"/>
        <v>$65k</v>
      </c>
      <c r="I254">
        <v>119</v>
      </c>
      <c r="L254" t="str">
        <f t="shared" si="122"/>
        <v>$119k</v>
      </c>
      <c r="M254">
        <f t="shared" si="131"/>
        <v>92</v>
      </c>
      <c r="N254" t="str">
        <f t="shared" si="124"/>
        <v>$92k</v>
      </c>
      <c r="O254" s="1" t="s">
        <v>1021</v>
      </c>
      <c r="P254" s="1">
        <f t="shared" si="110"/>
        <v>1</v>
      </c>
      <c r="Q254" s="1">
        <f t="shared" si="111"/>
        <v>0</v>
      </c>
      <c r="R254" s="1">
        <f t="shared" si="112"/>
        <v>1</v>
      </c>
      <c r="S254" s="1">
        <f t="shared" si="113"/>
        <v>0</v>
      </c>
      <c r="T254" s="1">
        <f t="shared" si="114"/>
        <v>1</v>
      </c>
      <c r="U254" s="1">
        <f t="shared" si="115"/>
        <v>0</v>
      </c>
      <c r="V254" s="1">
        <f t="shared" si="116"/>
        <v>2929</v>
      </c>
      <c r="W254">
        <v>3.6</v>
      </c>
      <c r="X254" s="1" t="s">
        <v>620</v>
      </c>
      <c r="Y254" s="1" t="s">
        <v>1848</v>
      </c>
      <c r="Z254" t="s">
        <v>621</v>
      </c>
      <c r="AA254" t="s">
        <v>2367</v>
      </c>
      <c r="AB254" t="s">
        <v>621</v>
      </c>
      <c r="AC254">
        <f t="shared" si="108"/>
        <v>1</v>
      </c>
      <c r="AD254" t="s">
        <v>87</v>
      </c>
      <c r="AE254">
        <v>5001</v>
      </c>
      <c r="AF254">
        <v>10000</v>
      </c>
      <c r="AG254" s="7">
        <f t="shared" si="135"/>
        <v>7500.5</v>
      </c>
      <c r="AH254">
        <v>1851</v>
      </c>
      <c r="AI254">
        <f t="shared" ca="1" si="117"/>
        <v>173</v>
      </c>
      <c r="AJ254" t="s">
        <v>18</v>
      </c>
      <c r="AK254" t="s">
        <v>129</v>
      </c>
      <c r="AL254" t="s">
        <v>130</v>
      </c>
      <c r="AM254" s="8" t="s">
        <v>94</v>
      </c>
      <c r="AN254" s="8"/>
      <c r="AO254" t="s">
        <v>2415</v>
      </c>
      <c r="AP254" s="10" t="e" cm="1">
        <f t="array" ref="AP254">_xlfn.IFS(SEARCH("m",AO254,1),SUBSTITUTE(AO254,"million","000000",1),SEARCH("b",AO254,1),SUBSTITUTE(AO254,"billion","000000000",1))</f>
        <v>#VALUE!</v>
      </c>
      <c r="AQ254" s="8"/>
      <c r="AR254" s="8"/>
      <c r="AS254" s="8" t="e">
        <f t="shared" si="118"/>
        <v>#VALUE!</v>
      </c>
      <c r="AT254" t="s">
        <v>2357</v>
      </c>
      <c r="AX254" t="str">
        <v>Clinical Scientist, Clinical Development</v>
      </c>
    </row>
    <row r="255" spans="1:50" ht="39" customHeight="1" x14ac:dyDescent="0.35">
      <c r="A255" t="s">
        <v>1022</v>
      </c>
      <c r="B255" t="e" cm="1">
        <f t="array" ref="B255">IF(SEARCH("DATA SCIENTIST",UPPER(A255),1),"DATA SCIENTIST",IF(SEARCH("DATA ANALYST",UPPER(A255),1),"DATA ANALYST",IF(SEARCH("DATA ENGINEER",UPPER(A255),1),"DATA ENGINEER",others)))</f>
        <v>#VALUE!</v>
      </c>
      <c r="C255" t="str" cm="1">
        <f t="array" ref="C255">_xlfn.IFS(IFERROR(SEARCH("Senior", A255), 0) &gt; 0, "SENIOR", IFERROR(SEARCH("Junior", A255), 0) &gt; 0, "JUNIOR", TRUE, "NM")</f>
        <v>NM</v>
      </c>
      <c r="D255" t="s">
        <v>1023</v>
      </c>
      <c r="E255">
        <v>63</v>
      </c>
      <c r="H255" t="str">
        <f t="shared" si="121"/>
        <v>$63k</v>
      </c>
      <c r="I255">
        <v>101</v>
      </c>
      <c r="L255" t="str">
        <f t="shared" si="122"/>
        <v>$101k</v>
      </c>
      <c r="M255">
        <f t="shared" si="131"/>
        <v>82</v>
      </c>
      <c r="N255" t="str">
        <f t="shared" si="124"/>
        <v>$82k</v>
      </c>
      <c r="O255" s="1" t="s">
        <v>2231</v>
      </c>
      <c r="P255" s="1">
        <f t="shared" si="110"/>
        <v>1</v>
      </c>
      <c r="Q255" s="1">
        <f t="shared" si="111"/>
        <v>0</v>
      </c>
      <c r="R255" s="1">
        <f t="shared" si="112"/>
        <v>0</v>
      </c>
      <c r="S255" s="1">
        <f t="shared" si="113"/>
        <v>0</v>
      </c>
      <c r="T255" s="1">
        <f t="shared" si="114"/>
        <v>0</v>
      </c>
      <c r="U255" s="1">
        <f t="shared" si="115"/>
        <v>0</v>
      </c>
      <c r="V255" s="1">
        <f t="shared" si="116"/>
        <v>4198</v>
      </c>
      <c r="W255">
        <v>3.5</v>
      </c>
      <c r="X255" s="1" t="s">
        <v>184</v>
      </c>
      <c r="Y255" s="1" t="s">
        <v>1751</v>
      </c>
      <c r="Z255" t="s">
        <v>374</v>
      </c>
      <c r="AA255" t="s">
        <v>2366</v>
      </c>
      <c r="AB255" t="s">
        <v>185</v>
      </c>
      <c r="AC255">
        <f t="shared" si="108"/>
        <v>0</v>
      </c>
      <c r="AD255" t="s">
        <v>37</v>
      </c>
      <c r="AE255">
        <v>1001</v>
      </c>
      <c r="AF255">
        <v>5000</v>
      </c>
      <c r="AG255" s="7">
        <f t="shared" si="135"/>
        <v>3000.5</v>
      </c>
      <c r="AH255">
        <v>1969</v>
      </c>
      <c r="AI255">
        <f t="shared" ca="1" si="117"/>
        <v>55</v>
      </c>
      <c r="AJ255" t="s">
        <v>18</v>
      </c>
      <c r="AK255" t="s">
        <v>186</v>
      </c>
      <c r="AL255" t="s">
        <v>75</v>
      </c>
      <c r="AM255" s="8" t="s">
        <v>2401</v>
      </c>
      <c r="AN255" s="8"/>
      <c r="AO255">
        <v>1</v>
      </c>
      <c r="AP255" s="10" t="str">
        <f>IF(SEARCH("b",AR255,1),_xlfn.CONCAT(AO255,"000000000"),0)</f>
        <v>1000000000</v>
      </c>
      <c r="AQ255" s="8"/>
      <c r="AR255" s="8" t="s">
        <v>2413</v>
      </c>
      <c r="AS255" s="8" t="e">
        <f t="shared" si="118"/>
        <v>#VALUE!</v>
      </c>
      <c r="AT255" t="s">
        <v>187</v>
      </c>
      <c r="AX255" t="str">
        <v>Software Engineer Staff Scientist: Human Language Technologies</v>
      </c>
    </row>
    <row r="256" spans="1:50" ht="39" customHeight="1" x14ac:dyDescent="0.35">
      <c r="A256" t="s">
        <v>2064</v>
      </c>
      <c r="B256" t="str" cm="1">
        <f t="array" ref="B256">IF(SEARCH("DATA SCIENTIST",UPPER(A256),1),"DATA SCIENTIST",IF(SEARCH("DATA ANALYST",UPPER(A256),1),"DATA ANALYST",IF(SEARCH("DATA ENGINEER",UPPER(A256),1),"DATA ENGINEER",others)))</f>
        <v>DATA SCIENTIST</v>
      </c>
      <c r="C256" t="str" cm="1">
        <f t="array" ref="C256">_xlfn.IFS(IFERROR(SEARCH("Senior", A256), 0) &gt; 0, "SENIOR", IFERROR(SEARCH("Junior", A256), 0) &gt; 0, "JUNIOR", TRUE, "NM")</f>
        <v>NM</v>
      </c>
      <c r="D256" t="s">
        <v>1024</v>
      </c>
      <c r="E256">
        <v>127</v>
      </c>
      <c r="H256" t="str">
        <f t="shared" si="121"/>
        <v>$127k</v>
      </c>
      <c r="I256">
        <v>202</v>
      </c>
      <c r="L256" t="str">
        <f t="shared" si="122"/>
        <v>$202k</v>
      </c>
      <c r="M256">
        <f t="shared" si="131"/>
        <v>164.5</v>
      </c>
      <c r="N256" t="str">
        <f t="shared" si="124"/>
        <v>$164.5k</v>
      </c>
      <c r="O256" s="1" t="s">
        <v>2232</v>
      </c>
      <c r="P256" s="1">
        <f t="shared" si="110"/>
        <v>0</v>
      </c>
      <c r="Q256" s="1">
        <f t="shared" si="111"/>
        <v>1</v>
      </c>
      <c r="R256" s="1">
        <f t="shared" si="112"/>
        <v>0</v>
      </c>
      <c r="S256" s="1">
        <f t="shared" si="113"/>
        <v>0</v>
      </c>
      <c r="T256" s="1">
        <f t="shared" si="114"/>
        <v>0</v>
      </c>
      <c r="U256" s="1">
        <f t="shared" si="115"/>
        <v>0</v>
      </c>
      <c r="V256" s="1">
        <f t="shared" si="116"/>
        <v>1688</v>
      </c>
      <c r="W256">
        <v>3.3</v>
      </c>
      <c r="X256" s="1" t="s">
        <v>1025</v>
      </c>
      <c r="Y256" s="1" t="s">
        <v>1924</v>
      </c>
      <c r="Z256" t="s">
        <v>79</v>
      </c>
      <c r="AA256" t="s">
        <v>2365</v>
      </c>
      <c r="AB256" t="s">
        <v>79</v>
      </c>
      <c r="AC256">
        <f t="shared" si="108"/>
        <v>1</v>
      </c>
      <c r="AD256" t="s">
        <v>52</v>
      </c>
      <c r="AE256">
        <v>201</v>
      </c>
      <c r="AF256">
        <v>500</v>
      </c>
      <c r="AG256" s="7">
        <f t="shared" si="135"/>
        <v>350.5</v>
      </c>
      <c r="AH256">
        <v>2008</v>
      </c>
      <c r="AI256">
        <f t="shared" ca="1" si="117"/>
        <v>16</v>
      </c>
      <c r="AJ256" t="s">
        <v>18</v>
      </c>
      <c r="AK256" t="s">
        <v>46</v>
      </c>
      <c r="AL256" t="s">
        <v>32</v>
      </c>
      <c r="AM256" s="8" t="s">
        <v>47</v>
      </c>
      <c r="AN256" s="8" t="s">
        <v>47</v>
      </c>
      <c r="AP256" s="10" t="e" cm="1">
        <f t="array" ref="AP256">_xlfn.IFS(SEARCH("m",AO256,1),SUBSTITUTE(AO256,"million","000000",1),SEARCH("b",AO256,1),SUBSTITUTE(AO256,"billion","000000000",1))</f>
        <v>#VALUE!</v>
      </c>
      <c r="AQ256" s="8"/>
      <c r="AR256" s="8"/>
      <c r="AS256" s="8" t="e">
        <f t="shared" si="118"/>
        <v>#VALUE!</v>
      </c>
      <c r="AT256" t="s">
        <v>2357</v>
      </c>
      <c r="AX256" t="str">
        <v>Manager, Safety Scientist, Medical Safety &amp; Risk Management</v>
      </c>
    </row>
    <row r="257" spans="1:50" ht="39" customHeight="1" x14ac:dyDescent="0.35">
      <c r="A257" t="s">
        <v>1026</v>
      </c>
      <c r="B257" t="e" cm="1">
        <f t="array" ref="B257">IF(SEARCH("DATA SCIENTIST",UPPER(A257),1),"DATA SCIENTIST",IF(SEARCH("DATA ANALYST",UPPER(A257),1),"DATA ANALYST",IF(SEARCH("DATA ENGINEER",UPPER(A257),1),"DATA ENGINEER",others)))</f>
        <v>#VALUE!</v>
      </c>
      <c r="C257" t="str" cm="1">
        <f t="array" ref="C257">_xlfn.IFS(IFERROR(SEARCH("Senior", A257), 0) &gt; 0, "SENIOR", IFERROR(SEARCH("Junior", A257), 0) &gt; 0, "JUNIOR", TRUE, "NM")</f>
        <v>NM</v>
      </c>
      <c r="D257" t="s">
        <v>1027</v>
      </c>
      <c r="E257">
        <v>31</v>
      </c>
      <c r="H257" t="str">
        <f t="shared" si="121"/>
        <v>$31k</v>
      </c>
      <c r="I257">
        <v>57</v>
      </c>
      <c r="L257" t="str">
        <f t="shared" si="122"/>
        <v>$57k</v>
      </c>
      <c r="M257">
        <f t="shared" si="131"/>
        <v>44</v>
      </c>
      <c r="N257" t="str">
        <f t="shared" si="124"/>
        <v>$44k</v>
      </c>
      <c r="O257" s="1" t="s">
        <v>1028</v>
      </c>
      <c r="P257" s="1">
        <f t="shared" si="110"/>
        <v>0</v>
      </c>
      <c r="Q257" s="1">
        <f t="shared" si="111"/>
        <v>0</v>
      </c>
      <c r="R257" s="1">
        <f t="shared" si="112"/>
        <v>0</v>
      </c>
      <c r="S257" s="1">
        <f t="shared" si="113"/>
        <v>0</v>
      </c>
      <c r="T257" s="1">
        <f t="shared" si="114"/>
        <v>0</v>
      </c>
      <c r="U257" s="1">
        <f t="shared" si="115"/>
        <v>0</v>
      </c>
      <c r="V257" s="1">
        <f t="shared" si="116"/>
        <v>2294</v>
      </c>
      <c r="W257">
        <v>3.4</v>
      </c>
      <c r="X257" s="1" t="s">
        <v>1029</v>
      </c>
      <c r="Y257" s="1" t="s">
        <v>1925</v>
      </c>
      <c r="Z257" t="s">
        <v>1030</v>
      </c>
      <c r="AA257" t="s">
        <v>2361</v>
      </c>
      <c r="AB257" t="s">
        <v>1030</v>
      </c>
      <c r="AC257">
        <f t="shared" si="108"/>
        <v>1</v>
      </c>
      <c r="AD257" t="s">
        <v>52</v>
      </c>
      <c r="AE257">
        <v>201</v>
      </c>
      <c r="AF257">
        <v>500</v>
      </c>
      <c r="AG257" s="7">
        <f t="shared" si="135"/>
        <v>350.5</v>
      </c>
      <c r="AH257">
        <v>1991</v>
      </c>
      <c r="AI257">
        <f t="shared" ca="1" si="117"/>
        <v>33</v>
      </c>
      <c r="AJ257" t="s">
        <v>53</v>
      </c>
      <c r="AK257" t="s">
        <v>1031</v>
      </c>
      <c r="AL257" t="s">
        <v>172</v>
      </c>
      <c r="AM257" s="8" t="s">
        <v>2397</v>
      </c>
      <c r="AN257" s="8"/>
      <c r="AO257">
        <v>50</v>
      </c>
      <c r="AP257" s="10" t="str">
        <f>IF(SEARCH("m",AR257,1),_xlfn.CONCAT(AO257,"000000"),0)</f>
        <v>50000000</v>
      </c>
      <c r="AQ257" s="8"/>
      <c r="AR257" s="8" t="s">
        <v>2408</v>
      </c>
      <c r="AS257" s="8" t="str">
        <f t="shared" si="118"/>
        <v xml:space="preserve">100 000000 </v>
      </c>
      <c r="AT257" t="s">
        <v>2357</v>
      </c>
      <c r="AX257" t="str">
        <v>Assistant Director/Director, Office of Data Science</v>
      </c>
    </row>
    <row r="258" spans="1:50" ht="39" customHeight="1" x14ac:dyDescent="0.35">
      <c r="A258" t="s">
        <v>195</v>
      </c>
      <c r="B258" t="e" cm="1">
        <f t="array" ref="B258">IF(SEARCH("DATA SCIENTIST",UPPER(A258),1),"DATA SCIENTIST",IF(SEARCH("DATA ANALYST",UPPER(A258),1),"DATA ANALYST",IF(SEARCH("DATA ENGINEER",UPPER(A258),1),"DATA ENGINEER",others)))</f>
        <v>#VALUE!</v>
      </c>
      <c r="C258" t="str" cm="1">
        <f t="array" ref="C258">_xlfn.IFS(IFERROR(SEARCH("Senior", A258), 0) &gt; 0, "SENIOR", IFERROR(SEARCH("Junior", A258), 0) &gt; 0, "JUNIOR", TRUE, "NM")</f>
        <v>NM</v>
      </c>
      <c r="D258" t="s">
        <v>1032</v>
      </c>
      <c r="E258">
        <v>75</v>
      </c>
      <c r="H258" t="str">
        <f t="shared" si="121"/>
        <v>$75k</v>
      </c>
      <c r="I258">
        <v>143</v>
      </c>
      <c r="L258" t="str">
        <f t="shared" si="122"/>
        <v>$143k</v>
      </c>
      <c r="M258">
        <f t="shared" si="131"/>
        <v>109</v>
      </c>
      <c r="N258" t="str">
        <f t="shared" si="124"/>
        <v>$109k</v>
      </c>
      <c r="O258" s="1" t="s">
        <v>1033</v>
      </c>
      <c r="P258" s="1">
        <f t="shared" si="110"/>
        <v>1</v>
      </c>
      <c r="Q258" s="1">
        <f t="shared" si="111"/>
        <v>1</v>
      </c>
      <c r="R258" s="1">
        <f t="shared" si="112"/>
        <v>0</v>
      </c>
      <c r="S258" s="1">
        <f t="shared" si="113"/>
        <v>0</v>
      </c>
      <c r="T258" s="1">
        <f t="shared" si="114"/>
        <v>1</v>
      </c>
      <c r="U258" s="1">
        <f t="shared" si="115"/>
        <v>0</v>
      </c>
      <c r="V258" s="1">
        <f t="shared" si="116"/>
        <v>2353</v>
      </c>
      <c r="W258">
        <v>4.4000000000000004</v>
      </c>
      <c r="X258" s="1" t="s">
        <v>322</v>
      </c>
      <c r="Y258" s="1" t="s">
        <v>1781</v>
      </c>
      <c r="Z258" t="s">
        <v>86</v>
      </c>
      <c r="AA258" t="s">
        <v>2366</v>
      </c>
      <c r="AB258" t="s">
        <v>324</v>
      </c>
      <c r="AC258">
        <f t="shared" ref="AC258:AC321" si="137">IF(Z258=AB258,1,0)</f>
        <v>0</v>
      </c>
      <c r="AD258" t="s">
        <v>208</v>
      </c>
      <c r="AE258">
        <v>1</v>
      </c>
      <c r="AF258">
        <v>50</v>
      </c>
      <c r="AG258" s="7">
        <f t="shared" si="135"/>
        <v>25.5</v>
      </c>
      <c r="AH258">
        <v>2015</v>
      </c>
      <c r="AI258">
        <f t="shared" ca="1" si="117"/>
        <v>9</v>
      </c>
      <c r="AJ258" t="s">
        <v>18</v>
      </c>
      <c r="AK258" t="s">
        <v>122</v>
      </c>
      <c r="AL258" t="s">
        <v>75</v>
      </c>
      <c r="AM258" s="8" t="s">
        <v>47</v>
      </c>
      <c r="AN258" s="8" t="s">
        <v>47</v>
      </c>
      <c r="AP258" s="10" t="e" cm="1">
        <f t="array" ref="AP258">_xlfn.IFS(SEARCH("m",AO258,1),SUBSTITUTE(AO258,"million","000000",1),SEARCH("b",AO258,1),SUBSTITUTE(AO258,"billion","000000000",1))</f>
        <v>#VALUE!</v>
      </c>
      <c r="AQ258" s="8"/>
      <c r="AR258" s="8"/>
      <c r="AS258" s="8" t="e">
        <f t="shared" si="118"/>
        <v>#VALUE!</v>
      </c>
      <c r="AT258" t="s">
        <v>2357</v>
      </c>
      <c r="AX258" t="str">
        <v>Sr. Data Engineer | Big Data SaaS Pipeline</v>
      </c>
    </row>
    <row r="259" spans="1:50" ht="39" customHeight="1" x14ac:dyDescent="0.35">
      <c r="A259" t="s">
        <v>1034</v>
      </c>
      <c r="B259" t="e" cm="1">
        <f t="array" ref="B259">IF(SEARCH("DATA SCIENTIST",UPPER(A259),1),"DATA SCIENTIST",IF(SEARCH("DATA ANALYST",UPPER(A259),1),"DATA ANALYST",IF(SEARCH("DATA ENGINEER",UPPER(A259),1),"DATA ENGINEER",others)))</f>
        <v>#VALUE!</v>
      </c>
      <c r="C259" t="str" cm="1">
        <f t="array" ref="C259">_xlfn.IFS(IFERROR(SEARCH("Senior", A259), 0) &gt; 0, "SENIOR", IFERROR(SEARCH("Junior", A259), 0) &gt; 0, "JUNIOR", TRUE, "NM")</f>
        <v>NM</v>
      </c>
      <c r="D259" t="s">
        <v>1035</v>
      </c>
      <c r="E259">
        <v>105</v>
      </c>
      <c r="H259" t="str">
        <f t="shared" si="121"/>
        <v>$105k</v>
      </c>
      <c r="I259">
        <v>194</v>
      </c>
      <c r="L259" t="str">
        <f t="shared" si="122"/>
        <v>$194k</v>
      </c>
      <c r="M259">
        <f t="shared" si="131"/>
        <v>149.5</v>
      </c>
      <c r="N259" t="str">
        <f t="shared" si="124"/>
        <v>$149.5k</v>
      </c>
      <c r="O259" s="1" t="s">
        <v>1036</v>
      </c>
      <c r="P259" s="1">
        <f t="shared" ref="P259:P322" si="138">IFERROR(IF(SEARCH("PYTHON",UPPER(O259),1)&gt;1,1,0),0)</f>
        <v>0</v>
      </c>
      <c r="Q259" s="1">
        <f t="shared" ref="Q259:Q322" si="139">IFERROR(IF(SEARCH("MACHINE LEARNING",UPPER(O259),1)&gt;=1,1),0)</f>
        <v>0</v>
      </c>
      <c r="R259" s="1">
        <f t="shared" ref="R259:R322" si="140">IFERROR(IF(SEARCH("EXCEL",UPPER(O259),1)&gt;=1,1,0),0)</f>
        <v>0</v>
      </c>
      <c r="S259" s="1">
        <f t="shared" ref="S259:S322" si="141">IFERROR(IF(SEARCH("AWS",UPPER(O259),1)&gt;=1,1,0),0)</f>
        <v>1</v>
      </c>
      <c r="T259" s="1">
        <f t="shared" ref="T259:T322" si="142">IFERROR(IF(SEARCH("SPARK",UPPER(O259),1)&gt;=1,1,0),0)</f>
        <v>1</v>
      </c>
      <c r="U259" s="1">
        <f t="shared" ref="U259:U322" si="143">IFERROR(IF(SEARCH("R.",UPPER(O259),1)&gt;=1,1),0)</f>
        <v>1</v>
      </c>
      <c r="V259" s="1">
        <f t="shared" ref="V259:V322" si="144">LEN(O259)</f>
        <v>3301</v>
      </c>
      <c r="W259">
        <v>3.8</v>
      </c>
      <c r="X259" s="1" t="s">
        <v>1037</v>
      </c>
      <c r="Y259" s="1" t="s">
        <v>1926</v>
      </c>
      <c r="Z259" t="s">
        <v>895</v>
      </c>
      <c r="AA259" t="s">
        <v>2364</v>
      </c>
      <c r="AB259" t="s">
        <v>1038</v>
      </c>
      <c r="AC259">
        <f t="shared" si="137"/>
        <v>0</v>
      </c>
      <c r="AD259" t="s">
        <v>17</v>
      </c>
      <c r="AE259">
        <v>501</v>
      </c>
      <c r="AF259">
        <v>1000</v>
      </c>
      <c r="AG259" s="7">
        <f t="shared" si="135"/>
        <v>750.5</v>
      </c>
      <c r="AH259">
        <v>2010</v>
      </c>
      <c r="AI259">
        <f t="shared" ref="AI259:AI322" ca="1" si="145">IFERROR((YEAR(TODAY())-AH259),"unknown")</f>
        <v>14</v>
      </c>
      <c r="AJ259" t="s">
        <v>18</v>
      </c>
      <c r="AK259" t="s">
        <v>186</v>
      </c>
      <c r="AL259" t="s">
        <v>75</v>
      </c>
      <c r="AM259" s="8" t="s">
        <v>47</v>
      </c>
      <c r="AN259" s="8" t="s">
        <v>47</v>
      </c>
      <c r="AP259" s="10" t="e" cm="1">
        <f t="array" ref="AP259">_xlfn.IFS(SEARCH("m",AO259,1),SUBSTITUTE(AO259,"million","000000",1),SEARCH("b",AO259,1),SUBSTITUTE(AO259,"billion","000000000",1))</f>
        <v>#VALUE!</v>
      </c>
      <c r="AQ259" s="8"/>
      <c r="AR259" s="8"/>
      <c r="AS259" s="8" t="e">
        <f t="shared" ref="AS259:AS322" si="146">IF(SEARCH("m",AR259,1),SUBSTITUTE(AR259,"million","000000",1),SUBSTITUTE(AR259,"billion","000000000",1))</f>
        <v>#VALUE!</v>
      </c>
      <c r="AT259" t="s">
        <v>1039</v>
      </c>
      <c r="AX259" t="str">
        <v>Scientist - CVRM Metabolism - in vivo pharmacology</v>
      </c>
    </row>
    <row r="260" spans="1:50" ht="39" customHeight="1" x14ac:dyDescent="0.35">
      <c r="A260" t="s">
        <v>1040</v>
      </c>
      <c r="B260" t="e" cm="1">
        <f t="array" ref="B260">IF(SEARCH("DATA SCIENTIST",UPPER(A260),1),"DATA SCIENTIST",IF(SEARCH("DATA ANALYST",UPPER(A260),1),"DATA ANALYST",IF(SEARCH("DATA ENGINEER",UPPER(A260),1),"DATA ENGINEER",others)))</f>
        <v>#VALUE!</v>
      </c>
      <c r="C260" t="str" cm="1">
        <f t="array" ref="C260">_xlfn.IFS(IFERROR(SEARCH("Senior", A260), 0) &gt; 0, "SENIOR", IFERROR(SEARCH("Junior", A260), 0) &gt; 0, "JUNIOR", TRUE, "NM")</f>
        <v>NM</v>
      </c>
      <c r="D260" t="s">
        <v>1041</v>
      </c>
      <c r="E260">
        <v>45</v>
      </c>
      <c r="H260" t="str">
        <f t="shared" si="121"/>
        <v>$45k</v>
      </c>
      <c r="I260">
        <v>86</v>
      </c>
      <c r="L260" t="str">
        <f t="shared" si="122"/>
        <v>$86k</v>
      </c>
      <c r="M260">
        <f t="shared" si="131"/>
        <v>65.5</v>
      </c>
      <c r="N260" t="str">
        <f t="shared" si="124"/>
        <v>$65.5k</v>
      </c>
      <c r="O260" s="1" t="s">
        <v>1042</v>
      </c>
      <c r="P260" s="1">
        <f t="shared" si="138"/>
        <v>0</v>
      </c>
      <c r="Q260" s="1">
        <f t="shared" si="139"/>
        <v>0</v>
      </c>
      <c r="R260" s="1">
        <f t="shared" si="140"/>
        <v>1</v>
      </c>
      <c r="S260" s="1">
        <f t="shared" si="141"/>
        <v>1</v>
      </c>
      <c r="T260" s="1">
        <f t="shared" si="142"/>
        <v>1</v>
      </c>
      <c r="U260" s="1">
        <f t="shared" si="143"/>
        <v>1</v>
      </c>
      <c r="V260" s="1">
        <f t="shared" si="144"/>
        <v>4594</v>
      </c>
      <c r="W260">
        <v>3.5</v>
      </c>
      <c r="X260" s="1" t="s">
        <v>1043</v>
      </c>
      <c r="Y260" s="1" t="s">
        <v>1927</v>
      </c>
      <c r="Z260" t="s">
        <v>225</v>
      </c>
      <c r="AA260" t="s">
        <v>2375</v>
      </c>
      <c r="AB260" t="s">
        <v>225</v>
      </c>
      <c r="AC260">
        <f t="shared" si="137"/>
        <v>1</v>
      </c>
      <c r="AD260" t="s">
        <v>37</v>
      </c>
      <c r="AE260">
        <v>1001</v>
      </c>
      <c r="AF260">
        <v>5000</v>
      </c>
      <c r="AG260" s="7">
        <f t="shared" si="135"/>
        <v>3000.5</v>
      </c>
      <c r="AH260">
        <v>2007</v>
      </c>
      <c r="AI260">
        <f t="shared" ca="1" si="145"/>
        <v>17</v>
      </c>
      <c r="AJ260" t="s">
        <v>18</v>
      </c>
      <c r="AK260" t="s">
        <v>88</v>
      </c>
      <c r="AL260" t="s">
        <v>32</v>
      </c>
      <c r="AM260" s="8" t="s">
        <v>47</v>
      </c>
      <c r="AN260" s="8" t="s">
        <v>47</v>
      </c>
      <c r="AP260" s="10" t="e" cm="1">
        <f t="array" ref="AP260">_xlfn.IFS(SEARCH("m",AO260,1),SUBSTITUTE(AO260,"million","000000",1),SEARCH("b",AO260,1),SUBSTITUTE(AO260,"billion","000000000",1))</f>
        <v>#VALUE!</v>
      </c>
      <c r="AQ260" s="8"/>
      <c r="AR260" s="8"/>
      <c r="AS260" s="8" t="e">
        <f t="shared" si="146"/>
        <v>#VALUE!</v>
      </c>
      <c r="AT260" t="s">
        <v>2357</v>
      </c>
      <c r="AX260" t="str">
        <v>Data scientist (Warehouse Automation)</v>
      </c>
    </row>
    <row r="261" spans="1:50" ht="39" customHeight="1" x14ac:dyDescent="0.35">
      <c r="A261" t="s">
        <v>2099</v>
      </c>
      <c r="B261" t="str" cm="1">
        <f t="array" ref="B261">IF(SEARCH("DATA SCIENTIST",UPPER(A261),1),"DATA SCIENTIST",IF(SEARCH("DATA ANALYST",UPPER(A261),1),"DATA ANALYST",IF(SEARCH("DATA ENGINEER",UPPER(A261),1),"DATA ENGINEER",others)))</f>
        <v>DATA SCIENTIST</v>
      </c>
      <c r="C261" t="str" cm="1">
        <f t="array" ref="C261">_xlfn.IFS(IFERROR(SEARCH("Senior", A261), 0) &gt; 0, "SENIOR", IFERROR(SEARCH("Junior", A261), 0) &gt; 0, "JUNIOR", TRUE, "NM")</f>
        <v>SENIOR</v>
      </c>
      <c r="D261" t="s">
        <v>1044</v>
      </c>
      <c r="E261">
        <v>95</v>
      </c>
      <c r="H261" t="str">
        <f t="shared" si="121"/>
        <v>$95k</v>
      </c>
      <c r="I261">
        <v>154</v>
      </c>
      <c r="L261" t="str">
        <f t="shared" si="122"/>
        <v>$154k</v>
      </c>
      <c r="M261">
        <f t="shared" si="131"/>
        <v>124.5</v>
      </c>
      <c r="N261" t="str">
        <f t="shared" si="124"/>
        <v>$124.5k</v>
      </c>
      <c r="O261" s="1" t="s">
        <v>2233</v>
      </c>
      <c r="P261" s="1">
        <f t="shared" si="138"/>
        <v>1</v>
      </c>
      <c r="Q261" s="1">
        <f t="shared" si="139"/>
        <v>1</v>
      </c>
      <c r="R261" s="1">
        <f t="shared" si="140"/>
        <v>1</v>
      </c>
      <c r="S261" s="1">
        <f t="shared" si="141"/>
        <v>0</v>
      </c>
      <c r="T261" s="1">
        <f t="shared" si="142"/>
        <v>1</v>
      </c>
      <c r="U261" s="1">
        <f t="shared" si="143"/>
        <v>0</v>
      </c>
      <c r="V261" s="1">
        <f t="shared" si="144"/>
        <v>3870</v>
      </c>
      <c r="W261">
        <v>3.5</v>
      </c>
      <c r="X261" s="1" t="s">
        <v>1045</v>
      </c>
      <c r="Y261" s="1" t="s">
        <v>1928</v>
      </c>
      <c r="Z261" t="s">
        <v>448</v>
      </c>
      <c r="AA261" t="s">
        <v>2385</v>
      </c>
      <c r="AB261" t="s">
        <v>448</v>
      </c>
      <c r="AC261">
        <f t="shared" si="137"/>
        <v>1</v>
      </c>
      <c r="AD261" t="s">
        <v>37</v>
      </c>
      <c r="AE261">
        <v>1001</v>
      </c>
      <c r="AF261">
        <v>5000</v>
      </c>
      <c r="AG261" s="7">
        <f t="shared" si="135"/>
        <v>3000.5</v>
      </c>
      <c r="AH261">
        <v>2017</v>
      </c>
      <c r="AI261">
        <f t="shared" ca="1" si="145"/>
        <v>7</v>
      </c>
      <c r="AJ261" t="s">
        <v>53</v>
      </c>
      <c r="AK261" t="s">
        <v>129</v>
      </c>
      <c r="AL261" t="s">
        <v>130</v>
      </c>
      <c r="AM261" s="8" t="s">
        <v>47</v>
      </c>
      <c r="AN261" s="8" t="s">
        <v>47</v>
      </c>
      <c r="AP261" s="10" t="e" cm="1">
        <f t="array" ref="AP261">_xlfn.IFS(SEARCH("m",AO261,1),SUBSTITUTE(AO261,"million","000000",1),SEARCH("b",AO261,1),SUBSTITUTE(AO261,"billion","000000000",1))</f>
        <v>#VALUE!</v>
      </c>
      <c r="AQ261" s="8"/>
      <c r="AR261" s="8"/>
      <c r="AS261" s="8" t="e">
        <f t="shared" si="146"/>
        <v>#VALUE!</v>
      </c>
      <c r="AT261" t="s">
        <v>2357</v>
      </c>
      <c r="AX261" t="str">
        <v>Jr. Data scientist</v>
      </c>
    </row>
    <row r="262" spans="1:50" ht="39" customHeight="1" x14ac:dyDescent="0.35">
      <c r="A262" t="s">
        <v>1046</v>
      </c>
      <c r="B262" t="e" cm="1">
        <f t="array" ref="B262">IF(SEARCH("DATA SCIENTIST",UPPER(A262),1),"DATA SCIENTIST",IF(SEARCH("DATA ANALYST",UPPER(A262),1),"DATA ANALYST",IF(SEARCH("DATA ENGINEER",UPPER(A262),1),"DATA ENGINEER",others)))</f>
        <v>#VALUE!</v>
      </c>
      <c r="C262" t="str" cm="1">
        <f t="array" ref="C262">_xlfn.IFS(IFERROR(SEARCH("Senior", A262), 0) &gt; 0, "SENIOR", IFERROR(SEARCH("Junior", A262), 0) &gt; 0, "JUNIOR", TRUE, "NM")</f>
        <v>NM</v>
      </c>
      <c r="D262" t="s">
        <v>1047</v>
      </c>
      <c r="E262">
        <v>80</v>
      </c>
      <c r="H262" t="str">
        <f t="shared" si="121"/>
        <v>$80k</v>
      </c>
      <c r="I262">
        <v>148</v>
      </c>
      <c r="L262" t="str">
        <f t="shared" si="122"/>
        <v>$148k</v>
      </c>
      <c r="M262">
        <f t="shared" si="131"/>
        <v>114</v>
      </c>
      <c r="N262" t="str">
        <f t="shared" si="124"/>
        <v>$114k</v>
      </c>
      <c r="O262" s="1" t="s">
        <v>2234</v>
      </c>
      <c r="P262" s="1">
        <f t="shared" si="138"/>
        <v>1</v>
      </c>
      <c r="Q262" s="1">
        <f t="shared" si="139"/>
        <v>0</v>
      </c>
      <c r="R262" s="1">
        <f t="shared" si="140"/>
        <v>0</v>
      </c>
      <c r="S262" s="1">
        <f t="shared" si="141"/>
        <v>0</v>
      </c>
      <c r="T262" s="1">
        <f t="shared" si="142"/>
        <v>1</v>
      </c>
      <c r="U262" s="1">
        <f t="shared" si="143"/>
        <v>0</v>
      </c>
      <c r="V262" s="1">
        <f t="shared" si="144"/>
        <v>3339</v>
      </c>
      <c r="W262">
        <v>2.9</v>
      </c>
      <c r="X262" s="1" t="s">
        <v>43</v>
      </c>
      <c r="Y262" s="1" t="s">
        <v>1722</v>
      </c>
      <c r="Z262" t="s">
        <v>62</v>
      </c>
      <c r="AA262" t="s">
        <v>2365</v>
      </c>
      <c r="AB262" t="s">
        <v>44</v>
      </c>
      <c r="AC262">
        <f t="shared" si="137"/>
        <v>0</v>
      </c>
      <c r="AD262" t="s">
        <v>45</v>
      </c>
      <c r="AE262">
        <v>51</v>
      </c>
      <c r="AF262">
        <v>200</v>
      </c>
      <c r="AG262" s="7">
        <f t="shared" si="135"/>
        <v>125.5</v>
      </c>
      <c r="AH262">
        <v>1998</v>
      </c>
      <c r="AI262">
        <f t="shared" ca="1" si="145"/>
        <v>26</v>
      </c>
      <c r="AJ262" t="s">
        <v>18</v>
      </c>
      <c r="AK262" t="s">
        <v>46</v>
      </c>
      <c r="AL262" t="s">
        <v>32</v>
      </c>
      <c r="AM262" s="8" t="s">
        <v>47</v>
      </c>
      <c r="AN262" s="8" t="s">
        <v>47</v>
      </c>
      <c r="AP262" s="10" t="e" cm="1">
        <f t="array" ref="AP262">_xlfn.IFS(SEARCH("m",AO262,1),SUBSTITUTE(AO262,"million","000000",1),SEARCH("b",AO262,1),SUBSTITUTE(AO262,"billion","000000000",1))</f>
        <v>#VALUE!</v>
      </c>
      <c r="AQ262" s="8"/>
      <c r="AR262" s="8"/>
      <c r="AS262" s="8" t="e">
        <f t="shared" si="146"/>
        <v>#VALUE!</v>
      </c>
      <c r="AT262" t="s">
        <v>48</v>
      </c>
      <c r="AX262" t="str">
        <v>Data Architect / Data Modeler</v>
      </c>
    </row>
    <row r="263" spans="1:50" ht="39" customHeight="1" x14ac:dyDescent="0.35">
      <c r="A263" t="s">
        <v>765</v>
      </c>
      <c r="B263" t="e" cm="1">
        <f t="array" ref="B263">IF(SEARCH("DATA SCIENTIST",UPPER(A263),1),"DATA SCIENTIST",IF(SEARCH("DATA ANALYST",UPPER(A263),1),"DATA ANALYST",IF(SEARCH("DATA ENGINEER",UPPER(A263),1),"DATA ENGINEER",others)))</f>
        <v>#VALUE!</v>
      </c>
      <c r="C263" t="str" cm="1">
        <f t="array" ref="C263">_xlfn.IFS(IFERROR(SEARCH("Senior", A263), 0) &gt; 0, "SENIOR", IFERROR(SEARCH("Junior", A263), 0) &gt; 0, "JUNIOR", TRUE, "NM")</f>
        <v>NM</v>
      </c>
      <c r="D263" t="s">
        <v>1048</v>
      </c>
      <c r="E263">
        <v>36</v>
      </c>
      <c r="H263" t="str">
        <f t="shared" si="121"/>
        <v>$36k</v>
      </c>
      <c r="I263">
        <v>62</v>
      </c>
      <c r="L263" t="str">
        <f t="shared" si="122"/>
        <v>$62k</v>
      </c>
      <c r="M263">
        <f t="shared" si="131"/>
        <v>49</v>
      </c>
      <c r="N263" t="str">
        <f t="shared" si="124"/>
        <v>$49k</v>
      </c>
      <c r="O263" s="1" t="s">
        <v>1049</v>
      </c>
      <c r="P263" s="1">
        <f t="shared" si="138"/>
        <v>1</v>
      </c>
      <c r="Q263" s="1">
        <f t="shared" si="139"/>
        <v>0</v>
      </c>
      <c r="R263" s="1">
        <f t="shared" si="140"/>
        <v>0</v>
      </c>
      <c r="S263" s="1">
        <f t="shared" si="141"/>
        <v>0</v>
      </c>
      <c r="T263" s="1">
        <f t="shared" si="142"/>
        <v>0</v>
      </c>
      <c r="U263" s="1">
        <f t="shared" si="143"/>
        <v>1</v>
      </c>
      <c r="V263" s="1">
        <f t="shared" si="144"/>
        <v>3979</v>
      </c>
      <c r="W263">
        <v>3.9</v>
      </c>
      <c r="X263" s="1" t="s">
        <v>1050</v>
      </c>
      <c r="Y263" s="1" t="s">
        <v>1929</v>
      </c>
      <c r="Z263" t="s">
        <v>1051</v>
      </c>
      <c r="AA263" t="s">
        <v>2380</v>
      </c>
      <c r="AB263" t="s">
        <v>1051</v>
      </c>
      <c r="AC263">
        <f t="shared" si="137"/>
        <v>1</v>
      </c>
      <c r="AD263" t="s">
        <v>17</v>
      </c>
      <c r="AE263">
        <v>501</v>
      </c>
      <c r="AF263">
        <v>1000</v>
      </c>
      <c r="AG263" s="7">
        <f t="shared" si="135"/>
        <v>750.5</v>
      </c>
      <c r="AH263">
        <v>1937</v>
      </c>
      <c r="AI263">
        <f t="shared" ca="1" si="145"/>
        <v>87</v>
      </c>
      <c r="AJ263" t="s">
        <v>128</v>
      </c>
      <c r="AK263" t="s">
        <v>58</v>
      </c>
      <c r="AL263" t="s">
        <v>59</v>
      </c>
      <c r="AM263" s="8" t="s">
        <v>47</v>
      </c>
      <c r="AN263" s="8" t="s">
        <v>47</v>
      </c>
      <c r="AP263" s="10" t="e" cm="1">
        <f t="array" ref="AP263">_xlfn.IFS(SEARCH("m",AO263,1),SUBSTITUTE(AO263,"million","000000",1),SEARCH("b",AO263,1),SUBSTITUTE(AO263,"billion","000000000",1))</f>
        <v>#VALUE!</v>
      </c>
      <c r="AQ263" s="8"/>
      <c r="AR263" s="8"/>
      <c r="AS263" s="8" t="e">
        <f t="shared" si="146"/>
        <v>#VALUE!</v>
      </c>
      <c r="AT263" t="s">
        <v>1052</v>
      </c>
    </row>
    <row r="264" spans="1:50" ht="39" customHeight="1" x14ac:dyDescent="0.35">
      <c r="A264" t="s">
        <v>96</v>
      </c>
      <c r="B264" t="e" cm="1">
        <f t="array" ref="B264">IF(SEARCH("DATA SCIENTIST",UPPER(A264),1),"DATA SCIENTIST",IF(SEARCH("DATA ANALYST",UPPER(A264),1),"DATA ANALYST",IF(SEARCH("DATA ENGINEER",UPPER(A264),1),"DATA ENGINEER",others)))</f>
        <v>#VALUE!</v>
      </c>
      <c r="C264" t="str" cm="1">
        <f t="array" ref="C264">_xlfn.IFS(IFERROR(SEARCH("Senior", A264), 0) &gt; 0, "SENIOR", IFERROR(SEARCH("Junior", A264), 0) &gt; 0, "JUNIOR", TRUE, "NM")</f>
        <v>NM</v>
      </c>
      <c r="D264" t="s">
        <v>1053</v>
      </c>
      <c r="E264">
        <v>50</v>
      </c>
      <c r="H264" t="str">
        <f t="shared" ref="H264:H276" si="147">_xlfn.CONCAT("$",E264,"k")</f>
        <v>$50k</v>
      </c>
      <c r="I264">
        <v>92</v>
      </c>
      <c r="L264" t="str">
        <f t="shared" ref="L264:L276" si="148">_xlfn.CONCAT("$",I264,"k")</f>
        <v>$92k</v>
      </c>
      <c r="M264">
        <f t="shared" ref="M264:M276" si="149">AVERAGE(E264,I264)</f>
        <v>71</v>
      </c>
      <c r="N264" t="str">
        <f t="shared" ref="N264:N276" si="150">_xlfn.CONCAT("$",M264,"k")</f>
        <v>$71k</v>
      </c>
      <c r="O264" s="1" t="s">
        <v>1054</v>
      </c>
      <c r="P264" s="1">
        <f t="shared" si="138"/>
        <v>0</v>
      </c>
      <c r="Q264" s="1">
        <f t="shared" si="139"/>
        <v>0</v>
      </c>
      <c r="R264" s="1">
        <f t="shared" si="140"/>
        <v>1</v>
      </c>
      <c r="S264" s="1">
        <f t="shared" si="141"/>
        <v>0</v>
      </c>
      <c r="T264" s="1">
        <f t="shared" si="142"/>
        <v>0</v>
      </c>
      <c r="U264" s="1">
        <f t="shared" si="143"/>
        <v>0</v>
      </c>
      <c r="V264" s="1">
        <f t="shared" si="144"/>
        <v>2634</v>
      </c>
      <c r="W264">
        <v>3.7</v>
      </c>
      <c r="X264" s="1" t="s">
        <v>1055</v>
      </c>
      <c r="Y264" s="1" t="s">
        <v>1930</v>
      </c>
      <c r="Z264" t="s">
        <v>226</v>
      </c>
      <c r="AA264" t="s">
        <v>2366</v>
      </c>
      <c r="AB264" t="s">
        <v>226</v>
      </c>
      <c r="AC264">
        <f t="shared" si="137"/>
        <v>1</v>
      </c>
      <c r="AD264" t="s">
        <v>17</v>
      </c>
      <c r="AE264">
        <v>501</v>
      </c>
      <c r="AF264">
        <v>1000</v>
      </c>
      <c r="AG264" s="7">
        <f t="shared" si="135"/>
        <v>750.5</v>
      </c>
      <c r="AH264">
        <v>1989</v>
      </c>
      <c r="AI264">
        <f t="shared" ca="1" si="145"/>
        <v>35</v>
      </c>
      <c r="AJ264" t="s">
        <v>18</v>
      </c>
      <c r="AK264" t="s">
        <v>181</v>
      </c>
      <c r="AL264" t="s">
        <v>75</v>
      </c>
      <c r="AM264" s="8" t="s">
        <v>2399</v>
      </c>
      <c r="AN264" s="8"/>
      <c r="AO264">
        <v>100</v>
      </c>
      <c r="AP264" s="10" t="str">
        <f>IF(SEARCH("m",AR264,1),_xlfn.CONCAT(AO264,"000000"),0)</f>
        <v>100000000</v>
      </c>
      <c r="AQ264" s="8"/>
      <c r="AR264" s="8" t="s">
        <v>2410</v>
      </c>
      <c r="AS264" s="8" t="str">
        <f t="shared" si="146"/>
        <v xml:space="preserve">500 000000 </v>
      </c>
      <c r="AT264" t="s">
        <v>1056</v>
      </c>
    </row>
    <row r="265" spans="1:50" ht="39" customHeight="1" x14ac:dyDescent="0.35">
      <c r="A265" t="s">
        <v>1057</v>
      </c>
      <c r="B265" t="e" cm="1">
        <f t="array" ref="B265">IF(SEARCH("DATA SCIENTIST",UPPER(A265),1),"DATA SCIENTIST",IF(SEARCH("DATA ANALYST",UPPER(A265),1),"DATA ANALYST",IF(SEARCH("DATA ENGINEER",UPPER(A265),1),"DATA ENGINEER",others)))</f>
        <v>#VALUE!</v>
      </c>
      <c r="C265" t="str" cm="1">
        <f t="array" ref="C265">_xlfn.IFS(IFERROR(SEARCH("Senior", A265), 0) &gt; 0, "SENIOR", IFERROR(SEARCH("Junior", A265), 0) &gt; 0, "JUNIOR", TRUE, "NM")</f>
        <v>NM</v>
      </c>
      <c r="D265" t="s">
        <v>1058</v>
      </c>
      <c r="E265">
        <v>67</v>
      </c>
      <c r="H265" t="str">
        <f t="shared" si="147"/>
        <v>$67k</v>
      </c>
      <c r="I265">
        <v>135</v>
      </c>
      <c r="L265" t="str">
        <f t="shared" si="148"/>
        <v>$135k</v>
      </c>
      <c r="M265">
        <f t="shared" si="149"/>
        <v>101</v>
      </c>
      <c r="N265" t="str">
        <f t="shared" si="150"/>
        <v>$101k</v>
      </c>
      <c r="O265" s="1" t="s">
        <v>2235</v>
      </c>
      <c r="P265" s="1">
        <f t="shared" si="138"/>
        <v>0</v>
      </c>
      <c r="Q265" s="1">
        <f t="shared" si="139"/>
        <v>1</v>
      </c>
      <c r="R265" s="1">
        <f t="shared" si="140"/>
        <v>0</v>
      </c>
      <c r="S265" s="1">
        <f t="shared" si="141"/>
        <v>0</v>
      </c>
      <c r="T265" s="1">
        <f t="shared" si="142"/>
        <v>0</v>
      </c>
      <c r="U265" s="1">
        <f t="shared" si="143"/>
        <v>0</v>
      </c>
      <c r="V265" s="1">
        <f t="shared" si="144"/>
        <v>4425</v>
      </c>
      <c r="W265">
        <v>3.6</v>
      </c>
      <c r="X265" s="1" t="s">
        <v>620</v>
      </c>
      <c r="Y265" s="1" t="s">
        <v>1848</v>
      </c>
      <c r="Z265" t="s">
        <v>255</v>
      </c>
      <c r="AA265" t="s">
        <v>2367</v>
      </c>
      <c r="AB265" t="s">
        <v>621</v>
      </c>
      <c r="AC265">
        <f t="shared" si="137"/>
        <v>0</v>
      </c>
      <c r="AD265" t="s">
        <v>87</v>
      </c>
      <c r="AE265">
        <v>5001</v>
      </c>
      <c r="AF265">
        <v>10000</v>
      </c>
      <c r="AG265" s="7">
        <f t="shared" si="135"/>
        <v>7500.5</v>
      </c>
      <c r="AH265">
        <v>1851</v>
      </c>
      <c r="AI265">
        <f t="shared" ca="1" si="145"/>
        <v>173</v>
      </c>
      <c r="AJ265" t="s">
        <v>18</v>
      </c>
      <c r="AK265" t="s">
        <v>129</v>
      </c>
      <c r="AL265" t="s">
        <v>130</v>
      </c>
      <c r="AM265" s="8" t="s">
        <v>94</v>
      </c>
      <c r="AN265" s="8"/>
      <c r="AO265" t="s">
        <v>2415</v>
      </c>
      <c r="AP265" s="10" t="e" cm="1">
        <f t="array" ref="AP265">_xlfn.IFS(SEARCH("m",AO265,1),SUBSTITUTE(AO265,"million","000000",1),SEARCH("b",AO265,1),SUBSTITUTE(AO265,"billion","000000000",1))</f>
        <v>#VALUE!</v>
      </c>
      <c r="AQ265" s="8"/>
      <c r="AR265" s="8"/>
      <c r="AS265" s="8" t="e">
        <f t="shared" si="146"/>
        <v>#VALUE!</v>
      </c>
      <c r="AT265" t="s">
        <v>2357</v>
      </c>
    </row>
    <row r="266" spans="1:50" ht="39" customHeight="1" x14ac:dyDescent="0.35">
      <c r="A266" t="s">
        <v>953</v>
      </c>
      <c r="B266" t="e" cm="1">
        <f t="array" ref="B266">IF(SEARCH("DATA SCIENTIST",UPPER(A266),1),"DATA SCIENTIST",IF(SEARCH("DATA ANALYST",UPPER(A266),1),"DATA ANALYST",IF(SEARCH("DATA ENGINEER",UPPER(A266),1),"DATA ENGINEER",others)))</f>
        <v>#VALUE!</v>
      </c>
      <c r="C266" t="str" cm="1">
        <f t="array" ref="C266">_xlfn.IFS(IFERROR(SEARCH("Senior", A266), 0) &gt; 0, "SENIOR", IFERROR(SEARCH("Junior", A266), 0) &gt; 0, "JUNIOR", TRUE, "NM")</f>
        <v>NM</v>
      </c>
      <c r="D266" t="s">
        <v>1059</v>
      </c>
      <c r="E266">
        <v>42</v>
      </c>
      <c r="H266" t="str">
        <f t="shared" si="147"/>
        <v>$42k</v>
      </c>
      <c r="I266">
        <v>80</v>
      </c>
      <c r="L266" t="str">
        <f t="shared" si="148"/>
        <v>$80k</v>
      </c>
      <c r="M266">
        <f t="shared" si="149"/>
        <v>61</v>
      </c>
      <c r="N266" t="str">
        <f t="shared" si="150"/>
        <v>$61k</v>
      </c>
      <c r="O266" s="1" t="s">
        <v>1060</v>
      </c>
      <c r="P266" s="1">
        <f t="shared" si="138"/>
        <v>1</v>
      </c>
      <c r="Q266" s="1">
        <f t="shared" si="139"/>
        <v>1</v>
      </c>
      <c r="R266" s="1">
        <f t="shared" si="140"/>
        <v>0</v>
      </c>
      <c r="S266" s="1">
        <f t="shared" si="141"/>
        <v>0</v>
      </c>
      <c r="T266" s="1">
        <f t="shared" si="142"/>
        <v>1</v>
      </c>
      <c r="U266" s="1">
        <f t="shared" si="143"/>
        <v>1</v>
      </c>
      <c r="V266" s="1">
        <f t="shared" si="144"/>
        <v>5788</v>
      </c>
      <c r="W266">
        <v>3.7</v>
      </c>
      <c r="X266" s="1" t="s">
        <v>1061</v>
      </c>
      <c r="Y266" s="1" t="s">
        <v>1931</v>
      </c>
      <c r="Z266" t="s">
        <v>139</v>
      </c>
      <c r="AA266" t="s">
        <v>2370</v>
      </c>
      <c r="AB266" t="s">
        <v>139</v>
      </c>
      <c r="AC266">
        <f t="shared" si="137"/>
        <v>1</v>
      </c>
      <c r="AD266" t="s">
        <v>24</v>
      </c>
      <c r="AH266">
        <v>1928</v>
      </c>
      <c r="AI266">
        <f t="shared" ca="1" si="145"/>
        <v>96</v>
      </c>
      <c r="AJ266" t="s">
        <v>53</v>
      </c>
      <c r="AK266" t="s">
        <v>186</v>
      </c>
      <c r="AL266" t="s">
        <v>75</v>
      </c>
      <c r="AM266" s="8" t="s">
        <v>2405</v>
      </c>
      <c r="AN266" s="8"/>
      <c r="AO266">
        <v>5</v>
      </c>
      <c r="AP266" s="10" t="str">
        <f>IF(SEARCH("b",AR266,1),_xlfn.CONCAT(AO266,"000000000"),0)</f>
        <v>5000000000</v>
      </c>
      <c r="AQ266" s="8"/>
      <c r="AR266" s="8" t="s">
        <v>2418</v>
      </c>
      <c r="AS266" s="8" t="e">
        <f t="shared" si="146"/>
        <v>#VALUE!</v>
      </c>
      <c r="AT266" t="s">
        <v>1062</v>
      </c>
    </row>
    <row r="267" spans="1:50" ht="39" customHeight="1" x14ac:dyDescent="0.35">
      <c r="A267" t="s">
        <v>1063</v>
      </c>
      <c r="B267" t="e" cm="1">
        <f t="array" ref="B267">IF(SEARCH("DATA SCIENTIST",UPPER(A267),1),"DATA SCIENTIST",IF(SEARCH("DATA ANALYST",UPPER(A267),1),"DATA ANALYST",IF(SEARCH("DATA ENGINEER",UPPER(A267),1),"DATA ENGINEER",others)))</f>
        <v>#VALUE!</v>
      </c>
      <c r="C267" t="str" cm="1">
        <f t="array" ref="C267">_xlfn.IFS(IFERROR(SEARCH("Senior", A267), 0) &gt; 0, "SENIOR", IFERROR(SEARCH("Junior", A267), 0) &gt; 0, "JUNIOR", TRUE, "NM")</f>
        <v>NM</v>
      </c>
      <c r="D267" t="s">
        <v>1064</v>
      </c>
      <c r="E267">
        <v>68</v>
      </c>
      <c r="H267" t="str">
        <f t="shared" si="147"/>
        <v>$68k</v>
      </c>
      <c r="I267">
        <v>139</v>
      </c>
      <c r="L267" t="str">
        <f t="shared" si="148"/>
        <v>$139k</v>
      </c>
      <c r="M267">
        <f t="shared" si="149"/>
        <v>103.5</v>
      </c>
      <c r="N267" t="str">
        <f t="shared" si="150"/>
        <v>$103.5k</v>
      </c>
      <c r="O267" s="1" t="s">
        <v>1065</v>
      </c>
      <c r="P267" s="1">
        <f t="shared" si="138"/>
        <v>0</v>
      </c>
      <c r="Q267" s="1">
        <f t="shared" si="139"/>
        <v>0</v>
      </c>
      <c r="R267" s="1">
        <f t="shared" si="140"/>
        <v>0</v>
      </c>
      <c r="S267" s="1">
        <f t="shared" si="141"/>
        <v>0</v>
      </c>
      <c r="T267" s="1">
        <f t="shared" si="142"/>
        <v>0</v>
      </c>
      <c r="U267" s="1">
        <f t="shared" si="143"/>
        <v>1</v>
      </c>
      <c r="V267" s="1">
        <f t="shared" si="144"/>
        <v>5190</v>
      </c>
      <c r="W267">
        <v>3.1</v>
      </c>
      <c r="X267" s="1" t="s">
        <v>1066</v>
      </c>
      <c r="Y267" s="1" t="s">
        <v>1932</v>
      </c>
      <c r="Z267" t="s">
        <v>1067</v>
      </c>
      <c r="AA267" t="s">
        <v>2371</v>
      </c>
      <c r="AB267" t="s">
        <v>1068</v>
      </c>
      <c r="AC267">
        <f t="shared" si="137"/>
        <v>0</v>
      </c>
      <c r="AD267" t="s">
        <v>87</v>
      </c>
      <c r="AE267">
        <v>5001</v>
      </c>
      <c r="AF267">
        <v>10000</v>
      </c>
      <c r="AG267" s="7">
        <f t="shared" ref="AG267:AG268" si="151">AVERAGE(AE267,AF267)</f>
        <v>7500.5</v>
      </c>
      <c r="AH267">
        <v>1875</v>
      </c>
      <c r="AI267">
        <f t="shared" ca="1" si="145"/>
        <v>149</v>
      </c>
      <c r="AJ267" t="s">
        <v>18</v>
      </c>
      <c r="AK267" t="s">
        <v>217</v>
      </c>
      <c r="AL267" t="s">
        <v>218</v>
      </c>
      <c r="AM267" s="8" t="s">
        <v>94</v>
      </c>
      <c r="AN267" s="8"/>
      <c r="AO267" t="s">
        <v>2415</v>
      </c>
      <c r="AP267" s="10" t="e" cm="1">
        <f t="array" ref="AP267">_xlfn.IFS(SEARCH("m",AO267,1),SUBSTITUTE(AO267,"million","000000",1),SEARCH("b",AO267,1),SUBSTITUTE(AO267,"billion","000000000",1))</f>
        <v>#VALUE!</v>
      </c>
      <c r="AQ267" s="8"/>
      <c r="AR267" s="8"/>
      <c r="AS267" s="8" t="e">
        <f t="shared" si="146"/>
        <v>#VALUE!</v>
      </c>
      <c r="AT267" t="s">
        <v>2357</v>
      </c>
    </row>
    <row r="268" spans="1:50" ht="39" customHeight="1" x14ac:dyDescent="0.35">
      <c r="A268" t="s">
        <v>1069</v>
      </c>
      <c r="B268" t="e" cm="1">
        <f t="array" ref="B268">IF(SEARCH("DATA SCIENTIST",UPPER(A268),1),"DATA SCIENTIST",IF(SEARCH("DATA ANALYST",UPPER(A268),1),"DATA ANALYST",IF(SEARCH("DATA ENGINEER",UPPER(A268),1),"DATA ENGINEER",others)))</f>
        <v>#VALUE!</v>
      </c>
      <c r="C268" t="str" cm="1">
        <f t="array" ref="C268">_xlfn.IFS(IFERROR(SEARCH("Senior", A268), 0) &gt; 0, "SENIOR", IFERROR(SEARCH("Junior", A268), 0) &gt; 0, "JUNIOR", TRUE, "NM")</f>
        <v>NM</v>
      </c>
      <c r="D268" t="s">
        <v>1070</v>
      </c>
      <c r="E268">
        <v>34</v>
      </c>
      <c r="H268" t="str">
        <f t="shared" si="147"/>
        <v>$34k</v>
      </c>
      <c r="I268">
        <v>92</v>
      </c>
      <c r="L268" t="str">
        <f t="shared" si="148"/>
        <v>$92k</v>
      </c>
      <c r="M268">
        <f t="shared" si="149"/>
        <v>63</v>
      </c>
      <c r="N268" t="str">
        <f t="shared" si="150"/>
        <v>$63k</v>
      </c>
      <c r="O268" s="1" t="s">
        <v>2236</v>
      </c>
      <c r="P268" s="1">
        <f t="shared" si="138"/>
        <v>0</v>
      </c>
      <c r="Q268" s="1">
        <f t="shared" si="139"/>
        <v>0</v>
      </c>
      <c r="R268" s="1">
        <f t="shared" si="140"/>
        <v>1</v>
      </c>
      <c r="S268" s="1">
        <f t="shared" si="141"/>
        <v>0</v>
      </c>
      <c r="T268" s="1">
        <f t="shared" si="142"/>
        <v>0</v>
      </c>
      <c r="U268" s="1">
        <f t="shared" si="143"/>
        <v>0</v>
      </c>
      <c r="V268" s="1">
        <f t="shared" si="144"/>
        <v>5647</v>
      </c>
      <c r="W268">
        <v>3.6</v>
      </c>
      <c r="X268" s="1" t="s">
        <v>620</v>
      </c>
      <c r="Y268" s="1" t="s">
        <v>1848</v>
      </c>
      <c r="Z268" t="s">
        <v>621</v>
      </c>
      <c r="AA268" t="s">
        <v>2367</v>
      </c>
      <c r="AB268" t="s">
        <v>621</v>
      </c>
      <c r="AC268">
        <f t="shared" si="137"/>
        <v>1</v>
      </c>
      <c r="AD268" t="s">
        <v>87</v>
      </c>
      <c r="AE268">
        <v>5001</v>
      </c>
      <c r="AF268">
        <v>10000</v>
      </c>
      <c r="AG268" s="7">
        <f t="shared" si="151"/>
        <v>7500.5</v>
      </c>
      <c r="AH268">
        <v>1851</v>
      </c>
      <c r="AI268">
        <f t="shared" ca="1" si="145"/>
        <v>173</v>
      </c>
      <c r="AJ268" t="s">
        <v>18</v>
      </c>
      <c r="AK268" t="s">
        <v>129</v>
      </c>
      <c r="AL268" t="s">
        <v>130</v>
      </c>
      <c r="AM268" s="8" t="s">
        <v>94</v>
      </c>
      <c r="AN268" s="8"/>
      <c r="AO268" t="s">
        <v>2415</v>
      </c>
      <c r="AP268" s="10" t="e" cm="1">
        <f t="array" ref="AP268">_xlfn.IFS(SEARCH("m",AO268,1),SUBSTITUTE(AO268,"million","000000",1),SEARCH("b",AO268,1),SUBSTITUTE(AO268,"billion","000000000",1))</f>
        <v>#VALUE!</v>
      </c>
      <c r="AQ268" s="8"/>
      <c r="AR268" s="8"/>
      <c r="AS268" s="8" t="e">
        <f t="shared" si="146"/>
        <v>#VALUE!</v>
      </c>
      <c r="AT268" t="s">
        <v>2357</v>
      </c>
    </row>
    <row r="269" spans="1:50" ht="39" customHeight="1" x14ac:dyDescent="0.35">
      <c r="A269" t="s">
        <v>1071</v>
      </c>
      <c r="B269" t="e" cm="1">
        <f t="array" ref="B269">IF(SEARCH("DATA SCIENTIST",UPPER(A269),1),"DATA SCIENTIST",IF(SEARCH("DATA ANALYST",UPPER(A269),1),"DATA ANALYST",IF(SEARCH("DATA ENGINEER",UPPER(A269),1),"DATA ENGINEER",others)))</f>
        <v>#VALUE!</v>
      </c>
      <c r="C269" t="str" cm="1">
        <f t="array" ref="C269">_xlfn.IFS(IFERROR(SEARCH("Senior", A269), 0) &gt; 0, "SENIOR", IFERROR(SEARCH("Junior", A269), 0) &gt; 0, "JUNIOR", TRUE, "NM")</f>
        <v>NM</v>
      </c>
      <c r="D269" t="s">
        <v>1072</v>
      </c>
      <c r="E269">
        <v>54</v>
      </c>
      <c r="H269" t="str">
        <f t="shared" si="147"/>
        <v>$54k</v>
      </c>
      <c r="I269">
        <v>71</v>
      </c>
      <c r="L269" t="str">
        <f t="shared" si="148"/>
        <v>$71k</v>
      </c>
      <c r="M269">
        <f t="shared" si="149"/>
        <v>62.5</v>
      </c>
      <c r="N269" t="str">
        <f t="shared" si="150"/>
        <v>$62.5k</v>
      </c>
      <c r="O269" s="1" t="s">
        <v>1073</v>
      </c>
      <c r="P269" s="1">
        <f t="shared" si="138"/>
        <v>0</v>
      </c>
      <c r="Q269" s="1">
        <f t="shared" si="139"/>
        <v>0</v>
      </c>
      <c r="R269" s="1">
        <f t="shared" si="140"/>
        <v>1</v>
      </c>
      <c r="S269" s="1">
        <f t="shared" si="141"/>
        <v>0</v>
      </c>
      <c r="T269" s="1">
        <f t="shared" si="142"/>
        <v>0</v>
      </c>
      <c r="U269" s="1">
        <f t="shared" si="143"/>
        <v>0</v>
      </c>
      <c r="V269" s="1">
        <f t="shared" si="144"/>
        <v>3451</v>
      </c>
      <c r="W269">
        <v>3</v>
      </c>
      <c r="X269" s="1" t="s">
        <v>1074</v>
      </c>
      <c r="Y269" s="1" t="s">
        <v>1933</v>
      </c>
      <c r="Z269" t="s">
        <v>1075</v>
      </c>
      <c r="AA269" t="s">
        <v>2373</v>
      </c>
      <c r="AB269" t="s">
        <v>1076</v>
      </c>
      <c r="AC269">
        <f t="shared" si="137"/>
        <v>0</v>
      </c>
      <c r="AD269" t="s">
        <v>24</v>
      </c>
      <c r="AH269">
        <v>1981</v>
      </c>
      <c r="AI269">
        <f t="shared" ca="1" si="145"/>
        <v>43</v>
      </c>
      <c r="AJ269" t="s">
        <v>53</v>
      </c>
      <c r="AK269" t="s">
        <v>181</v>
      </c>
      <c r="AL269" t="s">
        <v>75</v>
      </c>
      <c r="AM269" s="8" t="s">
        <v>94</v>
      </c>
      <c r="AN269" s="8"/>
      <c r="AO269" t="s">
        <v>2415</v>
      </c>
      <c r="AP269" s="10" t="e" cm="1">
        <f t="array" ref="AP269">_xlfn.IFS(SEARCH("m",AO269,1),SUBSTITUTE(AO269,"million","000000",1),SEARCH("b",AO269,1),SUBSTITUTE(AO269,"billion","000000000",1))</f>
        <v>#VALUE!</v>
      </c>
      <c r="AQ269" s="8"/>
      <c r="AR269" s="8"/>
      <c r="AS269" s="8" t="e">
        <f t="shared" si="146"/>
        <v>#VALUE!</v>
      </c>
      <c r="AT269" t="s">
        <v>1077</v>
      </c>
    </row>
    <row r="270" spans="1:50" ht="39" customHeight="1" x14ac:dyDescent="0.35">
      <c r="A270" t="s">
        <v>195</v>
      </c>
      <c r="B270" t="e" cm="1">
        <f t="array" ref="B270">IF(SEARCH("DATA SCIENTIST",UPPER(A270),1),"DATA SCIENTIST",IF(SEARCH("DATA ANALYST",UPPER(A270),1),"DATA ANALYST",IF(SEARCH("DATA ENGINEER",UPPER(A270),1),"DATA ENGINEER",others)))</f>
        <v>#VALUE!</v>
      </c>
      <c r="C270" t="str" cm="1">
        <f t="array" ref="C270">_xlfn.IFS(IFERROR(SEARCH("Senior", A270), 0) &gt; 0, "SENIOR", IFERROR(SEARCH("Junior", A270), 0) &gt; 0, "JUNIOR", TRUE, "NM")</f>
        <v>NM</v>
      </c>
      <c r="D270" t="s">
        <v>1078</v>
      </c>
      <c r="E270">
        <v>65</v>
      </c>
      <c r="H270" t="str">
        <f t="shared" si="147"/>
        <v>$65k</v>
      </c>
      <c r="I270">
        <v>124</v>
      </c>
      <c r="L270" t="str">
        <f t="shared" si="148"/>
        <v>$124k</v>
      </c>
      <c r="M270">
        <f t="shared" si="149"/>
        <v>94.5</v>
      </c>
      <c r="N270" t="str">
        <f t="shared" si="150"/>
        <v>$94.5k</v>
      </c>
      <c r="O270" s="1" t="s">
        <v>2237</v>
      </c>
      <c r="P270" s="1">
        <f t="shared" si="138"/>
        <v>1</v>
      </c>
      <c r="Q270" s="1">
        <f t="shared" si="139"/>
        <v>1</v>
      </c>
      <c r="R270" s="1">
        <f t="shared" si="140"/>
        <v>1</v>
      </c>
      <c r="S270" s="1">
        <f t="shared" si="141"/>
        <v>1</v>
      </c>
      <c r="T270" s="1">
        <f t="shared" si="142"/>
        <v>1</v>
      </c>
      <c r="U270" s="1">
        <f t="shared" si="143"/>
        <v>1</v>
      </c>
      <c r="V270" s="1">
        <f t="shared" si="144"/>
        <v>5799</v>
      </c>
      <c r="W270">
        <v>3.5</v>
      </c>
      <c r="X270" s="1" t="s">
        <v>1079</v>
      </c>
      <c r="Y270" s="1" t="s">
        <v>1934</v>
      </c>
      <c r="Z270" t="s">
        <v>1080</v>
      </c>
      <c r="AA270" t="s">
        <v>2365</v>
      </c>
      <c r="AB270" t="s">
        <v>1080</v>
      </c>
      <c r="AC270">
        <f t="shared" si="137"/>
        <v>1</v>
      </c>
      <c r="AD270" t="s">
        <v>17</v>
      </c>
      <c r="AE270">
        <v>501</v>
      </c>
      <c r="AF270">
        <v>1000</v>
      </c>
      <c r="AG270" s="7">
        <f t="shared" ref="AG270:AG274" si="152">AVERAGE(AE270,AF270)</f>
        <v>750.5</v>
      </c>
      <c r="AH270">
        <v>2013</v>
      </c>
      <c r="AI270">
        <f t="shared" ca="1" si="145"/>
        <v>11</v>
      </c>
      <c r="AJ270" t="s">
        <v>18</v>
      </c>
      <c r="AK270" t="s">
        <v>26</v>
      </c>
      <c r="AL270" t="s">
        <v>27</v>
      </c>
      <c r="AM270" s="8" t="s">
        <v>47</v>
      </c>
      <c r="AN270" s="8" t="s">
        <v>47</v>
      </c>
      <c r="AP270" s="10" t="e" cm="1">
        <f t="array" ref="AP270">_xlfn.IFS(SEARCH("m",AO270,1),SUBSTITUTE(AO270,"million","000000",1),SEARCH("b",AO270,1),SUBSTITUTE(AO270,"billion","000000000",1))</f>
        <v>#VALUE!</v>
      </c>
      <c r="AQ270" s="8"/>
      <c r="AR270" s="8"/>
      <c r="AS270" s="8" t="e">
        <f t="shared" si="146"/>
        <v>#VALUE!</v>
      </c>
      <c r="AT270" t="s">
        <v>2357</v>
      </c>
    </row>
    <row r="271" spans="1:50" ht="39" customHeight="1" x14ac:dyDescent="0.35">
      <c r="A271" t="s">
        <v>1081</v>
      </c>
      <c r="B271" t="e" cm="1">
        <f t="array" ref="B271">IF(SEARCH("DATA SCIENTIST",UPPER(A271),1),"DATA SCIENTIST",IF(SEARCH("DATA ANALYST",UPPER(A271),1),"DATA ANALYST",IF(SEARCH("DATA ENGINEER",UPPER(A271),1),"DATA ENGINEER",others)))</f>
        <v>#VALUE!</v>
      </c>
      <c r="C271" t="str" cm="1">
        <f t="array" ref="C271">_xlfn.IFS(IFERROR(SEARCH("Senior", A271), 0) &gt; 0, "SENIOR", IFERROR(SEARCH("Junior", A271), 0) &gt; 0, "JUNIOR", TRUE, "NM")</f>
        <v>SENIOR</v>
      </c>
      <c r="D271" t="s">
        <v>1082</v>
      </c>
      <c r="E271">
        <v>109</v>
      </c>
      <c r="H271" t="str">
        <f t="shared" si="147"/>
        <v>$109k</v>
      </c>
      <c r="I271">
        <v>200</v>
      </c>
      <c r="L271" t="str">
        <f t="shared" si="148"/>
        <v>$200k</v>
      </c>
      <c r="M271">
        <f t="shared" si="149"/>
        <v>154.5</v>
      </c>
      <c r="N271" t="str">
        <f t="shared" si="150"/>
        <v>$154.5k</v>
      </c>
      <c r="O271" s="1" t="s">
        <v>1083</v>
      </c>
      <c r="P271" s="1">
        <f t="shared" si="138"/>
        <v>1</v>
      </c>
      <c r="Q271" s="1">
        <f t="shared" si="139"/>
        <v>0</v>
      </c>
      <c r="R271" s="1">
        <f t="shared" si="140"/>
        <v>1</v>
      </c>
      <c r="S271" s="1">
        <f t="shared" si="141"/>
        <v>0</v>
      </c>
      <c r="T271" s="1">
        <f t="shared" si="142"/>
        <v>0</v>
      </c>
      <c r="U271" s="1">
        <f t="shared" si="143"/>
        <v>0</v>
      </c>
      <c r="V271" s="1">
        <f t="shared" si="144"/>
        <v>4517</v>
      </c>
      <c r="W271">
        <v>3.5</v>
      </c>
      <c r="X271" s="1" t="s">
        <v>644</v>
      </c>
      <c r="Y271" s="1" t="s">
        <v>1852</v>
      </c>
      <c r="Z271" t="s">
        <v>206</v>
      </c>
      <c r="AA271" t="s">
        <v>2367</v>
      </c>
      <c r="AB271" t="s">
        <v>206</v>
      </c>
      <c r="AC271">
        <f t="shared" si="137"/>
        <v>1</v>
      </c>
      <c r="AD271" t="s">
        <v>37</v>
      </c>
      <c r="AE271">
        <v>1001</v>
      </c>
      <c r="AF271">
        <v>5000</v>
      </c>
      <c r="AG271" s="7">
        <f t="shared" si="152"/>
        <v>3000.5</v>
      </c>
      <c r="AH271">
        <v>2010</v>
      </c>
      <c r="AI271">
        <f t="shared" ca="1" si="145"/>
        <v>14</v>
      </c>
      <c r="AJ271" t="s">
        <v>18</v>
      </c>
      <c r="AK271" t="s">
        <v>104</v>
      </c>
      <c r="AL271" t="s">
        <v>104</v>
      </c>
      <c r="AM271" s="8" t="s">
        <v>2401</v>
      </c>
      <c r="AN271" s="8"/>
      <c r="AO271">
        <v>1</v>
      </c>
      <c r="AP271" s="10" t="str">
        <f>IF(SEARCH("b",AR271,1),_xlfn.CONCAT(AO271,"000000000"),0)</f>
        <v>1000000000</v>
      </c>
      <c r="AQ271" s="8"/>
      <c r="AR271" s="8" t="s">
        <v>2413</v>
      </c>
      <c r="AS271" s="8" t="e">
        <f t="shared" si="146"/>
        <v>#VALUE!</v>
      </c>
      <c r="AT271" t="s">
        <v>645</v>
      </c>
    </row>
    <row r="272" spans="1:50" ht="39" customHeight="1" x14ac:dyDescent="0.35">
      <c r="A272" t="s">
        <v>1084</v>
      </c>
      <c r="B272" t="e" cm="1">
        <f t="array" ref="B272">IF(SEARCH("DATA SCIENTIST",UPPER(A272),1),"DATA SCIENTIST",IF(SEARCH("DATA ANALYST",UPPER(A272),1),"DATA ANALYST",IF(SEARCH("DATA ENGINEER",UPPER(A272),1),"DATA ENGINEER",others)))</f>
        <v>#VALUE!</v>
      </c>
      <c r="C272" t="str" cm="1">
        <f t="array" ref="C272">_xlfn.IFS(IFERROR(SEARCH("Senior", A272), 0) &gt; 0, "SENIOR", IFERROR(SEARCH("Junior", A272), 0) &gt; 0, "JUNIOR", TRUE, "NM")</f>
        <v>NM</v>
      </c>
      <c r="D272" t="s">
        <v>1085</v>
      </c>
      <c r="E272">
        <v>61</v>
      </c>
      <c r="H272" t="str">
        <f t="shared" si="147"/>
        <v>$61k</v>
      </c>
      <c r="I272">
        <v>113</v>
      </c>
      <c r="L272" t="str">
        <f t="shared" si="148"/>
        <v>$113k</v>
      </c>
      <c r="M272">
        <f t="shared" si="149"/>
        <v>87</v>
      </c>
      <c r="N272" t="str">
        <f t="shared" si="150"/>
        <v>$87k</v>
      </c>
      <c r="O272" s="1" t="s">
        <v>1086</v>
      </c>
      <c r="P272" s="1">
        <f t="shared" si="138"/>
        <v>1</v>
      </c>
      <c r="Q272" s="1">
        <f t="shared" si="139"/>
        <v>1</v>
      </c>
      <c r="R272" s="1">
        <f t="shared" si="140"/>
        <v>1</v>
      </c>
      <c r="S272" s="1">
        <f t="shared" si="141"/>
        <v>0</v>
      </c>
      <c r="T272" s="1">
        <f t="shared" si="142"/>
        <v>0</v>
      </c>
      <c r="U272" s="1">
        <f t="shared" si="143"/>
        <v>1</v>
      </c>
      <c r="V272" s="1">
        <f t="shared" si="144"/>
        <v>2870</v>
      </c>
      <c r="W272">
        <v>3.7</v>
      </c>
      <c r="X272" s="1" t="s">
        <v>1087</v>
      </c>
      <c r="Y272" s="1" t="s">
        <v>1935</v>
      </c>
      <c r="Z272" t="s">
        <v>1088</v>
      </c>
      <c r="AA272" t="s">
        <v>2396</v>
      </c>
      <c r="AB272" t="s">
        <v>139</v>
      </c>
      <c r="AC272">
        <f t="shared" si="137"/>
        <v>0</v>
      </c>
      <c r="AD272" t="s">
        <v>17</v>
      </c>
      <c r="AE272">
        <v>501</v>
      </c>
      <c r="AF272">
        <v>1000</v>
      </c>
      <c r="AG272" s="7">
        <f t="shared" si="152"/>
        <v>750.5</v>
      </c>
      <c r="AH272">
        <v>1973</v>
      </c>
      <c r="AI272">
        <f t="shared" ca="1" si="145"/>
        <v>51</v>
      </c>
      <c r="AJ272" t="s">
        <v>53</v>
      </c>
      <c r="AK272" t="s">
        <v>1089</v>
      </c>
      <c r="AL272" t="s">
        <v>59</v>
      </c>
      <c r="AM272" s="8" t="s">
        <v>2400</v>
      </c>
      <c r="AN272" s="8"/>
      <c r="AO272" t="s">
        <v>2411</v>
      </c>
      <c r="AP272" s="10" t="str">
        <f>IF(SEARCH("m",AO328,1),SUBSTITUTE(AO328,"million","000000",1),)</f>
        <v xml:space="preserve">500 000000   </v>
      </c>
      <c r="AQ272" s="8"/>
      <c r="AR272" s="8" t="s">
        <v>2412</v>
      </c>
      <c r="AS272" s="8" t="e">
        <f t="shared" si="146"/>
        <v>#VALUE!</v>
      </c>
      <c r="AT272" t="s">
        <v>2357</v>
      </c>
    </row>
    <row r="273" spans="1:46" ht="39" customHeight="1" x14ac:dyDescent="0.35">
      <c r="A273" t="s">
        <v>195</v>
      </c>
      <c r="B273" t="e" cm="1">
        <f t="array" ref="B273">IF(SEARCH("DATA SCIENTIST",UPPER(A273),1),"DATA SCIENTIST",IF(SEARCH("DATA ANALYST",UPPER(A273),1),"DATA ANALYST",IF(SEARCH("DATA ENGINEER",UPPER(A273),1),"DATA ENGINEER",others)))</f>
        <v>#VALUE!</v>
      </c>
      <c r="C273" t="str" cm="1">
        <f t="array" ref="C273">_xlfn.IFS(IFERROR(SEARCH("Senior", A273), 0) &gt; 0, "SENIOR", IFERROR(SEARCH("Junior", A273), 0) &gt; 0, "JUNIOR", TRUE, "NM")</f>
        <v>NM</v>
      </c>
      <c r="D273" t="s">
        <v>1090</v>
      </c>
      <c r="E273">
        <v>43</v>
      </c>
      <c r="H273" t="str">
        <f t="shared" si="147"/>
        <v>$43k</v>
      </c>
      <c r="I273">
        <v>86</v>
      </c>
      <c r="L273" t="str">
        <f t="shared" si="148"/>
        <v>$86k</v>
      </c>
      <c r="M273">
        <f t="shared" si="149"/>
        <v>64.5</v>
      </c>
      <c r="N273" t="str">
        <f t="shared" si="150"/>
        <v>$64.5k</v>
      </c>
      <c r="O273" s="1" t="s">
        <v>2238</v>
      </c>
      <c r="P273" s="1">
        <f t="shared" si="138"/>
        <v>1</v>
      </c>
      <c r="Q273" s="1">
        <f t="shared" si="139"/>
        <v>0</v>
      </c>
      <c r="R273" s="1">
        <f t="shared" si="140"/>
        <v>1</v>
      </c>
      <c r="S273" s="1">
        <f t="shared" si="141"/>
        <v>1</v>
      </c>
      <c r="T273" s="1">
        <f t="shared" si="142"/>
        <v>0</v>
      </c>
      <c r="U273" s="1">
        <f t="shared" si="143"/>
        <v>0</v>
      </c>
      <c r="V273" s="1">
        <f t="shared" si="144"/>
        <v>2926</v>
      </c>
      <c r="W273">
        <v>3.2</v>
      </c>
      <c r="X273" s="1" t="s">
        <v>1091</v>
      </c>
      <c r="Y273" s="1" t="s">
        <v>1936</v>
      </c>
      <c r="Z273" t="s">
        <v>44</v>
      </c>
      <c r="AA273" t="s">
        <v>2363</v>
      </c>
      <c r="AB273" t="s">
        <v>44</v>
      </c>
      <c r="AC273">
        <f t="shared" si="137"/>
        <v>1</v>
      </c>
      <c r="AD273" t="s">
        <v>17</v>
      </c>
      <c r="AE273">
        <v>501</v>
      </c>
      <c r="AF273">
        <v>1000</v>
      </c>
      <c r="AG273" s="7">
        <f t="shared" si="152"/>
        <v>750.5</v>
      </c>
      <c r="AH273">
        <v>2003</v>
      </c>
      <c r="AI273">
        <f t="shared" ca="1" si="145"/>
        <v>21</v>
      </c>
      <c r="AJ273" t="s">
        <v>18</v>
      </c>
      <c r="AK273" t="s">
        <v>88</v>
      </c>
      <c r="AL273" t="s">
        <v>32</v>
      </c>
      <c r="AM273" s="8" t="s">
        <v>47</v>
      </c>
      <c r="AN273" s="8" t="s">
        <v>47</v>
      </c>
      <c r="AP273" s="10" t="e" cm="1">
        <f t="array" ref="AP273">_xlfn.IFS(SEARCH("m",AO273,1),SUBSTITUTE(AO273,"million","000000",1),SEARCH("b",AO273,1),SUBSTITUTE(AO273,"billion","000000000",1))</f>
        <v>#VALUE!</v>
      </c>
      <c r="AQ273" s="8"/>
      <c r="AR273" s="8"/>
      <c r="AS273" s="8" t="e">
        <f t="shared" si="146"/>
        <v>#VALUE!</v>
      </c>
      <c r="AT273" t="s">
        <v>1092</v>
      </c>
    </row>
    <row r="274" spans="1:46" ht="39" customHeight="1" x14ac:dyDescent="0.35">
      <c r="A274" t="s">
        <v>1093</v>
      </c>
      <c r="B274" t="e" cm="1">
        <f t="array" ref="B274">IF(SEARCH("DATA SCIENTIST",UPPER(A274),1),"DATA SCIENTIST",IF(SEARCH("DATA ANALYST",UPPER(A274),1),"DATA ANALYST",IF(SEARCH("DATA ENGINEER",UPPER(A274),1),"DATA ENGINEER",others)))</f>
        <v>#VALUE!</v>
      </c>
      <c r="C274" t="str" cm="1">
        <f t="array" ref="C274">_xlfn.IFS(IFERROR(SEARCH("Senior", A274), 0) &gt; 0, "SENIOR", IFERROR(SEARCH("Junior", A274), 0) &gt; 0, "JUNIOR", TRUE, "NM")</f>
        <v>NM</v>
      </c>
      <c r="D274" t="s">
        <v>1094</v>
      </c>
      <c r="E274">
        <v>74</v>
      </c>
      <c r="H274" t="str">
        <f t="shared" si="147"/>
        <v>$74k</v>
      </c>
      <c r="I274">
        <v>149</v>
      </c>
      <c r="L274" t="str">
        <f t="shared" si="148"/>
        <v>$149k</v>
      </c>
      <c r="M274">
        <f t="shared" si="149"/>
        <v>111.5</v>
      </c>
      <c r="N274" t="str">
        <f t="shared" si="150"/>
        <v>$111.5k</v>
      </c>
      <c r="O274" s="1" t="s">
        <v>1095</v>
      </c>
      <c r="P274" s="1">
        <f t="shared" si="138"/>
        <v>0</v>
      </c>
      <c r="Q274" s="1">
        <f t="shared" si="139"/>
        <v>0</v>
      </c>
      <c r="R274" s="1">
        <f t="shared" si="140"/>
        <v>1</v>
      </c>
      <c r="S274" s="1">
        <f t="shared" si="141"/>
        <v>0</v>
      </c>
      <c r="T274" s="1">
        <f t="shared" si="142"/>
        <v>0</v>
      </c>
      <c r="U274" s="1">
        <f t="shared" si="143"/>
        <v>0</v>
      </c>
      <c r="V274" s="1">
        <f t="shared" si="144"/>
        <v>4304</v>
      </c>
      <c r="W274">
        <v>2.1</v>
      </c>
      <c r="X274" s="1" t="s">
        <v>1096</v>
      </c>
      <c r="Y274" s="1" t="s">
        <v>1937</v>
      </c>
      <c r="Z274" t="s">
        <v>1097</v>
      </c>
      <c r="AA274" t="s">
        <v>2365</v>
      </c>
      <c r="AB274" t="s">
        <v>1097</v>
      </c>
      <c r="AC274">
        <f t="shared" si="137"/>
        <v>1</v>
      </c>
      <c r="AD274" t="s">
        <v>52</v>
      </c>
      <c r="AE274">
        <v>201</v>
      </c>
      <c r="AF274">
        <v>500</v>
      </c>
      <c r="AG274" s="7">
        <f t="shared" si="152"/>
        <v>350.5</v>
      </c>
      <c r="AH274" t="s">
        <v>2357</v>
      </c>
      <c r="AI274" t="str">
        <f t="shared" ca="1" si="145"/>
        <v>unknown</v>
      </c>
      <c r="AJ274" t="s">
        <v>53</v>
      </c>
      <c r="AK274" t="s">
        <v>104</v>
      </c>
      <c r="AL274" t="s">
        <v>104</v>
      </c>
      <c r="AM274" s="8" t="s">
        <v>2402</v>
      </c>
      <c r="AN274" s="8"/>
      <c r="AO274">
        <v>25</v>
      </c>
      <c r="AP274" s="10" t="str">
        <f>IF(SEARCH("m",AR274,1),_xlfn.CONCAT(AO274,"000000"),0)</f>
        <v>25000000</v>
      </c>
      <c r="AQ274" s="8"/>
      <c r="AR274" s="8" t="s">
        <v>2414</v>
      </c>
      <c r="AS274" s="8" t="str">
        <f t="shared" si="146"/>
        <v xml:space="preserve">50 000000 </v>
      </c>
      <c r="AT274" t="s">
        <v>2357</v>
      </c>
    </row>
    <row r="275" spans="1:46" ht="39" customHeight="1" x14ac:dyDescent="0.35">
      <c r="A275" t="s">
        <v>1098</v>
      </c>
      <c r="B275" t="e" cm="1">
        <f t="array" ref="B275">IF(SEARCH("DATA SCIENTIST",UPPER(A275),1),"DATA SCIENTIST",IF(SEARCH("DATA ANALYST",UPPER(A275),1),"DATA ANALYST",IF(SEARCH("DATA ENGINEER",UPPER(A275),1),"DATA ENGINEER",others)))</f>
        <v>#VALUE!</v>
      </c>
      <c r="C275" t="str" cm="1">
        <f t="array" ref="C275">_xlfn.IFS(IFERROR(SEARCH("Senior", A275), 0) &gt; 0, "SENIOR", IFERROR(SEARCH("Junior", A275), 0) &gt; 0, "JUNIOR", TRUE, "NM")</f>
        <v>NM</v>
      </c>
      <c r="D275" t="s">
        <v>1099</v>
      </c>
      <c r="E275">
        <v>113</v>
      </c>
      <c r="H275" t="str">
        <f t="shared" si="147"/>
        <v>$113k</v>
      </c>
      <c r="I275">
        <v>196</v>
      </c>
      <c r="L275" t="str">
        <f t="shared" si="148"/>
        <v>$196k</v>
      </c>
      <c r="M275">
        <f t="shared" si="149"/>
        <v>154.5</v>
      </c>
      <c r="N275" t="str">
        <f t="shared" si="150"/>
        <v>$154.5k</v>
      </c>
      <c r="O275" s="1" t="s">
        <v>2239</v>
      </c>
      <c r="P275" s="1">
        <f t="shared" si="138"/>
        <v>0</v>
      </c>
      <c r="Q275" s="1">
        <f t="shared" si="139"/>
        <v>1</v>
      </c>
      <c r="R275" s="1">
        <f t="shared" si="140"/>
        <v>1</v>
      </c>
      <c r="S275" s="1">
        <f t="shared" si="141"/>
        <v>1</v>
      </c>
      <c r="T275" s="1">
        <f t="shared" si="142"/>
        <v>1</v>
      </c>
      <c r="U275" s="1">
        <f t="shared" si="143"/>
        <v>0</v>
      </c>
      <c r="V275" s="1">
        <f t="shared" si="144"/>
        <v>6831</v>
      </c>
      <c r="W275">
        <v>3.7</v>
      </c>
      <c r="X275" s="1" t="s">
        <v>101</v>
      </c>
      <c r="Y275" s="1" t="s">
        <v>1732</v>
      </c>
      <c r="Z275" t="s">
        <v>102</v>
      </c>
      <c r="AA275" t="s">
        <v>2367</v>
      </c>
      <c r="AB275" t="s">
        <v>103</v>
      </c>
      <c r="AC275">
        <f t="shared" si="137"/>
        <v>0</v>
      </c>
      <c r="AD275" t="s">
        <v>24</v>
      </c>
      <c r="AH275">
        <v>1781</v>
      </c>
      <c r="AI275">
        <f t="shared" ca="1" si="145"/>
        <v>243</v>
      </c>
      <c r="AJ275" t="s">
        <v>53</v>
      </c>
      <c r="AK275" t="s">
        <v>104</v>
      </c>
      <c r="AL275" t="s">
        <v>104</v>
      </c>
      <c r="AM275" s="8" t="s">
        <v>94</v>
      </c>
      <c r="AN275" s="8"/>
      <c r="AO275" t="s">
        <v>2415</v>
      </c>
      <c r="AP275" s="10" t="e" cm="1">
        <f t="array" ref="AP275">_xlfn.IFS(SEARCH("m",AO275,1),SUBSTITUTE(AO275,"million","000000",1),SEARCH("b",AO275,1),SUBSTITUTE(AO275,"billion","000000000",1))</f>
        <v>#VALUE!</v>
      </c>
      <c r="AQ275" s="8"/>
      <c r="AR275" s="8"/>
      <c r="AS275" s="8" t="e">
        <f t="shared" si="146"/>
        <v>#VALUE!</v>
      </c>
      <c r="AT275" t="s">
        <v>105</v>
      </c>
    </row>
    <row r="276" spans="1:46" ht="39" customHeight="1" x14ac:dyDescent="0.35">
      <c r="A276" t="s">
        <v>2099</v>
      </c>
      <c r="B276" t="str" cm="1">
        <f t="array" ref="B276">IF(SEARCH("DATA SCIENTIST",UPPER(A276),1),"DATA SCIENTIST",IF(SEARCH("DATA ANALYST",UPPER(A276),1),"DATA ANALYST",IF(SEARCH("DATA ENGINEER",UPPER(A276),1),"DATA ENGINEER",others)))</f>
        <v>DATA SCIENTIST</v>
      </c>
      <c r="C276" t="str" cm="1">
        <f t="array" ref="C276">_xlfn.IFS(IFERROR(SEARCH("Senior", A276), 0) &gt; 0, "SENIOR", IFERROR(SEARCH("Junior", A276), 0) &gt; 0, "JUNIOR", TRUE, "NM")</f>
        <v>SENIOR</v>
      </c>
      <c r="D276" t="s">
        <v>1100</v>
      </c>
      <c r="E276">
        <v>97</v>
      </c>
      <c r="H276" t="str">
        <f t="shared" si="147"/>
        <v>$97k</v>
      </c>
      <c r="I276">
        <v>160</v>
      </c>
      <c r="L276" t="str">
        <f t="shared" si="148"/>
        <v>$160k</v>
      </c>
      <c r="M276">
        <f t="shared" si="149"/>
        <v>128.5</v>
      </c>
      <c r="N276" t="str">
        <f t="shared" si="150"/>
        <v>$128.5k</v>
      </c>
      <c r="O276" s="1" t="s">
        <v>2240</v>
      </c>
      <c r="P276" s="1">
        <f t="shared" si="138"/>
        <v>1</v>
      </c>
      <c r="Q276" s="1">
        <f t="shared" si="139"/>
        <v>1</v>
      </c>
      <c r="R276" s="1">
        <f t="shared" si="140"/>
        <v>1</v>
      </c>
      <c r="S276" s="1">
        <f t="shared" si="141"/>
        <v>1</v>
      </c>
      <c r="T276" s="1">
        <f t="shared" si="142"/>
        <v>0</v>
      </c>
      <c r="U276" s="1">
        <f t="shared" si="143"/>
        <v>0</v>
      </c>
      <c r="V276" s="1">
        <f t="shared" si="144"/>
        <v>3166</v>
      </c>
      <c r="W276">
        <v>4.4000000000000004</v>
      </c>
      <c r="X276" s="1" t="s">
        <v>535</v>
      </c>
      <c r="Y276" s="1" t="s">
        <v>1831</v>
      </c>
      <c r="Z276" t="s">
        <v>139</v>
      </c>
      <c r="AA276" t="s">
        <v>2370</v>
      </c>
      <c r="AB276" t="s">
        <v>139</v>
      </c>
      <c r="AC276">
        <f t="shared" si="137"/>
        <v>1</v>
      </c>
      <c r="AD276" t="s">
        <v>52</v>
      </c>
      <c r="AE276">
        <v>201</v>
      </c>
      <c r="AF276">
        <v>500</v>
      </c>
      <c r="AG276" s="7">
        <f t="shared" ref="AG276:AG277" si="153">AVERAGE(AE276,AF276)</f>
        <v>350.5</v>
      </c>
      <c r="AH276">
        <v>2008</v>
      </c>
      <c r="AI276">
        <f t="shared" ca="1" si="145"/>
        <v>16</v>
      </c>
      <c r="AJ276" t="s">
        <v>18</v>
      </c>
      <c r="AK276" t="s">
        <v>64</v>
      </c>
      <c r="AL276" t="s">
        <v>32</v>
      </c>
      <c r="AM276" s="8" t="s">
        <v>2397</v>
      </c>
      <c r="AN276" s="8"/>
      <c r="AO276">
        <v>50</v>
      </c>
      <c r="AP276" s="10" t="str">
        <f t="shared" ref="AP276:AP277" si="154">IF(SEARCH("m",AR276,1),_xlfn.CONCAT(AO276,"000000"),0)</f>
        <v>50000000</v>
      </c>
      <c r="AQ276" s="8"/>
      <c r="AR276" s="8" t="s">
        <v>2408</v>
      </c>
      <c r="AS276" s="8" t="str">
        <f t="shared" si="146"/>
        <v xml:space="preserve">100 000000 </v>
      </c>
      <c r="AT276" t="s">
        <v>2357</v>
      </c>
    </row>
    <row r="277" spans="1:46" ht="39" customHeight="1" x14ac:dyDescent="0.35">
      <c r="A277" s="2" t="s">
        <v>1101</v>
      </c>
      <c r="B277" t="e" cm="1">
        <f t="array" ref="B277">IF(SEARCH("DATA SCIENTIST",UPPER(A277),1),"DATA SCIENTIST",IF(SEARCH("DATA ANALYST",UPPER(A277),1),"DATA ANALYST",IF(SEARCH("DATA ENGINEER",UPPER(A277),1),"DATA ENGINEER",others)))</f>
        <v>#VALUE!</v>
      </c>
      <c r="C277" t="str" cm="1">
        <f t="array" ref="C277">_xlfn.IFS(IFERROR(SEARCH("Senior", A277), 0) &gt; 0, "SENIOR", IFERROR(SEARCH("Junior", A277), 0) &gt; 0, "JUNIOR", TRUE, "NM")</f>
        <v>NM</v>
      </c>
      <c r="D277" s="2" t="s">
        <v>1102</v>
      </c>
      <c r="E277" s="2">
        <v>24</v>
      </c>
      <c r="F277" s="4">
        <f>(E277*40*52)</f>
        <v>49920</v>
      </c>
      <c r="G277" s="2">
        <v>50</v>
      </c>
      <c r="H277" s="2" t="str">
        <f>_xlfn.CONCAT("$",G277,"k")</f>
        <v>$50k</v>
      </c>
      <c r="I277" s="2">
        <v>39</v>
      </c>
      <c r="J277" s="4">
        <f>I277*40*52</f>
        <v>81120</v>
      </c>
      <c r="K277" s="2">
        <v>81</v>
      </c>
      <c r="L277" s="2" t="str">
        <f>_xlfn.CONCAT("$",K277,"k")</f>
        <v>$81k</v>
      </c>
      <c r="M277" s="6">
        <f>AVERAGE(G277,K277)</f>
        <v>65.5</v>
      </c>
      <c r="N277" s="6" t="str">
        <f>_xlfn.CONCAT("$",M277,"k")</f>
        <v>$65.5k</v>
      </c>
      <c r="O277" s="3" t="s">
        <v>1103</v>
      </c>
      <c r="P277" s="1">
        <f t="shared" si="138"/>
        <v>0</v>
      </c>
      <c r="Q277" s="1">
        <f t="shared" si="139"/>
        <v>0</v>
      </c>
      <c r="R277" s="1">
        <f t="shared" si="140"/>
        <v>0</v>
      </c>
      <c r="S277" s="1">
        <f t="shared" si="141"/>
        <v>0</v>
      </c>
      <c r="T277" s="1">
        <f t="shared" si="142"/>
        <v>0</v>
      </c>
      <c r="U277" s="1">
        <f t="shared" si="143"/>
        <v>0</v>
      </c>
      <c r="V277" s="1">
        <f t="shared" si="144"/>
        <v>1945</v>
      </c>
      <c r="W277" s="2">
        <v>3.7</v>
      </c>
      <c r="X277" s="3" t="s">
        <v>1104</v>
      </c>
      <c r="Y277" s="3" t="s">
        <v>1938</v>
      </c>
      <c r="Z277" s="2" t="s">
        <v>1105</v>
      </c>
      <c r="AA277" t="s">
        <v>2369</v>
      </c>
      <c r="AB277" s="2" t="s">
        <v>1105</v>
      </c>
      <c r="AC277">
        <f t="shared" si="137"/>
        <v>1</v>
      </c>
      <c r="AD277" s="2" t="s">
        <v>17</v>
      </c>
      <c r="AE277">
        <v>501</v>
      </c>
      <c r="AF277">
        <v>1000</v>
      </c>
      <c r="AG277" s="7">
        <f t="shared" si="153"/>
        <v>750.5</v>
      </c>
      <c r="AH277" s="2">
        <v>1966</v>
      </c>
      <c r="AI277">
        <f t="shared" ca="1" si="145"/>
        <v>58</v>
      </c>
      <c r="AJ277" s="2" t="s">
        <v>70</v>
      </c>
      <c r="AK277" s="2" t="s">
        <v>26</v>
      </c>
      <c r="AL277" s="2" t="s">
        <v>27</v>
      </c>
      <c r="AM277" s="8" t="s">
        <v>2399</v>
      </c>
      <c r="AN277" s="9"/>
      <c r="AO277">
        <v>100</v>
      </c>
      <c r="AP277" s="10" t="str">
        <f t="shared" si="154"/>
        <v>100000000</v>
      </c>
      <c r="AQ277" s="9"/>
      <c r="AR277" s="9" t="s">
        <v>2410</v>
      </c>
      <c r="AS277" s="8" t="str">
        <f t="shared" si="146"/>
        <v xml:space="preserve">500 000000 </v>
      </c>
      <c r="AT277" s="2" t="s">
        <v>2357</v>
      </c>
    </row>
    <row r="278" spans="1:46" ht="39" customHeight="1" x14ac:dyDescent="0.35">
      <c r="A278" t="s">
        <v>2241</v>
      </c>
      <c r="B278" t="str" cm="1">
        <f t="array" ref="B278">IF(SEARCH("DATA SCIENTIST",UPPER(A278),1),"DATA SCIENTIST",IF(SEARCH("DATA ANALYST",UPPER(A278),1),"DATA ANALYST",IF(SEARCH("DATA ENGINEER",UPPER(A278),1),"DATA ENGINEER",others)))</f>
        <v>DATA SCIENTIST</v>
      </c>
      <c r="C278" t="str" cm="1">
        <f t="array" ref="C278">_xlfn.IFS(IFERROR(SEARCH("Senior", A278), 0) &gt; 0, "SENIOR", IFERROR(SEARCH("Junior", A278), 0) &gt; 0, "JUNIOR", TRUE, "NM")</f>
        <v>SENIOR</v>
      </c>
      <c r="D278" t="s">
        <v>1106</v>
      </c>
      <c r="E278">
        <v>102</v>
      </c>
      <c r="H278" t="str">
        <f t="shared" ref="H278:H288" si="155">_xlfn.CONCAT("$",E278,"k")</f>
        <v>$102k</v>
      </c>
      <c r="I278">
        <v>172</v>
      </c>
      <c r="L278" t="str">
        <f t="shared" ref="L278:L288" si="156">_xlfn.CONCAT("$",I278,"k")</f>
        <v>$172k</v>
      </c>
      <c r="M278">
        <f t="shared" ref="M278:M288" si="157">AVERAGE(E278,I278)</f>
        <v>137</v>
      </c>
      <c r="N278" t="str">
        <f t="shared" ref="N278:N288" si="158">_xlfn.CONCAT("$",M278,"k")</f>
        <v>$137k</v>
      </c>
      <c r="O278" s="1" t="s">
        <v>2242</v>
      </c>
      <c r="P278" s="1">
        <f t="shared" si="138"/>
        <v>1</v>
      </c>
      <c r="Q278" s="1">
        <f t="shared" si="139"/>
        <v>1</v>
      </c>
      <c r="R278" s="1">
        <f t="shared" si="140"/>
        <v>0</v>
      </c>
      <c r="S278" s="1">
        <f t="shared" si="141"/>
        <v>0</v>
      </c>
      <c r="T278" s="1">
        <f t="shared" si="142"/>
        <v>0</v>
      </c>
      <c r="U278" s="1">
        <f t="shared" si="143"/>
        <v>0</v>
      </c>
      <c r="V278" s="1">
        <f t="shared" si="144"/>
        <v>3169</v>
      </c>
      <c r="W278">
        <v>3.9</v>
      </c>
      <c r="X278" s="1" t="s">
        <v>1107</v>
      </c>
      <c r="Y278" s="1" t="s">
        <v>1939</v>
      </c>
      <c r="Z278" t="s">
        <v>44</v>
      </c>
      <c r="AA278" t="s">
        <v>2363</v>
      </c>
      <c r="AB278" t="s">
        <v>1108</v>
      </c>
      <c r="AC278">
        <f t="shared" si="137"/>
        <v>0</v>
      </c>
      <c r="AD278" t="s">
        <v>24</v>
      </c>
      <c r="AH278">
        <v>1913</v>
      </c>
      <c r="AI278">
        <f t="shared" ca="1" si="145"/>
        <v>111</v>
      </c>
      <c r="AJ278" t="s">
        <v>53</v>
      </c>
      <c r="AK278" t="s">
        <v>104</v>
      </c>
      <c r="AL278" t="s">
        <v>104</v>
      </c>
      <c r="AM278" s="8" t="s">
        <v>94</v>
      </c>
      <c r="AN278" s="8"/>
      <c r="AO278" t="s">
        <v>2415</v>
      </c>
      <c r="AP278" s="10" t="e" cm="1">
        <f t="array" ref="AP278">_xlfn.IFS(SEARCH("m",AO278,1),SUBSTITUTE(AO278,"million","000000",1),SEARCH("b",AO278,1),SUBSTITUTE(AO278,"billion","000000000",1))</f>
        <v>#VALUE!</v>
      </c>
      <c r="AQ278" s="8"/>
      <c r="AR278" s="8"/>
      <c r="AS278" s="8" t="e">
        <f t="shared" si="146"/>
        <v>#VALUE!</v>
      </c>
      <c r="AT278" t="s">
        <v>1109</v>
      </c>
    </row>
    <row r="279" spans="1:46" ht="39" customHeight="1" x14ac:dyDescent="0.35">
      <c r="A279" t="s">
        <v>195</v>
      </c>
      <c r="B279" t="e" cm="1">
        <f t="array" ref="B279">IF(SEARCH("DATA SCIENTIST",UPPER(A279),1),"DATA SCIENTIST",IF(SEARCH("DATA ANALYST",UPPER(A279),1),"DATA ANALYST",IF(SEARCH("DATA ENGINEER",UPPER(A279),1),"DATA ENGINEER",others)))</f>
        <v>#VALUE!</v>
      </c>
      <c r="C279" t="str" cm="1">
        <f t="array" ref="C279">_xlfn.IFS(IFERROR(SEARCH("Senior", A279), 0) &gt; 0, "SENIOR", IFERROR(SEARCH("Junior", A279), 0) &gt; 0, "JUNIOR", TRUE, "NM")</f>
        <v>NM</v>
      </c>
      <c r="D279" t="s">
        <v>420</v>
      </c>
      <c r="E279">
        <v>74</v>
      </c>
      <c r="H279" t="str">
        <f t="shared" si="155"/>
        <v>$74k</v>
      </c>
      <c r="I279">
        <v>124</v>
      </c>
      <c r="L279" t="str">
        <f t="shared" si="156"/>
        <v>$124k</v>
      </c>
      <c r="M279">
        <f t="shared" si="157"/>
        <v>99</v>
      </c>
      <c r="N279" t="str">
        <f t="shared" si="158"/>
        <v>$99k</v>
      </c>
      <c r="O279" s="1" t="s">
        <v>1110</v>
      </c>
      <c r="P279" s="1">
        <f t="shared" si="138"/>
        <v>1</v>
      </c>
      <c r="Q279" s="1">
        <f t="shared" si="139"/>
        <v>0</v>
      </c>
      <c r="R279" s="1">
        <f t="shared" si="140"/>
        <v>0</v>
      </c>
      <c r="S279" s="1">
        <f t="shared" si="141"/>
        <v>1</v>
      </c>
      <c r="T279" s="1">
        <f t="shared" si="142"/>
        <v>0</v>
      </c>
      <c r="U279" s="1">
        <f t="shared" si="143"/>
        <v>1</v>
      </c>
      <c r="V279" s="1">
        <f t="shared" si="144"/>
        <v>4703</v>
      </c>
      <c r="W279">
        <v>4</v>
      </c>
      <c r="X279" s="1" t="s">
        <v>126</v>
      </c>
      <c r="Y279" s="1" t="s">
        <v>1737</v>
      </c>
      <c r="Z279" t="s">
        <v>127</v>
      </c>
      <c r="AA279" t="s">
        <v>2369</v>
      </c>
      <c r="AB279" t="s">
        <v>127</v>
      </c>
      <c r="AC279">
        <f t="shared" si="137"/>
        <v>1</v>
      </c>
      <c r="AD279" t="s">
        <v>17</v>
      </c>
      <c r="AE279">
        <v>501</v>
      </c>
      <c r="AF279">
        <v>1000</v>
      </c>
      <c r="AG279" s="7">
        <f t="shared" ref="AG279:AG281" si="159">AVERAGE(AE279,AF279)</f>
        <v>750.5</v>
      </c>
      <c r="AH279">
        <v>1915</v>
      </c>
      <c r="AI279">
        <f t="shared" ca="1" si="145"/>
        <v>109</v>
      </c>
      <c r="AJ279" t="s">
        <v>128</v>
      </c>
      <c r="AK279" t="s">
        <v>129</v>
      </c>
      <c r="AL279" t="s">
        <v>130</v>
      </c>
      <c r="AM279" s="8" t="s">
        <v>2400</v>
      </c>
      <c r="AN279" s="8"/>
      <c r="AO279" t="s">
        <v>2411</v>
      </c>
      <c r="AP279" s="10" t="e">
        <f>IF(SEARCH("m",AO335,1),SUBSTITUTE(AO335,"million","000000",1),)</f>
        <v>#VALUE!</v>
      </c>
      <c r="AQ279" s="8"/>
      <c r="AR279" s="8" t="s">
        <v>2412</v>
      </c>
      <c r="AS279" s="8" t="e">
        <f t="shared" si="146"/>
        <v>#VALUE!</v>
      </c>
      <c r="AT279" t="s">
        <v>2357</v>
      </c>
    </row>
    <row r="280" spans="1:46" ht="39" customHeight="1" x14ac:dyDescent="0.35">
      <c r="A280" t="s">
        <v>2099</v>
      </c>
      <c r="B280" t="str" cm="1">
        <f t="array" ref="B280">IF(SEARCH("DATA SCIENTIST",UPPER(A280),1),"DATA SCIENTIST",IF(SEARCH("DATA ANALYST",UPPER(A280),1),"DATA ANALYST",IF(SEARCH("DATA ENGINEER",UPPER(A280),1),"DATA ENGINEER",others)))</f>
        <v>DATA SCIENTIST</v>
      </c>
      <c r="C280" t="str" cm="1">
        <f t="array" ref="C280">_xlfn.IFS(IFERROR(SEARCH("Senior", A280), 0) &gt; 0, "SENIOR", IFERROR(SEARCH("Junior", A280), 0) &gt; 0, "JUNIOR", TRUE, "NM")</f>
        <v>SENIOR</v>
      </c>
      <c r="D280" t="s">
        <v>1111</v>
      </c>
      <c r="E280">
        <v>108</v>
      </c>
      <c r="H280" t="str">
        <f t="shared" si="155"/>
        <v>$108k</v>
      </c>
      <c r="I280">
        <v>171</v>
      </c>
      <c r="L280" t="str">
        <f t="shared" si="156"/>
        <v>$171k</v>
      </c>
      <c r="M280">
        <f t="shared" si="157"/>
        <v>139.5</v>
      </c>
      <c r="N280" t="str">
        <f t="shared" si="158"/>
        <v>$139.5k</v>
      </c>
      <c r="O280" s="1" t="s">
        <v>1112</v>
      </c>
      <c r="P280" s="1">
        <f t="shared" si="138"/>
        <v>1</v>
      </c>
      <c r="Q280" s="1">
        <f t="shared" si="139"/>
        <v>0</v>
      </c>
      <c r="R280" s="1">
        <f t="shared" si="140"/>
        <v>0</v>
      </c>
      <c r="S280" s="1">
        <f t="shared" si="141"/>
        <v>0</v>
      </c>
      <c r="T280" s="1">
        <f t="shared" si="142"/>
        <v>0</v>
      </c>
      <c r="U280" s="1">
        <f t="shared" si="143"/>
        <v>0</v>
      </c>
      <c r="V280" s="1">
        <f t="shared" si="144"/>
        <v>2518</v>
      </c>
      <c r="W280">
        <v>4.4000000000000004</v>
      </c>
      <c r="X280" s="1" t="s">
        <v>1113</v>
      </c>
      <c r="Y280" s="1" t="s">
        <v>1940</v>
      </c>
      <c r="Z280" t="s">
        <v>1114</v>
      </c>
      <c r="AA280" t="s">
        <v>2367</v>
      </c>
      <c r="AB280" t="s">
        <v>1114</v>
      </c>
      <c r="AC280">
        <f t="shared" si="137"/>
        <v>1</v>
      </c>
      <c r="AD280" t="s">
        <v>37</v>
      </c>
      <c r="AE280">
        <v>1001</v>
      </c>
      <c r="AF280">
        <v>5000</v>
      </c>
      <c r="AG280" s="7">
        <f t="shared" si="159"/>
        <v>3000.5</v>
      </c>
      <c r="AH280">
        <v>1984</v>
      </c>
      <c r="AI280">
        <f t="shared" ca="1" si="145"/>
        <v>40</v>
      </c>
      <c r="AJ280" t="s">
        <v>18</v>
      </c>
      <c r="AK280" t="s">
        <v>186</v>
      </c>
      <c r="AL280" t="s">
        <v>75</v>
      </c>
      <c r="AM280" s="8" t="s">
        <v>2401</v>
      </c>
      <c r="AN280" s="8"/>
      <c r="AO280">
        <v>1</v>
      </c>
      <c r="AP280" s="10" t="str">
        <f>IF(SEARCH("b",AR280,1),_xlfn.CONCAT(AO280,"000000000"),0)</f>
        <v>1000000000</v>
      </c>
      <c r="AQ280" s="8"/>
      <c r="AR280" s="8" t="s">
        <v>2413</v>
      </c>
      <c r="AS280" s="8" t="e">
        <f t="shared" si="146"/>
        <v>#VALUE!</v>
      </c>
      <c r="AT280" t="s">
        <v>2357</v>
      </c>
    </row>
    <row r="281" spans="1:46" ht="39" customHeight="1" x14ac:dyDescent="0.35">
      <c r="A281" t="s">
        <v>195</v>
      </c>
      <c r="B281" t="e" cm="1">
        <f t="array" ref="B281">IF(SEARCH("DATA SCIENTIST",UPPER(A281),1),"DATA SCIENTIST",IF(SEARCH("DATA ANALYST",UPPER(A281),1),"DATA ANALYST",IF(SEARCH("DATA ENGINEER",UPPER(A281),1),"DATA ENGINEER",others)))</f>
        <v>#VALUE!</v>
      </c>
      <c r="C281" t="str" cm="1">
        <f t="array" ref="C281">_xlfn.IFS(IFERROR(SEARCH("Senior", A281), 0) &gt; 0, "SENIOR", IFERROR(SEARCH("Junior", A281), 0) &gt; 0, "JUNIOR", TRUE, "NM")</f>
        <v>NM</v>
      </c>
      <c r="D281" t="s">
        <v>1115</v>
      </c>
      <c r="E281">
        <v>76</v>
      </c>
      <c r="H281" t="str">
        <f t="shared" si="155"/>
        <v>$76k</v>
      </c>
      <c r="I281">
        <v>142</v>
      </c>
      <c r="L281" t="str">
        <f t="shared" si="156"/>
        <v>$142k</v>
      </c>
      <c r="M281">
        <f t="shared" si="157"/>
        <v>109</v>
      </c>
      <c r="N281" t="str">
        <f t="shared" si="158"/>
        <v>$109k</v>
      </c>
      <c r="O281" s="1" t="s">
        <v>1116</v>
      </c>
      <c r="P281" s="1">
        <f t="shared" si="138"/>
        <v>0</v>
      </c>
      <c r="Q281" s="1">
        <f t="shared" si="139"/>
        <v>0</v>
      </c>
      <c r="R281" s="1">
        <f t="shared" si="140"/>
        <v>0</v>
      </c>
      <c r="S281" s="1">
        <f t="shared" si="141"/>
        <v>1</v>
      </c>
      <c r="T281" s="1">
        <f t="shared" si="142"/>
        <v>0</v>
      </c>
      <c r="U281" s="1">
        <f t="shared" si="143"/>
        <v>1</v>
      </c>
      <c r="V281" s="1">
        <f t="shared" si="144"/>
        <v>3681</v>
      </c>
      <c r="W281">
        <v>3.4</v>
      </c>
      <c r="X281" s="1" t="s">
        <v>1117</v>
      </c>
      <c r="Y281" s="1" t="s">
        <v>1941</v>
      </c>
      <c r="Z281" t="s">
        <v>490</v>
      </c>
      <c r="AA281" t="s">
        <v>2360</v>
      </c>
      <c r="AB281" t="s">
        <v>337</v>
      </c>
      <c r="AC281">
        <f t="shared" si="137"/>
        <v>0</v>
      </c>
      <c r="AD281" t="s">
        <v>52</v>
      </c>
      <c r="AE281">
        <v>201</v>
      </c>
      <c r="AF281">
        <v>500</v>
      </c>
      <c r="AG281" s="7">
        <f t="shared" si="159"/>
        <v>350.5</v>
      </c>
      <c r="AH281">
        <v>1999</v>
      </c>
      <c r="AI281">
        <f t="shared" ca="1" si="145"/>
        <v>25</v>
      </c>
      <c r="AJ281" t="s">
        <v>18</v>
      </c>
      <c r="AK281" t="s">
        <v>181</v>
      </c>
      <c r="AL281" t="s">
        <v>75</v>
      </c>
      <c r="AM281" s="8" t="s">
        <v>2402</v>
      </c>
      <c r="AN281" s="8"/>
      <c r="AO281">
        <v>25</v>
      </c>
      <c r="AP281" s="10" t="str">
        <f t="shared" ref="AP281" si="160">IF(SEARCH("m",AR281,1),_xlfn.CONCAT(AO281,"000000"),0)</f>
        <v>25000000</v>
      </c>
      <c r="AQ281" s="8"/>
      <c r="AR281" s="8" t="s">
        <v>2414</v>
      </c>
      <c r="AS281" s="8" t="str">
        <f t="shared" si="146"/>
        <v xml:space="preserve">50 000000 </v>
      </c>
      <c r="AT281" t="s">
        <v>2357</v>
      </c>
    </row>
    <row r="282" spans="1:46" ht="39" customHeight="1" x14ac:dyDescent="0.35">
      <c r="A282" t="s">
        <v>1118</v>
      </c>
      <c r="B282" t="e" cm="1">
        <f t="array" ref="B282">IF(SEARCH("DATA SCIENTIST",UPPER(A282),1),"DATA SCIENTIST",IF(SEARCH("DATA ANALYST",UPPER(A282),1),"DATA ANALYST",IF(SEARCH("DATA ENGINEER",UPPER(A282),1),"DATA ENGINEER",others)))</f>
        <v>#VALUE!</v>
      </c>
      <c r="C282" t="str" cm="1">
        <f t="array" ref="C282">_xlfn.IFS(IFERROR(SEARCH("Senior", A282), 0) &gt; 0, "SENIOR", IFERROR(SEARCH("Junior", A282), 0) &gt; 0, "JUNIOR", TRUE, "NM")</f>
        <v>NM</v>
      </c>
      <c r="D282" t="s">
        <v>1119</v>
      </c>
      <c r="E282">
        <v>202</v>
      </c>
      <c r="H282" t="str">
        <f t="shared" si="155"/>
        <v>$202k</v>
      </c>
      <c r="I282">
        <v>306</v>
      </c>
      <c r="L282" t="str">
        <f t="shared" si="156"/>
        <v>$306k</v>
      </c>
      <c r="M282">
        <f t="shared" si="157"/>
        <v>254</v>
      </c>
      <c r="N282" t="str">
        <f t="shared" si="158"/>
        <v>$254k</v>
      </c>
      <c r="O282" s="1" t="s">
        <v>1120</v>
      </c>
      <c r="P282" s="1">
        <f t="shared" si="138"/>
        <v>1</v>
      </c>
      <c r="Q282" s="1">
        <f t="shared" si="139"/>
        <v>0</v>
      </c>
      <c r="R282" s="1">
        <f t="shared" si="140"/>
        <v>0</v>
      </c>
      <c r="S282" s="1">
        <f t="shared" si="141"/>
        <v>0</v>
      </c>
      <c r="T282" s="1">
        <f t="shared" si="142"/>
        <v>0</v>
      </c>
      <c r="U282" s="1">
        <f t="shared" si="143"/>
        <v>0</v>
      </c>
      <c r="V282" s="1">
        <f t="shared" si="144"/>
        <v>4471</v>
      </c>
      <c r="W282">
        <v>3.3</v>
      </c>
      <c r="X282" s="1" t="s">
        <v>254</v>
      </c>
      <c r="Y282" s="1" t="s">
        <v>1765</v>
      </c>
      <c r="Z282" t="s">
        <v>139</v>
      </c>
      <c r="AA282" t="s">
        <v>2370</v>
      </c>
      <c r="AB282" t="s">
        <v>255</v>
      </c>
      <c r="AC282">
        <f t="shared" si="137"/>
        <v>0</v>
      </c>
      <c r="AD282" t="s">
        <v>24</v>
      </c>
      <c r="AH282">
        <v>1912</v>
      </c>
      <c r="AI282">
        <f t="shared" ca="1" si="145"/>
        <v>112</v>
      </c>
      <c r="AJ282" t="s">
        <v>18</v>
      </c>
      <c r="AK282" t="s">
        <v>129</v>
      </c>
      <c r="AL282" t="s">
        <v>130</v>
      </c>
      <c r="AM282" s="8" t="s">
        <v>94</v>
      </c>
      <c r="AN282" s="8"/>
      <c r="AO282" t="s">
        <v>2415</v>
      </c>
      <c r="AP282" s="10" t="e" cm="1">
        <f t="array" ref="AP282">_xlfn.IFS(SEARCH("m",AO282,1),SUBSTITUTE(AO282,"million","000000",1),SEARCH("b",AO282,1),SUBSTITUTE(AO282,"billion","000000000",1))</f>
        <v>#VALUE!</v>
      </c>
      <c r="AQ282" s="8"/>
      <c r="AR282" s="8"/>
      <c r="AS282" s="8" t="e">
        <f t="shared" si="146"/>
        <v>#VALUE!</v>
      </c>
      <c r="AT282" t="s">
        <v>256</v>
      </c>
    </row>
    <row r="283" spans="1:46" ht="39" customHeight="1" x14ac:dyDescent="0.35">
      <c r="A283" t="s">
        <v>1121</v>
      </c>
      <c r="B283" t="e" cm="1">
        <f t="array" ref="B283">IF(SEARCH("DATA SCIENTIST",UPPER(A283),1),"DATA SCIENTIST",IF(SEARCH("DATA ANALYST",UPPER(A283),1),"DATA ANALYST",IF(SEARCH("DATA ENGINEER",UPPER(A283),1),"DATA ENGINEER",others)))</f>
        <v>#VALUE!</v>
      </c>
      <c r="C283" t="str" cm="1">
        <f t="array" ref="C283">_xlfn.IFS(IFERROR(SEARCH("Senior", A283), 0) &gt; 0, "SENIOR", IFERROR(SEARCH("Junior", A283), 0) &gt; 0, "JUNIOR", TRUE, "NM")</f>
        <v>NM</v>
      </c>
      <c r="D283" t="s">
        <v>1122</v>
      </c>
      <c r="E283">
        <v>49</v>
      </c>
      <c r="H283" t="str">
        <f t="shared" si="155"/>
        <v>$49k</v>
      </c>
      <c r="I283">
        <v>97</v>
      </c>
      <c r="L283" t="str">
        <f t="shared" si="156"/>
        <v>$97k</v>
      </c>
      <c r="M283">
        <f t="shared" si="157"/>
        <v>73</v>
      </c>
      <c r="N283" t="str">
        <f t="shared" si="158"/>
        <v>$73k</v>
      </c>
      <c r="O283" s="1" t="s">
        <v>1123</v>
      </c>
      <c r="P283" s="1">
        <f t="shared" si="138"/>
        <v>0</v>
      </c>
      <c r="Q283" s="1">
        <f t="shared" si="139"/>
        <v>0</v>
      </c>
      <c r="R283" s="1">
        <f t="shared" si="140"/>
        <v>0</v>
      </c>
      <c r="S283" s="1">
        <f t="shared" si="141"/>
        <v>0</v>
      </c>
      <c r="T283" s="1">
        <f t="shared" si="142"/>
        <v>0</v>
      </c>
      <c r="U283" s="1">
        <f t="shared" si="143"/>
        <v>1</v>
      </c>
      <c r="V283" s="1">
        <f t="shared" si="144"/>
        <v>3725</v>
      </c>
      <c r="W283">
        <v>2.9</v>
      </c>
      <c r="X283" s="1" t="s">
        <v>1124</v>
      </c>
      <c r="Y283" s="1" t="s">
        <v>1942</v>
      </c>
      <c r="Z283" t="s">
        <v>624</v>
      </c>
      <c r="AA283" t="s">
        <v>2365</v>
      </c>
      <c r="AB283" t="s">
        <v>79</v>
      </c>
      <c r="AC283">
        <f t="shared" si="137"/>
        <v>0</v>
      </c>
      <c r="AD283" t="s">
        <v>52</v>
      </c>
      <c r="AE283">
        <v>201</v>
      </c>
      <c r="AF283">
        <v>500</v>
      </c>
      <c r="AG283" s="7">
        <f t="shared" ref="AG283:AG298" si="161">AVERAGE(AE283,AF283)</f>
        <v>350.5</v>
      </c>
      <c r="AH283">
        <v>2012</v>
      </c>
      <c r="AI283">
        <f t="shared" ca="1" si="145"/>
        <v>12</v>
      </c>
      <c r="AJ283" t="s">
        <v>111</v>
      </c>
      <c r="AK283" t="s">
        <v>104</v>
      </c>
      <c r="AL283" t="s">
        <v>104</v>
      </c>
      <c r="AM283" s="8" t="s">
        <v>47</v>
      </c>
      <c r="AN283" s="8" t="s">
        <v>47</v>
      </c>
      <c r="AP283" s="10" t="e" cm="1">
        <f t="array" ref="AP283">_xlfn.IFS(SEARCH("m",AO283,1),SUBSTITUTE(AO283,"million","000000",1),SEARCH("b",AO283,1),SUBSTITUTE(AO283,"billion","000000000",1))</f>
        <v>#VALUE!</v>
      </c>
      <c r="AQ283" s="8"/>
      <c r="AR283" s="8"/>
      <c r="AS283" s="8" t="e">
        <f t="shared" si="146"/>
        <v>#VALUE!</v>
      </c>
      <c r="AT283" t="s">
        <v>1125</v>
      </c>
    </row>
    <row r="284" spans="1:46" ht="39" customHeight="1" x14ac:dyDescent="0.35">
      <c r="A284" t="s">
        <v>1126</v>
      </c>
      <c r="B284" t="e" cm="1">
        <f t="array" ref="B284">IF(SEARCH("DATA SCIENTIST",UPPER(A284),1),"DATA SCIENTIST",IF(SEARCH("DATA ANALYST",UPPER(A284),1),"DATA ANALYST",IF(SEARCH("DATA ENGINEER",UPPER(A284),1),"DATA ENGINEER",others)))</f>
        <v>#VALUE!</v>
      </c>
      <c r="C284" t="str" cm="1">
        <f t="array" ref="C284">_xlfn.IFS(IFERROR(SEARCH("Senior", A284), 0) &gt; 0, "SENIOR", IFERROR(SEARCH("Junior", A284), 0) &gt; 0, "JUNIOR", TRUE, "NM")</f>
        <v>NM</v>
      </c>
      <c r="D284" t="s">
        <v>1127</v>
      </c>
      <c r="E284">
        <v>65</v>
      </c>
      <c r="H284" t="str">
        <f t="shared" si="155"/>
        <v>$65k</v>
      </c>
      <c r="I284">
        <v>134</v>
      </c>
      <c r="L284" t="str">
        <f t="shared" si="156"/>
        <v>$134k</v>
      </c>
      <c r="M284">
        <f t="shared" si="157"/>
        <v>99.5</v>
      </c>
      <c r="N284" t="str">
        <f t="shared" si="158"/>
        <v>$99.5k</v>
      </c>
      <c r="O284" s="1" t="s">
        <v>1128</v>
      </c>
      <c r="P284" s="1">
        <f t="shared" si="138"/>
        <v>0</v>
      </c>
      <c r="Q284" s="1">
        <f t="shared" si="139"/>
        <v>0</v>
      </c>
      <c r="R284" s="1">
        <f t="shared" si="140"/>
        <v>1</v>
      </c>
      <c r="S284" s="1">
        <f t="shared" si="141"/>
        <v>0</v>
      </c>
      <c r="T284" s="1">
        <f t="shared" si="142"/>
        <v>0</v>
      </c>
      <c r="U284" s="1">
        <f t="shared" si="143"/>
        <v>1</v>
      </c>
      <c r="V284" s="1">
        <f t="shared" si="144"/>
        <v>7127</v>
      </c>
      <c r="W284">
        <v>3.1</v>
      </c>
      <c r="X284" s="1" t="s">
        <v>1066</v>
      </c>
      <c r="Y284" s="1" t="s">
        <v>1932</v>
      </c>
      <c r="Z284" t="s">
        <v>1068</v>
      </c>
      <c r="AA284" t="s">
        <v>2385</v>
      </c>
      <c r="AB284" t="s">
        <v>1068</v>
      </c>
      <c r="AC284">
        <f t="shared" si="137"/>
        <v>1</v>
      </c>
      <c r="AD284" t="s">
        <v>87</v>
      </c>
      <c r="AE284">
        <v>5001</v>
      </c>
      <c r="AF284">
        <v>10000</v>
      </c>
      <c r="AG284" s="7">
        <f t="shared" si="161"/>
        <v>7500.5</v>
      </c>
      <c r="AH284">
        <v>1875</v>
      </c>
      <c r="AI284">
        <f t="shared" ca="1" si="145"/>
        <v>149</v>
      </c>
      <c r="AJ284" t="s">
        <v>18</v>
      </c>
      <c r="AK284" t="s">
        <v>217</v>
      </c>
      <c r="AL284" t="s">
        <v>218</v>
      </c>
      <c r="AM284" s="8" t="s">
        <v>94</v>
      </c>
      <c r="AN284" s="8"/>
      <c r="AO284" t="s">
        <v>2415</v>
      </c>
      <c r="AP284" s="10" t="e" cm="1">
        <f t="array" ref="AP284">_xlfn.IFS(SEARCH("m",AO284,1),SUBSTITUTE(AO284,"million","000000",1),SEARCH("b",AO284,1),SUBSTITUTE(AO284,"billion","000000000",1))</f>
        <v>#VALUE!</v>
      </c>
      <c r="AQ284" s="8"/>
      <c r="AR284" s="8"/>
      <c r="AS284" s="8" t="e">
        <f t="shared" si="146"/>
        <v>#VALUE!</v>
      </c>
      <c r="AT284" t="s">
        <v>2357</v>
      </c>
    </row>
    <row r="285" spans="1:46" ht="39" customHeight="1" x14ac:dyDescent="0.35">
      <c r="A285" t="s">
        <v>1129</v>
      </c>
      <c r="B285" t="e" cm="1">
        <f t="array" ref="B285">IF(SEARCH("DATA SCIENTIST",UPPER(A285),1),"DATA SCIENTIST",IF(SEARCH("DATA ANALYST",UPPER(A285),1),"DATA ANALYST",IF(SEARCH("DATA ENGINEER",UPPER(A285),1),"DATA ENGINEER",others)))</f>
        <v>#VALUE!</v>
      </c>
      <c r="C285" t="str" cm="1">
        <f t="array" ref="C285">_xlfn.IFS(IFERROR(SEARCH("Senior", A285), 0) &gt; 0, "SENIOR", IFERROR(SEARCH("Junior", A285), 0) &gt; 0, "JUNIOR", TRUE, "NM")</f>
        <v>NM</v>
      </c>
      <c r="D285" t="s">
        <v>1130</v>
      </c>
      <c r="E285">
        <v>32</v>
      </c>
      <c r="H285" t="str">
        <f t="shared" si="155"/>
        <v>$32k</v>
      </c>
      <c r="I285">
        <v>59</v>
      </c>
      <c r="L285" t="str">
        <f t="shared" si="156"/>
        <v>$59k</v>
      </c>
      <c r="M285">
        <f t="shared" si="157"/>
        <v>45.5</v>
      </c>
      <c r="N285" t="str">
        <f t="shared" si="158"/>
        <v>$45.5k</v>
      </c>
      <c r="O285" s="1" t="s">
        <v>1131</v>
      </c>
      <c r="P285" s="1">
        <f t="shared" si="138"/>
        <v>0</v>
      </c>
      <c r="Q285" s="1">
        <f t="shared" si="139"/>
        <v>0</v>
      </c>
      <c r="R285" s="1">
        <f t="shared" si="140"/>
        <v>0</v>
      </c>
      <c r="S285" s="1">
        <f t="shared" si="141"/>
        <v>0</v>
      </c>
      <c r="T285" s="1">
        <f t="shared" si="142"/>
        <v>0</v>
      </c>
      <c r="U285" s="1">
        <f t="shared" si="143"/>
        <v>1</v>
      </c>
      <c r="V285" s="1">
        <f t="shared" si="144"/>
        <v>2877</v>
      </c>
      <c r="W285">
        <v>3.3</v>
      </c>
      <c r="X285" s="1" t="s">
        <v>1132</v>
      </c>
      <c r="Y285" s="1" t="s">
        <v>1943</v>
      </c>
      <c r="Z285" t="s">
        <v>1133</v>
      </c>
      <c r="AA285" t="s">
        <v>2376</v>
      </c>
      <c r="AB285" t="s">
        <v>1133</v>
      </c>
      <c r="AC285">
        <f t="shared" si="137"/>
        <v>1</v>
      </c>
      <c r="AD285" t="s">
        <v>17</v>
      </c>
      <c r="AE285">
        <v>501</v>
      </c>
      <c r="AF285">
        <v>1000</v>
      </c>
      <c r="AG285" s="7">
        <f t="shared" si="161"/>
        <v>750.5</v>
      </c>
      <c r="AH285">
        <v>1989</v>
      </c>
      <c r="AI285">
        <f t="shared" ca="1" si="145"/>
        <v>35</v>
      </c>
      <c r="AJ285" t="s">
        <v>18</v>
      </c>
      <c r="AK285" t="s">
        <v>129</v>
      </c>
      <c r="AL285" t="s">
        <v>130</v>
      </c>
      <c r="AM285" s="8" t="s">
        <v>2400</v>
      </c>
      <c r="AN285" s="8"/>
      <c r="AO285" t="s">
        <v>2411</v>
      </c>
      <c r="AP285" s="10" t="e">
        <f>IF(SEARCH("m",AO341,1),SUBSTITUTE(AO341,"million","000000",1),)</f>
        <v>#VALUE!</v>
      </c>
      <c r="AQ285" s="8"/>
      <c r="AR285" s="8" t="s">
        <v>2412</v>
      </c>
      <c r="AS285" s="8" t="e">
        <f t="shared" si="146"/>
        <v>#VALUE!</v>
      </c>
      <c r="AT285" t="s">
        <v>2357</v>
      </c>
    </row>
    <row r="286" spans="1:46" ht="39" customHeight="1" x14ac:dyDescent="0.35">
      <c r="A286" t="s">
        <v>810</v>
      </c>
      <c r="B286" t="e" cm="1">
        <f t="array" ref="B286">IF(SEARCH("DATA SCIENTIST",UPPER(A286),1),"DATA SCIENTIST",IF(SEARCH("DATA ANALYST",UPPER(A286),1),"DATA ANALYST",IF(SEARCH("DATA ENGINEER",UPPER(A286),1),"DATA ENGINEER",others)))</f>
        <v>#VALUE!</v>
      </c>
      <c r="C286" t="str" cm="1">
        <f t="array" ref="C286">_xlfn.IFS(IFERROR(SEARCH("Senior", A286), 0) &gt; 0, "SENIOR", IFERROR(SEARCH("Junior", A286), 0) &gt; 0, "JUNIOR", TRUE, "NM")</f>
        <v>NM</v>
      </c>
      <c r="D286" t="s">
        <v>1134</v>
      </c>
      <c r="E286">
        <v>87</v>
      </c>
      <c r="H286" t="str">
        <f t="shared" si="155"/>
        <v>$87k</v>
      </c>
      <c r="I286">
        <v>158</v>
      </c>
      <c r="L286" t="str">
        <f t="shared" si="156"/>
        <v>$158k</v>
      </c>
      <c r="M286">
        <f t="shared" si="157"/>
        <v>122.5</v>
      </c>
      <c r="N286" t="str">
        <f t="shared" si="158"/>
        <v>$122.5k</v>
      </c>
      <c r="O286" s="1" t="s">
        <v>1135</v>
      </c>
      <c r="P286" s="1">
        <f t="shared" si="138"/>
        <v>1</v>
      </c>
      <c r="Q286" s="1">
        <f t="shared" si="139"/>
        <v>1</v>
      </c>
      <c r="R286" s="1">
        <f t="shared" si="140"/>
        <v>0</v>
      </c>
      <c r="S286" s="1">
        <f t="shared" si="141"/>
        <v>1</v>
      </c>
      <c r="T286" s="1">
        <f t="shared" si="142"/>
        <v>1</v>
      </c>
      <c r="U286" s="1">
        <f t="shared" si="143"/>
        <v>0</v>
      </c>
      <c r="V286" s="1">
        <f t="shared" si="144"/>
        <v>2313</v>
      </c>
      <c r="W286">
        <v>4.5</v>
      </c>
      <c r="X286" s="1" t="s">
        <v>1136</v>
      </c>
      <c r="Y286" s="1" t="s">
        <v>1944</v>
      </c>
      <c r="Z286" t="s">
        <v>323</v>
      </c>
      <c r="AA286" t="s">
        <v>2382</v>
      </c>
      <c r="AB286" t="s">
        <v>323</v>
      </c>
      <c r="AC286">
        <f t="shared" si="137"/>
        <v>1</v>
      </c>
      <c r="AD286" t="s">
        <v>45</v>
      </c>
      <c r="AE286">
        <v>51</v>
      </c>
      <c r="AF286">
        <v>200</v>
      </c>
      <c r="AG286" s="7">
        <f t="shared" si="161"/>
        <v>125.5</v>
      </c>
      <c r="AH286">
        <v>1996</v>
      </c>
      <c r="AI286">
        <f t="shared" ca="1" si="145"/>
        <v>28</v>
      </c>
      <c r="AJ286" t="s">
        <v>18</v>
      </c>
      <c r="AK286" t="s">
        <v>64</v>
      </c>
      <c r="AL286" t="s">
        <v>32</v>
      </c>
      <c r="AM286" s="8" t="s">
        <v>2402</v>
      </c>
      <c r="AN286" s="8"/>
      <c r="AO286">
        <v>25</v>
      </c>
      <c r="AP286" s="10" t="str">
        <f t="shared" ref="AP286" si="162">IF(SEARCH("m",AR286,1),_xlfn.CONCAT(AO286,"000000"),0)</f>
        <v>25000000</v>
      </c>
      <c r="AQ286" s="8"/>
      <c r="AR286" s="8" t="s">
        <v>2414</v>
      </c>
      <c r="AS286" s="8" t="str">
        <f t="shared" si="146"/>
        <v xml:space="preserve">50 000000 </v>
      </c>
      <c r="AT286" t="s">
        <v>2357</v>
      </c>
    </row>
    <row r="287" spans="1:46" ht="39" customHeight="1" x14ac:dyDescent="0.35">
      <c r="A287" t="s">
        <v>2243</v>
      </c>
      <c r="B287" t="str" cm="1">
        <f t="array" ref="B287">IF(SEARCH("DATA SCIENTIST",UPPER(A287),1),"DATA SCIENTIST",IF(SEARCH("DATA ANALYST",UPPER(A287),1),"DATA ANALYST",IF(SEARCH("DATA ENGINEER",UPPER(A287),1),"DATA ENGINEER",others)))</f>
        <v>DATA SCIENTIST</v>
      </c>
      <c r="C287" t="str" cm="1">
        <f t="array" ref="C287">_xlfn.IFS(IFERROR(SEARCH("Senior", A287), 0) &gt; 0, "SENIOR", IFERROR(SEARCH("Junior", A287), 0) &gt; 0, "JUNIOR", TRUE, "NM")</f>
        <v>SENIOR</v>
      </c>
      <c r="D287" t="s">
        <v>1137</v>
      </c>
      <c r="E287">
        <v>107</v>
      </c>
      <c r="H287" t="str">
        <f t="shared" si="155"/>
        <v>$107k</v>
      </c>
      <c r="I287">
        <v>173</v>
      </c>
      <c r="L287" t="str">
        <f t="shared" si="156"/>
        <v>$173k</v>
      </c>
      <c r="M287">
        <f t="shared" si="157"/>
        <v>140</v>
      </c>
      <c r="N287" t="str">
        <f t="shared" si="158"/>
        <v>$140k</v>
      </c>
      <c r="O287" s="1" t="s">
        <v>1138</v>
      </c>
      <c r="P287" s="1">
        <f t="shared" si="138"/>
        <v>1</v>
      </c>
      <c r="Q287" s="1">
        <f t="shared" si="139"/>
        <v>1</v>
      </c>
      <c r="R287" s="1">
        <f t="shared" si="140"/>
        <v>1</v>
      </c>
      <c r="S287" s="1">
        <f t="shared" si="141"/>
        <v>0</v>
      </c>
      <c r="T287" s="1">
        <f t="shared" si="142"/>
        <v>0</v>
      </c>
      <c r="U287" s="1">
        <f t="shared" si="143"/>
        <v>0</v>
      </c>
      <c r="V287" s="1">
        <f t="shared" si="144"/>
        <v>5354</v>
      </c>
      <c r="W287">
        <v>3.9</v>
      </c>
      <c r="X287" s="1" t="s">
        <v>396</v>
      </c>
      <c r="Y287" s="1" t="s">
        <v>1799</v>
      </c>
      <c r="Z287" t="s">
        <v>139</v>
      </c>
      <c r="AA287" t="s">
        <v>2370</v>
      </c>
      <c r="AB287" t="s">
        <v>139</v>
      </c>
      <c r="AC287">
        <f t="shared" si="137"/>
        <v>1</v>
      </c>
      <c r="AD287" t="s">
        <v>87</v>
      </c>
      <c r="AE287">
        <v>5001</v>
      </c>
      <c r="AF287">
        <v>10000</v>
      </c>
      <c r="AG287" s="7">
        <f t="shared" si="161"/>
        <v>7500.5</v>
      </c>
      <c r="AH287">
        <v>1968</v>
      </c>
      <c r="AI287">
        <f t="shared" ca="1" si="145"/>
        <v>56</v>
      </c>
      <c r="AJ287" t="s">
        <v>53</v>
      </c>
      <c r="AK287" t="s">
        <v>397</v>
      </c>
      <c r="AL287" t="s">
        <v>59</v>
      </c>
      <c r="AM287" s="8" t="s">
        <v>2401</v>
      </c>
      <c r="AN287" s="8"/>
      <c r="AO287">
        <v>1</v>
      </c>
      <c r="AP287" s="10" t="str">
        <f t="shared" ref="AP287:AP288" si="163">IF(SEARCH("b",AR287,1),_xlfn.CONCAT(AO287,"000000000"),0)</f>
        <v>1000000000</v>
      </c>
      <c r="AQ287" s="8"/>
      <c r="AR287" s="8" t="s">
        <v>2413</v>
      </c>
      <c r="AS287" s="8" t="e">
        <f t="shared" si="146"/>
        <v>#VALUE!</v>
      </c>
      <c r="AT287" t="s">
        <v>2357</v>
      </c>
    </row>
    <row r="288" spans="1:46" ht="39" customHeight="1" x14ac:dyDescent="0.35">
      <c r="A288" t="s">
        <v>1139</v>
      </c>
      <c r="B288" t="e" cm="1">
        <f t="array" ref="B288">IF(SEARCH("DATA SCIENTIST",UPPER(A288),1),"DATA SCIENTIST",IF(SEARCH("DATA ANALYST",UPPER(A288),1),"DATA ANALYST",IF(SEARCH("DATA ENGINEER",UPPER(A288),1),"DATA ENGINEER",others)))</f>
        <v>#VALUE!</v>
      </c>
      <c r="C288" t="str" cm="1">
        <f t="array" ref="C288">_xlfn.IFS(IFERROR(SEARCH("Senior", A288), 0) &gt; 0, "SENIOR", IFERROR(SEARCH("Junior", A288), 0) &gt; 0, "JUNIOR", TRUE, "NM")</f>
        <v>SENIOR</v>
      </c>
      <c r="D288" t="s">
        <v>1140</v>
      </c>
      <c r="E288">
        <v>56</v>
      </c>
      <c r="H288" t="str">
        <f t="shared" si="155"/>
        <v>$56k</v>
      </c>
      <c r="I288">
        <v>99</v>
      </c>
      <c r="L288" t="str">
        <f t="shared" si="156"/>
        <v>$99k</v>
      </c>
      <c r="M288">
        <f t="shared" si="157"/>
        <v>77.5</v>
      </c>
      <c r="N288" t="str">
        <f t="shared" si="158"/>
        <v>$77.5k</v>
      </c>
      <c r="O288" s="1" t="s">
        <v>1141</v>
      </c>
      <c r="P288" s="1">
        <f t="shared" si="138"/>
        <v>0</v>
      </c>
      <c r="Q288" s="1">
        <f t="shared" si="139"/>
        <v>0</v>
      </c>
      <c r="R288" s="1">
        <f t="shared" si="140"/>
        <v>0</v>
      </c>
      <c r="S288" s="1">
        <f t="shared" si="141"/>
        <v>0</v>
      </c>
      <c r="T288" s="1">
        <f t="shared" si="142"/>
        <v>0</v>
      </c>
      <c r="U288" s="1">
        <f t="shared" si="143"/>
        <v>0</v>
      </c>
      <c r="V288" s="1">
        <f t="shared" si="144"/>
        <v>3245</v>
      </c>
      <c r="W288">
        <v>3.2</v>
      </c>
      <c r="X288" s="1" t="s">
        <v>415</v>
      </c>
      <c r="Y288" s="1" t="s">
        <v>1803</v>
      </c>
      <c r="Z288" t="s">
        <v>1142</v>
      </c>
      <c r="AA288" t="s">
        <v>2366</v>
      </c>
      <c r="AB288" t="s">
        <v>417</v>
      </c>
      <c r="AC288">
        <f t="shared" si="137"/>
        <v>0</v>
      </c>
      <c r="AD288" t="s">
        <v>87</v>
      </c>
      <c r="AE288">
        <v>5001</v>
      </c>
      <c r="AF288">
        <v>10000</v>
      </c>
      <c r="AG288" s="7">
        <f t="shared" si="161"/>
        <v>7500.5</v>
      </c>
      <c r="AH288">
        <v>1958</v>
      </c>
      <c r="AI288">
        <f t="shared" ca="1" si="145"/>
        <v>66</v>
      </c>
      <c r="AJ288" t="s">
        <v>128</v>
      </c>
      <c r="AK288" t="s">
        <v>418</v>
      </c>
      <c r="AL288" t="s">
        <v>38</v>
      </c>
      <c r="AM288" s="8" t="s">
        <v>2401</v>
      </c>
      <c r="AN288" s="8"/>
      <c r="AO288">
        <v>1</v>
      </c>
      <c r="AP288" s="10" t="str">
        <f t="shared" si="163"/>
        <v>1000000000</v>
      </c>
      <c r="AQ288" s="8"/>
      <c r="AR288" s="8" t="s">
        <v>2413</v>
      </c>
      <c r="AS288" s="8" t="e">
        <f t="shared" si="146"/>
        <v>#VALUE!</v>
      </c>
      <c r="AT288" t="s">
        <v>419</v>
      </c>
    </row>
    <row r="289" spans="1:46" ht="39" customHeight="1" x14ac:dyDescent="0.35">
      <c r="A289" s="2" t="s">
        <v>1143</v>
      </c>
      <c r="B289" t="e" cm="1">
        <f t="array" ref="B289">IF(SEARCH("DATA SCIENTIST",UPPER(A289),1),"DATA SCIENTIST",IF(SEARCH("DATA ANALYST",UPPER(A289),1),"DATA ANALYST",IF(SEARCH("DATA ENGINEER",UPPER(A289),1),"DATA ENGINEER",others)))</f>
        <v>#VALUE!</v>
      </c>
      <c r="C289" t="str" cm="1">
        <f t="array" ref="C289">_xlfn.IFS(IFERROR(SEARCH("Senior", A289), 0) &gt; 0, "SENIOR", IFERROR(SEARCH("Junior", A289), 0) &gt; 0, "JUNIOR", TRUE, "NM")</f>
        <v>NM</v>
      </c>
      <c r="D289" s="2" t="s">
        <v>1144</v>
      </c>
      <c r="E289" s="2">
        <v>25</v>
      </c>
      <c r="F289" s="4">
        <f>(E289*40*52)</f>
        <v>52000</v>
      </c>
      <c r="G289" s="2">
        <v>52</v>
      </c>
      <c r="H289" s="2" t="str">
        <f>_xlfn.CONCAT("$",G289,"k")</f>
        <v>$52k</v>
      </c>
      <c r="I289" s="2">
        <v>28</v>
      </c>
      <c r="J289" s="4">
        <f>I289*40*52</f>
        <v>58240</v>
      </c>
      <c r="K289" s="2">
        <v>58</v>
      </c>
      <c r="L289" s="2" t="str">
        <f>_xlfn.CONCAT("$",K289,"k")</f>
        <v>$58k</v>
      </c>
      <c r="M289" s="6">
        <f>AVERAGE(G289,K289)</f>
        <v>55</v>
      </c>
      <c r="N289" s="6" t="str">
        <f>_xlfn.CONCAT("$",M289,"k")</f>
        <v>$55k</v>
      </c>
      <c r="O289" s="3" t="s">
        <v>1145</v>
      </c>
      <c r="P289" s="1">
        <f t="shared" si="138"/>
        <v>0</v>
      </c>
      <c r="Q289" s="1">
        <f t="shared" si="139"/>
        <v>0</v>
      </c>
      <c r="R289" s="1">
        <f t="shared" si="140"/>
        <v>1</v>
      </c>
      <c r="S289" s="1">
        <f t="shared" si="141"/>
        <v>0</v>
      </c>
      <c r="T289" s="1">
        <f t="shared" si="142"/>
        <v>0</v>
      </c>
      <c r="U289" s="1">
        <f t="shared" si="143"/>
        <v>1</v>
      </c>
      <c r="V289" s="1">
        <f t="shared" si="144"/>
        <v>1850</v>
      </c>
      <c r="W289" s="2">
        <v>3.3</v>
      </c>
      <c r="X289" s="3" t="s">
        <v>1146</v>
      </c>
      <c r="Y289" s="3" t="s">
        <v>1945</v>
      </c>
      <c r="Z289" s="2" t="s">
        <v>102</v>
      </c>
      <c r="AA289" t="s">
        <v>2367</v>
      </c>
      <c r="AB289" s="2" t="s">
        <v>102</v>
      </c>
      <c r="AC289">
        <f t="shared" si="137"/>
        <v>1</v>
      </c>
      <c r="AD289" s="2" t="s">
        <v>208</v>
      </c>
      <c r="AE289">
        <v>1</v>
      </c>
      <c r="AF289">
        <v>50</v>
      </c>
      <c r="AG289" s="7">
        <f t="shared" si="161"/>
        <v>25.5</v>
      </c>
      <c r="AH289" s="2">
        <v>1976</v>
      </c>
      <c r="AI289">
        <f t="shared" ca="1" si="145"/>
        <v>48</v>
      </c>
      <c r="AJ289" s="2" t="s">
        <v>18</v>
      </c>
      <c r="AK289" s="2" t="s">
        <v>1147</v>
      </c>
      <c r="AL289" s="2" t="s">
        <v>1148</v>
      </c>
      <c r="AM289" s="8" t="s">
        <v>47</v>
      </c>
      <c r="AN289" s="9" t="s">
        <v>47</v>
      </c>
      <c r="AP289" s="10" t="e" cm="1">
        <f t="array" ref="AP289">_xlfn.IFS(SEARCH("m",AO289,1),SUBSTITUTE(AO289,"million","000000",1),SEARCH("b",AO289,1),SUBSTITUTE(AO289,"billion","000000000",1))</f>
        <v>#VALUE!</v>
      </c>
      <c r="AQ289" s="9"/>
      <c r="AR289" s="9"/>
      <c r="AS289" s="8" t="e">
        <f t="shared" si="146"/>
        <v>#VALUE!</v>
      </c>
      <c r="AT289" s="2" t="s">
        <v>2357</v>
      </c>
    </row>
    <row r="290" spans="1:46" ht="39" customHeight="1" x14ac:dyDescent="0.35">
      <c r="A290" t="s">
        <v>1149</v>
      </c>
      <c r="B290" t="e" cm="1">
        <f t="array" ref="B290">IF(SEARCH("DATA SCIENTIST",UPPER(A290),1),"DATA SCIENTIST",IF(SEARCH("DATA ANALYST",UPPER(A290),1),"DATA ANALYST",IF(SEARCH("DATA ENGINEER",UPPER(A290),1),"DATA ENGINEER",others)))</f>
        <v>#VALUE!</v>
      </c>
      <c r="C290" t="str" cm="1">
        <f t="array" ref="C290">_xlfn.IFS(IFERROR(SEARCH("Senior", A290), 0) &gt; 0, "SENIOR", IFERROR(SEARCH("Junior", A290), 0) &gt; 0, "JUNIOR", TRUE, "NM")</f>
        <v>SENIOR</v>
      </c>
      <c r="D290" t="s">
        <v>1150</v>
      </c>
      <c r="E290">
        <v>80</v>
      </c>
      <c r="H290" t="str">
        <f t="shared" ref="H290:H328" si="164">_xlfn.CONCAT("$",E290,"k")</f>
        <v>$80k</v>
      </c>
      <c r="I290">
        <v>155</v>
      </c>
      <c r="L290" t="str">
        <f t="shared" ref="L290:L328" si="165">_xlfn.CONCAT("$",I290,"k")</f>
        <v>$155k</v>
      </c>
      <c r="M290">
        <f t="shared" ref="M290:M328" si="166">AVERAGE(E290,I290)</f>
        <v>117.5</v>
      </c>
      <c r="N290" t="str">
        <f t="shared" ref="N290:N328" si="167">_xlfn.CONCAT("$",M290,"k")</f>
        <v>$117.5k</v>
      </c>
      <c r="O290" s="1" t="s">
        <v>1151</v>
      </c>
      <c r="P290" s="1">
        <f t="shared" si="138"/>
        <v>0</v>
      </c>
      <c r="Q290" s="1">
        <f t="shared" si="139"/>
        <v>0</v>
      </c>
      <c r="R290" s="1">
        <f t="shared" si="140"/>
        <v>1</v>
      </c>
      <c r="S290" s="1">
        <f t="shared" si="141"/>
        <v>0</v>
      </c>
      <c r="T290" s="1">
        <f t="shared" si="142"/>
        <v>0</v>
      </c>
      <c r="U290" s="1">
        <f t="shared" si="143"/>
        <v>1</v>
      </c>
      <c r="V290" s="1">
        <f t="shared" si="144"/>
        <v>7367</v>
      </c>
      <c r="W290">
        <v>3.1</v>
      </c>
      <c r="X290" s="1" t="s">
        <v>1066</v>
      </c>
      <c r="Y290" s="1" t="s">
        <v>1932</v>
      </c>
      <c r="Z290" t="s">
        <v>1068</v>
      </c>
      <c r="AA290" t="s">
        <v>2385</v>
      </c>
      <c r="AB290" t="s">
        <v>1068</v>
      </c>
      <c r="AC290">
        <f t="shared" si="137"/>
        <v>1</v>
      </c>
      <c r="AD290" t="s">
        <v>87</v>
      </c>
      <c r="AE290">
        <v>5001</v>
      </c>
      <c r="AF290">
        <v>10000</v>
      </c>
      <c r="AG290" s="7">
        <f t="shared" si="161"/>
        <v>7500.5</v>
      </c>
      <c r="AH290">
        <v>1875</v>
      </c>
      <c r="AI290">
        <f t="shared" ca="1" si="145"/>
        <v>149</v>
      </c>
      <c r="AJ290" t="s">
        <v>18</v>
      </c>
      <c r="AK290" t="s">
        <v>217</v>
      </c>
      <c r="AL290" t="s">
        <v>218</v>
      </c>
      <c r="AM290" s="8" t="s">
        <v>94</v>
      </c>
      <c r="AN290" s="8"/>
      <c r="AO290" t="s">
        <v>2415</v>
      </c>
      <c r="AP290" s="10" t="e" cm="1">
        <f t="array" ref="AP290">_xlfn.IFS(SEARCH("m",AO290,1),SUBSTITUTE(AO290,"million","000000",1),SEARCH("b",AO290,1),SUBSTITUTE(AO290,"billion","000000000",1))</f>
        <v>#VALUE!</v>
      </c>
      <c r="AQ290" s="8"/>
      <c r="AR290" s="8"/>
      <c r="AS290" s="8" t="e">
        <f t="shared" si="146"/>
        <v>#VALUE!</v>
      </c>
      <c r="AT290" t="s">
        <v>2357</v>
      </c>
    </row>
    <row r="291" spans="1:46" ht="39" customHeight="1" x14ac:dyDescent="0.35">
      <c r="A291" t="s">
        <v>1152</v>
      </c>
      <c r="B291" t="e" cm="1">
        <f t="array" ref="B291">IF(SEARCH("DATA SCIENTIST",UPPER(A291),1),"DATA SCIENTIST",IF(SEARCH("DATA ANALYST",UPPER(A291),1),"DATA ANALYST",IF(SEARCH("DATA ENGINEER",UPPER(A291),1),"DATA ENGINEER",others)))</f>
        <v>#VALUE!</v>
      </c>
      <c r="C291" t="str" cm="1">
        <f t="array" ref="C291">_xlfn.IFS(IFERROR(SEARCH("Senior", A291), 0) &gt; 0, "SENIOR", IFERROR(SEARCH("Junior", A291), 0) &gt; 0, "JUNIOR", TRUE, "NM")</f>
        <v>NM</v>
      </c>
      <c r="D291" t="s">
        <v>1153</v>
      </c>
      <c r="E291">
        <v>43</v>
      </c>
      <c r="H291" t="str">
        <f t="shared" si="164"/>
        <v>$43k</v>
      </c>
      <c r="I291">
        <v>98</v>
      </c>
      <c r="L291" t="str">
        <f t="shared" si="165"/>
        <v>$98k</v>
      </c>
      <c r="M291">
        <f t="shared" si="166"/>
        <v>70.5</v>
      </c>
      <c r="N291" t="str">
        <f t="shared" si="167"/>
        <v>$70.5k</v>
      </c>
      <c r="O291" s="1" t="s">
        <v>1154</v>
      </c>
      <c r="P291" s="1">
        <f t="shared" si="138"/>
        <v>0</v>
      </c>
      <c r="Q291" s="1">
        <f t="shared" si="139"/>
        <v>0</v>
      </c>
      <c r="R291" s="1">
        <f t="shared" si="140"/>
        <v>0</v>
      </c>
      <c r="S291" s="1">
        <f t="shared" si="141"/>
        <v>0</v>
      </c>
      <c r="T291" s="1">
        <f t="shared" si="142"/>
        <v>0</v>
      </c>
      <c r="U291" s="1">
        <f t="shared" si="143"/>
        <v>1</v>
      </c>
      <c r="V291" s="1">
        <f t="shared" si="144"/>
        <v>3376</v>
      </c>
      <c r="W291">
        <v>2.4</v>
      </c>
      <c r="X291" s="1" t="s">
        <v>1155</v>
      </c>
      <c r="Y291" s="1" t="s">
        <v>1946</v>
      </c>
      <c r="Z291" t="s">
        <v>270</v>
      </c>
      <c r="AA291" t="s">
        <v>2365</v>
      </c>
      <c r="AB291" t="s">
        <v>270</v>
      </c>
      <c r="AC291">
        <f t="shared" si="137"/>
        <v>1</v>
      </c>
      <c r="AD291" t="s">
        <v>17</v>
      </c>
      <c r="AE291">
        <v>501</v>
      </c>
      <c r="AF291">
        <v>1000</v>
      </c>
      <c r="AG291" s="7">
        <f t="shared" si="161"/>
        <v>750.5</v>
      </c>
      <c r="AH291">
        <v>2006</v>
      </c>
      <c r="AI291">
        <f t="shared" ca="1" si="145"/>
        <v>18</v>
      </c>
      <c r="AJ291" t="s">
        <v>18</v>
      </c>
      <c r="AK291" t="s">
        <v>104</v>
      </c>
      <c r="AL291" t="s">
        <v>104</v>
      </c>
      <c r="AM291" s="8" t="s">
        <v>2397</v>
      </c>
      <c r="AN291" s="8"/>
      <c r="AO291">
        <v>50</v>
      </c>
      <c r="AP291" s="10" t="str">
        <f t="shared" ref="AP291:AP292" si="168">IF(SEARCH("m",AR291,1),_xlfn.CONCAT(AO291,"000000"),0)</f>
        <v>50000000</v>
      </c>
      <c r="AQ291" s="8"/>
      <c r="AR291" s="8" t="s">
        <v>2408</v>
      </c>
      <c r="AS291" s="8" t="str">
        <f t="shared" si="146"/>
        <v xml:space="preserve">100 000000 </v>
      </c>
      <c r="AT291" t="s">
        <v>2357</v>
      </c>
    </row>
    <row r="292" spans="1:46" ht="39" customHeight="1" x14ac:dyDescent="0.35">
      <c r="A292" t="s">
        <v>1156</v>
      </c>
      <c r="B292" t="e" cm="1">
        <f t="array" ref="B292">IF(SEARCH("DATA SCIENTIST",UPPER(A292),1),"DATA SCIENTIST",IF(SEARCH("DATA ANALYST",UPPER(A292),1),"DATA ANALYST",IF(SEARCH("DATA ENGINEER",UPPER(A292),1),"DATA ENGINEER",others)))</f>
        <v>#VALUE!</v>
      </c>
      <c r="C292" t="str" cm="1">
        <f t="array" ref="C292">_xlfn.IFS(IFERROR(SEARCH("Senior", A292), 0) &gt; 0, "SENIOR", IFERROR(SEARCH("Junior", A292), 0) &gt; 0, "JUNIOR", TRUE, "NM")</f>
        <v>NM</v>
      </c>
      <c r="D292" t="s">
        <v>1157</v>
      </c>
      <c r="E292">
        <v>45</v>
      </c>
      <c r="H292" t="str">
        <f t="shared" si="164"/>
        <v>$45k</v>
      </c>
      <c r="I292">
        <v>78</v>
      </c>
      <c r="L292" t="str">
        <f t="shared" si="165"/>
        <v>$78k</v>
      </c>
      <c r="M292">
        <f t="shared" si="166"/>
        <v>61.5</v>
      </c>
      <c r="N292" t="str">
        <f t="shared" si="167"/>
        <v>$61.5k</v>
      </c>
      <c r="O292" s="1" t="s">
        <v>1158</v>
      </c>
      <c r="P292" s="1">
        <f t="shared" si="138"/>
        <v>0</v>
      </c>
      <c r="Q292" s="1">
        <f t="shared" si="139"/>
        <v>0</v>
      </c>
      <c r="R292" s="1">
        <f t="shared" si="140"/>
        <v>1</v>
      </c>
      <c r="S292" s="1">
        <f t="shared" si="141"/>
        <v>0</v>
      </c>
      <c r="T292" s="1">
        <f t="shared" si="142"/>
        <v>0</v>
      </c>
      <c r="U292" s="1">
        <f t="shared" si="143"/>
        <v>1</v>
      </c>
      <c r="V292" s="1">
        <f t="shared" si="144"/>
        <v>3699</v>
      </c>
      <c r="W292">
        <v>4.8</v>
      </c>
      <c r="X292" s="1" t="s">
        <v>1159</v>
      </c>
      <c r="Y292" s="1" t="s">
        <v>1947</v>
      </c>
      <c r="Z292" t="s">
        <v>79</v>
      </c>
      <c r="AA292" t="s">
        <v>2365</v>
      </c>
      <c r="AB292" t="s">
        <v>79</v>
      </c>
      <c r="AC292">
        <f t="shared" si="137"/>
        <v>1</v>
      </c>
      <c r="AD292" t="s">
        <v>45</v>
      </c>
      <c r="AE292">
        <v>51</v>
      </c>
      <c r="AF292">
        <v>200</v>
      </c>
      <c r="AG292" s="7">
        <f t="shared" si="161"/>
        <v>125.5</v>
      </c>
      <c r="AH292">
        <v>2011</v>
      </c>
      <c r="AI292">
        <f t="shared" ca="1" si="145"/>
        <v>13</v>
      </c>
      <c r="AJ292" t="s">
        <v>18</v>
      </c>
      <c r="AK292" t="s">
        <v>186</v>
      </c>
      <c r="AL292" t="s">
        <v>75</v>
      </c>
      <c r="AM292" s="8" t="s">
        <v>2402</v>
      </c>
      <c r="AN292" s="8"/>
      <c r="AO292">
        <v>25</v>
      </c>
      <c r="AP292" s="10" t="str">
        <f t="shared" si="168"/>
        <v>25000000</v>
      </c>
      <c r="AQ292" s="8"/>
      <c r="AR292" s="8" t="s">
        <v>2414</v>
      </c>
      <c r="AS292" s="8" t="str">
        <f t="shared" si="146"/>
        <v xml:space="preserve">50 000000 </v>
      </c>
      <c r="AT292" t="s">
        <v>2357</v>
      </c>
    </row>
    <row r="293" spans="1:46" ht="39" customHeight="1" x14ac:dyDescent="0.35">
      <c r="A293" t="s">
        <v>1160</v>
      </c>
      <c r="B293" t="e" cm="1">
        <f t="array" ref="B293">IF(SEARCH("DATA SCIENTIST",UPPER(A293),1),"DATA SCIENTIST",IF(SEARCH("DATA ANALYST",UPPER(A293),1),"DATA ANALYST",IF(SEARCH("DATA ENGINEER",UPPER(A293),1),"DATA ENGINEER",others)))</f>
        <v>#VALUE!</v>
      </c>
      <c r="C293" t="str" cm="1">
        <f t="array" ref="C293">_xlfn.IFS(IFERROR(SEARCH("Senior", A293), 0) &gt; 0, "SENIOR", IFERROR(SEARCH("Junior", A293), 0) &gt; 0, "JUNIOR", TRUE, "NM")</f>
        <v>NM</v>
      </c>
      <c r="D293" t="s">
        <v>1161</v>
      </c>
      <c r="E293">
        <v>44</v>
      </c>
      <c r="H293" t="str">
        <f t="shared" si="164"/>
        <v>$44k</v>
      </c>
      <c r="I293">
        <v>96</v>
      </c>
      <c r="L293" t="str">
        <f t="shared" si="165"/>
        <v>$96k</v>
      </c>
      <c r="M293">
        <f t="shared" si="166"/>
        <v>70</v>
      </c>
      <c r="N293" t="str">
        <f t="shared" si="167"/>
        <v>$70k</v>
      </c>
      <c r="O293" s="1" t="s">
        <v>1162</v>
      </c>
      <c r="P293" s="1">
        <f t="shared" si="138"/>
        <v>0</v>
      </c>
      <c r="Q293" s="1">
        <f t="shared" si="139"/>
        <v>0</v>
      </c>
      <c r="R293" s="1">
        <f t="shared" si="140"/>
        <v>1</v>
      </c>
      <c r="S293" s="1">
        <f t="shared" si="141"/>
        <v>0</v>
      </c>
      <c r="T293" s="1">
        <f t="shared" si="142"/>
        <v>0</v>
      </c>
      <c r="U293" s="1">
        <f t="shared" si="143"/>
        <v>0</v>
      </c>
      <c r="V293" s="1">
        <f t="shared" si="144"/>
        <v>4715</v>
      </c>
      <c r="W293">
        <v>2.9</v>
      </c>
      <c r="X293" s="1" t="s">
        <v>1163</v>
      </c>
      <c r="Y293" s="1" t="s">
        <v>1948</v>
      </c>
      <c r="Z293" t="s">
        <v>1164</v>
      </c>
      <c r="AA293" t="s">
        <v>2363</v>
      </c>
      <c r="AB293" t="s">
        <v>1165</v>
      </c>
      <c r="AC293">
        <f t="shared" si="137"/>
        <v>0</v>
      </c>
      <c r="AD293" t="s">
        <v>37</v>
      </c>
      <c r="AE293">
        <v>1001</v>
      </c>
      <c r="AF293">
        <v>5000</v>
      </c>
      <c r="AG293" s="7">
        <f t="shared" si="161"/>
        <v>3000.5</v>
      </c>
      <c r="AH293">
        <v>2015</v>
      </c>
      <c r="AI293">
        <f t="shared" ca="1" si="145"/>
        <v>9</v>
      </c>
      <c r="AJ293" t="s">
        <v>18</v>
      </c>
      <c r="AK293" t="s">
        <v>104</v>
      </c>
      <c r="AL293" t="s">
        <v>104</v>
      </c>
      <c r="AM293" s="8" t="s">
        <v>47</v>
      </c>
      <c r="AN293" s="8" t="s">
        <v>47</v>
      </c>
      <c r="AP293" s="10" t="e" cm="1">
        <f t="array" ref="AP293">_xlfn.IFS(SEARCH("m",AO293,1),SUBSTITUTE(AO293,"million","000000",1),SEARCH("b",AO293,1),SUBSTITUTE(AO293,"billion","000000000",1))</f>
        <v>#VALUE!</v>
      </c>
      <c r="AQ293" s="8"/>
      <c r="AR293" s="8"/>
      <c r="AS293" s="8" t="e">
        <f t="shared" si="146"/>
        <v>#VALUE!</v>
      </c>
      <c r="AT293" t="s">
        <v>2357</v>
      </c>
    </row>
    <row r="294" spans="1:46" ht="39" customHeight="1" x14ac:dyDescent="0.35">
      <c r="A294" t="s">
        <v>1166</v>
      </c>
      <c r="B294" t="e" cm="1">
        <f t="array" ref="B294">IF(SEARCH("DATA SCIENTIST",UPPER(A294),1),"DATA SCIENTIST",IF(SEARCH("DATA ANALYST",UPPER(A294),1),"DATA ANALYST",IF(SEARCH("DATA ENGINEER",UPPER(A294),1),"DATA ENGINEER",others)))</f>
        <v>#VALUE!</v>
      </c>
      <c r="C294" t="str" cm="1">
        <f t="array" ref="C294">_xlfn.IFS(IFERROR(SEARCH("Senior", A294), 0) &gt; 0, "SENIOR", IFERROR(SEARCH("Junior", A294), 0) &gt; 0, "JUNIOR", TRUE, "NM")</f>
        <v>NM</v>
      </c>
      <c r="D294" t="s">
        <v>1167</v>
      </c>
      <c r="E294">
        <v>50</v>
      </c>
      <c r="H294" t="str">
        <f t="shared" si="164"/>
        <v>$50k</v>
      </c>
      <c r="I294">
        <v>110</v>
      </c>
      <c r="L294" t="str">
        <f t="shared" si="165"/>
        <v>$110k</v>
      </c>
      <c r="M294">
        <f t="shared" si="166"/>
        <v>80</v>
      </c>
      <c r="N294" t="str">
        <f t="shared" si="167"/>
        <v>$80k</v>
      </c>
      <c r="O294" s="1" t="s">
        <v>1168</v>
      </c>
      <c r="P294" s="1">
        <f t="shared" si="138"/>
        <v>0</v>
      </c>
      <c r="Q294" s="1">
        <f t="shared" si="139"/>
        <v>0</v>
      </c>
      <c r="R294" s="1">
        <f t="shared" si="140"/>
        <v>1</v>
      </c>
      <c r="S294" s="1">
        <f t="shared" si="141"/>
        <v>0</v>
      </c>
      <c r="T294" s="1">
        <f t="shared" si="142"/>
        <v>0</v>
      </c>
      <c r="U294" s="1">
        <f t="shared" si="143"/>
        <v>0</v>
      </c>
      <c r="V294" s="1">
        <f t="shared" si="144"/>
        <v>4619</v>
      </c>
      <c r="W294">
        <v>2.9</v>
      </c>
      <c r="X294" s="1" t="s">
        <v>1163</v>
      </c>
      <c r="Y294" s="1" t="s">
        <v>1948</v>
      </c>
      <c r="Z294" t="s">
        <v>1169</v>
      </c>
      <c r="AA294" t="s">
        <v>2381</v>
      </c>
      <c r="AB294" t="s">
        <v>1165</v>
      </c>
      <c r="AC294">
        <f t="shared" si="137"/>
        <v>0</v>
      </c>
      <c r="AD294" t="s">
        <v>37</v>
      </c>
      <c r="AE294">
        <v>1001</v>
      </c>
      <c r="AF294">
        <v>5000</v>
      </c>
      <c r="AG294" s="7">
        <f t="shared" si="161"/>
        <v>3000.5</v>
      </c>
      <c r="AH294">
        <v>2015</v>
      </c>
      <c r="AI294">
        <f t="shared" ca="1" si="145"/>
        <v>9</v>
      </c>
      <c r="AJ294" t="s">
        <v>18</v>
      </c>
      <c r="AK294" t="s">
        <v>104</v>
      </c>
      <c r="AL294" t="s">
        <v>104</v>
      </c>
      <c r="AM294" s="8" t="s">
        <v>47</v>
      </c>
      <c r="AN294" s="8" t="s">
        <v>47</v>
      </c>
      <c r="AP294" s="10" t="e" cm="1">
        <f t="array" ref="AP294">_xlfn.IFS(SEARCH("m",AO294,1),SUBSTITUTE(AO294,"million","000000",1),SEARCH("b",AO294,1),SUBSTITUTE(AO294,"billion","000000000",1))</f>
        <v>#VALUE!</v>
      </c>
      <c r="AQ294" s="8"/>
      <c r="AR294" s="8"/>
      <c r="AS294" s="8" t="e">
        <f t="shared" si="146"/>
        <v>#VALUE!</v>
      </c>
      <c r="AT294" t="s">
        <v>2357</v>
      </c>
    </row>
    <row r="295" spans="1:46" ht="39" customHeight="1" x14ac:dyDescent="0.35">
      <c r="A295" t="s">
        <v>1170</v>
      </c>
      <c r="B295" t="e" cm="1">
        <f t="array" ref="B295">IF(SEARCH("DATA SCIENTIST",UPPER(A295),1),"DATA SCIENTIST",IF(SEARCH("DATA ANALYST",UPPER(A295),1),"DATA ANALYST",IF(SEARCH("DATA ENGINEER",UPPER(A295),1),"DATA ENGINEER",others)))</f>
        <v>#VALUE!</v>
      </c>
      <c r="C295" t="str" cm="1">
        <f t="array" ref="C295">_xlfn.IFS(IFERROR(SEARCH("Senior", A295), 0) &gt; 0, "SENIOR", IFERROR(SEARCH("Junior", A295), 0) &gt; 0, "JUNIOR", TRUE, "NM")</f>
        <v>NM</v>
      </c>
      <c r="D295" t="s">
        <v>1171</v>
      </c>
      <c r="E295">
        <v>61</v>
      </c>
      <c r="H295" t="str">
        <f t="shared" si="164"/>
        <v>$61k</v>
      </c>
      <c r="I295">
        <v>119</v>
      </c>
      <c r="L295" t="str">
        <f t="shared" si="165"/>
        <v>$119k</v>
      </c>
      <c r="M295">
        <f t="shared" si="166"/>
        <v>90</v>
      </c>
      <c r="N295" t="str">
        <f t="shared" si="167"/>
        <v>$90k</v>
      </c>
      <c r="O295" s="1" t="s">
        <v>1172</v>
      </c>
      <c r="P295" s="1">
        <f t="shared" si="138"/>
        <v>0</v>
      </c>
      <c r="Q295" s="1">
        <f t="shared" si="139"/>
        <v>0</v>
      </c>
      <c r="R295" s="1">
        <f t="shared" si="140"/>
        <v>1</v>
      </c>
      <c r="S295" s="1">
        <f t="shared" si="141"/>
        <v>0</v>
      </c>
      <c r="T295" s="1">
        <f t="shared" si="142"/>
        <v>1</v>
      </c>
      <c r="U295" s="1">
        <f t="shared" si="143"/>
        <v>1</v>
      </c>
      <c r="V295" s="1">
        <f t="shared" si="144"/>
        <v>2776</v>
      </c>
      <c r="W295">
        <v>3.4</v>
      </c>
      <c r="X295" s="1" t="s">
        <v>1173</v>
      </c>
      <c r="Y295" s="1" t="s">
        <v>1949</v>
      </c>
      <c r="Z295" t="s">
        <v>1174</v>
      </c>
      <c r="AA295" t="s">
        <v>2367</v>
      </c>
      <c r="AB295" t="s">
        <v>1174</v>
      </c>
      <c r="AC295">
        <f t="shared" si="137"/>
        <v>1</v>
      </c>
      <c r="AD295" t="s">
        <v>37</v>
      </c>
      <c r="AE295">
        <v>1001</v>
      </c>
      <c r="AF295">
        <v>5000</v>
      </c>
      <c r="AG295" s="7">
        <f t="shared" si="161"/>
        <v>3000.5</v>
      </c>
      <c r="AH295">
        <v>1988</v>
      </c>
      <c r="AI295">
        <f t="shared" ca="1" si="145"/>
        <v>36</v>
      </c>
      <c r="AJ295" t="s">
        <v>18</v>
      </c>
      <c r="AK295" t="s">
        <v>129</v>
      </c>
      <c r="AL295" t="s">
        <v>130</v>
      </c>
      <c r="AM295" s="8" t="s">
        <v>2399</v>
      </c>
      <c r="AN295" s="8"/>
      <c r="AO295">
        <v>100</v>
      </c>
      <c r="AP295" s="10" t="str">
        <f>IF(SEARCH("m",AR295,1),_xlfn.CONCAT(AO295,"000000"),0)</f>
        <v>100000000</v>
      </c>
      <c r="AQ295" s="8"/>
      <c r="AR295" s="8" t="s">
        <v>2410</v>
      </c>
      <c r="AS295" s="8" t="str">
        <f t="shared" si="146"/>
        <v xml:space="preserve">500 000000 </v>
      </c>
      <c r="AT295" t="s">
        <v>2357</v>
      </c>
    </row>
    <row r="296" spans="1:46" ht="39" customHeight="1" x14ac:dyDescent="0.35">
      <c r="A296" t="s">
        <v>1175</v>
      </c>
      <c r="B296" t="e" cm="1">
        <f t="array" ref="B296">IF(SEARCH("DATA SCIENTIST",UPPER(A296),1),"DATA SCIENTIST",IF(SEARCH("DATA ANALYST",UPPER(A296),1),"DATA ANALYST",IF(SEARCH("DATA ENGINEER",UPPER(A296),1),"DATA ENGINEER",others)))</f>
        <v>#VALUE!</v>
      </c>
      <c r="C296" t="str" cm="1">
        <f t="array" ref="C296">_xlfn.IFS(IFERROR(SEARCH("Senior", A296), 0) &gt; 0, "SENIOR", IFERROR(SEARCH("Junior", A296), 0) &gt; 0, "JUNIOR", TRUE, "NM")</f>
        <v>NM</v>
      </c>
      <c r="D296" t="s">
        <v>1176</v>
      </c>
      <c r="E296">
        <v>100</v>
      </c>
      <c r="H296" t="str">
        <f t="shared" si="164"/>
        <v>$100k</v>
      </c>
      <c r="I296">
        <v>140</v>
      </c>
      <c r="L296" t="str">
        <f t="shared" si="165"/>
        <v>$140k</v>
      </c>
      <c r="M296">
        <f t="shared" si="166"/>
        <v>120</v>
      </c>
      <c r="N296" t="str">
        <f t="shared" si="167"/>
        <v>$120k</v>
      </c>
      <c r="O296" s="1" t="s">
        <v>1177</v>
      </c>
      <c r="P296" s="1">
        <f t="shared" si="138"/>
        <v>0</v>
      </c>
      <c r="Q296" s="1">
        <f t="shared" si="139"/>
        <v>0</v>
      </c>
      <c r="R296" s="1">
        <f t="shared" si="140"/>
        <v>1</v>
      </c>
      <c r="S296" s="1">
        <f t="shared" si="141"/>
        <v>0</v>
      </c>
      <c r="T296" s="1">
        <f t="shared" si="142"/>
        <v>0</v>
      </c>
      <c r="U296" s="1">
        <f t="shared" si="143"/>
        <v>1</v>
      </c>
      <c r="V296" s="1">
        <f t="shared" si="144"/>
        <v>3313</v>
      </c>
      <c r="W296" t="s">
        <v>2357</v>
      </c>
      <c r="X296" t="s">
        <v>1178</v>
      </c>
      <c r="Y296" s="1" t="s">
        <v>1178</v>
      </c>
      <c r="Z296" t="s">
        <v>102</v>
      </c>
      <c r="AA296" t="s">
        <v>2367</v>
      </c>
      <c r="AB296" t="s">
        <v>838</v>
      </c>
      <c r="AC296">
        <f t="shared" si="137"/>
        <v>0</v>
      </c>
      <c r="AD296" t="s">
        <v>227</v>
      </c>
      <c r="AE296" t="s">
        <v>227</v>
      </c>
      <c r="AG296" s="7" t="e">
        <f t="shared" si="161"/>
        <v>#DIV/0!</v>
      </c>
      <c r="AH296" t="s">
        <v>2357</v>
      </c>
      <c r="AI296" t="str">
        <f t="shared" ca="1" si="145"/>
        <v>unknown</v>
      </c>
      <c r="AJ296" t="s">
        <v>18</v>
      </c>
      <c r="AK296" t="s">
        <v>2357</v>
      </c>
      <c r="AL296" t="s">
        <v>2357</v>
      </c>
      <c r="AM296" s="8" t="s">
        <v>47</v>
      </c>
      <c r="AN296" s="8" t="s">
        <v>47</v>
      </c>
      <c r="AP296" s="10" t="e" cm="1">
        <f t="array" ref="AP296">_xlfn.IFS(SEARCH("m",AO296,1),SUBSTITUTE(AO296,"million","000000",1),SEARCH("b",AO296,1),SUBSTITUTE(AO296,"billion","000000000",1))</f>
        <v>#VALUE!</v>
      </c>
      <c r="AQ296" s="8"/>
      <c r="AR296" s="8"/>
      <c r="AS296" s="8" t="e">
        <f t="shared" si="146"/>
        <v>#VALUE!</v>
      </c>
      <c r="AT296" t="s">
        <v>2357</v>
      </c>
    </row>
    <row r="297" spans="1:46" ht="39" customHeight="1" x14ac:dyDescent="0.35">
      <c r="A297" t="s">
        <v>1179</v>
      </c>
      <c r="B297" t="e" cm="1">
        <f t="array" ref="B297">IF(SEARCH("DATA SCIENTIST",UPPER(A297),1),"DATA SCIENTIST",IF(SEARCH("DATA ANALYST",UPPER(A297),1),"DATA ANALYST",IF(SEARCH("DATA ENGINEER",UPPER(A297),1),"DATA ENGINEER",others)))</f>
        <v>#VALUE!</v>
      </c>
      <c r="C297" t="str" cm="1">
        <f t="array" ref="C297">_xlfn.IFS(IFERROR(SEARCH("Senior", A297), 0) &gt; 0, "SENIOR", IFERROR(SEARCH("Junior", A297), 0) &gt; 0, "JUNIOR", TRUE, "NM")</f>
        <v>NM</v>
      </c>
      <c r="D297" t="s">
        <v>1180</v>
      </c>
      <c r="E297">
        <v>56</v>
      </c>
      <c r="H297" t="str">
        <f t="shared" si="164"/>
        <v>$56k</v>
      </c>
      <c r="I297">
        <v>91</v>
      </c>
      <c r="L297" t="str">
        <f t="shared" si="165"/>
        <v>$91k</v>
      </c>
      <c r="M297">
        <f t="shared" si="166"/>
        <v>73.5</v>
      </c>
      <c r="N297" t="str">
        <f t="shared" si="167"/>
        <v>$73.5k</v>
      </c>
      <c r="O297" s="1" t="s">
        <v>1181</v>
      </c>
      <c r="P297" s="1">
        <f t="shared" si="138"/>
        <v>0</v>
      </c>
      <c r="Q297" s="1">
        <f t="shared" si="139"/>
        <v>1</v>
      </c>
      <c r="R297" s="1">
        <f t="shared" si="140"/>
        <v>1</v>
      </c>
      <c r="S297" s="1">
        <f t="shared" si="141"/>
        <v>0</v>
      </c>
      <c r="T297" s="1">
        <f t="shared" si="142"/>
        <v>0</v>
      </c>
      <c r="U297" s="1">
        <f t="shared" si="143"/>
        <v>0</v>
      </c>
      <c r="V297" s="1">
        <f t="shared" si="144"/>
        <v>3082</v>
      </c>
      <c r="W297">
        <v>2.6</v>
      </c>
      <c r="X297" s="1" t="s">
        <v>589</v>
      </c>
      <c r="Y297" s="1" t="s">
        <v>1841</v>
      </c>
      <c r="Z297" t="s">
        <v>342</v>
      </c>
      <c r="AA297" t="s">
        <v>2380</v>
      </c>
      <c r="AB297" t="s">
        <v>342</v>
      </c>
      <c r="AC297">
        <f t="shared" si="137"/>
        <v>1</v>
      </c>
      <c r="AD297" t="s">
        <v>17</v>
      </c>
      <c r="AE297">
        <v>501</v>
      </c>
      <c r="AF297">
        <v>1000</v>
      </c>
      <c r="AG297" s="7">
        <f t="shared" si="161"/>
        <v>750.5</v>
      </c>
      <c r="AH297">
        <v>1984</v>
      </c>
      <c r="AI297">
        <f t="shared" ca="1" si="145"/>
        <v>40</v>
      </c>
      <c r="AJ297" t="s">
        <v>590</v>
      </c>
      <c r="AK297" t="s">
        <v>591</v>
      </c>
      <c r="AL297" t="s">
        <v>441</v>
      </c>
      <c r="AM297" s="8" t="s">
        <v>47</v>
      </c>
      <c r="AN297" s="8" t="s">
        <v>47</v>
      </c>
      <c r="AP297" s="10" t="e" cm="1">
        <f t="array" ref="AP297">_xlfn.IFS(SEARCH("m",AO297,1),SUBSTITUTE(AO297,"million","000000",1),SEARCH("b",AO297,1),SUBSTITUTE(AO297,"billion","000000000",1))</f>
        <v>#VALUE!</v>
      </c>
      <c r="AQ297" s="8"/>
      <c r="AR297" s="8"/>
      <c r="AS297" s="8" t="e">
        <f t="shared" si="146"/>
        <v>#VALUE!</v>
      </c>
      <c r="AT297" t="s">
        <v>2357</v>
      </c>
    </row>
    <row r="298" spans="1:46" ht="39" customHeight="1" x14ac:dyDescent="0.35">
      <c r="A298" t="s">
        <v>1182</v>
      </c>
      <c r="B298" t="e" cm="1">
        <f t="array" ref="B298">IF(SEARCH("DATA SCIENTIST",UPPER(A298),1),"DATA SCIENTIST",IF(SEARCH("DATA ANALYST",UPPER(A298),1),"DATA ANALYST",IF(SEARCH("DATA ENGINEER",UPPER(A298),1),"DATA ENGINEER",others)))</f>
        <v>#VALUE!</v>
      </c>
      <c r="C298" t="str" cm="1">
        <f t="array" ref="C298">_xlfn.IFS(IFERROR(SEARCH("Senior", A298), 0) &gt; 0, "SENIOR", IFERROR(SEARCH("Junior", A298), 0) &gt; 0, "JUNIOR", TRUE, "NM")</f>
        <v>NM</v>
      </c>
      <c r="D298" t="s">
        <v>1183</v>
      </c>
      <c r="E298">
        <v>101</v>
      </c>
      <c r="H298" t="str">
        <f t="shared" si="164"/>
        <v>$101k</v>
      </c>
      <c r="I298">
        <v>158</v>
      </c>
      <c r="L298" t="str">
        <f t="shared" si="165"/>
        <v>$158k</v>
      </c>
      <c r="M298">
        <f t="shared" si="166"/>
        <v>129.5</v>
      </c>
      <c r="N298" t="str">
        <f t="shared" si="167"/>
        <v>$129.5k</v>
      </c>
      <c r="O298" s="1" t="s">
        <v>2244</v>
      </c>
      <c r="P298" s="1">
        <f t="shared" si="138"/>
        <v>1</v>
      </c>
      <c r="Q298" s="1">
        <f t="shared" si="139"/>
        <v>0</v>
      </c>
      <c r="R298" s="1">
        <f t="shared" si="140"/>
        <v>1</v>
      </c>
      <c r="S298" s="1">
        <f t="shared" si="141"/>
        <v>1</v>
      </c>
      <c r="T298" s="1">
        <f t="shared" si="142"/>
        <v>1</v>
      </c>
      <c r="U298" s="1">
        <f t="shared" si="143"/>
        <v>0</v>
      </c>
      <c r="V298" s="1">
        <f t="shared" si="144"/>
        <v>4624</v>
      </c>
      <c r="W298">
        <v>3.6</v>
      </c>
      <c r="X298" s="1" t="s">
        <v>620</v>
      </c>
      <c r="Y298" s="1" t="s">
        <v>1848</v>
      </c>
      <c r="Z298" t="s">
        <v>255</v>
      </c>
      <c r="AA298" t="s">
        <v>2367</v>
      </c>
      <c r="AB298" t="s">
        <v>621</v>
      </c>
      <c r="AC298">
        <f t="shared" si="137"/>
        <v>0</v>
      </c>
      <c r="AD298" t="s">
        <v>87</v>
      </c>
      <c r="AE298">
        <v>5001</v>
      </c>
      <c r="AF298">
        <v>10000</v>
      </c>
      <c r="AG298" s="7">
        <f t="shared" si="161"/>
        <v>7500.5</v>
      </c>
      <c r="AH298">
        <v>1851</v>
      </c>
      <c r="AI298">
        <f t="shared" ca="1" si="145"/>
        <v>173</v>
      </c>
      <c r="AJ298" t="s">
        <v>18</v>
      </c>
      <c r="AK298" t="s">
        <v>129</v>
      </c>
      <c r="AL298" t="s">
        <v>130</v>
      </c>
      <c r="AM298" s="8" t="s">
        <v>94</v>
      </c>
      <c r="AN298" s="8"/>
      <c r="AO298" t="s">
        <v>2415</v>
      </c>
      <c r="AP298" s="10" t="e" cm="1">
        <f t="array" ref="AP298">_xlfn.IFS(SEARCH("m",AO298,1),SUBSTITUTE(AO298,"million","000000",1),SEARCH("b",AO298,1),SUBSTITUTE(AO298,"billion","000000000",1))</f>
        <v>#VALUE!</v>
      </c>
      <c r="AQ298" s="8"/>
      <c r="AR298" s="8"/>
      <c r="AS298" s="8" t="e">
        <f t="shared" si="146"/>
        <v>#VALUE!</v>
      </c>
      <c r="AT298" t="s">
        <v>2357</v>
      </c>
    </row>
    <row r="299" spans="1:46" ht="39" customHeight="1" x14ac:dyDescent="0.35">
      <c r="A299" t="s">
        <v>2245</v>
      </c>
      <c r="B299" t="str" cm="1">
        <f t="array" ref="B299">IF(SEARCH("DATA SCIENTIST",UPPER(A299),1),"DATA SCIENTIST",IF(SEARCH("DATA ANALYST",UPPER(A299),1),"DATA ANALYST",IF(SEARCH("DATA ENGINEER",UPPER(A299),1),"DATA ENGINEER",others)))</f>
        <v>DATA SCIENTIST</v>
      </c>
      <c r="C299" t="str" cm="1">
        <f t="array" ref="C299">_xlfn.IFS(IFERROR(SEARCH("Senior", A299), 0) &gt; 0, "SENIOR", IFERROR(SEARCH("Junior", A299), 0) &gt; 0, "JUNIOR", TRUE, "NM")</f>
        <v>SENIOR</v>
      </c>
      <c r="D299" t="s">
        <v>1184</v>
      </c>
      <c r="E299">
        <v>125</v>
      </c>
      <c r="H299" t="str">
        <f t="shared" si="164"/>
        <v>$125k</v>
      </c>
      <c r="I299">
        <v>210</v>
      </c>
      <c r="L299" t="str">
        <f t="shared" si="165"/>
        <v>$210k</v>
      </c>
      <c r="M299">
        <f t="shared" si="166"/>
        <v>167.5</v>
      </c>
      <c r="N299" t="str">
        <f t="shared" si="167"/>
        <v>$167.5k</v>
      </c>
      <c r="O299" s="1" t="s">
        <v>2246</v>
      </c>
      <c r="P299" s="1">
        <f t="shared" si="138"/>
        <v>0</v>
      </c>
      <c r="Q299" s="1">
        <f t="shared" si="139"/>
        <v>0</v>
      </c>
      <c r="R299" s="1">
        <f t="shared" si="140"/>
        <v>1</v>
      </c>
      <c r="S299" s="1">
        <f t="shared" si="141"/>
        <v>1</v>
      </c>
      <c r="T299" s="1">
        <f t="shared" si="142"/>
        <v>0</v>
      </c>
      <c r="U299" s="1">
        <f t="shared" si="143"/>
        <v>1</v>
      </c>
      <c r="V299" s="1">
        <f t="shared" si="144"/>
        <v>4916</v>
      </c>
      <c r="W299">
        <v>4</v>
      </c>
      <c r="X299" s="1" t="s">
        <v>152</v>
      </c>
      <c r="Y299" s="1" t="s">
        <v>1743</v>
      </c>
      <c r="Z299" t="s">
        <v>44</v>
      </c>
      <c r="AA299" t="s">
        <v>2363</v>
      </c>
      <c r="AB299" t="s">
        <v>44</v>
      </c>
      <c r="AC299">
        <f t="shared" si="137"/>
        <v>1</v>
      </c>
      <c r="AD299" t="s">
        <v>24</v>
      </c>
      <c r="AH299">
        <v>1849</v>
      </c>
      <c r="AI299">
        <f t="shared" ca="1" si="145"/>
        <v>175</v>
      </c>
      <c r="AJ299" t="s">
        <v>53</v>
      </c>
      <c r="AK299" t="s">
        <v>104</v>
      </c>
      <c r="AL299" t="s">
        <v>104</v>
      </c>
      <c r="AM299" s="8" t="s">
        <v>94</v>
      </c>
      <c r="AN299" s="8"/>
      <c r="AO299" t="s">
        <v>2415</v>
      </c>
      <c r="AP299" s="10" t="e" cm="1">
        <f t="array" ref="AP299">_xlfn.IFS(SEARCH("m",AO299,1),SUBSTITUTE(AO299,"million","000000",1),SEARCH("b",AO299,1),SUBSTITUTE(AO299,"billion","000000000",1))</f>
        <v>#VALUE!</v>
      </c>
      <c r="AQ299" s="8"/>
      <c r="AR299" s="8"/>
      <c r="AS299" s="8" t="e">
        <f t="shared" si="146"/>
        <v>#VALUE!</v>
      </c>
      <c r="AT299" t="s">
        <v>2357</v>
      </c>
    </row>
    <row r="300" spans="1:46" ht="39" customHeight="1" x14ac:dyDescent="0.35">
      <c r="A300" t="s">
        <v>1185</v>
      </c>
      <c r="B300" t="e" cm="1">
        <f t="array" ref="B300">IF(SEARCH("DATA SCIENTIST",UPPER(A300),1),"DATA SCIENTIST",IF(SEARCH("DATA ANALYST",UPPER(A300),1),"DATA ANALYST",IF(SEARCH("DATA ENGINEER",UPPER(A300),1),"DATA ENGINEER",others)))</f>
        <v>#VALUE!</v>
      </c>
      <c r="C300" t="str" cm="1">
        <f t="array" ref="C300">_xlfn.IFS(IFERROR(SEARCH("Senior", A300), 0) &gt; 0, "SENIOR", IFERROR(SEARCH("Junior", A300), 0) &gt; 0, "JUNIOR", TRUE, "NM")</f>
        <v>NM</v>
      </c>
      <c r="D300" t="s">
        <v>1186</v>
      </c>
      <c r="E300">
        <v>43</v>
      </c>
      <c r="H300" t="str">
        <f t="shared" si="164"/>
        <v>$43k</v>
      </c>
      <c r="I300">
        <v>77</v>
      </c>
      <c r="L300" t="str">
        <f t="shared" si="165"/>
        <v>$77k</v>
      </c>
      <c r="M300">
        <f t="shared" si="166"/>
        <v>60</v>
      </c>
      <c r="N300" t="str">
        <f t="shared" si="167"/>
        <v>$60k</v>
      </c>
      <c r="O300" s="1" t="s">
        <v>1187</v>
      </c>
      <c r="P300" s="1">
        <f t="shared" si="138"/>
        <v>0</v>
      </c>
      <c r="Q300" s="1">
        <f t="shared" si="139"/>
        <v>0</v>
      </c>
      <c r="R300" s="1">
        <f t="shared" si="140"/>
        <v>1</v>
      </c>
      <c r="S300" s="1">
        <f t="shared" si="141"/>
        <v>1</v>
      </c>
      <c r="T300" s="1">
        <f t="shared" si="142"/>
        <v>0</v>
      </c>
      <c r="U300" s="1">
        <f t="shared" si="143"/>
        <v>0</v>
      </c>
      <c r="V300" s="1">
        <f t="shared" si="144"/>
        <v>4151</v>
      </c>
      <c r="W300">
        <v>3.8</v>
      </c>
      <c r="X300" s="1" t="s">
        <v>1188</v>
      </c>
      <c r="Y300" s="1" t="s">
        <v>1950</v>
      </c>
      <c r="Z300" t="s">
        <v>1189</v>
      </c>
      <c r="AA300" t="s">
        <v>2384</v>
      </c>
      <c r="AB300" t="s">
        <v>1189</v>
      </c>
      <c r="AC300">
        <f t="shared" si="137"/>
        <v>1</v>
      </c>
      <c r="AD300" t="s">
        <v>37</v>
      </c>
      <c r="AE300">
        <v>1001</v>
      </c>
      <c r="AF300">
        <v>5000</v>
      </c>
      <c r="AG300" s="7">
        <f t="shared" ref="AG300:AG304" si="169">AVERAGE(AE300,AF300)</f>
        <v>3000.5</v>
      </c>
      <c r="AH300">
        <v>1870</v>
      </c>
      <c r="AI300">
        <f t="shared" ca="1" si="145"/>
        <v>154</v>
      </c>
      <c r="AJ300" t="s">
        <v>53</v>
      </c>
      <c r="AK300" t="s">
        <v>58</v>
      </c>
      <c r="AL300" t="s">
        <v>59</v>
      </c>
      <c r="AM300" s="8" t="s">
        <v>2401</v>
      </c>
      <c r="AN300" s="8"/>
      <c r="AO300">
        <v>1</v>
      </c>
      <c r="AP300" s="10" t="str">
        <f>IF(SEARCH("b",AR300,1),_xlfn.CONCAT(AO300,"000000000"),0)</f>
        <v>1000000000</v>
      </c>
      <c r="AQ300" s="8"/>
      <c r="AR300" s="8" t="s">
        <v>2413</v>
      </c>
      <c r="AS300" s="8" t="e">
        <f t="shared" si="146"/>
        <v>#VALUE!</v>
      </c>
      <c r="AT300" t="s">
        <v>1190</v>
      </c>
    </row>
    <row r="301" spans="1:46" ht="39" customHeight="1" x14ac:dyDescent="0.35">
      <c r="A301" t="s">
        <v>2105</v>
      </c>
      <c r="B301" t="str" cm="1">
        <f t="array" ref="B301">IF(SEARCH("DATA SCIENTIST",UPPER(A301),1),"DATA SCIENTIST",IF(SEARCH("DATA ANALYST",UPPER(A301),1),"DATA ANALYST",IF(SEARCH("DATA ENGINEER",UPPER(A301),1),"DATA ENGINEER",others)))</f>
        <v>DATA SCIENTIST</v>
      </c>
      <c r="C301" t="str" cm="1">
        <f t="array" ref="C301">_xlfn.IFS(IFERROR(SEARCH("Senior", A301), 0) &gt; 0, "SENIOR", IFERROR(SEARCH("Junior", A301), 0) &gt; 0, "JUNIOR", TRUE, "NM")</f>
        <v>NM</v>
      </c>
      <c r="D301" t="s">
        <v>1191</v>
      </c>
      <c r="E301">
        <v>139</v>
      </c>
      <c r="H301" t="str">
        <f t="shared" si="164"/>
        <v>$139k</v>
      </c>
      <c r="I301">
        <v>221</v>
      </c>
      <c r="L301" t="str">
        <f t="shared" si="165"/>
        <v>$221k</v>
      </c>
      <c r="M301">
        <f t="shared" si="166"/>
        <v>180</v>
      </c>
      <c r="N301" t="str">
        <f t="shared" si="167"/>
        <v>$180k</v>
      </c>
      <c r="O301" s="1" t="s">
        <v>2247</v>
      </c>
      <c r="P301" s="1">
        <f t="shared" si="138"/>
        <v>1</v>
      </c>
      <c r="Q301" s="1">
        <f t="shared" si="139"/>
        <v>1</v>
      </c>
      <c r="R301" s="1">
        <f t="shared" si="140"/>
        <v>1</v>
      </c>
      <c r="S301" s="1">
        <f t="shared" si="141"/>
        <v>0</v>
      </c>
      <c r="T301" s="1">
        <f t="shared" si="142"/>
        <v>0</v>
      </c>
      <c r="U301" s="1">
        <f t="shared" si="143"/>
        <v>0</v>
      </c>
      <c r="V301" s="1">
        <f t="shared" si="144"/>
        <v>3217</v>
      </c>
      <c r="W301">
        <v>3.9</v>
      </c>
      <c r="X301" s="1" t="s">
        <v>720</v>
      </c>
      <c r="Y301" s="1" t="s">
        <v>1866</v>
      </c>
      <c r="Z301" t="s">
        <v>721</v>
      </c>
      <c r="AA301" t="s">
        <v>2365</v>
      </c>
      <c r="AB301" t="s">
        <v>721</v>
      </c>
      <c r="AC301">
        <f t="shared" si="137"/>
        <v>1</v>
      </c>
      <c r="AD301" t="s">
        <v>45</v>
      </c>
      <c r="AE301">
        <v>51</v>
      </c>
      <c r="AF301">
        <v>200</v>
      </c>
      <c r="AG301" s="7">
        <f t="shared" si="169"/>
        <v>125.5</v>
      </c>
      <c r="AH301">
        <v>2009</v>
      </c>
      <c r="AI301">
        <f t="shared" ca="1" si="145"/>
        <v>15</v>
      </c>
      <c r="AJ301" t="s">
        <v>18</v>
      </c>
      <c r="AK301" t="s">
        <v>397</v>
      </c>
      <c r="AL301" t="s">
        <v>59</v>
      </c>
      <c r="AM301" s="8" t="s">
        <v>2397</v>
      </c>
      <c r="AN301" s="8"/>
      <c r="AO301">
        <v>50</v>
      </c>
      <c r="AP301" s="10" t="str">
        <f t="shared" ref="AP301:AP304" si="170">IF(SEARCH("m",AR301,1),_xlfn.CONCAT(AO301,"000000"),0)</f>
        <v>50000000</v>
      </c>
      <c r="AQ301" s="8"/>
      <c r="AR301" s="8" t="s">
        <v>2408</v>
      </c>
      <c r="AS301" s="8" t="str">
        <f t="shared" si="146"/>
        <v xml:space="preserve">100 000000 </v>
      </c>
      <c r="AT301" t="s">
        <v>2357</v>
      </c>
    </row>
    <row r="302" spans="1:46" ht="39" customHeight="1" x14ac:dyDescent="0.35">
      <c r="A302" t="s">
        <v>1192</v>
      </c>
      <c r="B302" t="e" cm="1">
        <f t="array" ref="B302">IF(SEARCH("DATA SCIENTIST",UPPER(A302),1),"DATA SCIENTIST",IF(SEARCH("DATA ANALYST",UPPER(A302),1),"DATA ANALYST",IF(SEARCH("DATA ENGINEER",UPPER(A302),1),"DATA ENGINEER",others)))</f>
        <v>#VALUE!</v>
      </c>
      <c r="C302" t="str" cm="1">
        <f t="array" ref="C302">_xlfn.IFS(IFERROR(SEARCH("Senior", A302), 0) &gt; 0, "SENIOR", IFERROR(SEARCH("Junior", A302), 0) &gt; 0, "JUNIOR", TRUE, "NM")</f>
        <v>NM</v>
      </c>
      <c r="D302" t="s">
        <v>824</v>
      </c>
      <c r="E302">
        <v>44</v>
      </c>
      <c r="H302" t="str">
        <f t="shared" si="164"/>
        <v>$44k</v>
      </c>
      <c r="I302">
        <v>86</v>
      </c>
      <c r="L302" t="str">
        <f t="shared" si="165"/>
        <v>$86k</v>
      </c>
      <c r="M302">
        <f t="shared" si="166"/>
        <v>65</v>
      </c>
      <c r="N302" t="str">
        <f t="shared" si="167"/>
        <v>$65k</v>
      </c>
      <c r="O302" s="1" t="s">
        <v>1193</v>
      </c>
      <c r="P302" s="1">
        <f t="shared" si="138"/>
        <v>0</v>
      </c>
      <c r="Q302" s="1">
        <f t="shared" si="139"/>
        <v>0</v>
      </c>
      <c r="R302" s="1">
        <f t="shared" si="140"/>
        <v>1</v>
      </c>
      <c r="S302" s="1">
        <f t="shared" si="141"/>
        <v>0</v>
      </c>
      <c r="T302" s="1">
        <f t="shared" si="142"/>
        <v>0</v>
      </c>
      <c r="U302" s="1">
        <f t="shared" si="143"/>
        <v>0</v>
      </c>
      <c r="V302" s="1">
        <f t="shared" si="144"/>
        <v>2501</v>
      </c>
      <c r="W302">
        <v>3.8</v>
      </c>
      <c r="X302" s="1" t="s">
        <v>826</v>
      </c>
      <c r="Y302" s="1" t="s">
        <v>1885</v>
      </c>
      <c r="Z302" t="s">
        <v>44</v>
      </c>
      <c r="AA302" t="s">
        <v>2363</v>
      </c>
      <c r="AB302" t="s">
        <v>44</v>
      </c>
      <c r="AC302">
        <f t="shared" si="137"/>
        <v>1</v>
      </c>
      <c r="AD302" t="s">
        <v>37</v>
      </c>
      <c r="AE302">
        <v>1001</v>
      </c>
      <c r="AF302">
        <v>5000</v>
      </c>
      <c r="AG302" s="7">
        <f t="shared" si="169"/>
        <v>3000.5</v>
      </c>
      <c r="AH302">
        <v>2002</v>
      </c>
      <c r="AI302">
        <f t="shared" ca="1" si="145"/>
        <v>22</v>
      </c>
      <c r="AJ302" t="s">
        <v>18</v>
      </c>
      <c r="AK302" t="s">
        <v>571</v>
      </c>
      <c r="AL302" t="s">
        <v>572</v>
      </c>
      <c r="AM302" s="8" t="s">
        <v>2398</v>
      </c>
      <c r="AN302" s="8"/>
      <c r="AO302">
        <v>2</v>
      </c>
      <c r="AP302" s="10" t="str">
        <f t="shared" ref="AP302:AP303" si="171">IF(SEARCH("b",AR302,1),_xlfn.CONCAT(AO302,"000000000"),0)</f>
        <v>2000000000</v>
      </c>
      <c r="AQ302" s="8"/>
      <c r="AR302" s="8" t="s">
        <v>2409</v>
      </c>
      <c r="AS302" s="8" t="e">
        <f t="shared" si="146"/>
        <v>#VALUE!</v>
      </c>
      <c r="AT302" t="s">
        <v>827</v>
      </c>
    </row>
    <row r="303" spans="1:46" ht="39" customHeight="1" x14ac:dyDescent="0.35">
      <c r="A303" t="s">
        <v>500</v>
      </c>
      <c r="B303" t="e" cm="1">
        <f t="array" ref="B303">IF(SEARCH("DATA SCIENTIST",UPPER(A303),1),"DATA SCIENTIST",IF(SEARCH("DATA ANALYST",UPPER(A303),1),"DATA ANALYST",IF(SEARCH("DATA ENGINEER",UPPER(A303),1),"DATA ENGINEER",others)))</f>
        <v>#VALUE!</v>
      </c>
      <c r="C303" t="str" cm="1">
        <f t="array" ref="C303">_xlfn.IFS(IFERROR(SEARCH("Senior", A303), 0) &gt; 0, "SENIOR", IFERROR(SEARCH("Junior", A303), 0) &gt; 0, "JUNIOR", TRUE, "NM")</f>
        <v>SENIOR</v>
      </c>
      <c r="D303" t="s">
        <v>1194</v>
      </c>
      <c r="E303">
        <v>78</v>
      </c>
      <c r="H303" t="str">
        <f t="shared" si="164"/>
        <v>$78k</v>
      </c>
      <c r="I303">
        <v>147</v>
      </c>
      <c r="L303" t="str">
        <f t="shared" si="165"/>
        <v>$147k</v>
      </c>
      <c r="M303">
        <f t="shared" si="166"/>
        <v>112.5</v>
      </c>
      <c r="N303" t="str">
        <f t="shared" si="167"/>
        <v>$112.5k</v>
      </c>
      <c r="O303" s="1" t="s">
        <v>2248</v>
      </c>
      <c r="P303" s="1">
        <f t="shared" si="138"/>
        <v>1</v>
      </c>
      <c r="Q303" s="1">
        <f t="shared" si="139"/>
        <v>0</v>
      </c>
      <c r="R303" s="1">
        <f t="shared" si="140"/>
        <v>0</v>
      </c>
      <c r="S303" s="1">
        <f t="shared" si="141"/>
        <v>1</v>
      </c>
      <c r="T303" s="1">
        <f t="shared" si="142"/>
        <v>1</v>
      </c>
      <c r="U303" s="1">
        <f t="shared" si="143"/>
        <v>0</v>
      </c>
      <c r="V303" s="1">
        <f t="shared" si="144"/>
        <v>4590</v>
      </c>
      <c r="W303">
        <v>4.3</v>
      </c>
      <c r="X303" s="1" t="s">
        <v>1195</v>
      </c>
      <c r="Y303" s="1" t="s">
        <v>1951</v>
      </c>
      <c r="Z303" t="s">
        <v>1196</v>
      </c>
      <c r="AA303" t="s">
        <v>2385</v>
      </c>
      <c r="AB303" t="s">
        <v>1197</v>
      </c>
      <c r="AC303">
        <f t="shared" si="137"/>
        <v>0</v>
      </c>
      <c r="AD303" t="s">
        <v>87</v>
      </c>
      <c r="AE303">
        <v>5001</v>
      </c>
      <c r="AF303">
        <v>10000</v>
      </c>
      <c r="AG303" s="7">
        <f t="shared" si="169"/>
        <v>7500.5</v>
      </c>
      <c r="AH303">
        <v>1990</v>
      </c>
      <c r="AI303">
        <f t="shared" ca="1" si="145"/>
        <v>34</v>
      </c>
      <c r="AJ303" t="s">
        <v>18</v>
      </c>
      <c r="AK303" t="s">
        <v>186</v>
      </c>
      <c r="AL303" t="s">
        <v>75</v>
      </c>
      <c r="AM303" s="8" t="s">
        <v>2401</v>
      </c>
      <c r="AN303" s="8"/>
      <c r="AO303">
        <v>1</v>
      </c>
      <c r="AP303" s="10" t="str">
        <f t="shared" si="171"/>
        <v>1000000000</v>
      </c>
      <c r="AQ303" s="8"/>
      <c r="AR303" s="8" t="s">
        <v>2413</v>
      </c>
      <c r="AS303" s="8" t="e">
        <f t="shared" si="146"/>
        <v>#VALUE!</v>
      </c>
      <c r="AT303" t="s">
        <v>1198</v>
      </c>
    </row>
    <row r="304" spans="1:46" ht="39" customHeight="1" x14ac:dyDescent="0.35">
      <c r="A304" t="s">
        <v>461</v>
      </c>
      <c r="B304" t="e" cm="1">
        <f t="array" ref="B304">IF(SEARCH("DATA SCIENTIST",UPPER(A304),1),"DATA SCIENTIST",IF(SEARCH("DATA ANALYST",UPPER(A304),1),"DATA ANALYST",IF(SEARCH("DATA ENGINEER",UPPER(A304),1),"DATA ENGINEER",others)))</f>
        <v>#VALUE!</v>
      </c>
      <c r="C304" t="str" cm="1">
        <f t="array" ref="C304">_xlfn.IFS(IFERROR(SEARCH("Senior", A304), 0) &gt; 0, "SENIOR", IFERROR(SEARCH("Junior", A304), 0) &gt; 0, "JUNIOR", TRUE, "NM")</f>
        <v>SENIOR</v>
      </c>
      <c r="D304" t="s">
        <v>436</v>
      </c>
      <c r="E304">
        <v>65</v>
      </c>
      <c r="H304" t="str">
        <f t="shared" si="164"/>
        <v>$65k</v>
      </c>
      <c r="I304">
        <v>110</v>
      </c>
      <c r="L304" t="str">
        <f t="shared" si="165"/>
        <v>$110k</v>
      </c>
      <c r="M304">
        <f t="shared" si="166"/>
        <v>87.5</v>
      </c>
      <c r="N304" t="str">
        <f t="shared" si="167"/>
        <v>$87.5k</v>
      </c>
      <c r="O304" s="1" t="s">
        <v>1199</v>
      </c>
      <c r="P304" s="1">
        <f t="shared" si="138"/>
        <v>1</v>
      </c>
      <c r="Q304" s="1">
        <f t="shared" si="139"/>
        <v>0</v>
      </c>
      <c r="R304" s="1">
        <f t="shared" si="140"/>
        <v>1</v>
      </c>
      <c r="S304" s="1">
        <f t="shared" si="141"/>
        <v>0</v>
      </c>
      <c r="T304" s="1">
        <f t="shared" si="142"/>
        <v>0</v>
      </c>
      <c r="U304" s="1">
        <f t="shared" si="143"/>
        <v>0</v>
      </c>
      <c r="V304" s="1">
        <f t="shared" si="144"/>
        <v>4537</v>
      </c>
      <c r="W304">
        <v>1.9</v>
      </c>
      <c r="X304" s="1" t="s">
        <v>1200</v>
      </c>
      <c r="Y304" s="1" t="s">
        <v>1952</v>
      </c>
      <c r="Z304" t="s">
        <v>44</v>
      </c>
      <c r="AA304" t="s">
        <v>2363</v>
      </c>
      <c r="AB304" t="s">
        <v>44</v>
      </c>
      <c r="AC304">
        <f t="shared" si="137"/>
        <v>1</v>
      </c>
      <c r="AD304" t="s">
        <v>52</v>
      </c>
      <c r="AE304">
        <v>201</v>
      </c>
      <c r="AF304">
        <v>500</v>
      </c>
      <c r="AG304" s="7">
        <f t="shared" si="169"/>
        <v>350.5</v>
      </c>
      <c r="AH304">
        <v>2010</v>
      </c>
      <c r="AI304">
        <f t="shared" ca="1" si="145"/>
        <v>14</v>
      </c>
      <c r="AJ304" t="s">
        <v>18</v>
      </c>
      <c r="AK304" t="s">
        <v>93</v>
      </c>
      <c r="AL304" t="s">
        <v>81</v>
      </c>
      <c r="AM304" s="8" t="s">
        <v>2399</v>
      </c>
      <c r="AN304" s="8"/>
      <c r="AO304">
        <v>100</v>
      </c>
      <c r="AP304" s="10" t="str">
        <f t="shared" si="170"/>
        <v>100000000</v>
      </c>
      <c r="AQ304" s="8"/>
      <c r="AR304" s="8" t="s">
        <v>2410</v>
      </c>
      <c r="AS304" s="8" t="str">
        <f t="shared" si="146"/>
        <v xml:space="preserve">500 000000 </v>
      </c>
      <c r="AT304" t="s">
        <v>1201</v>
      </c>
    </row>
    <row r="305" spans="1:46" ht="39" customHeight="1" x14ac:dyDescent="0.35">
      <c r="A305" t="s">
        <v>1202</v>
      </c>
      <c r="B305" t="e" cm="1">
        <f t="array" ref="B305">IF(SEARCH("DATA SCIENTIST",UPPER(A305),1),"DATA SCIENTIST",IF(SEARCH("DATA ANALYST",UPPER(A305),1),"DATA ANALYST",IF(SEARCH("DATA ENGINEER",UPPER(A305),1),"DATA ENGINEER",others)))</f>
        <v>#VALUE!</v>
      </c>
      <c r="C305" t="str" cm="1">
        <f t="array" ref="C305">_xlfn.IFS(IFERROR(SEARCH("Senior", A305), 0) &gt; 0, "SENIOR", IFERROR(SEARCH("Junior", A305), 0) &gt; 0, "JUNIOR", TRUE, "NM")</f>
        <v>NM</v>
      </c>
      <c r="D305" t="s">
        <v>1203</v>
      </c>
      <c r="E305">
        <v>37</v>
      </c>
      <c r="H305" t="str">
        <f t="shared" si="164"/>
        <v>$37k</v>
      </c>
      <c r="I305">
        <v>66</v>
      </c>
      <c r="L305" t="str">
        <f t="shared" si="165"/>
        <v>$66k</v>
      </c>
      <c r="M305">
        <f t="shared" si="166"/>
        <v>51.5</v>
      </c>
      <c r="N305" t="str">
        <f t="shared" si="167"/>
        <v>$51.5k</v>
      </c>
      <c r="O305" s="1" t="s">
        <v>1204</v>
      </c>
      <c r="P305" s="1">
        <f t="shared" si="138"/>
        <v>1</v>
      </c>
      <c r="Q305" s="1">
        <f t="shared" si="139"/>
        <v>0</v>
      </c>
      <c r="R305" s="1">
        <f t="shared" si="140"/>
        <v>1</v>
      </c>
      <c r="S305" s="1">
        <f t="shared" si="141"/>
        <v>0</v>
      </c>
      <c r="T305" s="1">
        <f t="shared" si="142"/>
        <v>0</v>
      </c>
      <c r="U305" s="1">
        <f t="shared" si="143"/>
        <v>1</v>
      </c>
      <c r="V305" s="1">
        <f t="shared" si="144"/>
        <v>4323</v>
      </c>
      <c r="W305">
        <v>3.3</v>
      </c>
      <c r="X305" s="1" t="s">
        <v>254</v>
      </c>
      <c r="Y305" s="1" t="s">
        <v>1765</v>
      </c>
      <c r="Z305" t="s">
        <v>323</v>
      </c>
      <c r="AA305" t="s">
        <v>2382</v>
      </c>
      <c r="AB305" t="s">
        <v>255</v>
      </c>
      <c r="AC305">
        <f t="shared" si="137"/>
        <v>0</v>
      </c>
      <c r="AD305" t="s">
        <v>24</v>
      </c>
      <c r="AH305">
        <v>1912</v>
      </c>
      <c r="AI305">
        <f t="shared" ca="1" si="145"/>
        <v>112</v>
      </c>
      <c r="AJ305" t="s">
        <v>18</v>
      </c>
      <c r="AK305" t="s">
        <v>129</v>
      </c>
      <c r="AL305" t="s">
        <v>130</v>
      </c>
      <c r="AM305" s="8" t="s">
        <v>94</v>
      </c>
      <c r="AN305" s="8"/>
      <c r="AO305" t="s">
        <v>2415</v>
      </c>
      <c r="AP305" s="10" t="e" cm="1">
        <f t="array" ref="AP305">_xlfn.IFS(SEARCH("m",AO305,1),SUBSTITUTE(AO305,"million","000000",1),SEARCH("b",AO305,1),SUBSTITUTE(AO305,"billion","000000000",1))</f>
        <v>#VALUE!</v>
      </c>
      <c r="AQ305" s="8"/>
      <c r="AR305" s="8"/>
      <c r="AS305" s="8" t="e">
        <f t="shared" si="146"/>
        <v>#VALUE!</v>
      </c>
      <c r="AT305" t="s">
        <v>256</v>
      </c>
    </row>
    <row r="306" spans="1:46" ht="39" customHeight="1" x14ac:dyDescent="0.35">
      <c r="A306" t="s">
        <v>1205</v>
      </c>
      <c r="B306" t="e" cm="1">
        <f t="array" ref="B306">IF(SEARCH("DATA SCIENTIST",UPPER(A306),1),"DATA SCIENTIST",IF(SEARCH("DATA ANALYST",UPPER(A306),1),"DATA ANALYST",IF(SEARCH("DATA ENGINEER",UPPER(A306),1),"DATA ENGINEER",others)))</f>
        <v>#VALUE!</v>
      </c>
      <c r="C306" t="str" cm="1">
        <f t="array" ref="C306">_xlfn.IFS(IFERROR(SEARCH("Senior", A306), 0) &gt; 0, "SENIOR", IFERROR(SEARCH("Junior", A306), 0) &gt; 0, "JUNIOR", TRUE, "NM")</f>
        <v>NM</v>
      </c>
      <c r="D306" t="s">
        <v>1206</v>
      </c>
      <c r="E306">
        <v>38</v>
      </c>
      <c r="H306" t="str">
        <f t="shared" si="164"/>
        <v>$38k</v>
      </c>
      <c r="I306">
        <v>64</v>
      </c>
      <c r="L306" t="str">
        <f t="shared" si="165"/>
        <v>$64k</v>
      </c>
      <c r="M306">
        <f t="shared" si="166"/>
        <v>51</v>
      </c>
      <c r="N306" t="str">
        <f t="shared" si="167"/>
        <v>$51k</v>
      </c>
      <c r="O306" s="1" t="s">
        <v>1207</v>
      </c>
      <c r="P306" s="1">
        <f t="shared" si="138"/>
        <v>0</v>
      </c>
      <c r="Q306" s="1">
        <f t="shared" si="139"/>
        <v>0</v>
      </c>
      <c r="R306" s="1">
        <f t="shared" si="140"/>
        <v>1</v>
      </c>
      <c r="S306" s="1">
        <f t="shared" si="141"/>
        <v>0</v>
      </c>
      <c r="T306" s="1">
        <f t="shared" si="142"/>
        <v>0</v>
      </c>
      <c r="U306" s="1">
        <f t="shared" si="143"/>
        <v>0</v>
      </c>
      <c r="V306" s="1">
        <f t="shared" si="144"/>
        <v>4231</v>
      </c>
      <c r="W306">
        <v>4.7</v>
      </c>
      <c r="X306" s="1" t="s">
        <v>1208</v>
      </c>
      <c r="Y306" s="1" t="s">
        <v>1953</v>
      </c>
      <c r="Z306" t="s">
        <v>1209</v>
      </c>
      <c r="AA306" t="s">
        <v>2365</v>
      </c>
      <c r="AB306" t="s">
        <v>1210</v>
      </c>
      <c r="AC306">
        <f t="shared" si="137"/>
        <v>0</v>
      </c>
      <c r="AD306" t="s">
        <v>45</v>
      </c>
      <c r="AE306">
        <v>51</v>
      </c>
      <c r="AF306">
        <v>200</v>
      </c>
      <c r="AG306" s="7">
        <f>AVERAGE(AE306,AF306)</f>
        <v>125.5</v>
      </c>
      <c r="AH306">
        <v>1972</v>
      </c>
      <c r="AI306">
        <f t="shared" ca="1" si="145"/>
        <v>52</v>
      </c>
      <c r="AJ306" t="s">
        <v>18</v>
      </c>
      <c r="AK306" t="s">
        <v>523</v>
      </c>
      <c r="AL306" t="s">
        <v>32</v>
      </c>
      <c r="AM306" s="8" t="s">
        <v>2404</v>
      </c>
      <c r="AN306" s="8"/>
      <c r="AO306">
        <v>10</v>
      </c>
      <c r="AP306" s="10" t="str">
        <f>IF(SEARCH("m",AR306,1),_xlfn.CONCAT(AO306,"000000"),0)</f>
        <v>10000000</v>
      </c>
      <c r="AQ306" s="8"/>
      <c r="AR306" s="8" t="s">
        <v>2417</v>
      </c>
      <c r="AS306" s="8" t="str">
        <f t="shared" si="146"/>
        <v xml:space="preserve">25 000000 </v>
      </c>
      <c r="AT306" t="s">
        <v>2357</v>
      </c>
    </row>
    <row r="307" spans="1:46" ht="39" customHeight="1" x14ac:dyDescent="0.35">
      <c r="A307" t="s">
        <v>1211</v>
      </c>
      <c r="B307" t="e" cm="1">
        <f t="array" ref="B307">IF(SEARCH("DATA SCIENTIST",UPPER(A307),1),"DATA SCIENTIST",IF(SEARCH("DATA ANALYST",UPPER(A307),1),"DATA ANALYST",IF(SEARCH("DATA ENGINEER",UPPER(A307),1),"DATA ENGINEER",others)))</f>
        <v>#VALUE!</v>
      </c>
      <c r="C307" t="str" cm="1">
        <f t="array" ref="C307">_xlfn.IFS(IFERROR(SEARCH("Senior", A307), 0) &gt; 0, "SENIOR", IFERROR(SEARCH("Junior", A307), 0) &gt; 0, "JUNIOR", TRUE, "NM")</f>
        <v>NM</v>
      </c>
      <c r="D307" t="s">
        <v>1212</v>
      </c>
      <c r="E307">
        <v>43</v>
      </c>
      <c r="H307" t="str">
        <f t="shared" si="164"/>
        <v>$43k</v>
      </c>
      <c r="I307">
        <v>82</v>
      </c>
      <c r="L307" t="str">
        <f t="shared" si="165"/>
        <v>$82k</v>
      </c>
      <c r="M307">
        <f t="shared" si="166"/>
        <v>62.5</v>
      </c>
      <c r="N307" t="str">
        <f t="shared" si="167"/>
        <v>$62.5k</v>
      </c>
      <c r="O307" s="1" t="s">
        <v>2249</v>
      </c>
      <c r="P307" s="1">
        <f t="shared" si="138"/>
        <v>1</v>
      </c>
      <c r="Q307" s="1">
        <f t="shared" si="139"/>
        <v>0</v>
      </c>
      <c r="R307" s="1">
        <f t="shared" si="140"/>
        <v>1</v>
      </c>
      <c r="S307" s="1">
        <f t="shared" si="141"/>
        <v>0</v>
      </c>
      <c r="T307" s="1">
        <f t="shared" si="142"/>
        <v>0</v>
      </c>
      <c r="U307" s="1">
        <f t="shared" si="143"/>
        <v>0</v>
      </c>
      <c r="V307" s="1">
        <f t="shared" si="144"/>
        <v>3325</v>
      </c>
      <c r="W307">
        <v>3.1</v>
      </c>
      <c r="X307" s="1" t="s">
        <v>1213</v>
      </c>
      <c r="Y307" s="1" t="s">
        <v>1954</v>
      </c>
      <c r="Z307" t="s">
        <v>255</v>
      </c>
      <c r="AA307" t="s">
        <v>2367</v>
      </c>
      <c r="AB307" t="s">
        <v>1214</v>
      </c>
      <c r="AC307">
        <f t="shared" si="137"/>
        <v>0</v>
      </c>
      <c r="AD307" t="s">
        <v>24</v>
      </c>
      <c r="AH307">
        <v>1856</v>
      </c>
      <c r="AI307">
        <f t="shared" ca="1" si="145"/>
        <v>168</v>
      </c>
      <c r="AJ307" t="s">
        <v>18</v>
      </c>
      <c r="AK307" t="s">
        <v>58</v>
      </c>
      <c r="AL307" t="s">
        <v>59</v>
      </c>
      <c r="AM307" s="8" t="s">
        <v>94</v>
      </c>
      <c r="AN307" s="8"/>
      <c r="AO307" t="s">
        <v>2415</v>
      </c>
      <c r="AP307" s="10" t="e" cm="1">
        <f t="array" ref="AP307">_xlfn.IFS(SEARCH("m",AO307,1),SUBSTITUTE(AO307,"million","000000",1),SEARCH("b",AO307,1),SUBSTITUTE(AO307,"billion","000000000",1))</f>
        <v>#VALUE!</v>
      </c>
      <c r="AQ307" s="8"/>
      <c r="AR307" s="8"/>
      <c r="AS307" s="8" t="e">
        <f t="shared" si="146"/>
        <v>#VALUE!</v>
      </c>
      <c r="AT307" t="s">
        <v>2357</v>
      </c>
    </row>
    <row r="308" spans="1:46" ht="39" customHeight="1" x14ac:dyDescent="0.35">
      <c r="A308" t="s">
        <v>1215</v>
      </c>
      <c r="B308" t="e" cm="1">
        <f t="array" ref="B308">IF(SEARCH("DATA SCIENTIST",UPPER(A308),1),"DATA SCIENTIST",IF(SEARCH("DATA ANALYST",UPPER(A308),1),"DATA ANALYST",IF(SEARCH("DATA ENGINEER",UPPER(A308),1),"DATA ENGINEER",others)))</f>
        <v>#VALUE!</v>
      </c>
      <c r="C308" t="str" cm="1">
        <f t="array" ref="C308">_xlfn.IFS(IFERROR(SEARCH("Senior", A308), 0) &gt; 0, "SENIOR", IFERROR(SEARCH("Junior", A308), 0) &gt; 0, "JUNIOR", TRUE, "NM")</f>
        <v>NM</v>
      </c>
      <c r="D308" t="s">
        <v>1216</v>
      </c>
      <c r="E308">
        <v>90</v>
      </c>
      <c r="H308" t="str">
        <f t="shared" si="164"/>
        <v>$90k</v>
      </c>
      <c r="I308">
        <v>110</v>
      </c>
      <c r="L308" t="str">
        <f t="shared" si="165"/>
        <v>$110k</v>
      </c>
      <c r="M308">
        <f t="shared" si="166"/>
        <v>100</v>
      </c>
      <c r="N308" t="str">
        <f t="shared" si="167"/>
        <v>$100k</v>
      </c>
      <c r="O308" s="1" t="s">
        <v>1217</v>
      </c>
      <c r="P308" s="1">
        <f t="shared" si="138"/>
        <v>0</v>
      </c>
      <c r="Q308" s="1">
        <f t="shared" si="139"/>
        <v>0</v>
      </c>
      <c r="R308" s="1">
        <f t="shared" si="140"/>
        <v>0</v>
      </c>
      <c r="S308" s="1">
        <f t="shared" si="141"/>
        <v>0</v>
      </c>
      <c r="T308" s="1">
        <f t="shared" si="142"/>
        <v>0</v>
      </c>
      <c r="U308" s="1">
        <f t="shared" si="143"/>
        <v>1</v>
      </c>
      <c r="V308" s="1">
        <f t="shared" si="144"/>
        <v>3906</v>
      </c>
      <c r="W308">
        <v>3.4</v>
      </c>
      <c r="X308" s="1" t="s">
        <v>1218</v>
      </c>
      <c r="Y308" s="1" t="s">
        <v>1955</v>
      </c>
      <c r="Z308" t="s">
        <v>1219</v>
      </c>
      <c r="AA308" t="s">
        <v>2386</v>
      </c>
      <c r="AB308" t="s">
        <v>1220</v>
      </c>
      <c r="AC308">
        <f t="shared" si="137"/>
        <v>0</v>
      </c>
      <c r="AD308" t="s">
        <v>17</v>
      </c>
      <c r="AE308">
        <v>501</v>
      </c>
      <c r="AF308">
        <v>1000</v>
      </c>
      <c r="AG308" s="7">
        <f t="shared" ref="AG308:AG319" si="172">AVERAGE(AE308,AF308)</f>
        <v>750.5</v>
      </c>
      <c r="AH308">
        <v>1981</v>
      </c>
      <c r="AI308">
        <f t="shared" ca="1" si="145"/>
        <v>43</v>
      </c>
      <c r="AJ308" t="s">
        <v>53</v>
      </c>
      <c r="AK308" t="s">
        <v>26</v>
      </c>
      <c r="AL308" t="s">
        <v>27</v>
      </c>
      <c r="AM308" s="8" t="s">
        <v>47</v>
      </c>
      <c r="AN308" s="8" t="s">
        <v>47</v>
      </c>
      <c r="AP308" s="10" t="e" cm="1">
        <f t="array" ref="AP308">_xlfn.IFS(SEARCH("m",AO308,1),SUBSTITUTE(AO308,"million","000000",1),SEARCH("b",AO308,1),SUBSTITUTE(AO308,"billion","000000000",1))</f>
        <v>#VALUE!</v>
      </c>
      <c r="AQ308" s="8"/>
      <c r="AR308" s="8"/>
      <c r="AS308" s="8" t="e">
        <f t="shared" si="146"/>
        <v>#VALUE!</v>
      </c>
      <c r="AT308" t="s">
        <v>2357</v>
      </c>
    </row>
    <row r="309" spans="1:46" ht="39" customHeight="1" x14ac:dyDescent="0.35">
      <c r="A309" t="s">
        <v>195</v>
      </c>
      <c r="B309" t="e" cm="1">
        <f t="array" ref="B309">IF(SEARCH("DATA SCIENTIST",UPPER(A309),1),"DATA SCIENTIST",IF(SEARCH("DATA ANALYST",UPPER(A309),1),"DATA ANALYST",IF(SEARCH("DATA ENGINEER",UPPER(A309),1),"DATA ENGINEER",others)))</f>
        <v>#VALUE!</v>
      </c>
      <c r="C309" t="str" cm="1">
        <f t="array" ref="C309">_xlfn.IFS(IFERROR(SEARCH("Senior", A309), 0) &gt; 0, "SENIOR", IFERROR(SEARCH("Junior", A309), 0) &gt; 0, "JUNIOR", TRUE, "NM")</f>
        <v>NM</v>
      </c>
      <c r="D309" t="s">
        <v>294</v>
      </c>
      <c r="E309">
        <v>61</v>
      </c>
      <c r="H309" t="str">
        <f t="shared" si="164"/>
        <v>$61k</v>
      </c>
      <c r="I309">
        <v>109</v>
      </c>
      <c r="L309" t="str">
        <f t="shared" si="165"/>
        <v>$109k</v>
      </c>
      <c r="M309">
        <f t="shared" si="166"/>
        <v>85</v>
      </c>
      <c r="N309" t="str">
        <f t="shared" si="167"/>
        <v>$85k</v>
      </c>
      <c r="O309" s="1" t="s">
        <v>1221</v>
      </c>
      <c r="P309" s="1">
        <f t="shared" si="138"/>
        <v>1</v>
      </c>
      <c r="Q309" s="1">
        <f t="shared" si="139"/>
        <v>0</v>
      </c>
      <c r="R309" s="1">
        <f t="shared" si="140"/>
        <v>0</v>
      </c>
      <c r="S309" s="1">
        <f t="shared" si="141"/>
        <v>1</v>
      </c>
      <c r="T309" s="1">
        <f t="shared" si="142"/>
        <v>1</v>
      </c>
      <c r="U309" s="1">
        <f t="shared" si="143"/>
        <v>0</v>
      </c>
      <c r="V309" s="1">
        <f t="shared" si="144"/>
        <v>2869</v>
      </c>
      <c r="W309">
        <v>4.4000000000000004</v>
      </c>
      <c r="X309" s="1" t="s">
        <v>1222</v>
      </c>
      <c r="Y309" s="1" t="s">
        <v>1956</v>
      </c>
      <c r="Z309" t="s">
        <v>85</v>
      </c>
      <c r="AA309" t="s">
        <v>2366</v>
      </c>
      <c r="AB309" t="s">
        <v>225</v>
      </c>
      <c r="AC309">
        <f t="shared" si="137"/>
        <v>0</v>
      </c>
      <c r="AD309" t="s">
        <v>45</v>
      </c>
      <c r="AE309">
        <v>51</v>
      </c>
      <c r="AF309">
        <v>200</v>
      </c>
      <c r="AG309" s="7">
        <f t="shared" si="172"/>
        <v>125.5</v>
      </c>
      <c r="AH309">
        <v>2004</v>
      </c>
      <c r="AI309">
        <f t="shared" ca="1" si="145"/>
        <v>20</v>
      </c>
      <c r="AJ309" t="s">
        <v>18</v>
      </c>
      <c r="AK309" t="s">
        <v>181</v>
      </c>
      <c r="AL309" t="s">
        <v>75</v>
      </c>
      <c r="AM309" s="8" t="s">
        <v>47</v>
      </c>
      <c r="AN309" s="8" t="s">
        <v>47</v>
      </c>
      <c r="AP309" s="10" t="e" cm="1">
        <f t="array" ref="AP309">_xlfn.IFS(SEARCH("m",AO309,1),SUBSTITUTE(AO309,"million","000000",1),SEARCH("b",AO309,1),SUBSTITUTE(AO309,"billion","000000000",1))</f>
        <v>#VALUE!</v>
      </c>
      <c r="AQ309" s="8"/>
      <c r="AR309" s="8"/>
      <c r="AS309" s="8" t="e">
        <f t="shared" si="146"/>
        <v>#VALUE!</v>
      </c>
      <c r="AT309" t="s">
        <v>2357</v>
      </c>
    </row>
    <row r="310" spans="1:46" ht="39" customHeight="1" x14ac:dyDescent="0.35">
      <c r="A310" t="s">
        <v>2250</v>
      </c>
      <c r="B310" t="str" cm="1">
        <f t="array" ref="B310">IF(SEARCH("DATA SCIENTIST",UPPER(A310),1),"DATA SCIENTIST",IF(SEARCH("DATA ANALYST",UPPER(A310),1),"DATA ANALYST",IF(SEARCH("DATA ENGINEER",UPPER(A310),1),"DATA ENGINEER",others)))</f>
        <v>DATA SCIENTIST</v>
      </c>
      <c r="C310" t="str" cm="1">
        <f t="array" ref="C310">_xlfn.IFS(IFERROR(SEARCH("Senior", A310), 0) &gt; 0, "SENIOR", IFERROR(SEARCH("Junior", A310), 0) &gt; 0, "JUNIOR", TRUE, "NM")</f>
        <v>SENIOR</v>
      </c>
      <c r="D310" t="s">
        <v>1223</v>
      </c>
      <c r="E310">
        <v>93</v>
      </c>
      <c r="H310" t="str">
        <f t="shared" si="164"/>
        <v>$93k</v>
      </c>
      <c r="I310">
        <v>151</v>
      </c>
      <c r="L310" t="str">
        <f t="shared" si="165"/>
        <v>$151k</v>
      </c>
      <c r="M310">
        <f t="shared" si="166"/>
        <v>122</v>
      </c>
      <c r="N310" t="str">
        <f t="shared" si="167"/>
        <v>$122k</v>
      </c>
      <c r="O310" s="1" t="s">
        <v>1224</v>
      </c>
      <c r="P310" s="1">
        <f t="shared" si="138"/>
        <v>1</v>
      </c>
      <c r="Q310" s="1">
        <f t="shared" si="139"/>
        <v>0</v>
      </c>
      <c r="R310" s="1">
        <f t="shared" si="140"/>
        <v>0</v>
      </c>
      <c r="S310" s="1">
        <f t="shared" si="141"/>
        <v>1</v>
      </c>
      <c r="T310" s="1">
        <f t="shared" si="142"/>
        <v>0</v>
      </c>
      <c r="U310" s="1">
        <f t="shared" si="143"/>
        <v>0</v>
      </c>
      <c r="V310" s="1">
        <f t="shared" si="144"/>
        <v>5659</v>
      </c>
      <c r="W310">
        <v>3.9</v>
      </c>
      <c r="X310" s="1" t="s">
        <v>1225</v>
      </c>
      <c r="Y310" s="1" t="s">
        <v>1957</v>
      </c>
      <c r="Z310" t="s">
        <v>1226</v>
      </c>
      <c r="AA310" t="s">
        <v>2361</v>
      </c>
      <c r="AB310" t="s">
        <v>1226</v>
      </c>
      <c r="AC310">
        <f t="shared" si="137"/>
        <v>1</v>
      </c>
      <c r="AD310" t="s">
        <v>52</v>
      </c>
      <c r="AE310">
        <v>201</v>
      </c>
      <c r="AF310">
        <v>500</v>
      </c>
      <c r="AG310" s="7">
        <f t="shared" si="172"/>
        <v>350.5</v>
      </c>
      <c r="AH310">
        <v>2012</v>
      </c>
      <c r="AI310">
        <f t="shared" ca="1" si="145"/>
        <v>12</v>
      </c>
      <c r="AJ310" t="s">
        <v>18</v>
      </c>
      <c r="AK310" t="s">
        <v>186</v>
      </c>
      <c r="AL310" t="s">
        <v>75</v>
      </c>
      <c r="AM310" s="8" t="s">
        <v>47</v>
      </c>
      <c r="AN310" s="8" t="s">
        <v>47</v>
      </c>
      <c r="AP310" s="10" t="e" cm="1">
        <f t="array" ref="AP310">_xlfn.IFS(SEARCH("m",AO310,1),SUBSTITUTE(AO310,"million","000000",1),SEARCH("b",AO310,1),SUBSTITUTE(AO310,"billion","000000000",1))</f>
        <v>#VALUE!</v>
      </c>
      <c r="AQ310" s="8"/>
      <c r="AR310" s="8"/>
      <c r="AS310" s="8" t="e">
        <f t="shared" si="146"/>
        <v>#VALUE!</v>
      </c>
      <c r="AT310" t="s">
        <v>2357</v>
      </c>
    </row>
    <row r="311" spans="1:46" ht="39" customHeight="1" x14ac:dyDescent="0.35">
      <c r="A311" t="s">
        <v>1227</v>
      </c>
      <c r="B311" t="e" cm="1">
        <f t="array" ref="B311">IF(SEARCH("DATA SCIENTIST",UPPER(A311),1),"DATA SCIENTIST",IF(SEARCH("DATA ANALYST",UPPER(A311),1),"DATA ANALYST",IF(SEARCH("DATA ENGINEER",UPPER(A311),1),"DATA ENGINEER",others)))</f>
        <v>#VALUE!</v>
      </c>
      <c r="C311" t="str" cm="1">
        <f t="array" ref="C311">_xlfn.IFS(IFERROR(SEARCH("Senior", A311), 0) &gt; 0, "SENIOR", IFERROR(SEARCH("Junior", A311), 0) &gt; 0, "JUNIOR", TRUE, "NM")</f>
        <v>NM</v>
      </c>
      <c r="D311" t="s">
        <v>320</v>
      </c>
      <c r="E311">
        <v>52</v>
      </c>
      <c r="H311" t="str">
        <f t="shared" si="164"/>
        <v>$52k</v>
      </c>
      <c r="I311">
        <v>81</v>
      </c>
      <c r="L311" t="str">
        <f t="shared" si="165"/>
        <v>$81k</v>
      </c>
      <c r="M311">
        <f t="shared" si="166"/>
        <v>66.5</v>
      </c>
      <c r="N311" t="str">
        <f t="shared" si="167"/>
        <v>$66.5k</v>
      </c>
      <c r="O311" s="1" t="s">
        <v>1228</v>
      </c>
      <c r="P311" s="1">
        <f t="shared" si="138"/>
        <v>1</v>
      </c>
      <c r="Q311" s="1">
        <f t="shared" si="139"/>
        <v>0</v>
      </c>
      <c r="R311" s="1">
        <f t="shared" si="140"/>
        <v>0</v>
      </c>
      <c r="S311" s="1">
        <f t="shared" si="141"/>
        <v>0</v>
      </c>
      <c r="T311" s="1">
        <f t="shared" si="142"/>
        <v>0</v>
      </c>
      <c r="U311" s="1">
        <f t="shared" si="143"/>
        <v>1</v>
      </c>
      <c r="V311" s="1">
        <f t="shared" si="144"/>
        <v>4761</v>
      </c>
      <c r="W311">
        <v>3.9</v>
      </c>
      <c r="X311" s="1" t="s">
        <v>1229</v>
      </c>
      <c r="Y311" s="1" t="s">
        <v>1958</v>
      </c>
      <c r="Z311" t="s">
        <v>139</v>
      </c>
      <c r="AA311" t="s">
        <v>2370</v>
      </c>
      <c r="AB311" t="s">
        <v>1230</v>
      </c>
      <c r="AC311">
        <f t="shared" si="137"/>
        <v>0</v>
      </c>
      <c r="AD311" t="s">
        <v>17</v>
      </c>
      <c r="AE311">
        <v>501</v>
      </c>
      <c r="AF311">
        <v>1000</v>
      </c>
      <c r="AG311" s="7">
        <f t="shared" si="172"/>
        <v>750.5</v>
      </c>
      <c r="AH311">
        <v>1995</v>
      </c>
      <c r="AI311">
        <f t="shared" ca="1" si="145"/>
        <v>29</v>
      </c>
      <c r="AJ311" t="s">
        <v>18</v>
      </c>
      <c r="AK311" t="s">
        <v>122</v>
      </c>
      <c r="AL311" t="s">
        <v>75</v>
      </c>
      <c r="AM311" s="8" t="s">
        <v>2399</v>
      </c>
      <c r="AN311" s="8"/>
      <c r="AO311">
        <v>100</v>
      </c>
      <c r="AP311" s="10" t="str">
        <f>IF(SEARCH("m",AR311,1),_xlfn.CONCAT(AO311,"000000"),0)</f>
        <v>100000000</v>
      </c>
      <c r="AQ311" s="8"/>
      <c r="AR311" s="8" t="s">
        <v>2410</v>
      </c>
      <c r="AS311" s="8" t="str">
        <f t="shared" si="146"/>
        <v xml:space="preserve">500 000000 </v>
      </c>
      <c r="AT311" t="s">
        <v>2357</v>
      </c>
    </row>
    <row r="312" spans="1:46" ht="39" customHeight="1" x14ac:dyDescent="0.35">
      <c r="A312" t="s">
        <v>1231</v>
      </c>
      <c r="B312" t="e" cm="1">
        <f t="array" ref="B312">IF(SEARCH("DATA SCIENTIST",UPPER(A312),1),"DATA SCIENTIST",IF(SEARCH("DATA ANALYST",UPPER(A312),1),"DATA ANALYST",IF(SEARCH("DATA ENGINEER",UPPER(A312),1),"DATA ENGINEER",others)))</f>
        <v>#VALUE!</v>
      </c>
      <c r="C312" t="str" cm="1">
        <f t="array" ref="C312">_xlfn.IFS(IFERROR(SEARCH("Senior", A312), 0) &gt; 0, "SENIOR", IFERROR(SEARCH("Junior", A312), 0) &gt; 0, "JUNIOR", TRUE, "NM")</f>
        <v>NM</v>
      </c>
      <c r="D312" t="s">
        <v>1232</v>
      </c>
      <c r="E312">
        <v>40</v>
      </c>
      <c r="H312" t="str">
        <f t="shared" si="164"/>
        <v>$40k</v>
      </c>
      <c r="I312">
        <v>101</v>
      </c>
      <c r="L312" t="str">
        <f t="shared" si="165"/>
        <v>$101k</v>
      </c>
      <c r="M312">
        <f t="shared" si="166"/>
        <v>70.5</v>
      </c>
      <c r="N312" t="str">
        <f t="shared" si="167"/>
        <v>$70.5k</v>
      </c>
      <c r="O312" s="1" t="s">
        <v>2251</v>
      </c>
      <c r="P312" s="1">
        <f t="shared" si="138"/>
        <v>0</v>
      </c>
      <c r="Q312" s="1">
        <f t="shared" si="139"/>
        <v>0</v>
      </c>
      <c r="R312" s="1">
        <f t="shared" si="140"/>
        <v>1</v>
      </c>
      <c r="S312" s="1">
        <f t="shared" si="141"/>
        <v>0</v>
      </c>
      <c r="T312" s="1">
        <f t="shared" si="142"/>
        <v>1</v>
      </c>
      <c r="U312" s="1">
        <f t="shared" si="143"/>
        <v>1</v>
      </c>
      <c r="V312" s="1">
        <f t="shared" si="144"/>
        <v>2722</v>
      </c>
      <c r="W312">
        <v>4.7</v>
      </c>
      <c r="X312" s="1" t="s">
        <v>1233</v>
      </c>
      <c r="Y312" s="1" t="s">
        <v>1959</v>
      </c>
      <c r="Z312" t="s">
        <v>1234</v>
      </c>
      <c r="AA312" t="s">
        <v>2379</v>
      </c>
      <c r="AB312" t="s">
        <v>1234</v>
      </c>
      <c r="AC312">
        <f t="shared" si="137"/>
        <v>1</v>
      </c>
      <c r="AD312" t="s">
        <v>37</v>
      </c>
      <c r="AE312">
        <v>1001</v>
      </c>
      <c r="AF312">
        <v>5000</v>
      </c>
      <c r="AG312" s="7">
        <f t="shared" si="172"/>
        <v>3000.5</v>
      </c>
      <c r="AH312">
        <v>2002</v>
      </c>
      <c r="AI312">
        <f t="shared" ca="1" si="145"/>
        <v>22</v>
      </c>
      <c r="AJ312" t="s">
        <v>18</v>
      </c>
      <c r="AK312" t="s">
        <v>717</v>
      </c>
      <c r="AL312" t="s">
        <v>59</v>
      </c>
      <c r="AM312" s="8" t="s">
        <v>47</v>
      </c>
      <c r="AN312" s="8" t="s">
        <v>47</v>
      </c>
      <c r="AP312" s="10" t="e" cm="1">
        <f t="array" ref="AP312">_xlfn.IFS(SEARCH("m",AO312,1),SUBSTITUTE(AO312,"million","000000",1),SEARCH("b",AO312,1),SUBSTITUTE(AO312,"billion","000000000",1))</f>
        <v>#VALUE!</v>
      </c>
      <c r="AQ312" s="8"/>
      <c r="AR312" s="8"/>
      <c r="AS312" s="8" t="e">
        <f t="shared" si="146"/>
        <v>#VALUE!</v>
      </c>
      <c r="AT312" t="s">
        <v>2357</v>
      </c>
    </row>
    <row r="313" spans="1:46" ht="39" customHeight="1" x14ac:dyDescent="0.35">
      <c r="A313" t="s">
        <v>500</v>
      </c>
      <c r="B313" t="e" cm="1">
        <f t="array" ref="B313">IF(SEARCH("DATA SCIENTIST",UPPER(A313),1),"DATA SCIENTIST",IF(SEARCH("DATA ANALYST",UPPER(A313),1),"DATA ANALYST",IF(SEARCH("DATA ENGINEER",UPPER(A313),1),"DATA ENGINEER",others)))</f>
        <v>#VALUE!</v>
      </c>
      <c r="C313" t="str" cm="1">
        <f t="array" ref="C313">_xlfn.IFS(IFERROR(SEARCH("Senior", A313), 0) &gt; 0, "SENIOR", IFERROR(SEARCH("Junior", A313), 0) &gt; 0, "JUNIOR", TRUE, "NM")</f>
        <v>SENIOR</v>
      </c>
      <c r="D313" t="s">
        <v>1235</v>
      </c>
      <c r="E313">
        <v>97</v>
      </c>
      <c r="H313" t="str">
        <f t="shared" si="164"/>
        <v>$97k</v>
      </c>
      <c r="I313">
        <v>180</v>
      </c>
      <c r="L313" t="str">
        <f t="shared" si="165"/>
        <v>$180k</v>
      </c>
      <c r="M313">
        <f t="shared" si="166"/>
        <v>138.5</v>
      </c>
      <c r="N313" t="str">
        <f t="shared" si="167"/>
        <v>$138.5k</v>
      </c>
      <c r="O313" s="1" t="s">
        <v>2252</v>
      </c>
      <c r="P313" s="1">
        <f t="shared" si="138"/>
        <v>1</v>
      </c>
      <c r="Q313" s="1">
        <f t="shared" si="139"/>
        <v>1</v>
      </c>
      <c r="R313" s="1">
        <f t="shared" si="140"/>
        <v>0</v>
      </c>
      <c r="S313" s="1">
        <f t="shared" si="141"/>
        <v>0</v>
      </c>
      <c r="T313" s="1">
        <f t="shared" si="142"/>
        <v>1</v>
      </c>
      <c r="U313" s="1">
        <f t="shared" si="143"/>
        <v>1</v>
      </c>
      <c r="V313" s="1">
        <f t="shared" si="144"/>
        <v>4858</v>
      </c>
      <c r="W313">
        <v>4.7</v>
      </c>
      <c r="X313" s="1" t="s">
        <v>1236</v>
      </c>
      <c r="Y313" s="1" t="s">
        <v>1960</v>
      </c>
      <c r="Z313" t="s">
        <v>895</v>
      </c>
      <c r="AA313" t="s">
        <v>2364</v>
      </c>
      <c r="AB313" t="s">
        <v>895</v>
      </c>
      <c r="AC313">
        <f t="shared" si="137"/>
        <v>1</v>
      </c>
      <c r="AD313" t="s">
        <v>45</v>
      </c>
      <c r="AE313">
        <v>51</v>
      </c>
      <c r="AF313">
        <v>200</v>
      </c>
      <c r="AG313" s="7">
        <f t="shared" si="172"/>
        <v>125.5</v>
      </c>
      <c r="AH313">
        <v>2010</v>
      </c>
      <c r="AI313">
        <f t="shared" ca="1" si="145"/>
        <v>14</v>
      </c>
      <c r="AJ313" t="s">
        <v>18</v>
      </c>
      <c r="AK313" t="s">
        <v>31</v>
      </c>
      <c r="AL313" t="s">
        <v>32</v>
      </c>
      <c r="AM313" s="8" t="s">
        <v>2404</v>
      </c>
      <c r="AN313" s="8"/>
      <c r="AO313">
        <v>10</v>
      </c>
      <c r="AP313" s="10" t="str">
        <f t="shared" ref="AP313:AP316" si="173">IF(SEARCH("m",AR313,1),_xlfn.CONCAT(AO313,"000000"),0)</f>
        <v>10000000</v>
      </c>
      <c r="AQ313" s="8"/>
      <c r="AR313" s="8" t="s">
        <v>2417</v>
      </c>
      <c r="AS313" s="8" t="str">
        <f t="shared" si="146"/>
        <v xml:space="preserve">25 000000 </v>
      </c>
      <c r="AT313" t="s">
        <v>2357</v>
      </c>
    </row>
    <row r="314" spans="1:46" ht="39" customHeight="1" x14ac:dyDescent="0.35">
      <c r="A314" t="s">
        <v>2253</v>
      </c>
      <c r="B314" t="str" cm="1">
        <f t="array" ref="B314">IF(SEARCH("DATA SCIENTIST",UPPER(A314),1),"DATA SCIENTIST",IF(SEARCH("DATA ANALYST",UPPER(A314),1),"DATA ANALYST",IF(SEARCH("DATA ENGINEER",UPPER(A314),1),"DATA ENGINEER",others)))</f>
        <v>DATA SCIENTIST</v>
      </c>
      <c r="C314" t="str" cm="1">
        <f t="array" ref="C314">_xlfn.IFS(IFERROR(SEARCH("Senior", A314), 0) &gt; 0, "SENIOR", IFERROR(SEARCH("Junior", A314), 0) &gt; 0, "JUNIOR", TRUE, "NM")</f>
        <v>NM</v>
      </c>
      <c r="D314" t="s">
        <v>1237</v>
      </c>
      <c r="E314">
        <v>81</v>
      </c>
      <c r="H314" t="str">
        <f t="shared" si="164"/>
        <v>$81k</v>
      </c>
      <c r="I314">
        <v>134</v>
      </c>
      <c r="L314" t="str">
        <f t="shared" si="165"/>
        <v>$134k</v>
      </c>
      <c r="M314">
        <f t="shared" si="166"/>
        <v>107.5</v>
      </c>
      <c r="N314" t="str">
        <f t="shared" si="167"/>
        <v>$107.5k</v>
      </c>
      <c r="O314" s="1" t="s">
        <v>2254</v>
      </c>
      <c r="P314" s="1">
        <f t="shared" si="138"/>
        <v>0</v>
      </c>
      <c r="Q314" s="1">
        <f t="shared" si="139"/>
        <v>1</v>
      </c>
      <c r="R314" s="1">
        <f t="shared" si="140"/>
        <v>1</v>
      </c>
      <c r="S314" s="1">
        <f t="shared" si="141"/>
        <v>0</v>
      </c>
      <c r="T314" s="1">
        <f t="shared" si="142"/>
        <v>1</v>
      </c>
      <c r="U314" s="1">
        <f t="shared" si="143"/>
        <v>1</v>
      </c>
      <c r="V314" s="1">
        <f t="shared" si="144"/>
        <v>8861</v>
      </c>
      <c r="W314">
        <v>3.4</v>
      </c>
      <c r="X314" s="1" t="s">
        <v>560</v>
      </c>
      <c r="Y314" s="1" t="s">
        <v>1836</v>
      </c>
      <c r="Z314" t="s">
        <v>255</v>
      </c>
      <c r="AA314" t="s">
        <v>2367</v>
      </c>
      <c r="AB314" t="s">
        <v>561</v>
      </c>
      <c r="AC314">
        <f t="shared" si="137"/>
        <v>0</v>
      </c>
      <c r="AD314" t="s">
        <v>37</v>
      </c>
      <c r="AE314">
        <v>1001</v>
      </c>
      <c r="AF314">
        <v>5000</v>
      </c>
      <c r="AG314" s="7">
        <f t="shared" si="172"/>
        <v>3000.5</v>
      </c>
      <c r="AH314">
        <v>1943</v>
      </c>
      <c r="AI314">
        <f t="shared" ca="1" si="145"/>
        <v>81</v>
      </c>
      <c r="AJ314" t="s">
        <v>18</v>
      </c>
      <c r="AK314" t="s">
        <v>64</v>
      </c>
      <c r="AL314" t="s">
        <v>32</v>
      </c>
      <c r="AM314" s="8" t="s">
        <v>2399</v>
      </c>
      <c r="AN314" s="8"/>
      <c r="AO314">
        <v>100</v>
      </c>
      <c r="AP314" s="10" t="str">
        <f t="shared" si="173"/>
        <v>100000000</v>
      </c>
      <c r="AQ314" s="8"/>
      <c r="AR314" s="8" t="s">
        <v>2410</v>
      </c>
      <c r="AS314" s="8" t="str">
        <f t="shared" si="146"/>
        <v xml:space="preserve">500 000000 </v>
      </c>
      <c r="AT314" t="s">
        <v>562</v>
      </c>
    </row>
    <row r="315" spans="1:46" ht="39" customHeight="1" x14ac:dyDescent="0.35">
      <c r="A315" t="s">
        <v>1238</v>
      </c>
      <c r="B315" t="e" cm="1">
        <f t="array" ref="B315">IF(SEARCH("DATA SCIENTIST",UPPER(A315),1),"DATA SCIENTIST",IF(SEARCH("DATA ANALYST",UPPER(A315),1),"DATA ANALYST",IF(SEARCH("DATA ENGINEER",UPPER(A315),1),"DATA ENGINEER",others)))</f>
        <v>#VALUE!</v>
      </c>
      <c r="C315" t="str" cm="1">
        <f t="array" ref="C315">_xlfn.IFS(IFERROR(SEARCH("Senior", A315), 0) &gt; 0, "SENIOR", IFERROR(SEARCH("Junior", A315), 0) &gt; 0, "JUNIOR", TRUE, "NM")</f>
        <v>NM</v>
      </c>
      <c r="D315" t="s">
        <v>1239</v>
      </c>
      <c r="E315">
        <v>84</v>
      </c>
      <c r="H315" t="str">
        <f t="shared" si="164"/>
        <v>$84k</v>
      </c>
      <c r="I315">
        <v>157</v>
      </c>
      <c r="L315" t="str">
        <f t="shared" si="165"/>
        <v>$157k</v>
      </c>
      <c r="M315">
        <f t="shared" si="166"/>
        <v>120.5</v>
      </c>
      <c r="N315" t="str">
        <f t="shared" si="167"/>
        <v>$120.5k</v>
      </c>
      <c r="O315" s="1" t="s">
        <v>1240</v>
      </c>
      <c r="P315" s="1">
        <f t="shared" si="138"/>
        <v>0</v>
      </c>
      <c r="Q315" s="1">
        <f t="shared" si="139"/>
        <v>0</v>
      </c>
      <c r="R315" s="1">
        <f t="shared" si="140"/>
        <v>0</v>
      </c>
      <c r="S315" s="1">
        <f t="shared" si="141"/>
        <v>0</v>
      </c>
      <c r="T315" s="1">
        <f t="shared" si="142"/>
        <v>0</v>
      </c>
      <c r="U315" s="1">
        <f t="shared" si="143"/>
        <v>0</v>
      </c>
      <c r="V315" s="1">
        <f t="shared" si="144"/>
        <v>2683</v>
      </c>
      <c r="W315">
        <v>3.8</v>
      </c>
      <c r="X315" s="1" t="s">
        <v>1241</v>
      </c>
      <c r="Y315" s="1" t="s">
        <v>1961</v>
      </c>
      <c r="Z315" t="s">
        <v>102</v>
      </c>
      <c r="AA315" t="s">
        <v>2367</v>
      </c>
      <c r="AB315" t="s">
        <v>102</v>
      </c>
      <c r="AC315">
        <f t="shared" si="137"/>
        <v>1</v>
      </c>
      <c r="AD315" t="s">
        <v>17</v>
      </c>
      <c r="AE315">
        <v>501</v>
      </c>
      <c r="AF315">
        <v>1000</v>
      </c>
      <c r="AG315" s="7">
        <f t="shared" si="172"/>
        <v>750.5</v>
      </c>
      <c r="AH315">
        <v>2008</v>
      </c>
      <c r="AI315">
        <f t="shared" ca="1" si="145"/>
        <v>16</v>
      </c>
      <c r="AJ315" t="s">
        <v>53</v>
      </c>
      <c r="AK315" t="s">
        <v>104</v>
      </c>
      <c r="AL315" t="s">
        <v>104</v>
      </c>
      <c r="AM315" s="8" t="s">
        <v>2397</v>
      </c>
      <c r="AN315" s="8"/>
      <c r="AO315">
        <v>50</v>
      </c>
      <c r="AP315" s="10" t="str">
        <f t="shared" si="173"/>
        <v>50000000</v>
      </c>
      <c r="AQ315" s="8"/>
      <c r="AR315" s="8" t="s">
        <v>2408</v>
      </c>
      <c r="AS315" s="8" t="str">
        <f t="shared" si="146"/>
        <v xml:space="preserve">100 000000 </v>
      </c>
      <c r="AT315" t="s">
        <v>2357</v>
      </c>
    </row>
    <row r="316" spans="1:46" ht="39" customHeight="1" x14ac:dyDescent="0.35">
      <c r="A316" t="s">
        <v>1242</v>
      </c>
      <c r="B316" t="e" cm="1">
        <f t="array" ref="B316">IF(SEARCH("DATA SCIENTIST",UPPER(A316),1),"DATA SCIENTIST",IF(SEARCH("DATA ANALYST",UPPER(A316),1),"DATA ANALYST",IF(SEARCH("DATA ENGINEER",UPPER(A316),1),"DATA ENGINEER",others)))</f>
        <v>#VALUE!</v>
      </c>
      <c r="C316" t="str" cm="1">
        <f t="array" ref="C316">_xlfn.IFS(IFERROR(SEARCH("Senior", A316), 0) &gt; 0, "SENIOR", IFERROR(SEARCH("Junior", A316), 0) &gt; 0, "JUNIOR", TRUE, "NM")</f>
        <v>NM</v>
      </c>
      <c r="D316" t="s">
        <v>807</v>
      </c>
      <c r="E316">
        <v>49</v>
      </c>
      <c r="H316" t="str">
        <f t="shared" si="164"/>
        <v>$49k</v>
      </c>
      <c r="I316">
        <v>113</v>
      </c>
      <c r="L316" t="str">
        <f t="shared" si="165"/>
        <v>$113k</v>
      </c>
      <c r="M316">
        <f t="shared" si="166"/>
        <v>81</v>
      </c>
      <c r="N316" t="str">
        <f t="shared" si="167"/>
        <v>$81k</v>
      </c>
      <c r="O316" s="1" t="s">
        <v>1243</v>
      </c>
      <c r="P316" s="1">
        <f t="shared" si="138"/>
        <v>0</v>
      </c>
      <c r="Q316" s="1">
        <f t="shared" si="139"/>
        <v>0</v>
      </c>
      <c r="R316" s="1">
        <f t="shared" si="140"/>
        <v>0</v>
      </c>
      <c r="S316" s="1">
        <f t="shared" si="141"/>
        <v>0</v>
      </c>
      <c r="T316" s="1">
        <f t="shared" si="142"/>
        <v>0</v>
      </c>
      <c r="U316" s="1">
        <f t="shared" si="143"/>
        <v>1</v>
      </c>
      <c r="V316" s="1">
        <f t="shared" si="144"/>
        <v>4744</v>
      </c>
      <c r="W316">
        <v>2.7</v>
      </c>
      <c r="X316" s="1" t="s">
        <v>809</v>
      </c>
      <c r="Y316" s="1" t="s">
        <v>1881</v>
      </c>
      <c r="Z316" t="s">
        <v>490</v>
      </c>
      <c r="AA316" t="s">
        <v>2360</v>
      </c>
      <c r="AB316" t="s">
        <v>490</v>
      </c>
      <c r="AC316">
        <f t="shared" si="137"/>
        <v>1</v>
      </c>
      <c r="AD316" t="s">
        <v>52</v>
      </c>
      <c r="AE316">
        <v>201</v>
      </c>
      <c r="AF316">
        <v>500</v>
      </c>
      <c r="AG316" s="7">
        <f t="shared" si="172"/>
        <v>350.5</v>
      </c>
      <c r="AH316">
        <v>1961</v>
      </c>
      <c r="AI316">
        <f t="shared" ca="1" si="145"/>
        <v>63</v>
      </c>
      <c r="AJ316" t="s">
        <v>18</v>
      </c>
      <c r="AK316" t="s">
        <v>104</v>
      </c>
      <c r="AL316" t="s">
        <v>104</v>
      </c>
      <c r="AM316" s="8" t="s">
        <v>2402</v>
      </c>
      <c r="AN316" s="8"/>
      <c r="AO316">
        <v>25</v>
      </c>
      <c r="AP316" s="10" t="str">
        <f t="shared" si="173"/>
        <v>25000000</v>
      </c>
      <c r="AQ316" s="8"/>
      <c r="AR316" s="8" t="s">
        <v>2414</v>
      </c>
      <c r="AS316" s="8" t="str">
        <f t="shared" si="146"/>
        <v xml:space="preserve">50 000000 </v>
      </c>
      <c r="AT316" t="s">
        <v>2357</v>
      </c>
    </row>
    <row r="317" spans="1:46" ht="39" customHeight="1" x14ac:dyDescent="0.35">
      <c r="A317" t="s">
        <v>1244</v>
      </c>
      <c r="B317" t="e" cm="1">
        <f t="array" ref="B317">IF(SEARCH("DATA SCIENTIST",UPPER(A317),1),"DATA SCIENTIST",IF(SEARCH("DATA ANALYST",UPPER(A317),1),"DATA ANALYST",IF(SEARCH("DATA ENGINEER",UPPER(A317),1),"DATA ENGINEER",others)))</f>
        <v>#VALUE!</v>
      </c>
      <c r="C317" t="str" cm="1">
        <f t="array" ref="C317">_xlfn.IFS(IFERROR(SEARCH("Senior", A317), 0) &gt; 0, "SENIOR", IFERROR(SEARCH("Junior", A317), 0) &gt; 0, "JUNIOR", TRUE, "NM")</f>
        <v>NM</v>
      </c>
      <c r="D317" t="s">
        <v>1064</v>
      </c>
      <c r="E317">
        <v>68</v>
      </c>
      <c r="H317" t="str">
        <f t="shared" si="164"/>
        <v>$68k</v>
      </c>
      <c r="I317">
        <v>139</v>
      </c>
      <c r="L317" t="str">
        <f t="shared" si="165"/>
        <v>$139k</v>
      </c>
      <c r="M317">
        <f t="shared" si="166"/>
        <v>103.5</v>
      </c>
      <c r="N317" t="str">
        <f t="shared" si="167"/>
        <v>$103.5k</v>
      </c>
      <c r="O317" s="1" t="s">
        <v>1245</v>
      </c>
      <c r="P317" s="1">
        <f t="shared" si="138"/>
        <v>0</v>
      </c>
      <c r="Q317" s="1">
        <f t="shared" si="139"/>
        <v>0</v>
      </c>
      <c r="R317" s="1">
        <f t="shared" si="140"/>
        <v>0</v>
      </c>
      <c r="S317" s="1">
        <f t="shared" si="141"/>
        <v>0</v>
      </c>
      <c r="T317" s="1">
        <f t="shared" si="142"/>
        <v>0</v>
      </c>
      <c r="U317" s="1">
        <f t="shared" si="143"/>
        <v>1</v>
      </c>
      <c r="V317" s="1">
        <f t="shared" si="144"/>
        <v>5177</v>
      </c>
      <c r="W317">
        <v>3.1</v>
      </c>
      <c r="X317" s="1" t="s">
        <v>1066</v>
      </c>
      <c r="Y317" s="1" t="s">
        <v>1932</v>
      </c>
      <c r="Z317" t="s">
        <v>1067</v>
      </c>
      <c r="AA317" t="s">
        <v>2371</v>
      </c>
      <c r="AB317" t="s">
        <v>1068</v>
      </c>
      <c r="AC317">
        <f t="shared" si="137"/>
        <v>0</v>
      </c>
      <c r="AD317" t="s">
        <v>87</v>
      </c>
      <c r="AE317">
        <v>5001</v>
      </c>
      <c r="AF317">
        <v>10000</v>
      </c>
      <c r="AG317" s="7">
        <f t="shared" si="172"/>
        <v>7500.5</v>
      </c>
      <c r="AH317">
        <v>1875</v>
      </c>
      <c r="AI317">
        <f t="shared" ca="1" si="145"/>
        <v>149</v>
      </c>
      <c r="AJ317" t="s">
        <v>18</v>
      </c>
      <c r="AK317" t="s">
        <v>217</v>
      </c>
      <c r="AL317" t="s">
        <v>218</v>
      </c>
      <c r="AM317" s="8" t="s">
        <v>94</v>
      </c>
      <c r="AN317" s="8"/>
      <c r="AO317" t="s">
        <v>2415</v>
      </c>
      <c r="AP317" s="10" t="e" cm="1">
        <f t="array" ref="AP317">_xlfn.IFS(SEARCH("m",AO317,1),SUBSTITUTE(AO317,"million","000000",1),SEARCH("b",AO317,1),SUBSTITUTE(AO317,"billion","000000000",1))</f>
        <v>#VALUE!</v>
      </c>
      <c r="AQ317" s="8"/>
      <c r="AR317" s="8"/>
      <c r="AS317" s="8" t="e">
        <f t="shared" si="146"/>
        <v>#VALUE!</v>
      </c>
      <c r="AT317" t="s">
        <v>2357</v>
      </c>
    </row>
    <row r="318" spans="1:46" ht="39" customHeight="1" x14ac:dyDescent="0.35">
      <c r="A318" t="s">
        <v>1246</v>
      </c>
      <c r="B318" t="e" cm="1">
        <f t="array" ref="B318">IF(SEARCH("DATA SCIENTIST",UPPER(A318),1),"DATA SCIENTIST",IF(SEARCH("DATA ANALYST",UPPER(A318),1),"DATA ANALYST",IF(SEARCH("DATA ENGINEER",UPPER(A318),1),"DATA ENGINEER",others)))</f>
        <v>#VALUE!</v>
      </c>
      <c r="C318" t="str" cm="1">
        <f t="array" ref="C318">_xlfn.IFS(IFERROR(SEARCH("Senior", A318), 0) &gt; 0, "SENIOR", IFERROR(SEARCH("Junior", A318), 0) &gt; 0, "JUNIOR", TRUE, "NM")</f>
        <v>NM</v>
      </c>
      <c r="D318" t="s">
        <v>1247</v>
      </c>
      <c r="E318">
        <v>121</v>
      </c>
      <c r="H318" t="str">
        <f t="shared" si="164"/>
        <v>$121k</v>
      </c>
      <c r="I318">
        <v>203</v>
      </c>
      <c r="L318" t="str">
        <f t="shared" si="165"/>
        <v>$203k</v>
      </c>
      <c r="M318">
        <f t="shared" si="166"/>
        <v>162</v>
      </c>
      <c r="N318" t="str">
        <f t="shared" si="167"/>
        <v>$162k</v>
      </c>
      <c r="O318" s="1" t="s">
        <v>2255</v>
      </c>
      <c r="P318" s="1">
        <f t="shared" si="138"/>
        <v>1</v>
      </c>
      <c r="Q318" s="1">
        <f t="shared" si="139"/>
        <v>1</v>
      </c>
      <c r="R318" s="1">
        <f t="shared" si="140"/>
        <v>1</v>
      </c>
      <c r="S318" s="1">
        <f t="shared" si="141"/>
        <v>1</v>
      </c>
      <c r="T318" s="1">
        <f t="shared" si="142"/>
        <v>1</v>
      </c>
      <c r="U318" s="1">
        <f t="shared" si="143"/>
        <v>0</v>
      </c>
      <c r="V318" s="1">
        <f t="shared" si="144"/>
        <v>3978</v>
      </c>
      <c r="W318">
        <v>4</v>
      </c>
      <c r="X318" s="1" t="s">
        <v>1248</v>
      </c>
      <c r="Y318" s="1" t="s">
        <v>1962</v>
      </c>
      <c r="Z318" t="s">
        <v>79</v>
      </c>
      <c r="AA318" t="s">
        <v>2365</v>
      </c>
      <c r="AB318" t="s">
        <v>1249</v>
      </c>
      <c r="AC318">
        <f t="shared" si="137"/>
        <v>0</v>
      </c>
      <c r="AD318" t="s">
        <v>37</v>
      </c>
      <c r="AE318">
        <v>1001</v>
      </c>
      <c r="AF318">
        <v>5000</v>
      </c>
      <c r="AG318" s="7">
        <f t="shared" si="172"/>
        <v>3000.5</v>
      </c>
      <c r="AH318">
        <v>2007</v>
      </c>
      <c r="AI318">
        <f t="shared" ca="1" si="145"/>
        <v>17</v>
      </c>
      <c r="AJ318" t="s">
        <v>18</v>
      </c>
      <c r="AK318" t="s">
        <v>74</v>
      </c>
      <c r="AL318" t="s">
        <v>75</v>
      </c>
      <c r="AM318" s="8" t="s">
        <v>47</v>
      </c>
      <c r="AN318" s="8" t="s">
        <v>47</v>
      </c>
      <c r="AP318" s="10" t="e" cm="1">
        <f t="array" ref="AP318">_xlfn.IFS(SEARCH("m",AO318,1),SUBSTITUTE(AO318,"million","000000",1),SEARCH("b",AO318,1),SUBSTITUTE(AO318,"billion","000000000",1))</f>
        <v>#VALUE!</v>
      </c>
      <c r="AQ318" s="8"/>
      <c r="AR318" s="8"/>
      <c r="AS318" s="8" t="e">
        <f t="shared" si="146"/>
        <v>#VALUE!</v>
      </c>
      <c r="AT318" t="s">
        <v>1250</v>
      </c>
    </row>
    <row r="319" spans="1:46" ht="39" customHeight="1" x14ac:dyDescent="0.35">
      <c r="A319" t="s">
        <v>1251</v>
      </c>
      <c r="B319" t="e" cm="1">
        <f t="array" ref="B319">IF(SEARCH("DATA SCIENTIST",UPPER(A319),1),"DATA SCIENTIST",IF(SEARCH("DATA ANALYST",UPPER(A319),1),"DATA ANALYST",IF(SEARCH("DATA ENGINEER",UPPER(A319),1),"DATA ENGINEER",others)))</f>
        <v>#VALUE!</v>
      </c>
      <c r="C319" t="str" cm="1">
        <f t="array" ref="C319">_xlfn.IFS(IFERROR(SEARCH("Senior", A319), 0) &gt; 0, "SENIOR", IFERROR(SEARCH("Junior", A319), 0) &gt; 0, "JUNIOR", TRUE, "NM")</f>
        <v>NM</v>
      </c>
      <c r="D319" t="s">
        <v>1252</v>
      </c>
      <c r="E319">
        <v>52</v>
      </c>
      <c r="H319" t="str">
        <f t="shared" si="164"/>
        <v>$52k</v>
      </c>
      <c r="I319">
        <v>85</v>
      </c>
      <c r="L319" t="str">
        <f t="shared" si="165"/>
        <v>$85k</v>
      </c>
      <c r="M319">
        <f t="shared" si="166"/>
        <v>68.5</v>
      </c>
      <c r="N319" t="str">
        <f t="shared" si="167"/>
        <v>$68.5k</v>
      </c>
      <c r="O319" s="1" t="s">
        <v>1253</v>
      </c>
      <c r="P319" s="1">
        <f t="shared" si="138"/>
        <v>1</v>
      </c>
      <c r="Q319" s="1">
        <f t="shared" si="139"/>
        <v>1</v>
      </c>
      <c r="R319" s="1">
        <f t="shared" si="140"/>
        <v>1</v>
      </c>
      <c r="S319" s="1">
        <f t="shared" si="141"/>
        <v>0</v>
      </c>
      <c r="T319" s="1">
        <f t="shared" si="142"/>
        <v>1</v>
      </c>
      <c r="U319" s="1">
        <f t="shared" si="143"/>
        <v>0</v>
      </c>
      <c r="V319" s="1">
        <f t="shared" si="144"/>
        <v>3419</v>
      </c>
      <c r="W319">
        <v>3.5</v>
      </c>
      <c r="X319" s="1" t="s">
        <v>184</v>
      </c>
      <c r="Y319" s="1" t="s">
        <v>1751</v>
      </c>
      <c r="Z319" t="s">
        <v>185</v>
      </c>
      <c r="AA319" t="s">
        <v>2365</v>
      </c>
      <c r="AB319" t="s">
        <v>185</v>
      </c>
      <c r="AC319">
        <f t="shared" si="137"/>
        <v>1</v>
      </c>
      <c r="AD319" t="s">
        <v>37</v>
      </c>
      <c r="AE319">
        <v>1001</v>
      </c>
      <c r="AF319">
        <v>5000</v>
      </c>
      <c r="AG319" s="7">
        <f t="shared" si="172"/>
        <v>3000.5</v>
      </c>
      <c r="AH319">
        <v>1969</v>
      </c>
      <c r="AI319">
        <f t="shared" ca="1" si="145"/>
        <v>55</v>
      </c>
      <c r="AJ319" t="s">
        <v>18</v>
      </c>
      <c r="AK319" t="s">
        <v>186</v>
      </c>
      <c r="AL319" t="s">
        <v>75</v>
      </c>
      <c r="AM319" s="8" t="s">
        <v>2401</v>
      </c>
      <c r="AN319" s="8"/>
      <c r="AO319">
        <v>1</v>
      </c>
      <c r="AP319" s="10" t="str">
        <f t="shared" ref="AP319:AP320" si="174">IF(SEARCH("b",AR319,1),_xlfn.CONCAT(AO319,"000000000"),0)</f>
        <v>1000000000</v>
      </c>
      <c r="AQ319" s="8"/>
      <c r="AR319" s="8" t="s">
        <v>2413</v>
      </c>
      <c r="AS319" s="8" t="e">
        <f t="shared" si="146"/>
        <v>#VALUE!</v>
      </c>
      <c r="AT319" t="s">
        <v>187</v>
      </c>
    </row>
    <row r="320" spans="1:46" ht="39" customHeight="1" x14ac:dyDescent="0.35">
      <c r="A320" t="s">
        <v>2256</v>
      </c>
      <c r="B320" t="str" cm="1">
        <f t="array" ref="B320">IF(SEARCH("DATA SCIENTIST",UPPER(A320),1),"DATA SCIENTIST",IF(SEARCH("DATA ANALYST",UPPER(A320),1),"DATA ANALYST",IF(SEARCH("DATA ENGINEER",UPPER(A320),1),"DATA ENGINEER",others)))</f>
        <v>DATA SCIENTIST</v>
      </c>
      <c r="C320" t="str" cm="1">
        <f t="array" ref="C320">_xlfn.IFS(IFERROR(SEARCH("Senior", A320), 0) &gt; 0, "SENIOR", IFERROR(SEARCH("Junior", A320), 0) &gt; 0, "JUNIOR", TRUE, "NM")</f>
        <v>NM</v>
      </c>
      <c r="D320" t="s">
        <v>1254</v>
      </c>
      <c r="E320">
        <v>81</v>
      </c>
      <c r="H320" t="str">
        <f t="shared" si="164"/>
        <v>$81k</v>
      </c>
      <c r="I320">
        <v>140</v>
      </c>
      <c r="L320" t="str">
        <f t="shared" si="165"/>
        <v>$140k</v>
      </c>
      <c r="M320">
        <f t="shared" si="166"/>
        <v>110.5</v>
      </c>
      <c r="N320" t="str">
        <f t="shared" si="167"/>
        <v>$110.5k</v>
      </c>
      <c r="O320" t="s">
        <v>2257</v>
      </c>
      <c r="P320" s="1">
        <f t="shared" si="138"/>
        <v>0</v>
      </c>
      <c r="Q320" s="1">
        <f t="shared" si="139"/>
        <v>1</v>
      </c>
      <c r="R320" s="1">
        <f t="shared" si="140"/>
        <v>1</v>
      </c>
      <c r="S320" s="1">
        <f t="shared" si="141"/>
        <v>0</v>
      </c>
      <c r="T320" s="1">
        <f t="shared" si="142"/>
        <v>0</v>
      </c>
      <c r="U320" s="1">
        <f t="shared" si="143"/>
        <v>0</v>
      </c>
      <c r="V320" s="1">
        <f t="shared" si="144"/>
        <v>1735</v>
      </c>
      <c r="W320">
        <v>3.4</v>
      </c>
      <c r="X320" s="1" t="s">
        <v>1255</v>
      </c>
      <c r="Y320" s="1" t="s">
        <v>1963</v>
      </c>
      <c r="Z320" t="s">
        <v>1256</v>
      </c>
      <c r="AA320" t="s">
        <v>2376</v>
      </c>
      <c r="AB320" t="s">
        <v>44</v>
      </c>
      <c r="AC320">
        <f t="shared" si="137"/>
        <v>0</v>
      </c>
      <c r="AD320" t="s">
        <v>24</v>
      </c>
      <c r="AH320">
        <v>1978</v>
      </c>
      <c r="AI320">
        <f t="shared" ca="1" si="145"/>
        <v>46</v>
      </c>
      <c r="AJ320" t="s">
        <v>53</v>
      </c>
      <c r="AK320" t="s">
        <v>129</v>
      </c>
      <c r="AL320" t="s">
        <v>130</v>
      </c>
      <c r="AM320" s="8" t="s">
        <v>2405</v>
      </c>
      <c r="AN320" s="8"/>
      <c r="AO320">
        <v>5</v>
      </c>
      <c r="AP320" s="10" t="str">
        <f t="shared" si="174"/>
        <v>5000000000</v>
      </c>
      <c r="AQ320" s="8"/>
      <c r="AR320" s="8" t="s">
        <v>2418</v>
      </c>
      <c r="AS320" s="8" t="e">
        <f t="shared" si="146"/>
        <v>#VALUE!</v>
      </c>
      <c r="AT320" t="s">
        <v>1257</v>
      </c>
    </row>
    <row r="321" spans="1:46" ht="39" customHeight="1" x14ac:dyDescent="0.35">
      <c r="A321" t="s">
        <v>1258</v>
      </c>
      <c r="B321" t="e" cm="1">
        <f t="array" ref="B321">IF(SEARCH("DATA SCIENTIST",UPPER(A321),1),"DATA SCIENTIST",IF(SEARCH("DATA ANALYST",UPPER(A321),1),"DATA ANALYST",IF(SEARCH("DATA ENGINEER",UPPER(A321),1),"DATA ENGINEER",others)))</f>
        <v>#VALUE!</v>
      </c>
      <c r="C321" t="str" cm="1">
        <f t="array" ref="C321">_xlfn.IFS(IFERROR(SEARCH("Senior", A321), 0) &gt; 0, "SENIOR", IFERROR(SEARCH("Junior", A321), 0) &gt; 0, "JUNIOR", TRUE, "NM")</f>
        <v>NM</v>
      </c>
      <c r="D321" t="s">
        <v>1259</v>
      </c>
      <c r="E321">
        <v>83</v>
      </c>
      <c r="H321" t="str">
        <f t="shared" si="164"/>
        <v>$83k</v>
      </c>
      <c r="I321">
        <v>148</v>
      </c>
      <c r="L321" t="str">
        <f t="shared" si="165"/>
        <v>$148k</v>
      </c>
      <c r="M321">
        <f t="shared" si="166"/>
        <v>115.5</v>
      </c>
      <c r="N321" t="str">
        <f t="shared" si="167"/>
        <v>$115.5k</v>
      </c>
      <c r="O321" s="1" t="s">
        <v>1260</v>
      </c>
      <c r="P321" s="1">
        <f t="shared" si="138"/>
        <v>1</v>
      </c>
      <c r="Q321" s="1">
        <f t="shared" si="139"/>
        <v>0</v>
      </c>
      <c r="R321" s="1">
        <f t="shared" si="140"/>
        <v>1</v>
      </c>
      <c r="S321" s="1">
        <f t="shared" si="141"/>
        <v>0</v>
      </c>
      <c r="T321" s="1">
        <f t="shared" si="142"/>
        <v>0</v>
      </c>
      <c r="U321" s="1">
        <f t="shared" si="143"/>
        <v>1</v>
      </c>
      <c r="V321" s="1">
        <f t="shared" si="144"/>
        <v>6577</v>
      </c>
      <c r="W321">
        <v>3.7</v>
      </c>
      <c r="X321" s="1" t="s">
        <v>1261</v>
      </c>
      <c r="Y321" s="1" t="s">
        <v>1964</v>
      </c>
      <c r="Z321" t="s">
        <v>1262</v>
      </c>
      <c r="AA321" t="s">
        <v>2394</v>
      </c>
      <c r="AB321" t="s">
        <v>1262</v>
      </c>
      <c r="AC321">
        <f t="shared" si="137"/>
        <v>1</v>
      </c>
      <c r="AD321" t="s">
        <v>52</v>
      </c>
      <c r="AE321">
        <v>201</v>
      </c>
      <c r="AF321">
        <v>500</v>
      </c>
      <c r="AG321" s="7">
        <f t="shared" ref="AG321:AG328" si="175">AVERAGE(AE321,AF321)</f>
        <v>350.5</v>
      </c>
      <c r="AH321" t="s">
        <v>2357</v>
      </c>
      <c r="AI321" t="str">
        <f t="shared" ca="1" si="145"/>
        <v>unknown</v>
      </c>
      <c r="AJ321" t="s">
        <v>111</v>
      </c>
      <c r="AK321" t="s">
        <v>129</v>
      </c>
      <c r="AL321" t="s">
        <v>130</v>
      </c>
      <c r="AM321" s="8" t="s">
        <v>2399</v>
      </c>
      <c r="AN321" s="8"/>
      <c r="AO321">
        <v>100</v>
      </c>
      <c r="AP321" s="10" t="str">
        <f t="shared" ref="AP321" si="176">IF(SEARCH("m",AR321,1),_xlfn.CONCAT(AO321,"000000"),0)</f>
        <v>100000000</v>
      </c>
      <c r="AQ321" s="8"/>
      <c r="AR321" s="8" t="s">
        <v>2410</v>
      </c>
      <c r="AS321" s="8" t="str">
        <f t="shared" si="146"/>
        <v xml:space="preserve">500 000000 </v>
      </c>
      <c r="AT321" t="s">
        <v>2357</v>
      </c>
    </row>
    <row r="322" spans="1:46" ht="39" customHeight="1" x14ac:dyDescent="0.35">
      <c r="A322" t="s">
        <v>2258</v>
      </c>
      <c r="B322" t="str" cm="1">
        <f t="array" ref="B322">IF(SEARCH("DATA SCIENTIST",UPPER(A322),1),"DATA SCIENTIST",IF(SEARCH("DATA ANALYST",UPPER(A322),1),"DATA ANALYST",IF(SEARCH("DATA ENGINEER",UPPER(A322),1),"DATA ENGINEER",others)))</f>
        <v>DATA SCIENTIST</v>
      </c>
      <c r="C322" t="str" cm="1">
        <f t="array" ref="C322">_xlfn.IFS(IFERROR(SEARCH("Senior", A322), 0) &gt; 0, "SENIOR", IFERROR(SEARCH("Junior", A322), 0) &gt; 0, "JUNIOR", TRUE, "NM")</f>
        <v>SENIOR</v>
      </c>
      <c r="D322" t="s">
        <v>483</v>
      </c>
      <c r="E322">
        <v>60</v>
      </c>
      <c r="H322" t="str">
        <f t="shared" si="164"/>
        <v>$60k</v>
      </c>
      <c r="I322">
        <v>101</v>
      </c>
      <c r="L322" t="str">
        <f t="shared" si="165"/>
        <v>$101k</v>
      </c>
      <c r="M322">
        <f t="shared" si="166"/>
        <v>80.5</v>
      </c>
      <c r="N322" t="str">
        <f t="shared" si="167"/>
        <v>$80.5k</v>
      </c>
      <c r="O322" s="1" t="s">
        <v>2259</v>
      </c>
      <c r="P322" s="1">
        <f t="shared" si="138"/>
        <v>0</v>
      </c>
      <c r="Q322" s="1">
        <f t="shared" si="139"/>
        <v>1</v>
      </c>
      <c r="R322" s="1">
        <f t="shared" si="140"/>
        <v>0</v>
      </c>
      <c r="S322" s="1">
        <f t="shared" si="141"/>
        <v>0</v>
      </c>
      <c r="T322" s="1">
        <f t="shared" si="142"/>
        <v>0</v>
      </c>
      <c r="U322" s="1">
        <f t="shared" si="143"/>
        <v>1</v>
      </c>
      <c r="V322" s="1">
        <f t="shared" si="144"/>
        <v>5188</v>
      </c>
      <c r="W322">
        <v>3.8</v>
      </c>
      <c r="X322" s="1" t="s">
        <v>35</v>
      </c>
      <c r="Y322" s="1" t="s">
        <v>1721</v>
      </c>
      <c r="Z322" t="s">
        <v>36</v>
      </c>
      <c r="AA322" t="s">
        <v>2362</v>
      </c>
      <c r="AB322" t="s">
        <v>36</v>
      </c>
      <c r="AC322">
        <f t="shared" ref="AC322:AC385" si="177">IF(Z322=AB322,1,0)</f>
        <v>1</v>
      </c>
      <c r="AD322" t="s">
        <v>37</v>
      </c>
      <c r="AE322">
        <v>1001</v>
      </c>
      <c r="AF322">
        <v>5000</v>
      </c>
      <c r="AG322" s="7">
        <f t="shared" si="175"/>
        <v>3000.5</v>
      </c>
      <c r="AH322">
        <v>1965</v>
      </c>
      <c r="AI322">
        <f t="shared" ca="1" si="145"/>
        <v>59</v>
      </c>
      <c r="AJ322" t="s">
        <v>38</v>
      </c>
      <c r="AK322" t="s">
        <v>39</v>
      </c>
      <c r="AL322" t="s">
        <v>40</v>
      </c>
      <c r="AM322" s="8" t="s">
        <v>2400</v>
      </c>
      <c r="AN322" s="8"/>
      <c r="AO322" t="s">
        <v>2411</v>
      </c>
      <c r="AP322" s="10" t="e">
        <f>IF(SEARCH("m",AO378,1),SUBSTITUTE(AO378,"million","000000",1),)</f>
        <v>#VALUE!</v>
      </c>
      <c r="AQ322" s="8"/>
      <c r="AR322" s="8" t="s">
        <v>2412</v>
      </c>
      <c r="AS322" s="8" t="e">
        <f t="shared" si="146"/>
        <v>#VALUE!</v>
      </c>
      <c r="AT322" t="s">
        <v>41</v>
      </c>
    </row>
    <row r="323" spans="1:46" ht="39" customHeight="1" x14ac:dyDescent="0.35">
      <c r="A323" t="s">
        <v>1263</v>
      </c>
      <c r="B323" t="e" cm="1">
        <f t="array" ref="B323">IF(SEARCH("DATA SCIENTIST",UPPER(A323),1),"DATA SCIENTIST",IF(SEARCH("DATA ANALYST",UPPER(A323),1),"DATA ANALYST",IF(SEARCH("DATA ENGINEER",UPPER(A323),1),"DATA ENGINEER",others)))</f>
        <v>#VALUE!</v>
      </c>
      <c r="C323" t="str" cm="1">
        <f t="array" ref="C323">_xlfn.IFS(IFERROR(SEARCH("Senior", A323), 0) &gt; 0, "SENIOR", IFERROR(SEARCH("Junior", A323), 0) &gt; 0, "JUNIOR", TRUE, "NM")</f>
        <v>NM</v>
      </c>
      <c r="D323" t="s">
        <v>1264</v>
      </c>
      <c r="E323">
        <v>31</v>
      </c>
      <c r="H323" t="str">
        <f t="shared" si="164"/>
        <v>$31k</v>
      </c>
      <c r="I323">
        <v>55</v>
      </c>
      <c r="L323" t="str">
        <f t="shared" si="165"/>
        <v>$55k</v>
      </c>
      <c r="M323">
        <f t="shared" si="166"/>
        <v>43</v>
      </c>
      <c r="N323" t="str">
        <f t="shared" si="167"/>
        <v>$43k</v>
      </c>
      <c r="O323" s="1" t="s">
        <v>1265</v>
      </c>
      <c r="P323" s="1">
        <f t="shared" ref="P323:P386" si="178">IFERROR(IF(SEARCH("PYTHON",UPPER(O323),1)&gt;1,1,0),0)</f>
        <v>0</v>
      </c>
      <c r="Q323" s="1">
        <f t="shared" ref="Q323:Q386" si="179">IFERROR(IF(SEARCH("MACHINE LEARNING",UPPER(O323),1)&gt;=1,1),0)</f>
        <v>0</v>
      </c>
      <c r="R323" s="1">
        <f t="shared" ref="R323:R386" si="180">IFERROR(IF(SEARCH("EXCEL",UPPER(O323),1)&gt;=1,1,0),0)</f>
        <v>1</v>
      </c>
      <c r="S323" s="1">
        <f t="shared" ref="S323:S386" si="181">IFERROR(IF(SEARCH("AWS",UPPER(O323),1)&gt;=1,1,0),0)</f>
        <v>0</v>
      </c>
      <c r="T323" s="1">
        <f t="shared" ref="T323:T386" si="182">IFERROR(IF(SEARCH("SPARK",UPPER(O323),1)&gt;=1,1,0),0)</f>
        <v>0</v>
      </c>
      <c r="U323" s="1">
        <f t="shared" ref="U323:U386" si="183">IFERROR(IF(SEARCH("R.",UPPER(O323),1)&gt;=1,1),0)</f>
        <v>1</v>
      </c>
      <c r="V323" s="1">
        <f t="shared" ref="V323:V386" si="184">LEN(O323)</f>
        <v>4338</v>
      </c>
      <c r="W323">
        <v>4.5999999999999996</v>
      </c>
      <c r="X323" s="1" t="s">
        <v>1266</v>
      </c>
      <c r="Y323" s="1" t="s">
        <v>1965</v>
      </c>
      <c r="Z323" t="s">
        <v>1267</v>
      </c>
      <c r="AA323" t="s">
        <v>2394</v>
      </c>
      <c r="AB323" t="s">
        <v>1267</v>
      </c>
      <c r="AC323">
        <f t="shared" si="177"/>
        <v>1</v>
      </c>
      <c r="AD323" t="s">
        <v>17</v>
      </c>
      <c r="AE323">
        <v>501</v>
      </c>
      <c r="AF323">
        <v>1000</v>
      </c>
      <c r="AG323" s="7">
        <f t="shared" si="175"/>
        <v>750.5</v>
      </c>
      <c r="AH323">
        <v>1992</v>
      </c>
      <c r="AI323">
        <f t="shared" ref="AI323:AI386" ca="1" si="185">IFERROR((YEAR(TODAY())-AH323),"unknown")</f>
        <v>32</v>
      </c>
      <c r="AJ323" t="s">
        <v>18</v>
      </c>
      <c r="AK323" t="s">
        <v>717</v>
      </c>
      <c r="AL323" t="s">
        <v>59</v>
      </c>
      <c r="AM323" s="8" t="s">
        <v>2399</v>
      </c>
      <c r="AN323" s="8"/>
      <c r="AO323">
        <v>100</v>
      </c>
      <c r="AP323" s="10" t="str">
        <f>IF(SEARCH("m",AR323,1),_xlfn.CONCAT(AO323,"000000"),0)</f>
        <v>100000000</v>
      </c>
      <c r="AQ323" s="8"/>
      <c r="AR323" s="8" t="s">
        <v>2410</v>
      </c>
      <c r="AS323" s="8" t="str">
        <f t="shared" ref="AS323:AS386" si="186">IF(SEARCH("m",AR323,1),SUBSTITUTE(AR323,"million","000000",1),SUBSTITUTE(AR323,"billion","000000000",1))</f>
        <v xml:space="preserve">500 000000 </v>
      </c>
      <c r="AT323" t="s">
        <v>2357</v>
      </c>
    </row>
    <row r="324" spans="1:46" ht="39" customHeight="1" x14ac:dyDescent="0.35">
      <c r="A324" t="s">
        <v>1268</v>
      </c>
      <c r="B324" t="e" cm="1">
        <f t="array" ref="B324">IF(SEARCH("DATA SCIENTIST",UPPER(A324),1),"DATA SCIENTIST",IF(SEARCH("DATA ANALYST",UPPER(A324),1),"DATA ANALYST",IF(SEARCH("DATA ENGINEER",UPPER(A324),1),"DATA ENGINEER",others)))</f>
        <v>#VALUE!</v>
      </c>
      <c r="C324" t="str" cm="1">
        <f t="array" ref="C324">_xlfn.IFS(IFERROR(SEARCH("Senior", A324), 0) &gt; 0, "SENIOR", IFERROR(SEARCH("Junior", A324), 0) &gt; 0, "JUNIOR", TRUE, "NM")</f>
        <v>NM</v>
      </c>
      <c r="D324" t="s">
        <v>1269</v>
      </c>
      <c r="E324">
        <v>102</v>
      </c>
      <c r="H324" t="str">
        <f t="shared" si="164"/>
        <v>$102k</v>
      </c>
      <c r="I324">
        <v>178</v>
      </c>
      <c r="L324" t="str">
        <f t="shared" si="165"/>
        <v>$178k</v>
      </c>
      <c r="M324">
        <f t="shared" si="166"/>
        <v>140</v>
      </c>
      <c r="N324" t="str">
        <f t="shared" si="167"/>
        <v>$140k</v>
      </c>
      <c r="O324" s="1" t="s">
        <v>1270</v>
      </c>
      <c r="P324" s="1">
        <f t="shared" si="178"/>
        <v>0</v>
      </c>
      <c r="Q324" s="1">
        <f t="shared" si="179"/>
        <v>0</v>
      </c>
      <c r="R324" s="1">
        <f t="shared" si="180"/>
        <v>1</v>
      </c>
      <c r="S324" s="1">
        <f t="shared" si="181"/>
        <v>0</v>
      </c>
      <c r="T324" s="1">
        <f t="shared" si="182"/>
        <v>0</v>
      </c>
      <c r="U324" s="1">
        <f t="shared" si="183"/>
        <v>1</v>
      </c>
      <c r="V324" s="1">
        <f t="shared" si="184"/>
        <v>5456</v>
      </c>
      <c r="W324">
        <v>4.4000000000000004</v>
      </c>
      <c r="X324" s="1" t="s">
        <v>1271</v>
      </c>
      <c r="Y324" s="1" t="s">
        <v>1966</v>
      </c>
      <c r="Z324" t="s">
        <v>102</v>
      </c>
      <c r="AA324" t="s">
        <v>2367</v>
      </c>
      <c r="AB324" t="s">
        <v>102</v>
      </c>
      <c r="AC324">
        <f t="shared" si="177"/>
        <v>1</v>
      </c>
      <c r="AD324" t="s">
        <v>52</v>
      </c>
      <c r="AE324">
        <v>201</v>
      </c>
      <c r="AF324">
        <v>500</v>
      </c>
      <c r="AG324" s="7">
        <f t="shared" si="175"/>
        <v>350.5</v>
      </c>
      <c r="AH324">
        <v>2003</v>
      </c>
      <c r="AI324">
        <f t="shared" ca="1" si="185"/>
        <v>21</v>
      </c>
      <c r="AJ324" t="s">
        <v>53</v>
      </c>
      <c r="AK324" t="s">
        <v>104</v>
      </c>
      <c r="AL324" t="s">
        <v>104</v>
      </c>
      <c r="AM324" s="8" t="s">
        <v>47</v>
      </c>
      <c r="AN324" s="8" t="s">
        <v>47</v>
      </c>
      <c r="AP324" s="10" t="e" cm="1">
        <f t="array" ref="AP324">_xlfn.IFS(SEARCH("m",AO324,1),SUBSTITUTE(AO324,"million","000000",1),SEARCH("b",AO324,1),SUBSTITUTE(AO324,"billion","000000000",1))</f>
        <v>#VALUE!</v>
      </c>
      <c r="AQ324" s="8"/>
      <c r="AR324" s="8"/>
      <c r="AS324" s="8" t="e">
        <f t="shared" si="186"/>
        <v>#VALUE!</v>
      </c>
      <c r="AT324" t="s">
        <v>2357</v>
      </c>
    </row>
    <row r="325" spans="1:46" ht="39" customHeight="1" x14ac:dyDescent="0.35">
      <c r="A325" t="s">
        <v>1272</v>
      </c>
      <c r="B325" t="e" cm="1">
        <f t="array" ref="B325">IF(SEARCH("DATA SCIENTIST",UPPER(A325),1),"DATA SCIENTIST",IF(SEARCH("DATA ANALYST",UPPER(A325),1),"DATA ANALYST",IF(SEARCH("DATA ENGINEER",UPPER(A325),1),"DATA ENGINEER",others)))</f>
        <v>#VALUE!</v>
      </c>
      <c r="C325" t="str" cm="1">
        <f t="array" ref="C325">_xlfn.IFS(IFERROR(SEARCH("Senior", A325), 0) &gt; 0, "SENIOR", IFERROR(SEARCH("Junior", A325), 0) &gt; 0, "JUNIOR", TRUE, "NM")</f>
        <v>SENIOR</v>
      </c>
      <c r="D325" t="s">
        <v>1273</v>
      </c>
      <c r="E325">
        <v>110</v>
      </c>
      <c r="H325" t="str">
        <f t="shared" si="164"/>
        <v>$110k</v>
      </c>
      <c r="I325">
        <v>130</v>
      </c>
      <c r="L325" t="str">
        <f t="shared" si="165"/>
        <v>$130k</v>
      </c>
      <c r="M325">
        <f t="shared" si="166"/>
        <v>120</v>
      </c>
      <c r="N325" t="str">
        <f t="shared" si="167"/>
        <v>$120k</v>
      </c>
      <c r="O325" s="1" t="s">
        <v>1274</v>
      </c>
      <c r="P325" s="1">
        <f t="shared" si="178"/>
        <v>0</v>
      </c>
      <c r="Q325" s="1">
        <f t="shared" si="179"/>
        <v>0</v>
      </c>
      <c r="R325" s="1">
        <f t="shared" si="180"/>
        <v>0</v>
      </c>
      <c r="S325" s="1">
        <f t="shared" si="181"/>
        <v>0</v>
      </c>
      <c r="T325" s="1">
        <f t="shared" si="182"/>
        <v>0</v>
      </c>
      <c r="U325" s="1">
        <f t="shared" si="183"/>
        <v>1</v>
      </c>
      <c r="V325" s="1">
        <f t="shared" si="184"/>
        <v>3214</v>
      </c>
      <c r="W325" t="s">
        <v>2357</v>
      </c>
      <c r="X325" t="s">
        <v>1178</v>
      </c>
      <c r="Y325" s="1" t="s">
        <v>1178</v>
      </c>
      <c r="Z325" t="s">
        <v>102</v>
      </c>
      <c r="AA325" t="s">
        <v>2367</v>
      </c>
      <c r="AB325" t="s">
        <v>838</v>
      </c>
      <c r="AC325">
        <f t="shared" si="177"/>
        <v>0</v>
      </c>
      <c r="AD325" t="s">
        <v>227</v>
      </c>
      <c r="AE325" t="s">
        <v>227</v>
      </c>
      <c r="AG325" s="7" t="e">
        <f t="shared" si="175"/>
        <v>#DIV/0!</v>
      </c>
      <c r="AH325" t="s">
        <v>2357</v>
      </c>
      <c r="AI325" t="str">
        <f t="shared" ca="1" si="185"/>
        <v>unknown</v>
      </c>
      <c r="AJ325" t="s">
        <v>18</v>
      </c>
      <c r="AK325" t="s">
        <v>2357</v>
      </c>
      <c r="AL325" t="s">
        <v>2357</v>
      </c>
      <c r="AM325" s="8" t="s">
        <v>47</v>
      </c>
      <c r="AN325" s="8" t="s">
        <v>47</v>
      </c>
      <c r="AP325" s="10" t="e" cm="1">
        <f t="array" ref="AP325">_xlfn.IFS(SEARCH("m",AO325,1),SUBSTITUTE(AO325,"million","000000",1),SEARCH("b",AO325,1),SUBSTITUTE(AO325,"billion","000000000",1))</f>
        <v>#VALUE!</v>
      </c>
      <c r="AQ325" s="8"/>
      <c r="AR325" s="8"/>
      <c r="AS325" s="8" t="e">
        <f t="shared" si="186"/>
        <v>#VALUE!</v>
      </c>
      <c r="AT325" t="s">
        <v>2357</v>
      </c>
    </row>
    <row r="326" spans="1:46" ht="39" customHeight="1" x14ac:dyDescent="0.35">
      <c r="A326" t="s">
        <v>1275</v>
      </c>
      <c r="B326" t="e" cm="1">
        <f t="array" ref="B326">IF(SEARCH("DATA SCIENTIST",UPPER(A326),1),"DATA SCIENTIST",IF(SEARCH("DATA ANALYST",UPPER(A326),1),"DATA ANALYST",IF(SEARCH("DATA ENGINEER",UPPER(A326),1),"DATA ENGINEER",others)))</f>
        <v>#VALUE!</v>
      </c>
      <c r="C326" t="str" cm="1">
        <f t="array" ref="C326">_xlfn.IFS(IFERROR(SEARCH("Senior", A326), 0) &gt; 0, "SENIOR", IFERROR(SEARCH("Junior", A326), 0) &gt; 0, "JUNIOR", TRUE, "NM")</f>
        <v>SENIOR</v>
      </c>
      <c r="D326" t="s">
        <v>1276</v>
      </c>
      <c r="E326">
        <v>48</v>
      </c>
      <c r="H326" t="str">
        <f t="shared" si="164"/>
        <v>$48k</v>
      </c>
      <c r="I326">
        <v>85</v>
      </c>
      <c r="L326" t="str">
        <f t="shared" si="165"/>
        <v>$85k</v>
      </c>
      <c r="M326">
        <f t="shared" si="166"/>
        <v>66.5</v>
      </c>
      <c r="N326" t="str">
        <f t="shared" si="167"/>
        <v>$66.5k</v>
      </c>
      <c r="O326" s="1" t="s">
        <v>1277</v>
      </c>
      <c r="P326" s="1">
        <f t="shared" si="178"/>
        <v>0</v>
      </c>
      <c r="Q326" s="1">
        <f t="shared" si="179"/>
        <v>0</v>
      </c>
      <c r="R326" s="1">
        <f t="shared" si="180"/>
        <v>1</v>
      </c>
      <c r="S326" s="1">
        <f t="shared" si="181"/>
        <v>0</v>
      </c>
      <c r="T326" s="1">
        <f t="shared" si="182"/>
        <v>0</v>
      </c>
      <c r="U326" s="1">
        <f t="shared" si="183"/>
        <v>1</v>
      </c>
      <c r="V326" s="1">
        <f t="shared" si="184"/>
        <v>3776</v>
      </c>
      <c r="W326">
        <v>3</v>
      </c>
      <c r="X326" s="1" t="s">
        <v>1278</v>
      </c>
      <c r="Y326" s="1" t="s">
        <v>1967</v>
      </c>
      <c r="Z326" t="s">
        <v>311</v>
      </c>
      <c r="AA326" t="s">
        <v>2380</v>
      </c>
      <c r="AB326" t="s">
        <v>311</v>
      </c>
      <c r="AC326">
        <f t="shared" si="177"/>
        <v>1</v>
      </c>
      <c r="AD326" t="s">
        <v>87</v>
      </c>
      <c r="AE326">
        <v>5001</v>
      </c>
      <c r="AF326">
        <v>10000</v>
      </c>
      <c r="AG326" s="7">
        <f t="shared" si="175"/>
        <v>7500.5</v>
      </c>
      <c r="AH326">
        <v>1983</v>
      </c>
      <c r="AI326">
        <f t="shared" ca="1" si="185"/>
        <v>41</v>
      </c>
      <c r="AJ326" t="s">
        <v>18</v>
      </c>
      <c r="AK326" t="s">
        <v>129</v>
      </c>
      <c r="AL326" t="s">
        <v>130</v>
      </c>
      <c r="AM326" s="8" t="s">
        <v>2405</v>
      </c>
      <c r="AN326" s="8"/>
      <c r="AO326">
        <v>5</v>
      </c>
      <c r="AP326" s="10" t="str">
        <f>IF(SEARCH("b",AR326,1),_xlfn.CONCAT(AO326,"000000000"),0)</f>
        <v>5000000000</v>
      </c>
      <c r="AQ326" s="8"/>
      <c r="AR326" s="8" t="s">
        <v>2418</v>
      </c>
      <c r="AS326" s="8" t="e">
        <f t="shared" si="186"/>
        <v>#VALUE!</v>
      </c>
      <c r="AT326" t="s">
        <v>1279</v>
      </c>
    </row>
    <row r="327" spans="1:46" ht="39" customHeight="1" x14ac:dyDescent="0.35">
      <c r="A327" t="s">
        <v>1280</v>
      </c>
      <c r="B327" t="e" cm="1">
        <f t="array" ref="B327">IF(SEARCH("DATA SCIENTIST",UPPER(A327),1),"DATA SCIENTIST",IF(SEARCH("DATA ANALYST",UPPER(A327),1),"DATA ANALYST",IF(SEARCH("DATA ENGINEER",UPPER(A327),1),"DATA ENGINEER",others)))</f>
        <v>#VALUE!</v>
      </c>
      <c r="C327" t="str" cm="1">
        <f t="array" ref="C327">_xlfn.IFS(IFERROR(SEARCH("Senior", A327), 0) &gt; 0, "SENIOR", IFERROR(SEARCH("Junior", A327), 0) &gt; 0, "JUNIOR", TRUE, "NM")</f>
        <v>NM</v>
      </c>
      <c r="D327" t="s">
        <v>1281</v>
      </c>
      <c r="E327">
        <v>66</v>
      </c>
      <c r="H327" t="str">
        <f t="shared" si="164"/>
        <v>$66k</v>
      </c>
      <c r="I327">
        <v>123</v>
      </c>
      <c r="L327" t="str">
        <f t="shared" si="165"/>
        <v>$123k</v>
      </c>
      <c r="M327">
        <f t="shared" si="166"/>
        <v>94.5</v>
      </c>
      <c r="N327" t="str">
        <f t="shared" si="167"/>
        <v>$94.5k</v>
      </c>
      <c r="O327" s="1" t="s">
        <v>1282</v>
      </c>
      <c r="P327" s="1">
        <f t="shared" si="178"/>
        <v>1</v>
      </c>
      <c r="Q327" s="1">
        <f t="shared" si="179"/>
        <v>0</v>
      </c>
      <c r="R327" s="1">
        <f t="shared" si="180"/>
        <v>0</v>
      </c>
      <c r="S327" s="1">
        <f t="shared" si="181"/>
        <v>1</v>
      </c>
      <c r="T327" s="1">
        <f t="shared" si="182"/>
        <v>0</v>
      </c>
      <c r="U327" s="1">
        <f t="shared" si="183"/>
        <v>0</v>
      </c>
      <c r="V327" s="1">
        <f t="shared" si="184"/>
        <v>1504</v>
      </c>
      <c r="W327">
        <v>4.7</v>
      </c>
      <c r="X327" s="1" t="s">
        <v>1283</v>
      </c>
      <c r="Y327" s="1" t="s">
        <v>1968</v>
      </c>
      <c r="Z327" t="s">
        <v>79</v>
      </c>
      <c r="AA327" t="s">
        <v>2365</v>
      </c>
      <c r="AB327" t="s">
        <v>498</v>
      </c>
      <c r="AC327">
        <f t="shared" si="177"/>
        <v>0</v>
      </c>
      <c r="AD327" t="s">
        <v>45</v>
      </c>
      <c r="AE327">
        <v>51</v>
      </c>
      <c r="AF327">
        <v>200</v>
      </c>
      <c r="AG327" s="7">
        <f t="shared" si="175"/>
        <v>125.5</v>
      </c>
      <c r="AH327">
        <v>2006</v>
      </c>
      <c r="AI327">
        <f t="shared" ca="1" si="185"/>
        <v>18</v>
      </c>
      <c r="AJ327" t="s">
        <v>18</v>
      </c>
      <c r="AK327" t="s">
        <v>313</v>
      </c>
      <c r="AL327" t="s">
        <v>32</v>
      </c>
      <c r="AM327" s="8" t="s">
        <v>2403</v>
      </c>
      <c r="AN327" s="8"/>
      <c r="AO327">
        <v>1</v>
      </c>
      <c r="AP327" s="10" t="str">
        <f t="shared" ref="AP327" si="187">IF(SEARCH("m",AR327,1),_xlfn.CONCAT(AO327,"000000"),0)</f>
        <v>1000000</v>
      </c>
      <c r="AQ327" s="8"/>
      <c r="AR327" s="8" t="s">
        <v>2416</v>
      </c>
      <c r="AS327" s="8" t="str">
        <f t="shared" si="186"/>
        <v xml:space="preserve">5 000000 </v>
      </c>
      <c r="AT327" t="s">
        <v>2357</v>
      </c>
    </row>
    <row r="328" spans="1:46" ht="39" customHeight="1" x14ac:dyDescent="0.35">
      <c r="A328" t="s">
        <v>2260</v>
      </c>
      <c r="B328" t="str" cm="1">
        <f t="array" ref="B328">IF(SEARCH("DATA SCIENTIST",UPPER(A328),1),"DATA SCIENTIST",IF(SEARCH("DATA ANALYST",UPPER(A328),1),"DATA ANALYST",IF(SEARCH("DATA ENGINEER",UPPER(A328),1),"DATA ENGINEER",others)))</f>
        <v>DATA SCIENTIST</v>
      </c>
      <c r="C328" t="str" cm="1">
        <f t="array" ref="C328">_xlfn.IFS(IFERROR(SEARCH("Senior", A328), 0) &gt; 0, "SENIOR", IFERROR(SEARCH("Junior", A328), 0) &gt; 0, "JUNIOR", TRUE, "NM")</f>
        <v>SENIOR</v>
      </c>
      <c r="D328" t="s">
        <v>1284</v>
      </c>
      <c r="E328">
        <v>92</v>
      </c>
      <c r="H328" t="str">
        <f t="shared" si="164"/>
        <v>$92k</v>
      </c>
      <c r="I328">
        <v>146</v>
      </c>
      <c r="L328" t="str">
        <f t="shared" si="165"/>
        <v>$146k</v>
      </c>
      <c r="M328">
        <f t="shared" si="166"/>
        <v>119</v>
      </c>
      <c r="N328" t="str">
        <f t="shared" si="167"/>
        <v>$119k</v>
      </c>
      <c r="O328" s="1" t="s">
        <v>2261</v>
      </c>
      <c r="P328" s="1">
        <f t="shared" si="178"/>
        <v>0</v>
      </c>
      <c r="Q328" s="1">
        <f t="shared" si="179"/>
        <v>1</v>
      </c>
      <c r="R328" s="1">
        <f t="shared" si="180"/>
        <v>0</v>
      </c>
      <c r="S328" s="1">
        <f t="shared" si="181"/>
        <v>0</v>
      </c>
      <c r="T328" s="1">
        <f t="shared" si="182"/>
        <v>0</v>
      </c>
      <c r="U328" s="1">
        <f t="shared" si="183"/>
        <v>1</v>
      </c>
      <c r="V328" s="1">
        <f t="shared" si="184"/>
        <v>5186</v>
      </c>
      <c r="W328">
        <v>3.8</v>
      </c>
      <c r="X328" s="1" t="s">
        <v>35</v>
      </c>
      <c r="Y328" s="1" t="s">
        <v>1721</v>
      </c>
      <c r="Z328" t="s">
        <v>63</v>
      </c>
      <c r="AA328" t="s">
        <v>2362</v>
      </c>
      <c r="AB328" t="s">
        <v>36</v>
      </c>
      <c r="AC328">
        <f t="shared" si="177"/>
        <v>0</v>
      </c>
      <c r="AD328" t="s">
        <v>37</v>
      </c>
      <c r="AE328">
        <v>1001</v>
      </c>
      <c r="AF328">
        <v>5000</v>
      </c>
      <c r="AG328" s="7">
        <f t="shared" si="175"/>
        <v>3000.5</v>
      </c>
      <c r="AH328">
        <v>1965</v>
      </c>
      <c r="AI328">
        <f t="shared" ca="1" si="185"/>
        <v>59</v>
      </c>
      <c r="AJ328" t="s">
        <v>38</v>
      </c>
      <c r="AK328" t="s">
        <v>39</v>
      </c>
      <c r="AL328" t="s">
        <v>40</v>
      </c>
      <c r="AM328" s="8" t="s">
        <v>2400</v>
      </c>
      <c r="AN328" s="8"/>
      <c r="AO328" t="s">
        <v>2411</v>
      </c>
      <c r="AP328" s="10" t="e">
        <f>IF(SEARCH("m",AO384,1),SUBSTITUTE(AO384,"million","000000",1),)</f>
        <v>#VALUE!</v>
      </c>
      <c r="AQ328" s="8"/>
      <c r="AR328" s="8" t="s">
        <v>2412</v>
      </c>
      <c r="AS328" s="8" t="e">
        <f t="shared" si="186"/>
        <v>#VALUE!</v>
      </c>
      <c r="AT328" t="s">
        <v>41</v>
      </c>
    </row>
    <row r="329" spans="1:46" ht="39" customHeight="1" x14ac:dyDescent="0.35">
      <c r="A329" s="2" t="s">
        <v>1285</v>
      </c>
      <c r="B329" t="e" cm="1">
        <f t="array" ref="B329">IF(SEARCH("DATA SCIENTIST",UPPER(A329),1),"DATA SCIENTIST",IF(SEARCH("DATA ANALYST",UPPER(A329),1),"DATA ANALYST",IF(SEARCH("DATA ENGINEER",UPPER(A329),1),"DATA ENGINEER",others)))</f>
        <v>#VALUE!</v>
      </c>
      <c r="C329" t="str" cm="1">
        <f t="array" ref="C329">_xlfn.IFS(IFERROR(SEARCH("Senior", A329), 0) &gt; 0, "SENIOR", IFERROR(SEARCH("Junior", A329), 0) &gt; 0, "JUNIOR", TRUE, "NM")</f>
        <v>NM</v>
      </c>
      <c r="D329" s="2" t="s">
        <v>1286</v>
      </c>
      <c r="E329" s="2">
        <v>21</v>
      </c>
      <c r="F329" s="4">
        <f t="shared" ref="F329:F330" si="188">(E329*40*52)</f>
        <v>43680</v>
      </c>
      <c r="G329" s="2">
        <v>43</v>
      </c>
      <c r="H329" s="2" t="str">
        <f t="shared" ref="H329:H330" si="189">_xlfn.CONCAT("$",G329,"k")</f>
        <v>$43k</v>
      </c>
      <c r="I329" s="2">
        <v>29</v>
      </c>
      <c r="J329" s="4">
        <f t="shared" ref="J329:J330" si="190">I329*40*52</f>
        <v>60320</v>
      </c>
      <c r="K329" s="2">
        <v>60</v>
      </c>
      <c r="L329" s="2" t="str">
        <f t="shared" ref="L329:L330" si="191">_xlfn.CONCAT("$",K329,"k")</f>
        <v>$60k</v>
      </c>
      <c r="M329" s="6">
        <f>AVERAGE(G329,K329)</f>
        <v>51.5</v>
      </c>
      <c r="N329" s="6" t="str">
        <f t="shared" ref="N329:N392" si="192">_xlfn.CONCAT("$",M329,"k")</f>
        <v>$51.5k</v>
      </c>
      <c r="O329" s="3" t="s">
        <v>1287</v>
      </c>
      <c r="P329" s="1">
        <f t="shared" si="178"/>
        <v>0</v>
      </c>
      <c r="Q329" s="1">
        <f t="shared" si="179"/>
        <v>0</v>
      </c>
      <c r="R329" s="1">
        <f t="shared" si="180"/>
        <v>0</v>
      </c>
      <c r="S329" s="1">
        <f t="shared" si="181"/>
        <v>0</v>
      </c>
      <c r="T329" s="1">
        <f t="shared" si="182"/>
        <v>0</v>
      </c>
      <c r="U329" s="1">
        <f t="shared" si="183"/>
        <v>1</v>
      </c>
      <c r="V329" s="1">
        <f t="shared" si="184"/>
        <v>1848</v>
      </c>
      <c r="W329" s="2">
        <v>3.2</v>
      </c>
      <c r="X329" s="3" t="s">
        <v>1288</v>
      </c>
      <c r="Y329" s="3" t="s">
        <v>1969</v>
      </c>
      <c r="Z329" s="2" t="s">
        <v>237</v>
      </c>
      <c r="AA329" t="s">
        <v>2387</v>
      </c>
      <c r="AB329" s="2" t="s">
        <v>1289</v>
      </c>
      <c r="AC329">
        <f t="shared" si="177"/>
        <v>0</v>
      </c>
      <c r="AD329" s="2" t="s">
        <v>24</v>
      </c>
      <c r="AF329" s="2"/>
      <c r="AG329" s="2"/>
      <c r="AH329" s="2">
        <v>1996</v>
      </c>
      <c r="AI329">
        <f t="shared" ca="1" si="185"/>
        <v>28</v>
      </c>
      <c r="AJ329" s="2" t="s">
        <v>128</v>
      </c>
      <c r="AK329" s="2" t="s">
        <v>26</v>
      </c>
      <c r="AL329" s="2" t="s">
        <v>27</v>
      </c>
      <c r="AM329" s="8" t="s">
        <v>94</v>
      </c>
      <c r="AN329" s="9"/>
      <c r="AO329" t="s">
        <v>2415</v>
      </c>
      <c r="AP329" s="10" t="e" cm="1">
        <f t="array" ref="AP329">_xlfn.IFS(SEARCH("m",AO329,1),SUBSTITUTE(AO329,"million","000000",1),SEARCH("b",AO329,1),SUBSTITUTE(AO329,"billion","000000000",1))</f>
        <v>#VALUE!</v>
      </c>
      <c r="AQ329" s="9"/>
      <c r="AR329" s="9"/>
      <c r="AS329" s="8" t="e">
        <f t="shared" si="186"/>
        <v>#VALUE!</v>
      </c>
      <c r="AT329" s="2" t="s">
        <v>1290</v>
      </c>
    </row>
    <row r="330" spans="1:46" ht="39" customHeight="1" x14ac:dyDescent="0.35">
      <c r="A330" s="2" t="s">
        <v>1291</v>
      </c>
      <c r="B330" t="e" cm="1">
        <f t="array" ref="B330">IF(SEARCH("DATA SCIENTIST",UPPER(A330),1),"DATA SCIENTIST",IF(SEARCH("DATA ANALYST",UPPER(A330),1),"DATA ANALYST",IF(SEARCH("DATA ENGINEER",UPPER(A330),1),"DATA ENGINEER",others)))</f>
        <v>#VALUE!</v>
      </c>
      <c r="C330" t="str" cm="1">
        <f t="array" ref="C330">_xlfn.IFS(IFERROR(SEARCH("Senior", A330), 0) &gt; 0, "SENIOR", IFERROR(SEARCH("Junior", A330), 0) &gt; 0, "JUNIOR", TRUE, "NM")</f>
        <v>SENIOR</v>
      </c>
      <c r="D330" s="2" t="s">
        <v>1292</v>
      </c>
      <c r="E330" s="2">
        <v>10</v>
      </c>
      <c r="F330" s="4">
        <f t="shared" si="188"/>
        <v>20800</v>
      </c>
      <c r="G330" s="2">
        <v>21</v>
      </c>
      <c r="H330" s="2" t="str">
        <f t="shared" si="189"/>
        <v>$21k</v>
      </c>
      <c r="I330" s="2">
        <v>17</v>
      </c>
      <c r="J330" s="4">
        <f t="shared" si="190"/>
        <v>35360</v>
      </c>
      <c r="K330" s="2">
        <v>35</v>
      </c>
      <c r="L330" s="2" t="str">
        <f t="shared" si="191"/>
        <v>$35k</v>
      </c>
      <c r="M330" s="6">
        <f>AVERAGE(G330,K330)</f>
        <v>28</v>
      </c>
      <c r="N330" s="6" t="str">
        <f t="shared" si="192"/>
        <v>$28k</v>
      </c>
      <c r="O330" s="3" t="s">
        <v>1293</v>
      </c>
      <c r="P330" s="1">
        <f t="shared" si="178"/>
        <v>0</v>
      </c>
      <c r="Q330" s="1">
        <f t="shared" si="179"/>
        <v>0</v>
      </c>
      <c r="R330" s="1">
        <f t="shared" si="180"/>
        <v>1</v>
      </c>
      <c r="S330" s="1">
        <f t="shared" si="181"/>
        <v>0</v>
      </c>
      <c r="T330" s="1">
        <f t="shared" si="182"/>
        <v>0</v>
      </c>
      <c r="U330" s="1">
        <f t="shared" si="183"/>
        <v>0</v>
      </c>
      <c r="V330" s="1">
        <f t="shared" si="184"/>
        <v>4299</v>
      </c>
      <c r="W330" s="2">
        <v>2.7</v>
      </c>
      <c r="X330" s="3" t="s">
        <v>1294</v>
      </c>
      <c r="Y330" s="3" t="s">
        <v>1970</v>
      </c>
      <c r="Z330" s="2" t="s">
        <v>874</v>
      </c>
      <c r="AA330" t="s">
        <v>2390</v>
      </c>
      <c r="AB330" s="2" t="s">
        <v>1295</v>
      </c>
      <c r="AC330">
        <f t="shared" si="177"/>
        <v>0</v>
      </c>
      <c r="AD330" s="2" t="s">
        <v>87</v>
      </c>
      <c r="AE330">
        <v>5001</v>
      </c>
      <c r="AF330">
        <v>10000</v>
      </c>
      <c r="AG330" s="7">
        <f>AVERAGE(AE330,AF330)</f>
        <v>7500.5</v>
      </c>
      <c r="AH330" s="2">
        <v>2000</v>
      </c>
      <c r="AI330">
        <f t="shared" ca="1" si="185"/>
        <v>24</v>
      </c>
      <c r="AJ330" s="2" t="s">
        <v>53</v>
      </c>
      <c r="AK330" s="2" t="s">
        <v>291</v>
      </c>
      <c r="AL330" s="2" t="s">
        <v>59</v>
      </c>
      <c r="AM330" s="8" t="s">
        <v>2398</v>
      </c>
      <c r="AN330" s="9"/>
      <c r="AO330">
        <v>2</v>
      </c>
      <c r="AP330" s="10" t="str">
        <f>IF(SEARCH("b",AR330,1),_xlfn.CONCAT(AO330,"000000000"),0)</f>
        <v>2000000000</v>
      </c>
      <c r="AQ330" s="9"/>
      <c r="AR330" s="9" t="s">
        <v>2409</v>
      </c>
      <c r="AS330" s="8" t="e">
        <f t="shared" si="186"/>
        <v>#VALUE!</v>
      </c>
      <c r="AT330" s="2" t="s">
        <v>2357</v>
      </c>
    </row>
    <row r="331" spans="1:46" ht="39" customHeight="1" x14ac:dyDescent="0.35">
      <c r="A331" t="s">
        <v>1296</v>
      </c>
      <c r="B331" t="e" cm="1">
        <f t="array" ref="B331">IF(SEARCH("DATA SCIENTIST",UPPER(A331),1),"DATA SCIENTIST",IF(SEARCH("DATA ANALYST",UPPER(A331),1),"DATA ANALYST",IF(SEARCH("DATA ENGINEER",UPPER(A331),1),"DATA ENGINEER",others)))</f>
        <v>#VALUE!</v>
      </c>
      <c r="C331" t="str" cm="1">
        <f t="array" ref="C331">_xlfn.IFS(IFERROR(SEARCH("Senior", A331), 0) &gt; 0, "SENIOR", IFERROR(SEARCH("Junior", A331), 0) &gt; 0, "JUNIOR", TRUE, "NM")</f>
        <v>NM</v>
      </c>
      <c r="D331" t="s">
        <v>1297</v>
      </c>
      <c r="E331">
        <v>150</v>
      </c>
      <c r="H331" t="str">
        <f t="shared" ref="H331:H394" si="193">_xlfn.CONCAT("$",E331,"k")</f>
        <v>$150k</v>
      </c>
      <c r="I331">
        <v>239</v>
      </c>
      <c r="L331" t="str">
        <f t="shared" ref="L331:L394" si="194">_xlfn.CONCAT("$",I331,"k")</f>
        <v>$239k</v>
      </c>
      <c r="M331">
        <f t="shared" ref="M331:M362" si="195">AVERAGE(E331,I331)</f>
        <v>194.5</v>
      </c>
      <c r="N331" t="str">
        <f t="shared" si="192"/>
        <v>$194.5k</v>
      </c>
      <c r="O331" s="1" t="s">
        <v>2262</v>
      </c>
      <c r="P331" s="1">
        <f t="shared" si="178"/>
        <v>1</v>
      </c>
      <c r="Q331" s="1">
        <f t="shared" si="179"/>
        <v>0</v>
      </c>
      <c r="R331" s="1">
        <f t="shared" si="180"/>
        <v>0</v>
      </c>
      <c r="S331" s="1">
        <f t="shared" si="181"/>
        <v>0</v>
      </c>
      <c r="T331" s="1">
        <f t="shared" si="182"/>
        <v>0</v>
      </c>
      <c r="U331" s="1">
        <f t="shared" si="183"/>
        <v>0</v>
      </c>
      <c r="V331" s="1">
        <f t="shared" si="184"/>
        <v>3935</v>
      </c>
      <c r="W331">
        <v>3.3</v>
      </c>
      <c r="X331" s="1" t="s">
        <v>254</v>
      </c>
      <c r="Y331" s="1" t="s">
        <v>1765</v>
      </c>
      <c r="Z331" t="s">
        <v>139</v>
      </c>
      <c r="AA331" t="s">
        <v>2370</v>
      </c>
      <c r="AB331" t="s">
        <v>255</v>
      </c>
      <c r="AC331">
        <f t="shared" si="177"/>
        <v>0</v>
      </c>
      <c r="AD331" t="s">
        <v>24</v>
      </c>
      <c r="AH331">
        <v>1912</v>
      </c>
      <c r="AI331">
        <f t="shared" ca="1" si="185"/>
        <v>112</v>
      </c>
      <c r="AJ331" t="s">
        <v>18</v>
      </c>
      <c r="AK331" t="s">
        <v>129</v>
      </c>
      <c r="AL331" t="s">
        <v>130</v>
      </c>
      <c r="AM331" s="8" t="s">
        <v>94</v>
      </c>
      <c r="AN331" s="8"/>
      <c r="AO331" t="s">
        <v>2415</v>
      </c>
      <c r="AP331" s="10" t="e" cm="1">
        <f t="array" ref="AP331">_xlfn.IFS(SEARCH("m",AO331,1),SUBSTITUTE(AO331,"million","000000",1),SEARCH("b",AO331,1),SUBSTITUTE(AO331,"billion","000000000",1))</f>
        <v>#VALUE!</v>
      </c>
      <c r="AQ331" s="8"/>
      <c r="AR331" s="8"/>
      <c r="AS331" s="8" t="e">
        <f t="shared" si="186"/>
        <v>#VALUE!</v>
      </c>
      <c r="AT331" t="s">
        <v>256</v>
      </c>
    </row>
    <row r="332" spans="1:46" ht="39" customHeight="1" x14ac:dyDescent="0.35">
      <c r="A332" t="s">
        <v>1298</v>
      </c>
      <c r="B332" t="e" cm="1">
        <f t="array" ref="B332">IF(SEARCH("DATA SCIENTIST",UPPER(A332),1),"DATA SCIENTIST",IF(SEARCH("DATA ANALYST",UPPER(A332),1),"DATA ANALYST",IF(SEARCH("DATA ENGINEER",UPPER(A332),1),"DATA ENGINEER",others)))</f>
        <v>#VALUE!</v>
      </c>
      <c r="C332" t="str" cm="1">
        <f t="array" ref="C332">_xlfn.IFS(IFERROR(SEARCH("Senior", A332), 0) &gt; 0, "SENIOR", IFERROR(SEARCH("Junior", A332), 0) &gt; 0, "JUNIOR", TRUE, "NM")</f>
        <v>NM</v>
      </c>
      <c r="D332" t="s">
        <v>1299</v>
      </c>
      <c r="E332">
        <v>52</v>
      </c>
      <c r="H332" t="str">
        <f t="shared" si="193"/>
        <v>$52k</v>
      </c>
      <c r="I332">
        <v>91</v>
      </c>
      <c r="L332" t="str">
        <f t="shared" si="194"/>
        <v>$91k</v>
      </c>
      <c r="M332">
        <f t="shared" si="195"/>
        <v>71.5</v>
      </c>
      <c r="N332" t="str">
        <f t="shared" si="192"/>
        <v>$71.5k</v>
      </c>
      <c r="O332" s="1" t="s">
        <v>1300</v>
      </c>
      <c r="P332" s="1">
        <f t="shared" si="178"/>
        <v>1</v>
      </c>
      <c r="Q332" s="1">
        <f t="shared" si="179"/>
        <v>0</v>
      </c>
      <c r="R332" s="1">
        <f t="shared" si="180"/>
        <v>1</v>
      </c>
      <c r="S332" s="1">
        <f t="shared" si="181"/>
        <v>1</v>
      </c>
      <c r="T332" s="1">
        <f t="shared" si="182"/>
        <v>0</v>
      </c>
      <c r="U332" s="1">
        <f t="shared" si="183"/>
        <v>0</v>
      </c>
      <c r="V332" s="1">
        <f t="shared" si="184"/>
        <v>2332</v>
      </c>
      <c r="W332">
        <v>3.9</v>
      </c>
      <c r="X332" s="1" t="s">
        <v>1003</v>
      </c>
      <c r="Y332" s="1" t="s">
        <v>1922</v>
      </c>
      <c r="Z332" t="s">
        <v>1004</v>
      </c>
      <c r="AA332" t="s">
        <v>2364</v>
      </c>
      <c r="AB332" t="s">
        <v>1004</v>
      </c>
      <c r="AC332">
        <f t="shared" si="177"/>
        <v>1</v>
      </c>
      <c r="AD332" t="s">
        <v>37</v>
      </c>
      <c r="AE332">
        <v>1001</v>
      </c>
      <c r="AF332">
        <v>5000</v>
      </c>
      <c r="AG332" s="7">
        <f t="shared" ref="AG332:AG334" si="196">AVERAGE(AE332,AF332)</f>
        <v>3000.5</v>
      </c>
      <c r="AH332">
        <v>1947</v>
      </c>
      <c r="AI332">
        <f t="shared" ca="1" si="185"/>
        <v>77</v>
      </c>
      <c r="AJ332" t="s">
        <v>128</v>
      </c>
      <c r="AK332" t="s">
        <v>88</v>
      </c>
      <c r="AL332" t="s">
        <v>32</v>
      </c>
      <c r="AM332" s="8" t="s">
        <v>2400</v>
      </c>
      <c r="AN332" s="8"/>
      <c r="AO332" t="s">
        <v>2411</v>
      </c>
      <c r="AP332" s="10" t="e">
        <f>IF(SEARCH("m",AO388,1),SUBSTITUTE(AO388,"million","000000",1),)</f>
        <v>#VALUE!</v>
      </c>
      <c r="AQ332" s="8"/>
      <c r="AR332" s="8" t="s">
        <v>2412</v>
      </c>
      <c r="AS332" s="8" t="e">
        <f t="shared" si="186"/>
        <v>#VALUE!</v>
      </c>
      <c r="AT332" t="s">
        <v>1005</v>
      </c>
    </row>
    <row r="333" spans="1:46" ht="39" customHeight="1" x14ac:dyDescent="0.35">
      <c r="A333" t="s">
        <v>2263</v>
      </c>
      <c r="B333" t="str" cm="1">
        <f t="array" ref="B333">IF(SEARCH("DATA SCIENTIST",UPPER(A333),1),"DATA SCIENTIST",IF(SEARCH("DATA ANALYST",UPPER(A333),1),"DATA ANALYST",IF(SEARCH("DATA ENGINEER",UPPER(A333),1),"DATA ENGINEER",others)))</f>
        <v>DATA SCIENTIST</v>
      </c>
      <c r="C333" t="str" cm="1">
        <f t="array" ref="C333">_xlfn.IFS(IFERROR(SEARCH("Senior", A333), 0) &gt; 0, "SENIOR", IFERROR(SEARCH("Junior", A333), 0) &gt; 0, "JUNIOR", TRUE, "NM")</f>
        <v>NM</v>
      </c>
      <c r="D333" t="s">
        <v>1301</v>
      </c>
      <c r="E333">
        <v>82</v>
      </c>
      <c r="H333" t="str">
        <f t="shared" si="193"/>
        <v>$82k</v>
      </c>
      <c r="I333">
        <v>129</v>
      </c>
      <c r="L333" t="str">
        <f t="shared" si="194"/>
        <v>$129k</v>
      </c>
      <c r="M333">
        <f t="shared" si="195"/>
        <v>105.5</v>
      </c>
      <c r="N333" t="str">
        <f t="shared" si="192"/>
        <v>$105.5k</v>
      </c>
      <c r="O333" s="1" t="s">
        <v>2264</v>
      </c>
      <c r="P333" s="1">
        <f t="shared" si="178"/>
        <v>1</v>
      </c>
      <c r="Q333" s="1">
        <f t="shared" si="179"/>
        <v>1</v>
      </c>
      <c r="R333" s="1">
        <f t="shared" si="180"/>
        <v>0</v>
      </c>
      <c r="S333" s="1">
        <f t="shared" si="181"/>
        <v>1</v>
      </c>
      <c r="T333" s="1">
        <f t="shared" si="182"/>
        <v>0</v>
      </c>
      <c r="U333" s="1">
        <f t="shared" si="183"/>
        <v>0</v>
      </c>
      <c r="V333" s="1">
        <f t="shared" si="184"/>
        <v>8738</v>
      </c>
      <c r="W333">
        <v>3.7</v>
      </c>
      <c r="X333" s="1" t="s">
        <v>1302</v>
      </c>
      <c r="Y333" s="1" t="s">
        <v>1971</v>
      </c>
      <c r="Z333" t="s">
        <v>895</v>
      </c>
      <c r="AA333" t="s">
        <v>2364</v>
      </c>
      <c r="AB333" t="s">
        <v>895</v>
      </c>
      <c r="AC333">
        <f t="shared" si="177"/>
        <v>1</v>
      </c>
      <c r="AD333" t="s">
        <v>17</v>
      </c>
      <c r="AE333">
        <v>501</v>
      </c>
      <c r="AF333">
        <v>1000</v>
      </c>
      <c r="AG333" s="7">
        <f t="shared" si="196"/>
        <v>750.5</v>
      </c>
      <c r="AH333" t="s">
        <v>2357</v>
      </c>
      <c r="AI333" t="str">
        <f t="shared" ca="1" si="185"/>
        <v>unknown</v>
      </c>
      <c r="AJ333" t="s">
        <v>590</v>
      </c>
      <c r="AK333" t="s">
        <v>591</v>
      </c>
      <c r="AL333" t="s">
        <v>441</v>
      </c>
      <c r="AM333" s="8" t="s">
        <v>47</v>
      </c>
      <c r="AN333" s="8" t="s">
        <v>47</v>
      </c>
      <c r="AP333" s="10" t="e" cm="1">
        <f t="array" ref="AP333">_xlfn.IFS(SEARCH("m",AO333,1),SUBSTITUTE(AO333,"million","000000",1),SEARCH("b",AO333,1),SUBSTITUTE(AO333,"billion","000000000",1))</f>
        <v>#VALUE!</v>
      </c>
      <c r="AQ333" s="8"/>
      <c r="AR333" s="8"/>
      <c r="AS333" s="8" t="e">
        <f t="shared" si="186"/>
        <v>#VALUE!</v>
      </c>
      <c r="AT333" t="s">
        <v>2357</v>
      </c>
    </row>
    <row r="334" spans="1:46" ht="39" customHeight="1" x14ac:dyDescent="0.35">
      <c r="A334" t="s">
        <v>1303</v>
      </c>
      <c r="B334" t="e" cm="1">
        <f t="array" ref="B334">IF(SEARCH("DATA SCIENTIST",UPPER(A334),1),"DATA SCIENTIST",IF(SEARCH("DATA ANALYST",UPPER(A334),1),"DATA ANALYST",IF(SEARCH("DATA ENGINEER",UPPER(A334),1),"DATA ENGINEER",others)))</f>
        <v>#VALUE!</v>
      </c>
      <c r="C334" t="str" cm="1">
        <f t="array" ref="C334">_xlfn.IFS(IFERROR(SEARCH("Senior", A334), 0) &gt; 0, "SENIOR", IFERROR(SEARCH("Junior", A334), 0) &gt; 0, "JUNIOR", TRUE, "NM")</f>
        <v>SENIOR</v>
      </c>
      <c r="D334" t="s">
        <v>1304</v>
      </c>
      <c r="E334">
        <v>47</v>
      </c>
      <c r="H334" t="str">
        <f t="shared" si="193"/>
        <v>$47k</v>
      </c>
      <c r="I334">
        <v>101</v>
      </c>
      <c r="L334" t="str">
        <f t="shared" si="194"/>
        <v>$101k</v>
      </c>
      <c r="M334">
        <f t="shared" si="195"/>
        <v>74</v>
      </c>
      <c r="N334" t="str">
        <f t="shared" si="192"/>
        <v>$74k</v>
      </c>
      <c r="O334" s="1" t="s">
        <v>1305</v>
      </c>
      <c r="P334" s="1">
        <f t="shared" si="178"/>
        <v>0</v>
      </c>
      <c r="Q334" s="1">
        <f t="shared" si="179"/>
        <v>0</v>
      </c>
      <c r="R334" s="1">
        <f t="shared" si="180"/>
        <v>1</v>
      </c>
      <c r="S334" s="1">
        <f t="shared" si="181"/>
        <v>0</v>
      </c>
      <c r="T334" s="1">
        <f t="shared" si="182"/>
        <v>0</v>
      </c>
      <c r="U334" s="1">
        <f t="shared" si="183"/>
        <v>1</v>
      </c>
      <c r="V334" s="1">
        <f t="shared" si="184"/>
        <v>6040</v>
      </c>
      <c r="W334">
        <v>3.1</v>
      </c>
      <c r="X334" s="1" t="s">
        <v>1066</v>
      </c>
      <c r="Y334" s="1" t="s">
        <v>1932</v>
      </c>
      <c r="Z334" t="s">
        <v>1068</v>
      </c>
      <c r="AA334" t="s">
        <v>2385</v>
      </c>
      <c r="AB334" t="s">
        <v>1068</v>
      </c>
      <c r="AC334">
        <f t="shared" si="177"/>
        <v>1</v>
      </c>
      <c r="AD334" t="s">
        <v>87</v>
      </c>
      <c r="AE334">
        <v>5001</v>
      </c>
      <c r="AF334">
        <v>10000</v>
      </c>
      <c r="AG334" s="7">
        <f t="shared" si="196"/>
        <v>7500.5</v>
      </c>
      <c r="AH334">
        <v>1875</v>
      </c>
      <c r="AI334">
        <f t="shared" ca="1" si="185"/>
        <v>149</v>
      </c>
      <c r="AJ334" t="s">
        <v>18</v>
      </c>
      <c r="AK334" t="s">
        <v>217</v>
      </c>
      <c r="AL334" t="s">
        <v>218</v>
      </c>
      <c r="AM334" s="8" t="s">
        <v>94</v>
      </c>
      <c r="AN334" s="8"/>
      <c r="AO334" t="s">
        <v>2415</v>
      </c>
      <c r="AP334" s="10" t="e" cm="1">
        <f t="array" ref="AP334">_xlfn.IFS(SEARCH("m",AO334,1),SUBSTITUTE(AO334,"million","000000",1),SEARCH("b",AO334,1),SUBSTITUTE(AO334,"billion","000000000",1))</f>
        <v>#VALUE!</v>
      </c>
      <c r="AQ334" s="8"/>
      <c r="AR334" s="8"/>
      <c r="AS334" s="8" t="e">
        <f t="shared" si="186"/>
        <v>#VALUE!</v>
      </c>
      <c r="AT334" t="s">
        <v>2357</v>
      </c>
    </row>
    <row r="335" spans="1:46" ht="39" customHeight="1" x14ac:dyDescent="0.35">
      <c r="A335" t="s">
        <v>1306</v>
      </c>
      <c r="B335" t="e" cm="1">
        <f t="array" ref="B335">IF(SEARCH("DATA SCIENTIST",UPPER(A335),1),"DATA SCIENTIST",IF(SEARCH("DATA ANALYST",UPPER(A335),1),"DATA ANALYST",IF(SEARCH("DATA ENGINEER",UPPER(A335),1),"DATA ENGINEER",others)))</f>
        <v>#VALUE!</v>
      </c>
      <c r="C335" t="str" cm="1">
        <f t="array" ref="C335">_xlfn.IFS(IFERROR(SEARCH("Senior", A335), 0) &gt; 0, "SENIOR", IFERROR(SEARCH("Junior", A335), 0) &gt; 0, "JUNIOR", TRUE, "NM")</f>
        <v>NM</v>
      </c>
      <c r="D335" t="s">
        <v>1307</v>
      </c>
      <c r="E335">
        <v>49</v>
      </c>
      <c r="H335" t="str">
        <f t="shared" si="193"/>
        <v>$49k</v>
      </c>
      <c r="I335">
        <v>76</v>
      </c>
      <c r="L335" t="str">
        <f t="shared" si="194"/>
        <v>$76k</v>
      </c>
      <c r="M335">
        <f t="shared" si="195"/>
        <v>62.5</v>
      </c>
      <c r="N335" t="str">
        <f t="shared" si="192"/>
        <v>$62.5k</v>
      </c>
      <c r="O335" s="1" t="s">
        <v>1308</v>
      </c>
      <c r="P335" s="1">
        <f t="shared" si="178"/>
        <v>0</v>
      </c>
      <c r="Q335" s="1">
        <f t="shared" si="179"/>
        <v>0</v>
      </c>
      <c r="R335" s="1">
        <f t="shared" si="180"/>
        <v>1</v>
      </c>
      <c r="S335" s="1">
        <f t="shared" si="181"/>
        <v>0</v>
      </c>
      <c r="T335" s="1">
        <f t="shared" si="182"/>
        <v>0</v>
      </c>
      <c r="U335" s="1">
        <f t="shared" si="183"/>
        <v>1</v>
      </c>
      <c r="V335" s="1">
        <f t="shared" si="184"/>
        <v>4776</v>
      </c>
      <c r="W335">
        <v>3.7</v>
      </c>
      <c r="X335" s="1" t="s">
        <v>1309</v>
      </c>
      <c r="Y335" s="1" t="s">
        <v>1972</v>
      </c>
      <c r="Z335" t="s">
        <v>261</v>
      </c>
      <c r="AA335" t="s">
        <v>2377</v>
      </c>
      <c r="AB335" t="s">
        <v>973</v>
      </c>
      <c r="AC335">
        <f t="shared" si="177"/>
        <v>0</v>
      </c>
      <c r="AD335" t="s">
        <v>24</v>
      </c>
      <c r="AH335">
        <v>1922</v>
      </c>
      <c r="AI335">
        <f t="shared" ca="1" si="185"/>
        <v>102</v>
      </c>
      <c r="AJ335" t="s">
        <v>53</v>
      </c>
      <c r="AK335" t="s">
        <v>19</v>
      </c>
      <c r="AL335" t="s">
        <v>19</v>
      </c>
      <c r="AM335" s="8" t="s">
        <v>94</v>
      </c>
      <c r="AN335" s="8"/>
      <c r="AO335" t="s">
        <v>2415</v>
      </c>
      <c r="AP335" s="10" t="e" cm="1">
        <f t="array" ref="AP335">_xlfn.IFS(SEARCH("m",AO335,1),SUBSTITUTE(AO335,"million","000000",1),SEARCH("b",AO335,1),SUBSTITUTE(AO335,"billion","000000000",1))</f>
        <v>#VALUE!</v>
      </c>
      <c r="AQ335" s="8"/>
      <c r="AR335" s="8"/>
      <c r="AS335" s="8" t="e">
        <f t="shared" si="186"/>
        <v>#VALUE!</v>
      </c>
      <c r="AT335" t="s">
        <v>2357</v>
      </c>
    </row>
    <row r="336" spans="1:46" ht="39" customHeight="1" x14ac:dyDescent="0.35">
      <c r="A336" t="s">
        <v>1310</v>
      </c>
      <c r="B336" t="e" cm="1">
        <f t="array" ref="B336">IF(SEARCH("DATA SCIENTIST",UPPER(A336),1),"DATA SCIENTIST",IF(SEARCH("DATA ANALYST",UPPER(A336),1),"DATA ANALYST",IF(SEARCH("DATA ENGINEER",UPPER(A336),1),"DATA ENGINEER",others)))</f>
        <v>#VALUE!</v>
      </c>
      <c r="C336" t="str" cm="1">
        <f t="array" ref="C336">_xlfn.IFS(IFERROR(SEARCH("Senior", A336), 0) &gt; 0, "SENIOR", IFERROR(SEARCH("Junior", A336), 0) &gt; 0, "JUNIOR", TRUE, "NM")</f>
        <v>SENIOR</v>
      </c>
      <c r="D336" t="s">
        <v>1311</v>
      </c>
      <c r="E336">
        <v>43</v>
      </c>
      <c r="H336" t="str">
        <f t="shared" si="193"/>
        <v>$43k</v>
      </c>
      <c r="I336">
        <v>88</v>
      </c>
      <c r="L336" t="str">
        <f t="shared" si="194"/>
        <v>$88k</v>
      </c>
      <c r="M336">
        <f t="shared" si="195"/>
        <v>65.5</v>
      </c>
      <c r="N336" t="str">
        <f t="shared" si="192"/>
        <v>$65.5k</v>
      </c>
      <c r="O336" s="1" t="s">
        <v>1312</v>
      </c>
      <c r="P336" s="1">
        <f t="shared" si="178"/>
        <v>0</v>
      </c>
      <c r="Q336" s="1">
        <f t="shared" si="179"/>
        <v>0</v>
      </c>
      <c r="R336" s="1">
        <f t="shared" si="180"/>
        <v>0</v>
      </c>
      <c r="S336" s="1">
        <f t="shared" si="181"/>
        <v>0</v>
      </c>
      <c r="T336" s="1">
        <f t="shared" si="182"/>
        <v>0</v>
      </c>
      <c r="U336" s="1">
        <f t="shared" si="183"/>
        <v>0</v>
      </c>
      <c r="V336" s="1">
        <f t="shared" si="184"/>
        <v>2228</v>
      </c>
      <c r="W336">
        <v>4.3</v>
      </c>
      <c r="X336" s="1" t="s">
        <v>1313</v>
      </c>
      <c r="Y336" s="1" t="s">
        <v>1973</v>
      </c>
      <c r="Z336" t="s">
        <v>1196</v>
      </c>
      <c r="AA336" t="s">
        <v>2385</v>
      </c>
      <c r="AB336" t="s">
        <v>1314</v>
      </c>
      <c r="AC336">
        <f t="shared" si="177"/>
        <v>0</v>
      </c>
      <c r="AD336" t="s">
        <v>37</v>
      </c>
      <c r="AE336">
        <v>1001</v>
      </c>
      <c r="AF336">
        <v>5000</v>
      </c>
      <c r="AG336" s="7">
        <f t="shared" ref="AG336:AG343" si="197">AVERAGE(AE336,AF336)</f>
        <v>3000.5</v>
      </c>
      <c r="AH336">
        <v>1958</v>
      </c>
      <c r="AI336">
        <f t="shared" ca="1" si="185"/>
        <v>66</v>
      </c>
      <c r="AJ336" t="s">
        <v>128</v>
      </c>
      <c r="AK336" t="s">
        <v>88</v>
      </c>
      <c r="AL336" t="s">
        <v>32</v>
      </c>
      <c r="AM336" s="8" t="s">
        <v>2400</v>
      </c>
      <c r="AN336" s="8"/>
      <c r="AO336" t="s">
        <v>2411</v>
      </c>
      <c r="AP336" s="10" t="e">
        <f>IF(SEARCH("m",AO392,1),SUBSTITUTE(AO392,"million","000000",1),)</f>
        <v>#VALUE!</v>
      </c>
      <c r="AQ336" s="8"/>
      <c r="AR336" s="8" t="s">
        <v>2412</v>
      </c>
      <c r="AS336" s="8" t="e">
        <f t="shared" si="186"/>
        <v>#VALUE!</v>
      </c>
      <c r="AT336" t="s">
        <v>1315</v>
      </c>
    </row>
    <row r="337" spans="1:46" ht="39" customHeight="1" x14ac:dyDescent="0.35">
      <c r="A337" t="s">
        <v>1316</v>
      </c>
      <c r="B337" t="e" cm="1">
        <f t="array" ref="B337">IF(SEARCH("DATA SCIENTIST",UPPER(A337),1),"DATA SCIENTIST",IF(SEARCH("DATA ANALYST",UPPER(A337),1),"DATA ANALYST",IF(SEARCH("DATA ENGINEER",UPPER(A337),1),"DATA ENGINEER",others)))</f>
        <v>#VALUE!</v>
      </c>
      <c r="C337" t="str" cm="1">
        <f t="array" ref="C337">_xlfn.IFS(IFERROR(SEARCH("Senior", A337), 0) &gt; 0, "SENIOR", IFERROR(SEARCH("Junior", A337), 0) &gt; 0, "JUNIOR", TRUE, "NM")</f>
        <v>NM</v>
      </c>
      <c r="D337" t="s">
        <v>1317</v>
      </c>
      <c r="E337">
        <v>124</v>
      </c>
      <c r="H337" t="str">
        <f t="shared" si="193"/>
        <v>$124k</v>
      </c>
      <c r="I337">
        <v>199</v>
      </c>
      <c r="L337" t="str">
        <f t="shared" si="194"/>
        <v>$199k</v>
      </c>
      <c r="M337">
        <f t="shared" si="195"/>
        <v>161.5</v>
      </c>
      <c r="N337" t="str">
        <f t="shared" si="192"/>
        <v>$161.5k</v>
      </c>
      <c r="O337" s="1" t="s">
        <v>2265</v>
      </c>
      <c r="P337" s="1">
        <f t="shared" si="178"/>
        <v>1</v>
      </c>
      <c r="Q337" s="1">
        <f t="shared" si="179"/>
        <v>0</v>
      </c>
      <c r="R337" s="1">
        <f t="shared" si="180"/>
        <v>1</v>
      </c>
      <c r="S337" s="1">
        <f t="shared" si="181"/>
        <v>1</v>
      </c>
      <c r="T337" s="1">
        <f t="shared" si="182"/>
        <v>0</v>
      </c>
      <c r="U337" s="1">
        <f t="shared" si="183"/>
        <v>1</v>
      </c>
      <c r="V337" s="1">
        <f t="shared" si="184"/>
        <v>5174</v>
      </c>
      <c r="W337">
        <v>3.6</v>
      </c>
      <c r="X337" s="1" t="s">
        <v>1318</v>
      </c>
      <c r="Y337" s="1" t="s">
        <v>1974</v>
      </c>
      <c r="Z337" t="s">
        <v>1319</v>
      </c>
      <c r="AA337" t="s">
        <v>2368</v>
      </c>
      <c r="AB337" t="s">
        <v>1319</v>
      </c>
      <c r="AC337">
        <f t="shared" si="177"/>
        <v>1</v>
      </c>
      <c r="AD337" t="s">
        <v>37</v>
      </c>
      <c r="AE337">
        <v>1001</v>
      </c>
      <c r="AF337">
        <v>5000</v>
      </c>
      <c r="AG337" s="7">
        <f t="shared" si="197"/>
        <v>3000.5</v>
      </c>
      <c r="AH337">
        <v>1989</v>
      </c>
      <c r="AI337">
        <f t="shared" ca="1" si="185"/>
        <v>35</v>
      </c>
      <c r="AJ337" t="s">
        <v>18</v>
      </c>
      <c r="AK337" t="s">
        <v>46</v>
      </c>
      <c r="AL337" t="s">
        <v>32</v>
      </c>
      <c r="AM337" s="8" t="s">
        <v>47</v>
      </c>
      <c r="AN337" s="8" t="s">
        <v>47</v>
      </c>
      <c r="AP337" s="10" t="e" cm="1">
        <f t="array" ref="AP337">_xlfn.IFS(SEARCH("m",AO337,1),SUBSTITUTE(AO337,"million","000000",1),SEARCH("b",AO337,1),SUBSTITUTE(AO337,"billion","000000000",1))</f>
        <v>#VALUE!</v>
      </c>
      <c r="AQ337" s="8"/>
      <c r="AR337" s="8"/>
      <c r="AS337" s="8" t="e">
        <f t="shared" si="186"/>
        <v>#VALUE!</v>
      </c>
      <c r="AT337" t="s">
        <v>2357</v>
      </c>
    </row>
    <row r="338" spans="1:46" ht="39" customHeight="1" x14ac:dyDescent="0.35">
      <c r="A338" t="s">
        <v>1320</v>
      </c>
      <c r="B338" t="e" cm="1">
        <f t="array" ref="B338">IF(SEARCH("DATA SCIENTIST",UPPER(A338),1),"DATA SCIENTIST",IF(SEARCH("DATA ANALYST",UPPER(A338),1),"DATA ANALYST",IF(SEARCH("DATA ENGINEER",UPPER(A338),1),"DATA ENGINEER",others)))</f>
        <v>#VALUE!</v>
      </c>
      <c r="C338" t="str" cm="1">
        <f t="array" ref="C338">_xlfn.IFS(IFERROR(SEARCH("Senior", A338), 0) &gt; 0, "SENIOR", IFERROR(SEARCH("Junior", A338), 0) &gt; 0, "JUNIOR", TRUE, "NM")</f>
        <v>NM</v>
      </c>
      <c r="D338" t="s">
        <v>405</v>
      </c>
      <c r="E338">
        <v>52</v>
      </c>
      <c r="H338" t="str">
        <f t="shared" si="193"/>
        <v>$52k</v>
      </c>
      <c r="I338">
        <v>93</v>
      </c>
      <c r="L338" t="str">
        <f t="shared" si="194"/>
        <v>$93k</v>
      </c>
      <c r="M338">
        <f t="shared" si="195"/>
        <v>72.5</v>
      </c>
      <c r="N338" t="str">
        <f t="shared" si="192"/>
        <v>$72.5k</v>
      </c>
      <c r="O338" s="1" t="s">
        <v>1321</v>
      </c>
      <c r="P338" s="1">
        <f t="shared" si="178"/>
        <v>0</v>
      </c>
      <c r="Q338" s="1">
        <f t="shared" si="179"/>
        <v>0</v>
      </c>
      <c r="R338" s="1">
        <f t="shared" si="180"/>
        <v>1</v>
      </c>
      <c r="S338" s="1">
        <f t="shared" si="181"/>
        <v>0</v>
      </c>
      <c r="T338" s="1">
        <f t="shared" si="182"/>
        <v>0</v>
      </c>
      <c r="U338" s="1">
        <f t="shared" si="183"/>
        <v>0</v>
      </c>
      <c r="V338" s="1">
        <f t="shared" si="184"/>
        <v>1380</v>
      </c>
      <c r="W338">
        <v>2.1</v>
      </c>
      <c r="X338" s="1" t="s">
        <v>1322</v>
      </c>
      <c r="Y338" s="1" t="s">
        <v>1975</v>
      </c>
      <c r="Z338" t="s">
        <v>1323</v>
      </c>
      <c r="AA338" t="s">
        <v>2380</v>
      </c>
      <c r="AB338" t="s">
        <v>1323</v>
      </c>
      <c r="AC338">
        <f t="shared" si="177"/>
        <v>1</v>
      </c>
      <c r="AD338" t="s">
        <v>37</v>
      </c>
      <c r="AE338">
        <v>1001</v>
      </c>
      <c r="AF338">
        <v>5000</v>
      </c>
      <c r="AG338" s="7">
        <f t="shared" si="197"/>
        <v>3000.5</v>
      </c>
      <c r="AH338">
        <v>2003</v>
      </c>
      <c r="AI338">
        <f t="shared" ca="1" si="185"/>
        <v>21</v>
      </c>
      <c r="AJ338" t="s">
        <v>25</v>
      </c>
      <c r="AK338" t="s">
        <v>104</v>
      </c>
      <c r="AL338" t="s">
        <v>104</v>
      </c>
      <c r="AM338" s="8" t="s">
        <v>2399</v>
      </c>
      <c r="AN338" s="8"/>
      <c r="AO338">
        <v>100</v>
      </c>
      <c r="AP338" s="10" t="str">
        <f t="shared" ref="AP338:AP340" si="198">IF(SEARCH("m",AR338,1),_xlfn.CONCAT(AO338,"000000"),0)</f>
        <v>100000000</v>
      </c>
      <c r="AQ338" s="8"/>
      <c r="AR338" s="8" t="s">
        <v>2410</v>
      </c>
      <c r="AS338" s="8" t="str">
        <f t="shared" si="186"/>
        <v xml:space="preserve">500 000000 </v>
      </c>
      <c r="AT338" t="s">
        <v>1324</v>
      </c>
    </row>
    <row r="339" spans="1:46" ht="39" customHeight="1" x14ac:dyDescent="0.35">
      <c r="A339" t="s">
        <v>500</v>
      </c>
      <c r="B339" t="e" cm="1">
        <f t="array" ref="B339">IF(SEARCH("DATA SCIENTIST",UPPER(A339),1),"DATA SCIENTIST",IF(SEARCH("DATA ANALYST",UPPER(A339),1),"DATA ANALYST",IF(SEARCH("DATA ENGINEER",UPPER(A339),1),"DATA ENGINEER",others)))</f>
        <v>#VALUE!</v>
      </c>
      <c r="C339" t="str" cm="1">
        <f t="array" ref="C339">_xlfn.IFS(IFERROR(SEARCH("Senior", A339), 0) &gt; 0, "SENIOR", IFERROR(SEARCH("Junior", A339), 0) &gt; 0, "JUNIOR", TRUE, "NM")</f>
        <v>SENIOR</v>
      </c>
      <c r="D339" t="s">
        <v>1325</v>
      </c>
      <c r="E339">
        <v>97</v>
      </c>
      <c r="H339" t="str">
        <f t="shared" si="193"/>
        <v>$97k</v>
      </c>
      <c r="I339">
        <v>181</v>
      </c>
      <c r="L339" t="str">
        <f t="shared" si="194"/>
        <v>$181k</v>
      </c>
      <c r="M339">
        <f t="shared" si="195"/>
        <v>139</v>
      </c>
      <c r="N339" t="str">
        <f t="shared" si="192"/>
        <v>$139k</v>
      </c>
      <c r="O339" s="1" t="s">
        <v>2266</v>
      </c>
      <c r="P339" s="1">
        <f t="shared" si="178"/>
        <v>1</v>
      </c>
      <c r="Q339" s="1">
        <f t="shared" si="179"/>
        <v>1</v>
      </c>
      <c r="R339" s="1">
        <f t="shared" si="180"/>
        <v>1</v>
      </c>
      <c r="S339" s="1">
        <f t="shared" si="181"/>
        <v>1</v>
      </c>
      <c r="T339" s="1">
        <f t="shared" si="182"/>
        <v>0</v>
      </c>
      <c r="U339" s="1">
        <f t="shared" si="183"/>
        <v>1</v>
      </c>
      <c r="V339" s="1">
        <f t="shared" si="184"/>
        <v>4915</v>
      </c>
      <c r="W339">
        <v>3.9</v>
      </c>
      <c r="X339" s="1" t="s">
        <v>1326</v>
      </c>
      <c r="Y339" s="1" t="s">
        <v>1976</v>
      </c>
      <c r="Z339" t="s">
        <v>79</v>
      </c>
      <c r="AA339" t="s">
        <v>2365</v>
      </c>
      <c r="AB339" t="s">
        <v>79</v>
      </c>
      <c r="AC339">
        <f t="shared" si="177"/>
        <v>1</v>
      </c>
      <c r="AD339" t="s">
        <v>45</v>
      </c>
      <c r="AE339">
        <v>51</v>
      </c>
      <c r="AF339">
        <v>200</v>
      </c>
      <c r="AG339" s="7">
        <f t="shared" si="197"/>
        <v>125.5</v>
      </c>
      <c r="AH339">
        <v>2008</v>
      </c>
      <c r="AI339">
        <f t="shared" ca="1" si="185"/>
        <v>16</v>
      </c>
      <c r="AJ339" t="s">
        <v>53</v>
      </c>
      <c r="AK339" t="s">
        <v>186</v>
      </c>
      <c r="AL339" t="s">
        <v>75</v>
      </c>
      <c r="AM339" s="8" t="s">
        <v>2404</v>
      </c>
      <c r="AN339" s="8"/>
      <c r="AO339">
        <v>10</v>
      </c>
      <c r="AP339" s="10" t="str">
        <f t="shared" si="198"/>
        <v>10000000</v>
      </c>
      <c r="AQ339" s="8"/>
      <c r="AR339" s="8" t="s">
        <v>2417</v>
      </c>
      <c r="AS339" s="8" t="str">
        <f t="shared" si="186"/>
        <v xml:space="preserve">25 000000 </v>
      </c>
      <c r="AT339" t="s">
        <v>2357</v>
      </c>
    </row>
    <row r="340" spans="1:46" ht="39" customHeight="1" x14ac:dyDescent="0.35">
      <c r="A340" t="s">
        <v>500</v>
      </c>
      <c r="B340" t="e" cm="1">
        <f t="array" ref="B340">IF(SEARCH("DATA SCIENTIST",UPPER(A340),1),"DATA SCIENTIST",IF(SEARCH("DATA ANALYST",UPPER(A340),1),"DATA ANALYST",IF(SEARCH("DATA ENGINEER",UPPER(A340),1),"DATA ENGINEER",others)))</f>
        <v>#VALUE!</v>
      </c>
      <c r="C340" t="str" cm="1">
        <f t="array" ref="C340">_xlfn.IFS(IFERROR(SEARCH("Senior", A340), 0) &gt; 0, "SENIOR", IFERROR(SEARCH("Junior", A340), 0) &gt; 0, "JUNIOR", TRUE, "NM")</f>
        <v>SENIOR</v>
      </c>
      <c r="D340" t="s">
        <v>1327</v>
      </c>
      <c r="E340">
        <v>100</v>
      </c>
      <c r="H340" t="str">
        <f t="shared" si="193"/>
        <v>$100k</v>
      </c>
      <c r="I340">
        <v>173</v>
      </c>
      <c r="L340" t="str">
        <f t="shared" si="194"/>
        <v>$173k</v>
      </c>
      <c r="M340">
        <f t="shared" si="195"/>
        <v>136.5</v>
      </c>
      <c r="N340" t="str">
        <f t="shared" si="192"/>
        <v>$136.5k</v>
      </c>
      <c r="O340" s="1" t="s">
        <v>2267</v>
      </c>
      <c r="P340" s="1">
        <f t="shared" si="178"/>
        <v>0</v>
      </c>
      <c r="Q340" s="1">
        <f t="shared" si="179"/>
        <v>1</v>
      </c>
      <c r="R340" s="1">
        <f t="shared" si="180"/>
        <v>0</v>
      </c>
      <c r="S340" s="1">
        <f t="shared" si="181"/>
        <v>0</v>
      </c>
      <c r="T340" s="1">
        <f t="shared" si="182"/>
        <v>0</v>
      </c>
      <c r="U340" s="1">
        <f t="shared" si="183"/>
        <v>1</v>
      </c>
      <c r="V340" s="1">
        <f t="shared" si="184"/>
        <v>3466</v>
      </c>
      <c r="W340">
        <v>3.9</v>
      </c>
      <c r="X340" s="1" t="s">
        <v>756</v>
      </c>
      <c r="Y340" s="1" t="s">
        <v>1873</v>
      </c>
      <c r="Z340" t="s">
        <v>79</v>
      </c>
      <c r="AA340" t="s">
        <v>2365</v>
      </c>
      <c r="AB340" t="s">
        <v>79</v>
      </c>
      <c r="AC340">
        <f t="shared" si="177"/>
        <v>1</v>
      </c>
      <c r="AD340" t="s">
        <v>52</v>
      </c>
      <c r="AE340">
        <v>201</v>
      </c>
      <c r="AF340">
        <v>500</v>
      </c>
      <c r="AG340" s="7">
        <f t="shared" si="197"/>
        <v>350.5</v>
      </c>
      <c r="AH340">
        <v>2007</v>
      </c>
      <c r="AI340">
        <f t="shared" ca="1" si="185"/>
        <v>17</v>
      </c>
      <c r="AJ340" t="s">
        <v>18</v>
      </c>
      <c r="AK340" t="s">
        <v>74</v>
      </c>
      <c r="AL340" t="s">
        <v>75</v>
      </c>
      <c r="AM340" s="8" t="s">
        <v>2404</v>
      </c>
      <c r="AN340" s="8"/>
      <c r="AO340">
        <v>10</v>
      </c>
      <c r="AP340" s="10" t="str">
        <f t="shared" si="198"/>
        <v>10000000</v>
      </c>
      <c r="AQ340" s="8"/>
      <c r="AR340" s="8" t="s">
        <v>2417</v>
      </c>
      <c r="AS340" s="8" t="str">
        <f t="shared" si="186"/>
        <v xml:space="preserve">25 000000 </v>
      </c>
      <c r="AT340" t="s">
        <v>757</v>
      </c>
    </row>
    <row r="341" spans="1:46" ht="39" customHeight="1" x14ac:dyDescent="0.35">
      <c r="A341" t="s">
        <v>2268</v>
      </c>
      <c r="B341" t="str" cm="1">
        <f t="array" ref="B341">IF(SEARCH("DATA SCIENTIST",UPPER(A341),1),"DATA SCIENTIST",IF(SEARCH("DATA ANALYST",UPPER(A341),1),"DATA ANALYST",IF(SEARCH("DATA ENGINEER",UPPER(A341),1),"DATA ENGINEER",others)))</f>
        <v>DATA SCIENTIST</v>
      </c>
      <c r="C341" t="str" cm="1">
        <f t="array" ref="C341">_xlfn.IFS(IFERROR(SEARCH("Senior", A341), 0) &gt; 0, "SENIOR", IFERROR(SEARCH("Junior", A341), 0) &gt; 0, "JUNIOR", TRUE, "NM")</f>
        <v>NM</v>
      </c>
      <c r="D341" t="s">
        <v>1328</v>
      </c>
      <c r="E341">
        <v>53</v>
      </c>
      <c r="H341" t="str">
        <f t="shared" si="193"/>
        <v>$53k</v>
      </c>
      <c r="I341">
        <v>96</v>
      </c>
      <c r="L341" t="str">
        <f t="shared" si="194"/>
        <v>$96k</v>
      </c>
      <c r="M341">
        <f t="shared" si="195"/>
        <v>74.5</v>
      </c>
      <c r="N341" t="str">
        <f t="shared" si="192"/>
        <v>$74.5k</v>
      </c>
      <c r="O341" s="1" t="s">
        <v>2269</v>
      </c>
      <c r="P341" s="1">
        <f t="shared" si="178"/>
        <v>1</v>
      </c>
      <c r="Q341" s="1">
        <f t="shared" si="179"/>
        <v>1</v>
      </c>
      <c r="R341" s="1">
        <f t="shared" si="180"/>
        <v>0</v>
      </c>
      <c r="S341" s="1">
        <f t="shared" si="181"/>
        <v>0</v>
      </c>
      <c r="T341" s="1">
        <f t="shared" si="182"/>
        <v>1</v>
      </c>
      <c r="U341" s="1">
        <f t="shared" si="183"/>
        <v>0</v>
      </c>
      <c r="V341" s="1">
        <f t="shared" si="184"/>
        <v>3172</v>
      </c>
      <c r="W341">
        <v>3.8</v>
      </c>
      <c r="X341" s="1" t="s">
        <v>826</v>
      </c>
      <c r="Y341" s="1" t="s">
        <v>1885</v>
      </c>
      <c r="Z341" t="s">
        <v>44</v>
      </c>
      <c r="AA341" t="s">
        <v>2363</v>
      </c>
      <c r="AB341" t="s">
        <v>44</v>
      </c>
      <c r="AC341">
        <f t="shared" si="177"/>
        <v>1</v>
      </c>
      <c r="AD341" t="s">
        <v>37</v>
      </c>
      <c r="AE341">
        <v>1001</v>
      </c>
      <c r="AF341">
        <v>5000</v>
      </c>
      <c r="AG341" s="7">
        <f t="shared" si="197"/>
        <v>3000.5</v>
      </c>
      <c r="AH341">
        <v>2002</v>
      </c>
      <c r="AI341">
        <f t="shared" ca="1" si="185"/>
        <v>22</v>
      </c>
      <c r="AJ341" t="s">
        <v>18</v>
      </c>
      <c r="AK341" t="s">
        <v>571</v>
      </c>
      <c r="AL341" t="s">
        <v>572</v>
      </c>
      <c r="AM341" s="8" t="s">
        <v>2398</v>
      </c>
      <c r="AN341" s="8"/>
      <c r="AO341">
        <v>2</v>
      </c>
      <c r="AP341" s="10" t="str">
        <f>IF(SEARCH("b",AR341,1),_xlfn.CONCAT(AO341,"000000000"),0)</f>
        <v>2000000000</v>
      </c>
      <c r="AQ341" s="8"/>
      <c r="AR341" s="8" t="s">
        <v>2409</v>
      </c>
      <c r="AS341" s="8" t="e">
        <f t="shared" si="186"/>
        <v>#VALUE!</v>
      </c>
      <c r="AT341" t="s">
        <v>827</v>
      </c>
    </row>
    <row r="342" spans="1:46" ht="39" customHeight="1" x14ac:dyDescent="0.35">
      <c r="A342" t="s">
        <v>1329</v>
      </c>
      <c r="B342" t="e" cm="1">
        <f t="array" ref="B342">IF(SEARCH("DATA SCIENTIST",UPPER(A342),1),"DATA SCIENTIST",IF(SEARCH("DATA ANALYST",UPPER(A342),1),"DATA ANALYST",IF(SEARCH("DATA ENGINEER",UPPER(A342),1),"DATA ENGINEER",others)))</f>
        <v>#VALUE!</v>
      </c>
      <c r="C342" t="str" cm="1">
        <f t="array" ref="C342">_xlfn.IFS(IFERROR(SEARCH("Senior", A342), 0) &gt; 0, "SENIOR", IFERROR(SEARCH("Junior", A342), 0) &gt; 0, "JUNIOR", TRUE, "NM")</f>
        <v>SENIOR</v>
      </c>
      <c r="D342" t="s">
        <v>1330</v>
      </c>
      <c r="E342">
        <v>65</v>
      </c>
      <c r="H342" t="str">
        <f t="shared" si="193"/>
        <v>$65k</v>
      </c>
      <c r="I342">
        <v>96</v>
      </c>
      <c r="L342" t="str">
        <f t="shared" si="194"/>
        <v>$96k</v>
      </c>
      <c r="M342">
        <f t="shared" si="195"/>
        <v>80.5</v>
      </c>
      <c r="N342" t="str">
        <f t="shared" si="192"/>
        <v>$80.5k</v>
      </c>
      <c r="O342" s="1" t="s">
        <v>1331</v>
      </c>
      <c r="P342" s="1">
        <f t="shared" si="178"/>
        <v>0</v>
      </c>
      <c r="Q342" s="1">
        <f t="shared" si="179"/>
        <v>0</v>
      </c>
      <c r="R342" s="1">
        <f t="shared" si="180"/>
        <v>1</v>
      </c>
      <c r="S342" s="1">
        <f t="shared" si="181"/>
        <v>0</v>
      </c>
      <c r="T342" s="1">
        <f t="shared" si="182"/>
        <v>0</v>
      </c>
      <c r="U342" s="1">
        <f t="shared" si="183"/>
        <v>1</v>
      </c>
      <c r="V342" s="1">
        <f t="shared" si="184"/>
        <v>5757</v>
      </c>
      <c r="W342">
        <v>3.1</v>
      </c>
      <c r="X342" s="1" t="s">
        <v>1066</v>
      </c>
      <c r="Y342" s="1" t="s">
        <v>1932</v>
      </c>
      <c r="Z342" t="s">
        <v>1068</v>
      </c>
      <c r="AA342" t="s">
        <v>2385</v>
      </c>
      <c r="AB342" t="s">
        <v>1068</v>
      </c>
      <c r="AC342">
        <f t="shared" si="177"/>
        <v>1</v>
      </c>
      <c r="AD342" t="s">
        <v>87</v>
      </c>
      <c r="AE342">
        <v>5001</v>
      </c>
      <c r="AF342">
        <v>10000</v>
      </c>
      <c r="AG342" s="7">
        <f t="shared" si="197"/>
        <v>7500.5</v>
      </c>
      <c r="AH342">
        <v>1875</v>
      </c>
      <c r="AI342">
        <f t="shared" ca="1" si="185"/>
        <v>149</v>
      </c>
      <c r="AJ342" t="s">
        <v>18</v>
      </c>
      <c r="AK342" t="s">
        <v>217</v>
      </c>
      <c r="AL342" t="s">
        <v>218</v>
      </c>
      <c r="AM342" s="8" t="s">
        <v>94</v>
      </c>
      <c r="AN342" s="8"/>
      <c r="AO342" t="s">
        <v>2415</v>
      </c>
      <c r="AP342" s="10" t="e" cm="1">
        <f t="array" ref="AP342">_xlfn.IFS(SEARCH("m",AO342,1),SUBSTITUTE(AO342,"million","000000",1),SEARCH("b",AO342,1),SUBSTITUTE(AO342,"billion","000000000",1))</f>
        <v>#VALUE!</v>
      </c>
      <c r="AQ342" s="8"/>
      <c r="AR342" s="8"/>
      <c r="AS342" s="8" t="e">
        <f t="shared" si="186"/>
        <v>#VALUE!</v>
      </c>
      <c r="AT342" t="s">
        <v>2357</v>
      </c>
    </row>
    <row r="343" spans="1:46" ht="39" customHeight="1" x14ac:dyDescent="0.35">
      <c r="A343" t="s">
        <v>2064</v>
      </c>
      <c r="B343" t="str" cm="1">
        <f t="array" ref="B343">IF(SEARCH("DATA SCIENTIST",UPPER(A343),1),"DATA SCIENTIST",IF(SEARCH("DATA ANALYST",UPPER(A343),1),"DATA ANALYST",IF(SEARCH("DATA ENGINEER",UPPER(A343),1),"DATA ENGINEER",others)))</f>
        <v>DATA SCIENTIST</v>
      </c>
      <c r="C343" t="str" cm="1">
        <f t="array" ref="C343">_xlfn.IFS(IFERROR(SEARCH("Senior", A343), 0) &gt; 0, "SENIOR", IFERROR(SEARCH("Junior", A343), 0) &gt; 0, "JUNIOR", TRUE, "NM")</f>
        <v>NM</v>
      </c>
      <c r="D343" t="s">
        <v>1332</v>
      </c>
      <c r="E343">
        <v>75</v>
      </c>
      <c r="H343" t="str">
        <f t="shared" si="193"/>
        <v>$75k</v>
      </c>
      <c r="I343">
        <v>127</v>
      </c>
      <c r="L343" t="str">
        <f t="shared" si="194"/>
        <v>$127k</v>
      </c>
      <c r="M343">
        <f t="shared" si="195"/>
        <v>101</v>
      </c>
      <c r="N343" t="str">
        <f t="shared" si="192"/>
        <v>$101k</v>
      </c>
      <c r="O343" s="1" t="s">
        <v>2270</v>
      </c>
      <c r="P343" s="1">
        <f t="shared" si="178"/>
        <v>1</v>
      </c>
      <c r="Q343" s="1">
        <f t="shared" si="179"/>
        <v>0</v>
      </c>
      <c r="R343" s="1">
        <f t="shared" si="180"/>
        <v>0</v>
      </c>
      <c r="S343" s="1">
        <f t="shared" si="181"/>
        <v>0</v>
      </c>
      <c r="T343" s="1">
        <f t="shared" si="182"/>
        <v>0</v>
      </c>
      <c r="U343" s="1">
        <f t="shared" si="183"/>
        <v>0</v>
      </c>
      <c r="V343" s="1">
        <f t="shared" si="184"/>
        <v>2711</v>
      </c>
      <c r="W343">
        <v>5</v>
      </c>
      <c r="X343" s="1" t="s">
        <v>1333</v>
      </c>
      <c r="Y343" s="1" t="s">
        <v>1977</v>
      </c>
      <c r="Z343" t="s">
        <v>1334</v>
      </c>
      <c r="AA343" t="s">
        <v>2366</v>
      </c>
      <c r="AB343" t="s">
        <v>374</v>
      </c>
      <c r="AC343">
        <f t="shared" si="177"/>
        <v>0</v>
      </c>
      <c r="AD343" t="s">
        <v>45</v>
      </c>
      <c r="AE343">
        <v>51</v>
      </c>
      <c r="AF343">
        <v>200</v>
      </c>
      <c r="AG343" s="7">
        <f t="shared" si="197"/>
        <v>125.5</v>
      </c>
      <c r="AH343">
        <v>2014</v>
      </c>
      <c r="AI343">
        <f t="shared" ca="1" si="185"/>
        <v>10</v>
      </c>
      <c r="AJ343" t="s">
        <v>18</v>
      </c>
      <c r="AK343" t="s">
        <v>19</v>
      </c>
      <c r="AL343" t="s">
        <v>19</v>
      </c>
      <c r="AM343" s="8" t="s">
        <v>2404</v>
      </c>
      <c r="AN343" s="8"/>
      <c r="AO343">
        <v>10</v>
      </c>
      <c r="AP343" s="10" t="str">
        <f>IF(SEARCH("m",AR343,1),_xlfn.CONCAT(AO343,"000000"),0)</f>
        <v>10000000</v>
      </c>
      <c r="AQ343" s="8"/>
      <c r="AR343" s="8" t="s">
        <v>2417</v>
      </c>
      <c r="AS343" s="8" t="str">
        <f t="shared" si="186"/>
        <v xml:space="preserve">25 000000 </v>
      </c>
      <c r="AT343" t="s">
        <v>2357</v>
      </c>
    </row>
    <row r="344" spans="1:46" ht="39" customHeight="1" x14ac:dyDescent="0.35">
      <c r="A344" t="s">
        <v>2064</v>
      </c>
      <c r="B344" t="str" cm="1">
        <f t="array" ref="B344">IF(SEARCH("DATA SCIENTIST",UPPER(A344),1),"DATA SCIENTIST",IF(SEARCH("DATA ANALYST",UPPER(A344),1),"DATA ANALYST",IF(SEARCH("DATA ENGINEER",UPPER(A344),1),"DATA ENGINEER",others)))</f>
        <v>DATA SCIENTIST</v>
      </c>
      <c r="C344" t="str" cm="1">
        <f t="array" ref="C344">_xlfn.IFS(IFERROR(SEARCH("Senior", A344), 0) &gt; 0, "SENIOR", IFERROR(SEARCH("Junior", A344), 0) &gt; 0, "JUNIOR", TRUE, "NM")</f>
        <v>NM</v>
      </c>
      <c r="D344" t="s">
        <v>1335</v>
      </c>
      <c r="E344">
        <v>94</v>
      </c>
      <c r="H344" t="str">
        <f t="shared" si="193"/>
        <v>$94k</v>
      </c>
      <c r="I344">
        <v>139</v>
      </c>
      <c r="L344" t="str">
        <f t="shared" si="194"/>
        <v>$139k</v>
      </c>
      <c r="M344">
        <f t="shared" si="195"/>
        <v>116.5</v>
      </c>
      <c r="N344" t="str">
        <f t="shared" si="192"/>
        <v>$116.5k</v>
      </c>
      <c r="O344" s="1" t="s">
        <v>2271</v>
      </c>
      <c r="P344" s="1">
        <f t="shared" si="178"/>
        <v>0</v>
      </c>
      <c r="Q344" s="1">
        <f t="shared" si="179"/>
        <v>0</v>
      </c>
      <c r="R344" s="1">
        <f t="shared" si="180"/>
        <v>1</v>
      </c>
      <c r="S344" s="1">
        <f t="shared" si="181"/>
        <v>0</v>
      </c>
      <c r="T344" s="1">
        <f t="shared" si="182"/>
        <v>0</v>
      </c>
      <c r="U344" s="1">
        <f t="shared" si="183"/>
        <v>1</v>
      </c>
      <c r="V344" s="1">
        <f t="shared" si="184"/>
        <v>3948</v>
      </c>
      <c r="W344">
        <v>3.6</v>
      </c>
      <c r="X344" s="1" t="s">
        <v>1336</v>
      </c>
      <c r="Y344" s="1" t="s">
        <v>1978</v>
      </c>
      <c r="Z344" t="s">
        <v>1337</v>
      </c>
      <c r="AA344" t="s">
        <v>2368</v>
      </c>
      <c r="AB344" t="s">
        <v>44</v>
      </c>
      <c r="AC344">
        <f t="shared" si="177"/>
        <v>0</v>
      </c>
      <c r="AD344" t="s">
        <v>24</v>
      </c>
      <c r="AH344">
        <v>1812</v>
      </c>
      <c r="AI344">
        <f t="shared" ca="1" si="185"/>
        <v>212</v>
      </c>
      <c r="AJ344" t="s">
        <v>53</v>
      </c>
      <c r="AK344" t="s">
        <v>660</v>
      </c>
      <c r="AL344" t="s">
        <v>59</v>
      </c>
      <c r="AM344" s="8" t="s">
        <v>94</v>
      </c>
      <c r="AN344" s="8"/>
      <c r="AO344" t="s">
        <v>2415</v>
      </c>
      <c r="AP344" s="10" t="e" cm="1">
        <f t="array" ref="AP344">_xlfn.IFS(SEARCH("m",AO344,1),SUBSTITUTE(AO344,"million","000000",1),SEARCH("b",AO344,1),SUBSTITUTE(AO344,"billion","000000000",1))</f>
        <v>#VALUE!</v>
      </c>
      <c r="AQ344" s="8"/>
      <c r="AR344" s="8"/>
      <c r="AS344" s="8" t="e">
        <f t="shared" si="186"/>
        <v>#VALUE!</v>
      </c>
      <c r="AT344" t="s">
        <v>2357</v>
      </c>
    </row>
    <row r="345" spans="1:46" ht="39" customHeight="1" x14ac:dyDescent="0.35">
      <c r="A345" t="s">
        <v>1338</v>
      </c>
      <c r="B345" t="e" cm="1">
        <f t="array" ref="B345">IF(SEARCH("DATA SCIENTIST",UPPER(A345),1),"DATA SCIENTIST",IF(SEARCH("DATA ANALYST",UPPER(A345),1),"DATA ANALYST",IF(SEARCH("DATA ENGINEER",UPPER(A345),1),"DATA ENGINEER",others)))</f>
        <v>#VALUE!</v>
      </c>
      <c r="C345" t="str" cm="1">
        <f t="array" ref="C345">_xlfn.IFS(IFERROR(SEARCH("Senior", A345), 0) &gt; 0, "SENIOR", IFERROR(SEARCH("Junior", A345), 0) &gt; 0, "JUNIOR", TRUE, "NM")</f>
        <v>NM</v>
      </c>
      <c r="D345" t="s">
        <v>1339</v>
      </c>
      <c r="E345">
        <v>176</v>
      </c>
      <c r="H345" t="str">
        <f t="shared" si="193"/>
        <v>$176k</v>
      </c>
      <c r="I345">
        <v>289</v>
      </c>
      <c r="L345" t="str">
        <f t="shared" si="194"/>
        <v>$289k</v>
      </c>
      <c r="M345">
        <f t="shared" si="195"/>
        <v>232.5</v>
      </c>
      <c r="N345" t="str">
        <f t="shared" si="192"/>
        <v>$232.5k</v>
      </c>
      <c r="O345" s="1" t="s">
        <v>2272</v>
      </c>
      <c r="P345" s="1">
        <f t="shared" si="178"/>
        <v>1</v>
      </c>
      <c r="Q345" s="1">
        <f t="shared" si="179"/>
        <v>1</v>
      </c>
      <c r="R345" s="1">
        <f t="shared" si="180"/>
        <v>0</v>
      </c>
      <c r="S345" s="1">
        <f t="shared" si="181"/>
        <v>0</v>
      </c>
      <c r="T345" s="1">
        <f t="shared" si="182"/>
        <v>0</v>
      </c>
      <c r="U345" s="1">
        <f t="shared" si="183"/>
        <v>1</v>
      </c>
      <c r="V345" s="1">
        <f t="shared" si="184"/>
        <v>3871</v>
      </c>
      <c r="W345">
        <v>4.7</v>
      </c>
      <c r="X345" s="1" t="s">
        <v>1340</v>
      </c>
      <c r="Y345" s="1" t="s">
        <v>1979</v>
      </c>
      <c r="Z345" t="s">
        <v>79</v>
      </c>
      <c r="AA345" t="s">
        <v>2365</v>
      </c>
      <c r="AB345" t="s">
        <v>62</v>
      </c>
      <c r="AC345">
        <f t="shared" si="177"/>
        <v>0</v>
      </c>
      <c r="AD345" t="s">
        <v>17</v>
      </c>
      <c r="AE345">
        <v>501</v>
      </c>
      <c r="AF345">
        <v>1000</v>
      </c>
      <c r="AG345" s="7">
        <f t="shared" ref="AG345:AG346" si="199">AVERAGE(AE345,AF345)</f>
        <v>750.5</v>
      </c>
      <c r="AH345">
        <v>1999</v>
      </c>
      <c r="AI345">
        <f t="shared" ca="1" si="185"/>
        <v>25</v>
      </c>
      <c r="AJ345" t="s">
        <v>111</v>
      </c>
      <c r="AK345" t="s">
        <v>186</v>
      </c>
      <c r="AL345" t="s">
        <v>75</v>
      </c>
      <c r="AM345" s="8" t="s">
        <v>47</v>
      </c>
      <c r="AN345" s="8" t="s">
        <v>47</v>
      </c>
      <c r="AP345" s="10" t="e" cm="1">
        <f t="array" ref="AP345">_xlfn.IFS(SEARCH("m",AO345,1),SUBSTITUTE(AO345,"million","000000",1),SEARCH("b",AO345,1),SUBSTITUTE(AO345,"billion","000000000",1))</f>
        <v>#VALUE!</v>
      </c>
      <c r="AQ345" s="8"/>
      <c r="AR345" s="8"/>
      <c r="AS345" s="8" t="e">
        <f t="shared" si="186"/>
        <v>#VALUE!</v>
      </c>
      <c r="AT345" t="s">
        <v>2357</v>
      </c>
    </row>
    <row r="346" spans="1:46" ht="39" customHeight="1" x14ac:dyDescent="0.35">
      <c r="A346" t="s">
        <v>2064</v>
      </c>
      <c r="B346" t="str" cm="1">
        <f t="array" ref="B346">IF(SEARCH("DATA SCIENTIST",UPPER(A346),1),"DATA SCIENTIST",IF(SEARCH("DATA ANALYST",UPPER(A346),1),"DATA ANALYST",IF(SEARCH("DATA ENGINEER",UPPER(A346),1),"DATA ENGINEER",others)))</f>
        <v>DATA SCIENTIST</v>
      </c>
      <c r="C346" t="str" cm="1">
        <f t="array" ref="C346">_xlfn.IFS(IFERROR(SEARCH("Senior", A346), 0) &gt; 0, "SENIOR", IFERROR(SEARCH("Junior", A346), 0) &gt; 0, "JUNIOR", TRUE, "NM")</f>
        <v>NM</v>
      </c>
      <c r="D346" t="s">
        <v>1341</v>
      </c>
      <c r="E346">
        <v>92</v>
      </c>
      <c r="H346" t="str">
        <f t="shared" si="193"/>
        <v>$92k</v>
      </c>
      <c r="I346">
        <v>149</v>
      </c>
      <c r="L346" t="str">
        <f t="shared" si="194"/>
        <v>$149k</v>
      </c>
      <c r="M346">
        <f t="shared" si="195"/>
        <v>120.5</v>
      </c>
      <c r="N346" t="str">
        <f t="shared" si="192"/>
        <v>$120.5k</v>
      </c>
      <c r="O346" s="1" t="s">
        <v>2273</v>
      </c>
      <c r="P346" s="1">
        <f t="shared" si="178"/>
        <v>1</v>
      </c>
      <c r="Q346" s="1">
        <f t="shared" si="179"/>
        <v>1</v>
      </c>
      <c r="R346" s="1">
        <f t="shared" si="180"/>
        <v>0</v>
      </c>
      <c r="S346" s="1">
        <f t="shared" si="181"/>
        <v>0</v>
      </c>
      <c r="T346" s="1">
        <f t="shared" si="182"/>
        <v>0</v>
      </c>
      <c r="U346" s="1">
        <f t="shared" si="183"/>
        <v>1</v>
      </c>
      <c r="V346" s="1">
        <f t="shared" si="184"/>
        <v>2294</v>
      </c>
      <c r="W346">
        <v>3.5</v>
      </c>
      <c r="X346" s="1" t="s">
        <v>1342</v>
      </c>
      <c r="Y346" s="1" t="s">
        <v>1980</v>
      </c>
      <c r="Z346" t="s">
        <v>79</v>
      </c>
      <c r="AA346" t="s">
        <v>2365</v>
      </c>
      <c r="AB346" t="s">
        <v>79</v>
      </c>
      <c r="AC346">
        <f t="shared" si="177"/>
        <v>1</v>
      </c>
      <c r="AD346" t="s">
        <v>45</v>
      </c>
      <c r="AE346">
        <v>51</v>
      </c>
      <c r="AF346">
        <v>200</v>
      </c>
      <c r="AG346" s="7">
        <f t="shared" si="199"/>
        <v>125.5</v>
      </c>
      <c r="AH346">
        <v>2016</v>
      </c>
      <c r="AI346">
        <f t="shared" ca="1" si="185"/>
        <v>8</v>
      </c>
      <c r="AJ346" t="s">
        <v>18</v>
      </c>
      <c r="AK346" t="s">
        <v>122</v>
      </c>
      <c r="AL346" t="s">
        <v>75</v>
      </c>
      <c r="AM346" s="8" t="s">
        <v>47</v>
      </c>
      <c r="AN346" s="8" t="s">
        <v>47</v>
      </c>
      <c r="AP346" s="10" t="e" cm="1">
        <f t="array" ref="AP346">_xlfn.IFS(SEARCH("m",AO346,1),SUBSTITUTE(AO346,"million","000000",1),SEARCH("b",AO346,1),SUBSTITUTE(AO346,"billion","000000000",1))</f>
        <v>#VALUE!</v>
      </c>
      <c r="AQ346" s="8"/>
      <c r="AR346" s="8"/>
      <c r="AS346" s="8" t="e">
        <f t="shared" si="186"/>
        <v>#VALUE!</v>
      </c>
      <c r="AT346" t="s">
        <v>2357</v>
      </c>
    </row>
    <row r="347" spans="1:46" ht="39" customHeight="1" x14ac:dyDescent="0.35">
      <c r="A347" t="s">
        <v>2064</v>
      </c>
      <c r="B347" t="str" cm="1">
        <f t="array" ref="B347">IF(SEARCH("DATA SCIENTIST",UPPER(A347),1),"DATA SCIENTIST",IF(SEARCH("DATA ANALYST",UPPER(A347),1),"DATA ANALYST",IF(SEARCH("DATA ENGINEER",UPPER(A347),1),"DATA ENGINEER",others)))</f>
        <v>DATA SCIENTIST</v>
      </c>
      <c r="C347" t="str" cm="1">
        <f t="array" ref="C347">_xlfn.IFS(IFERROR(SEARCH("Senior", A347), 0) &gt; 0, "SENIOR", IFERROR(SEARCH("Junior", A347), 0) &gt; 0, "JUNIOR", TRUE, "NM")</f>
        <v>NM</v>
      </c>
      <c r="D347" t="s">
        <v>1343</v>
      </c>
      <c r="E347">
        <v>118</v>
      </c>
      <c r="H347" t="str">
        <f t="shared" si="193"/>
        <v>$118k</v>
      </c>
      <c r="I347">
        <v>188</v>
      </c>
      <c r="L347" t="str">
        <f t="shared" si="194"/>
        <v>$188k</v>
      </c>
      <c r="M347">
        <f t="shared" si="195"/>
        <v>153</v>
      </c>
      <c r="N347" t="str">
        <f t="shared" si="192"/>
        <v>$153k</v>
      </c>
      <c r="O347" s="1" t="s">
        <v>2274</v>
      </c>
      <c r="P347" s="1">
        <f t="shared" si="178"/>
        <v>1</v>
      </c>
      <c r="Q347" s="1">
        <f t="shared" si="179"/>
        <v>1</v>
      </c>
      <c r="R347" s="1">
        <f t="shared" si="180"/>
        <v>0</v>
      </c>
      <c r="S347" s="1">
        <f t="shared" si="181"/>
        <v>1</v>
      </c>
      <c r="T347" s="1">
        <f t="shared" si="182"/>
        <v>1</v>
      </c>
      <c r="U347" s="1">
        <f t="shared" si="183"/>
        <v>1</v>
      </c>
      <c r="V347" s="1">
        <f t="shared" si="184"/>
        <v>7019</v>
      </c>
      <c r="W347">
        <v>2.7</v>
      </c>
      <c r="X347" s="1" t="s">
        <v>1344</v>
      </c>
      <c r="Y347" s="1" t="s">
        <v>1981</v>
      </c>
      <c r="Z347" t="s">
        <v>1345</v>
      </c>
      <c r="AA347" t="s">
        <v>2365</v>
      </c>
      <c r="AB347" t="s">
        <v>874</v>
      </c>
      <c r="AC347">
        <f t="shared" si="177"/>
        <v>0</v>
      </c>
      <c r="AD347" t="s">
        <v>24</v>
      </c>
      <c r="AH347">
        <v>2007</v>
      </c>
      <c r="AI347">
        <f t="shared" ca="1" si="185"/>
        <v>17</v>
      </c>
      <c r="AJ347" t="s">
        <v>53</v>
      </c>
      <c r="AK347" t="s">
        <v>181</v>
      </c>
      <c r="AL347" t="s">
        <v>75</v>
      </c>
      <c r="AM347" s="8" t="s">
        <v>47</v>
      </c>
      <c r="AN347" s="8" t="s">
        <v>47</v>
      </c>
      <c r="AP347" s="10" t="e" cm="1">
        <f t="array" ref="AP347">_xlfn.IFS(SEARCH("m",AO347,1),SUBSTITUTE(AO347,"million","000000",1),SEARCH("b",AO347,1),SUBSTITUTE(AO347,"billion","000000000",1))</f>
        <v>#VALUE!</v>
      </c>
      <c r="AQ347" s="8"/>
      <c r="AR347" s="8"/>
      <c r="AS347" s="8" t="e">
        <f t="shared" si="186"/>
        <v>#VALUE!</v>
      </c>
      <c r="AT347" t="s">
        <v>2357</v>
      </c>
    </row>
    <row r="348" spans="1:46" ht="39" customHeight="1" x14ac:dyDescent="0.35">
      <c r="A348" t="s">
        <v>2064</v>
      </c>
      <c r="B348" t="str" cm="1">
        <f t="array" ref="B348">IF(SEARCH("DATA SCIENTIST",UPPER(A348),1),"DATA SCIENTIST",IF(SEARCH("DATA ANALYST",UPPER(A348),1),"DATA ANALYST",IF(SEARCH("DATA ENGINEER",UPPER(A348),1),"DATA ENGINEER",others)))</f>
        <v>DATA SCIENTIST</v>
      </c>
      <c r="C348" t="str" cm="1">
        <f t="array" ref="C348">_xlfn.IFS(IFERROR(SEARCH("Senior", A348), 0) &gt; 0, "SENIOR", IFERROR(SEARCH("Junior", A348), 0) &gt; 0, "JUNIOR", TRUE, "NM")</f>
        <v>NM</v>
      </c>
      <c r="D348" t="s">
        <v>1346</v>
      </c>
      <c r="E348">
        <v>108</v>
      </c>
      <c r="H348" t="str">
        <f t="shared" si="193"/>
        <v>$108k</v>
      </c>
      <c r="I348">
        <v>146</v>
      </c>
      <c r="L348" t="str">
        <f t="shared" si="194"/>
        <v>$146k</v>
      </c>
      <c r="M348">
        <f t="shared" si="195"/>
        <v>127</v>
      </c>
      <c r="N348" t="str">
        <f t="shared" si="192"/>
        <v>$127k</v>
      </c>
      <c r="O348" s="1" t="s">
        <v>1347</v>
      </c>
      <c r="P348" s="1">
        <f t="shared" si="178"/>
        <v>1</v>
      </c>
      <c r="Q348" s="1">
        <f t="shared" si="179"/>
        <v>1</v>
      </c>
      <c r="R348" s="1">
        <f t="shared" si="180"/>
        <v>0</v>
      </c>
      <c r="S348" s="1">
        <f t="shared" si="181"/>
        <v>0</v>
      </c>
      <c r="T348" s="1">
        <f t="shared" si="182"/>
        <v>1</v>
      </c>
      <c r="U348" s="1">
        <f t="shared" si="183"/>
        <v>0</v>
      </c>
      <c r="V348" s="1">
        <f t="shared" si="184"/>
        <v>3366</v>
      </c>
      <c r="W348">
        <v>3.4</v>
      </c>
      <c r="X348" s="1" t="s">
        <v>1348</v>
      </c>
      <c r="Y348" s="1" t="s">
        <v>1982</v>
      </c>
      <c r="Z348" t="s">
        <v>290</v>
      </c>
      <c r="AA348" t="s">
        <v>2365</v>
      </c>
      <c r="AB348" t="s">
        <v>290</v>
      </c>
      <c r="AC348">
        <f t="shared" si="177"/>
        <v>1</v>
      </c>
      <c r="AD348" t="s">
        <v>17</v>
      </c>
      <c r="AE348">
        <v>501</v>
      </c>
      <c r="AF348">
        <v>1000</v>
      </c>
      <c r="AG348" s="7">
        <f t="shared" ref="AG348:AG358" si="200">AVERAGE(AE348,AF348)</f>
        <v>750.5</v>
      </c>
      <c r="AH348">
        <v>2008</v>
      </c>
      <c r="AI348">
        <f t="shared" ca="1" si="185"/>
        <v>16</v>
      </c>
      <c r="AJ348" t="s">
        <v>18</v>
      </c>
      <c r="AK348" t="s">
        <v>74</v>
      </c>
      <c r="AL348" t="s">
        <v>75</v>
      </c>
      <c r="AM348" s="8" t="s">
        <v>47</v>
      </c>
      <c r="AN348" s="8" t="s">
        <v>47</v>
      </c>
      <c r="AP348" s="10" t="e" cm="1">
        <f t="array" ref="AP348">_xlfn.IFS(SEARCH("m",AO348,1),SUBSTITUTE(AO348,"million","000000",1),SEARCH("b",AO348,1),SUBSTITUTE(AO348,"billion","000000000",1))</f>
        <v>#VALUE!</v>
      </c>
      <c r="AQ348" s="8"/>
      <c r="AR348" s="8"/>
      <c r="AS348" s="8" t="e">
        <f t="shared" si="186"/>
        <v>#VALUE!</v>
      </c>
      <c r="AT348" t="s">
        <v>2357</v>
      </c>
    </row>
    <row r="349" spans="1:46" ht="39" customHeight="1" x14ac:dyDescent="0.35">
      <c r="A349" t="s">
        <v>2064</v>
      </c>
      <c r="B349" t="str" cm="1">
        <f t="array" ref="B349">IF(SEARCH("DATA SCIENTIST",UPPER(A349),1),"DATA SCIENTIST",IF(SEARCH("DATA ANALYST",UPPER(A349),1),"DATA ANALYST",IF(SEARCH("DATA ENGINEER",UPPER(A349),1),"DATA ENGINEER",others)))</f>
        <v>DATA SCIENTIST</v>
      </c>
      <c r="C349" t="str" cm="1">
        <f t="array" ref="C349">_xlfn.IFS(IFERROR(SEARCH("Senior", A349), 0) &gt; 0, "SENIOR", IFERROR(SEARCH("Junior", A349), 0) &gt; 0, "JUNIOR", TRUE, "NM")</f>
        <v>NM</v>
      </c>
      <c r="D349" t="s">
        <v>1349</v>
      </c>
      <c r="E349">
        <v>65</v>
      </c>
      <c r="H349" t="str">
        <f t="shared" si="193"/>
        <v>$65k</v>
      </c>
      <c r="I349">
        <v>106</v>
      </c>
      <c r="L349" t="str">
        <f t="shared" si="194"/>
        <v>$106k</v>
      </c>
      <c r="M349">
        <f t="shared" si="195"/>
        <v>85.5</v>
      </c>
      <c r="N349" t="str">
        <f t="shared" si="192"/>
        <v>$85.5k</v>
      </c>
      <c r="O349" s="1" t="s">
        <v>2275</v>
      </c>
      <c r="P349" s="1">
        <f t="shared" si="178"/>
        <v>1</v>
      </c>
      <c r="Q349" s="1">
        <f t="shared" si="179"/>
        <v>1</v>
      </c>
      <c r="R349" s="1">
        <f t="shared" si="180"/>
        <v>1</v>
      </c>
      <c r="S349" s="1">
        <f t="shared" si="181"/>
        <v>0</v>
      </c>
      <c r="T349" s="1">
        <f t="shared" si="182"/>
        <v>1</v>
      </c>
      <c r="U349" s="1">
        <f t="shared" si="183"/>
        <v>0</v>
      </c>
      <c r="V349" s="1">
        <f t="shared" si="184"/>
        <v>3740</v>
      </c>
      <c r="W349">
        <v>4.7</v>
      </c>
      <c r="X349" s="1" t="s">
        <v>1350</v>
      </c>
      <c r="Y349" s="1" t="s">
        <v>1983</v>
      </c>
      <c r="Z349" t="s">
        <v>1351</v>
      </c>
      <c r="AA349" t="s">
        <v>2365</v>
      </c>
      <c r="AB349" t="s">
        <v>1351</v>
      </c>
      <c r="AC349">
        <f t="shared" si="177"/>
        <v>1</v>
      </c>
      <c r="AD349" t="s">
        <v>45</v>
      </c>
      <c r="AE349">
        <v>51</v>
      </c>
      <c r="AF349">
        <v>200</v>
      </c>
      <c r="AG349" s="7">
        <f t="shared" si="200"/>
        <v>125.5</v>
      </c>
      <c r="AH349">
        <v>2010</v>
      </c>
      <c r="AI349">
        <f t="shared" ca="1" si="185"/>
        <v>14</v>
      </c>
      <c r="AJ349" t="s">
        <v>18</v>
      </c>
      <c r="AK349" t="s">
        <v>186</v>
      </c>
      <c r="AL349" t="s">
        <v>75</v>
      </c>
      <c r="AM349" s="8" t="s">
        <v>47</v>
      </c>
      <c r="AN349" s="8" t="s">
        <v>47</v>
      </c>
      <c r="AP349" s="10" t="e" cm="1">
        <f t="array" ref="AP349">_xlfn.IFS(SEARCH("m",AO349,1),SUBSTITUTE(AO349,"million","000000",1),SEARCH("b",AO349,1),SUBSTITUTE(AO349,"billion","000000000",1))</f>
        <v>#VALUE!</v>
      </c>
      <c r="AQ349" s="8"/>
      <c r="AR349" s="8"/>
      <c r="AS349" s="8" t="e">
        <f t="shared" si="186"/>
        <v>#VALUE!</v>
      </c>
      <c r="AT349" t="s">
        <v>2357</v>
      </c>
    </row>
    <row r="350" spans="1:46" ht="39" customHeight="1" x14ac:dyDescent="0.35">
      <c r="A350" t="s">
        <v>2064</v>
      </c>
      <c r="B350" t="str" cm="1">
        <f t="array" ref="B350">IF(SEARCH("DATA SCIENTIST",UPPER(A350),1),"DATA SCIENTIST",IF(SEARCH("DATA ANALYST",UPPER(A350),1),"DATA ANALYST",IF(SEARCH("DATA ENGINEER",UPPER(A350),1),"DATA ENGINEER",others)))</f>
        <v>DATA SCIENTIST</v>
      </c>
      <c r="C350" t="str" cm="1">
        <f t="array" ref="C350">_xlfn.IFS(IFERROR(SEARCH("Senior", A350), 0) &gt; 0, "SENIOR", IFERROR(SEARCH("Junior", A350), 0) &gt; 0, "JUNIOR", TRUE, "NM")</f>
        <v>NM</v>
      </c>
      <c r="D350" t="s">
        <v>1352</v>
      </c>
      <c r="E350">
        <v>55</v>
      </c>
      <c r="H350" t="str">
        <f t="shared" si="193"/>
        <v>$55k</v>
      </c>
      <c r="I350">
        <v>98</v>
      </c>
      <c r="L350" t="str">
        <f t="shared" si="194"/>
        <v>$98k</v>
      </c>
      <c r="M350">
        <f t="shared" si="195"/>
        <v>76.5</v>
      </c>
      <c r="N350" t="str">
        <f t="shared" si="192"/>
        <v>$76.5k</v>
      </c>
      <c r="O350" s="1" t="s">
        <v>2276</v>
      </c>
      <c r="P350" s="1">
        <f t="shared" si="178"/>
        <v>1</v>
      </c>
      <c r="Q350" s="1">
        <f t="shared" si="179"/>
        <v>0</v>
      </c>
      <c r="R350" s="1">
        <f t="shared" si="180"/>
        <v>1</v>
      </c>
      <c r="S350" s="1">
        <f t="shared" si="181"/>
        <v>0</v>
      </c>
      <c r="T350" s="1">
        <f t="shared" si="182"/>
        <v>0</v>
      </c>
      <c r="U350" s="1">
        <f t="shared" si="183"/>
        <v>0</v>
      </c>
      <c r="V350" s="1">
        <f t="shared" si="184"/>
        <v>3000</v>
      </c>
      <c r="W350">
        <v>2.8</v>
      </c>
      <c r="X350" s="1" t="s">
        <v>1353</v>
      </c>
      <c r="Y350" s="1" t="s">
        <v>1984</v>
      </c>
      <c r="Z350" t="s">
        <v>1354</v>
      </c>
      <c r="AA350" t="s">
        <v>2363</v>
      </c>
      <c r="AB350" t="s">
        <v>1354</v>
      </c>
      <c r="AC350">
        <f t="shared" si="177"/>
        <v>1</v>
      </c>
      <c r="AD350" t="s">
        <v>37</v>
      </c>
      <c r="AE350">
        <v>1001</v>
      </c>
      <c r="AF350">
        <v>5000</v>
      </c>
      <c r="AG350" s="7">
        <f t="shared" si="200"/>
        <v>3000.5</v>
      </c>
      <c r="AH350">
        <v>1976</v>
      </c>
      <c r="AI350">
        <f t="shared" ca="1" si="185"/>
        <v>48</v>
      </c>
      <c r="AJ350" t="s">
        <v>53</v>
      </c>
      <c r="AK350" t="s">
        <v>329</v>
      </c>
      <c r="AL350" t="s">
        <v>32</v>
      </c>
      <c r="AM350" s="8" t="s">
        <v>2401</v>
      </c>
      <c r="AN350" s="8"/>
      <c r="AO350">
        <v>1</v>
      </c>
      <c r="AP350" s="10" t="str">
        <f>IF(SEARCH("b",AR350,1),_xlfn.CONCAT(AO350,"000000000"),0)</f>
        <v>1000000000</v>
      </c>
      <c r="AQ350" s="8"/>
      <c r="AR350" s="8" t="s">
        <v>2413</v>
      </c>
      <c r="AS350" s="8" t="e">
        <f t="shared" si="186"/>
        <v>#VALUE!</v>
      </c>
      <c r="AT350" t="s">
        <v>2357</v>
      </c>
    </row>
    <row r="351" spans="1:46" ht="39" customHeight="1" x14ac:dyDescent="0.35">
      <c r="A351" t="s">
        <v>2064</v>
      </c>
      <c r="B351" t="str" cm="1">
        <f t="array" ref="B351">IF(SEARCH("DATA SCIENTIST",UPPER(A351),1),"DATA SCIENTIST",IF(SEARCH("DATA ANALYST",UPPER(A351),1),"DATA ANALYST",IF(SEARCH("DATA ENGINEER",UPPER(A351),1),"DATA ENGINEER",others)))</f>
        <v>DATA SCIENTIST</v>
      </c>
      <c r="C351" t="str" cm="1">
        <f t="array" ref="C351">_xlfn.IFS(IFERROR(SEARCH("Senior", A351), 0) &gt; 0, "SENIOR", IFERROR(SEARCH("Junior", A351), 0) &gt; 0, "JUNIOR", TRUE, "NM")</f>
        <v>NM</v>
      </c>
      <c r="D351" t="s">
        <v>1355</v>
      </c>
      <c r="E351">
        <v>94</v>
      </c>
      <c r="H351" t="str">
        <f t="shared" si="193"/>
        <v>$94k</v>
      </c>
      <c r="I351">
        <v>162</v>
      </c>
      <c r="L351" t="str">
        <f t="shared" si="194"/>
        <v>$162k</v>
      </c>
      <c r="M351">
        <f t="shared" si="195"/>
        <v>128</v>
      </c>
      <c r="N351" t="str">
        <f t="shared" si="192"/>
        <v>$128k</v>
      </c>
      <c r="O351" s="1" t="s">
        <v>2277</v>
      </c>
      <c r="P351" s="1">
        <f t="shared" si="178"/>
        <v>1</v>
      </c>
      <c r="Q351" s="1">
        <f t="shared" si="179"/>
        <v>1</v>
      </c>
      <c r="R351" s="1">
        <f t="shared" si="180"/>
        <v>0</v>
      </c>
      <c r="S351" s="1">
        <f t="shared" si="181"/>
        <v>0</v>
      </c>
      <c r="T351" s="1">
        <f t="shared" si="182"/>
        <v>1</v>
      </c>
      <c r="U351" s="1">
        <f t="shared" si="183"/>
        <v>0</v>
      </c>
      <c r="V351" s="1">
        <f t="shared" si="184"/>
        <v>4140</v>
      </c>
      <c r="W351">
        <v>3.5</v>
      </c>
      <c r="X351" s="1" t="s">
        <v>1356</v>
      </c>
      <c r="Y351" s="1" t="s">
        <v>1985</v>
      </c>
      <c r="Z351" t="s">
        <v>44</v>
      </c>
      <c r="AA351" t="s">
        <v>2363</v>
      </c>
      <c r="AB351" t="s">
        <v>79</v>
      </c>
      <c r="AC351">
        <f t="shared" si="177"/>
        <v>0</v>
      </c>
      <c r="AD351" t="s">
        <v>37</v>
      </c>
      <c r="AE351">
        <v>1001</v>
      </c>
      <c r="AF351">
        <v>5000</v>
      </c>
      <c r="AG351" s="7">
        <f t="shared" si="200"/>
        <v>3000.5</v>
      </c>
      <c r="AH351">
        <v>1992</v>
      </c>
      <c r="AI351">
        <f t="shared" ca="1" si="185"/>
        <v>32</v>
      </c>
      <c r="AJ351" t="s">
        <v>111</v>
      </c>
      <c r="AK351" t="s">
        <v>510</v>
      </c>
      <c r="AL351" t="s">
        <v>113</v>
      </c>
      <c r="AM351" s="8" t="s">
        <v>2400</v>
      </c>
      <c r="AN351" s="8"/>
      <c r="AO351" t="s">
        <v>2411</v>
      </c>
      <c r="AP351" s="10" t="e">
        <f>IF(SEARCH("m",AO407,1),SUBSTITUTE(AO407,"million","000000",1),)</f>
        <v>#VALUE!</v>
      </c>
      <c r="AQ351" s="8"/>
      <c r="AR351" s="8" t="s">
        <v>2412</v>
      </c>
      <c r="AS351" s="8" t="e">
        <f t="shared" si="186"/>
        <v>#VALUE!</v>
      </c>
      <c r="AT351" t="s">
        <v>1357</v>
      </c>
    </row>
    <row r="352" spans="1:46" ht="39" customHeight="1" x14ac:dyDescent="0.35">
      <c r="A352" t="s">
        <v>195</v>
      </c>
      <c r="B352" t="e" cm="1">
        <f t="array" ref="B352">IF(SEARCH("DATA SCIENTIST",UPPER(A352),1),"DATA SCIENTIST",IF(SEARCH("DATA ANALYST",UPPER(A352),1),"DATA ANALYST",IF(SEARCH("DATA ENGINEER",UPPER(A352),1),"DATA ENGINEER",others)))</f>
        <v>#VALUE!</v>
      </c>
      <c r="C352" t="str" cm="1">
        <f t="array" ref="C352">_xlfn.IFS(IFERROR(SEARCH("Senior", A352), 0) &gt; 0, "SENIOR", IFERROR(SEARCH("Junior", A352), 0) &gt; 0, "JUNIOR", TRUE, "NM")</f>
        <v>NM</v>
      </c>
      <c r="D352" t="s">
        <v>1358</v>
      </c>
      <c r="E352">
        <v>63</v>
      </c>
      <c r="H352" t="str">
        <f t="shared" si="193"/>
        <v>$63k</v>
      </c>
      <c r="I352">
        <v>120</v>
      </c>
      <c r="L352" t="str">
        <f t="shared" si="194"/>
        <v>$120k</v>
      </c>
      <c r="M352">
        <f t="shared" si="195"/>
        <v>91.5</v>
      </c>
      <c r="N352" t="str">
        <f t="shared" si="192"/>
        <v>$91.5k</v>
      </c>
      <c r="O352" s="1" t="s">
        <v>1359</v>
      </c>
      <c r="P352" s="1">
        <f t="shared" si="178"/>
        <v>1</v>
      </c>
      <c r="Q352" s="1">
        <f t="shared" si="179"/>
        <v>0</v>
      </c>
      <c r="R352" s="1">
        <f t="shared" si="180"/>
        <v>1</v>
      </c>
      <c r="S352" s="1">
        <f t="shared" si="181"/>
        <v>1</v>
      </c>
      <c r="T352" s="1">
        <f t="shared" si="182"/>
        <v>1</v>
      </c>
      <c r="U352" s="1">
        <f t="shared" si="183"/>
        <v>0</v>
      </c>
      <c r="V352" s="1">
        <f t="shared" si="184"/>
        <v>1488</v>
      </c>
      <c r="W352">
        <v>3.2</v>
      </c>
      <c r="X352" s="1" t="s">
        <v>310</v>
      </c>
      <c r="Y352" s="1" t="s">
        <v>1779</v>
      </c>
      <c r="Z352" t="s">
        <v>1360</v>
      </c>
      <c r="AA352" t="s">
        <v>2380</v>
      </c>
      <c r="AB352" t="s">
        <v>312</v>
      </c>
      <c r="AC352">
        <f t="shared" si="177"/>
        <v>0</v>
      </c>
      <c r="AD352" t="s">
        <v>208</v>
      </c>
      <c r="AE352">
        <v>1</v>
      </c>
      <c r="AF352">
        <v>50</v>
      </c>
      <c r="AG352" s="7">
        <f t="shared" si="200"/>
        <v>25.5</v>
      </c>
      <c r="AH352" t="s">
        <v>2357</v>
      </c>
      <c r="AI352" t="str">
        <f t="shared" ca="1" si="185"/>
        <v>unknown</v>
      </c>
      <c r="AJ352" t="s">
        <v>18</v>
      </c>
      <c r="AK352" t="s">
        <v>313</v>
      </c>
      <c r="AL352" t="s">
        <v>32</v>
      </c>
      <c r="AM352" s="8" t="s">
        <v>2406</v>
      </c>
      <c r="AN352" s="8"/>
      <c r="AO352">
        <v>5</v>
      </c>
      <c r="AP352" s="10" t="str">
        <f t="shared" ref="AP352:AP354" si="201">IF(SEARCH("m",AR352,1),_xlfn.CONCAT(AO352,"000000"),0)</f>
        <v>5000000</v>
      </c>
      <c r="AQ352" s="8"/>
      <c r="AR352" s="8" t="s">
        <v>2421</v>
      </c>
      <c r="AS352" s="8" t="str">
        <f t="shared" si="186"/>
        <v xml:space="preserve">10 000000 </v>
      </c>
      <c r="AT352" t="s">
        <v>2357</v>
      </c>
    </row>
    <row r="353" spans="1:46" ht="39" customHeight="1" x14ac:dyDescent="0.35">
      <c r="A353" t="s">
        <v>1034</v>
      </c>
      <c r="B353" t="e" cm="1">
        <f t="array" ref="B353">IF(SEARCH("DATA SCIENTIST",UPPER(A353),1),"DATA SCIENTIST",IF(SEARCH("DATA ANALYST",UPPER(A353),1),"DATA ANALYST",IF(SEARCH("DATA ENGINEER",UPPER(A353),1),"DATA ENGINEER",others)))</f>
        <v>#VALUE!</v>
      </c>
      <c r="C353" t="str" cm="1">
        <f t="array" ref="C353">_xlfn.IFS(IFERROR(SEARCH("Senior", A353), 0) &gt; 0, "SENIOR", IFERROR(SEARCH("Junior", A353), 0) &gt; 0, "JUNIOR", TRUE, "NM")</f>
        <v>NM</v>
      </c>
      <c r="D353" t="s">
        <v>1361</v>
      </c>
      <c r="E353">
        <v>126</v>
      </c>
      <c r="H353" t="str">
        <f t="shared" si="193"/>
        <v>$126k</v>
      </c>
      <c r="I353">
        <v>228</v>
      </c>
      <c r="L353" t="str">
        <f t="shared" si="194"/>
        <v>$228k</v>
      </c>
      <c r="M353">
        <f t="shared" si="195"/>
        <v>177</v>
      </c>
      <c r="N353" t="str">
        <f t="shared" si="192"/>
        <v>$177k</v>
      </c>
      <c r="O353" s="1" t="s">
        <v>1362</v>
      </c>
      <c r="P353" s="1">
        <f t="shared" si="178"/>
        <v>1</v>
      </c>
      <c r="Q353" s="1">
        <f t="shared" si="179"/>
        <v>0</v>
      </c>
      <c r="R353" s="1">
        <f t="shared" si="180"/>
        <v>0</v>
      </c>
      <c r="S353" s="1">
        <f t="shared" si="181"/>
        <v>1</v>
      </c>
      <c r="T353" s="1">
        <f t="shared" si="182"/>
        <v>1</v>
      </c>
      <c r="U353" s="1">
        <f t="shared" si="183"/>
        <v>1</v>
      </c>
      <c r="V353" s="1">
        <f t="shared" si="184"/>
        <v>3218</v>
      </c>
      <c r="W353">
        <v>3.7</v>
      </c>
      <c r="X353" s="1" t="s">
        <v>1363</v>
      </c>
      <c r="Y353" s="1" t="s">
        <v>1986</v>
      </c>
      <c r="Z353" t="s">
        <v>121</v>
      </c>
      <c r="AA353" t="s">
        <v>2365</v>
      </c>
      <c r="AB353" t="s">
        <v>121</v>
      </c>
      <c r="AC353">
        <f t="shared" si="177"/>
        <v>1</v>
      </c>
      <c r="AD353" t="s">
        <v>37</v>
      </c>
      <c r="AE353">
        <v>1001</v>
      </c>
      <c r="AF353">
        <v>5000</v>
      </c>
      <c r="AG353" s="7">
        <f t="shared" si="200"/>
        <v>3000.5</v>
      </c>
      <c r="AH353">
        <v>1988</v>
      </c>
      <c r="AI353">
        <f t="shared" ca="1" si="185"/>
        <v>36</v>
      </c>
      <c r="AJ353" t="s">
        <v>111</v>
      </c>
      <c r="AK353" t="s">
        <v>186</v>
      </c>
      <c r="AL353" t="s">
        <v>75</v>
      </c>
      <c r="AM353" s="8" t="s">
        <v>2397</v>
      </c>
      <c r="AN353" s="8"/>
      <c r="AO353">
        <v>50</v>
      </c>
      <c r="AP353" s="10" t="str">
        <f t="shared" si="201"/>
        <v>50000000</v>
      </c>
      <c r="AQ353" s="8"/>
      <c r="AR353" s="8" t="s">
        <v>2408</v>
      </c>
      <c r="AS353" s="8" t="str">
        <f t="shared" si="186"/>
        <v xml:space="preserve">100 000000 </v>
      </c>
      <c r="AT353" t="s">
        <v>1364</v>
      </c>
    </row>
    <row r="354" spans="1:46" ht="39" customHeight="1" x14ac:dyDescent="0.35">
      <c r="A354" t="s">
        <v>2064</v>
      </c>
      <c r="B354" t="str" cm="1">
        <f t="array" ref="B354">IF(SEARCH("DATA SCIENTIST",UPPER(A354),1),"DATA SCIENTIST",IF(SEARCH("DATA ANALYST",UPPER(A354),1),"DATA ANALYST",IF(SEARCH("DATA ENGINEER",UPPER(A354),1),"DATA ENGINEER",others)))</f>
        <v>DATA SCIENTIST</v>
      </c>
      <c r="C354" t="str" cm="1">
        <f t="array" ref="C354">_xlfn.IFS(IFERROR(SEARCH("Senior", A354), 0) &gt; 0, "SENIOR", IFERROR(SEARCH("Junior", A354), 0) &gt; 0, "JUNIOR", TRUE, "NM")</f>
        <v>NM</v>
      </c>
      <c r="D354" t="s">
        <v>1365</v>
      </c>
      <c r="E354">
        <v>80</v>
      </c>
      <c r="H354" t="str">
        <f t="shared" si="193"/>
        <v>$80k</v>
      </c>
      <c r="I354">
        <v>134</v>
      </c>
      <c r="L354" t="str">
        <f t="shared" si="194"/>
        <v>$134k</v>
      </c>
      <c r="M354">
        <f t="shared" si="195"/>
        <v>107</v>
      </c>
      <c r="N354" t="str">
        <f t="shared" si="192"/>
        <v>$107k</v>
      </c>
      <c r="O354" s="1" t="s">
        <v>2098</v>
      </c>
      <c r="P354" s="1">
        <f t="shared" si="178"/>
        <v>1</v>
      </c>
      <c r="Q354" s="1">
        <f t="shared" si="179"/>
        <v>1</v>
      </c>
      <c r="R354" s="1">
        <f t="shared" si="180"/>
        <v>1</v>
      </c>
      <c r="S354" s="1">
        <f t="shared" si="181"/>
        <v>0</v>
      </c>
      <c r="T354" s="1">
        <f t="shared" si="182"/>
        <v>1</v>
      </c>
      <c r="U354" s="1">
        <f t="shared" si="183"/>
        <v>0</v>
      </c>
      <c r="V354" s="1">
        <f t="shared" si="184"/>
        <v>3711</v>
      </c>
      <c r="W354">
        <v>4.7</v>
      </c>
      <c r="X354" s="1" t="s">
        <v>189</v>
      </c>
      <c r="Y354" s="1" t="s">
        <v>1752</v>
      </c>
      <c r="Z354" t="s">
        <v>374</v>
      </c>
      <c r="AA354" t="s">
        <v>2366</v>
      </c>
      <c r="AB354" t="s">
        <v>190</v>
      </c>
      <c r="AC354">
        <f t="shared" si="177"/>
        <v>0</v>
      </c>
      <c r="AD354" t="s">
        <v>52</v>
      </c>
      <c r="AE354">
        <v>201</v>
      </c>
      <c r="AF354">
        <v>500</v>
      </c>
      <c r="AG354" s="7">
        <f t="shared" si="200"/>
        <v>350.5</v>
      </c>
      <c r="AH354">
        <v>2010</v>
      </c>
      <c r="AI354">
        <f t="shared" ca="1" si="185"/>
        <v>14</v>
      </c>
      <c r="AJ354" t="s">
        <v>18</v>
      </c>
      <c r="AK354" t="s">
        <v>19</v>
      </c>
      <c r="AL354" t="s">
        <v>19</v>
      </c>
      <c r="AM354" s="8" t="s">
        <v>2399</v>
      </c>
      <c r="AN354" s="8"/>
      <c r="AO354">
        <v>100</v>
      </c>
      <c r="AP354" s="10" t="str">
        <f t="shared" si="201"/>
        <v>100000000</v>
      </c>
      <c r="AQ354" s="8"/>
      <c r="AR354" s="8" t="s">
        <v>2410</v>
      </c>
      <c r="AS354" s="8" t="str">
        <f t="shared" si="186"/>
        <v xml:space="preserve">500 000000 </v>
      </c>
      <c r="AT354" t="s">
        <v>2357</v>
      </c>
    </row>
    <row r="355" spans="1:46" ht="39" customHeight="1" x14ac:dyDescent="0.35">
      <c r="A355" t="s">
        <v>2064</v>
      </c>
      <c r="B355" t="str" cm="1">
        <f t="array" ref="B355">IF(SEARCH("DATA SCIENTIST",UPPER(A355),1),"DATA SCIENTIST",IF(SEARCH("DATA ANALYST",UPPER(A355),1),"DATA ANALYST",IF(SEARCH("DATA ENGINEER",UPPER(A355),1),"DATA ENGINEER",others)))</f>
        <v>DATA SCIENTIST</v>
      </c>
      <c r="C355" t="str" cm="1">
        <f t="array" ref="C355">_xlfn.IFS(IFERROR(SEARCH("Senior", A355), 0) &gt; 0, "SENIOR", IFERROR(SEARCH("Junior", A355), 0) &gt; 0, "JUNIOR", TRUE, "NM")</f>
        <v>NM</v>
      </c>
      <c r="D355" t="s">
        <v>273</v>
      </c>
      <c r="E355">
        <v>120</v>
      </c>
      <c r="H355" t="str">
        <f t="shared" si="193"/>
        <v>$120k</v>
      </c>
      <c r="I355">
        <v>189</v>
      </c>
      <c r="L355" t="str">
        <f t="shared" si="194"/>
        <v>$189k</v>
      </c>
      <c r="M355">
        <f t="shared" si="195"/>
        <v>154.5</v>
      </c>
      <c r="N355" t="str">
        <f t="shared" si="192"/>
        <v>$154.5k</v>
      </c>
      <c r="O355" s="1" t="s">
        <v>2113</v>
      </c>
      <c r="P355" s="1">
        <f t="shared" si="178"/>
        <v>1</v>
      </c>
      <c r="Q355" s="1">
        <f t="shared" si="179"/>
        <v>1</v>
      </c>
      <c r="R355" s="1">
        <f t="shared" si="180"/>
        <v>1</v>
      </c>
      <c r="S355" s="1">
        <f t="shared" si="181"/>
        <v>0</v>
      </c>
      <c r="T355" s="1">
        <f t="shared" si="182"/>
        <v>1</v>
      </c>
      <c r="U355" s="1">
        <f t="shared" si="183"/>
        <v>0</v>
      </c>
      <c r="V355" s="1">
        <f t="shared" si="184"/>
        <v>4203</v>
      </c>
      <c r="W355">
        <v>4.0999999999999996</v>
      </c>
      <c r="X355" s="1" t="s">
        <v>274</v>
      </c>
      <c r="Y355" s="1" t="s">
        <v>1769</v>
      </c>
      <c r="Z355" t="s">
        <v>275</v>
      </c>
      <c r="AA355" t="s">
        <v>2365</v>
      </c>
      <c r="AB355" t="s">
        <v>275</v>
      </c>
      <c r="AC355">
        <f t="shared" si="177"/>
        <v>1</v>
      </c>
      <c r="AD355" t="s">
        <v>17</v>
      </c>
      <c r="AE355">
        <v>501</v>
      </c>
      <c r="AF355">
        <v>1000</v>
      </c>
      <c r="AG355" s="7">
        <f t="shared" si="200"/>
        <v>750.5</v>
      </c>
      <c r="AH355">
        <v>2012</v>
      </c>
      <c r="AI355">
        <f t="shared" ca="1" si="185"/>
        <v>12</v>
      </c>
      <c r="AJ355" t="s">
        <v>18</v>
      </c>
      <c r="AK355" t="s">
        <v>122</v>
      </c>
      <c r="AL355" t="s">
        <v>75</v>
      </c>
      <c r="AM355" s="8" t="s">
        <v>47</v>
      </c>
      <c r="AN355" s="8" t="s">
        <v>47</v>
      </c>
      <c r="AP355" s="10" t="e" cm="1">
        <f t="array" ref="AP355">_xlfn.IFS(SEARCH("m",AO355,1),SUBSTITUTE(AO355,"million","000000",1),SEARCH("b",AO355,1),SUBSTITUTE(AO355,"billion","000000000",1))</f>
        <v>#VALUE!</v>
      </c>
      <c r="AQ355" s="8"/>
      <c r="AR355" s="8"/>
      <c r="AS355" s="8" t="e">
        <f t="shared" si="186"/>
        <v>#VALUE!</v>
      </c>
      <c r="AT355" t="s">
        <v>276</v>
      </c>
    </row>
    <row r="356" spans="1:46" ht="39" customHeight="1" x14ac:dyDescent="0.35">
      <c r="A356" t="s">
        <v>2064</v>
      </c>
      <c r="B356" t="str" cm="1">
        <f t="array" ref="B356">IF(SEARCH("DATA SCIENTIST",UPPER(A356),1),"DATA SCIENTIST",IF(SEARCH("DATA ANALYST",UPPER(A356),1),"DATA ANALYST",IF(SEARCH("DATA ENGINEER",UPPER(A356),1),"DATA ENGINEER",others)))</f>
        <v>DATA SCIENTIST</v>
      </c>
      <c r="C356" t="str" cm="1">
        <f t="array" ref="C356">_xlfn.IFS(IFERROR(SEARCH("Senior", A356), 0) &gt; 0, "SENIOR", IFERROR(SEARCH("Junior", A356), 0) &gt; 0, "JUNIOR", TRUE, "NM")</f>
        <v>NM</v>
      </c>
      <c r="D356" t="s">
        <v>1366</v>
      </c>
      <c r="E356">
        <v>85</v>
      </c>
      <c r="H356" t="str">
        <f t="shared" si="193"/>
        <v>$85k</v>
      </c>
      <c r="I356">
        <v>142</v>
      </c>
      <c r="L356" t="str">
        <f t="shared" si="194"/>
        <v>$142k</v>
      </c>
      <c r="M356">
        <f t="shared" si="195"/>
        <v>113.5</v>
      </c>
      <c r="N356" t="str">
        <f t="shared" si="192"/>
        <v>$113.5k</v>
      </c>
      <c r="O356" s="1" t="s">
        <v>1367</v>
      </c>
      <c r="P356" s="1">
        <f t="shared" si="178"/>
        <v>1</v>
      </c>
      <c r="Q356" s="1">
        <f t="shared" si="179"/>
        <v>1</v>
      </c>
      <c r="R356" s="1">
        <f t="shared" si="180"/>
        <v>0</v>
      </c>
      <c r="S356" s="1">
        <f t="shared" si="181"/>
        <v>0</v>
      </c>
      <c r="T356" s="1">
        <f t="shared" si="182"/>
        <v>1</v>
      </c>
      <c r="U356" s="1">
        <f t="shared" si="183"/>
        <v>0</v>
      </c>
      <c r="V356" s="1">
        <f t="shared" si="184"/>
        <v>1034</v>
      </c>
      <c r="W356">
        <v>4</v>
      </c>
      <c r="X356" s="1" t="s">
        <v>1368</v>
      </c>
      <c r="Y356" s="1" t="s">
        <v>1987</v>
      </c>
      <c r="Z356" t="s">
        <v>275</v>
      </c>
      <c r="AA356" t="s">
        <v>2365</v>
      </c>
      <c r="AB356" t="s">
        <v>1369</v>
      </c>
      <c r="AC356">
        <f t="shared" si="177"/>
        <v>0</v>
      </c>
      <c r="AD356" t="s">
        <v>208</v>
      </c>
      <c r="AE356">
        <v>1</v>
      </c>
      <c r="AF356">
        <v>50</v>
      </c>
      <c r="AG356" s="7">
        <f t="shared" si="200"/>
        <v>25.5</v>
      </c>
      <c r="AH356" t="s">
        <v>2357</v>
      </c>
      <c r="AI356" t="str">
        <f t="shared" ca="1" si="185"/>
        <v>unknown</v>
      </c>
      <c r="AJ356" t="s">
        <v>18</v>
      </c>
      <c r="AK356" t="s">
        <v>1370</v>
      </c>
      <c r="AL356" t="s">
        <v>1371</v>
      </c>
      <c r="AM356" s="8" t="s">
        <v>209</v>
      </c>
      <c r="AN356" s="8" t="s">
        <v>2419</v>
      </c>
      <c r="AO356" t="s">
        <v>2420</v>
      </c>
      <c r="AP356" s="10" t="str" cm="1">
        <f t="array" ref="AP356">_xlfn.IFS(SEARCH("m",AO356,1),SUBSTITUTE(AO356,"million","000000",1),SEARCH("b",AO356,1),SUBSTITUTE(AO356,"billion","000000000",1))</f>
        <v xml:space="preserve">1 000000 </v>
      </c>
      <c r="AQ356" s="8"/>
      <c r="AR356" s="8"/>
      <c r="AS356" s="8" t="e">
        <f t="shared" si="186"/>
        <v>#VALUE!</v>
      </c>
      <c r="AT356" t="s">
        <v>2357</v>
      </c>
    </row>
    <row r="357" spans="1:46" ht="39" customHeight="1" x14ac:dyDescent="0.35">
      <c r="A357" t="s">
        <v>2064</v>
      </c>
      <c r="B357" t="str" cm="1">
        <f t="array" ref="B357">IF(SEARCH("DATA SCIENTIST",UPPER(A357),1),"DATA SCIENTIST",IF(SEARCH("DATA ANALYST",UPPER(A357),1),"DATA ANALYST",IF(SEARCH("DATA ENGINEER",UPPER(A357),1),"DATA ENGINEER",others)))</f>
        <v>DATA SCIENTIST</v>
      </c>
      <c r="C357" t="str" cm="1">
        <f t="array" ref="C357">_xlfn.IFS(IFERROR(SEARCH("Senior", A357), 0) &gt; 0, "SENIOR", IFERROR(SEARCH("Junior", A357), 0) &gt; 0, "JUNIOR", TRUE, "NM")</f>
        <v>NM</v>
      </c>
      <c r="D357" t="s">
        <v>277</v>
      </c>
      <c r="E357">
        <v>111</v>
      </c>
      <c r="H357" t="str">
        <f t="shared" si="193"/>
        <v>$111k</v>
      </c>
      <c r="I357">
        <v>176</v>
      </c>
      <c r="L357" t="str">
        <f t="shared" si="194"/>
        <v>$176k</v>
      </c>
      <c r="M357">
        <f t="shared" si="195"/>
        <v>143.5</v>
      </c>
      <c r="N357" t="str">
        <f t="shared" si="192"/>
        <v>$143.5k</v>
      </c>
      <c r="O357" s="1" t="s">
        <v>2278</v>
      </c>
      <c r="P357" s="1">
        <f t="shared" si="178"/>
        <v>1</v>
      </c>
      <c r="Q357" s="1">
        <f t="shared" si="179"/>
        <v>1</v>
      </c>
      <c r="R357" s="1">
        <f t="shared" si="180"/>
        <v>1</v>
      </c>
      <c r="S357" s="1">
        <f t="shared" si="181"/>
        <v>0</v>
      </c>
      <c r="T357" s="1">
        <f t="shared" si="182"/>
        <v>0</v>
      </c>
      <c r="U357" s="1">
        <f t="shared" si="183"/>
        <v>1</v>
      </c>
      <c r="V357" s="1">
        <f t="shared" si="184"/>
        <v>3887</v>
      </c>
      <c r="W357">
        <v>2.5</v>
      </c>
      <c r="X357" s="1" t="s">
        <v>1372</v>
      </c>
      <c r="Y357" s="1" t="s">
        <v>1988</v>
      </c>
      <c r="Z357" t="s">
        <v>1373</v>
      </c>
      <c r="AA357" t="s">
        <v>2365</v>
      </c>
      <c r="AB357" t="s">
        <v>1373</v>
      </c>
      <c r="AC357">
        <f t="shared" si="177"/>
        <v>1</v>
      </c>
      <c r="AD357" t="s">
        <v>208</v>
      </c>
      <c r="AE357">
        <v>1</v>
      </c>
      <c r="AF357">
        <v>50</v>
      </c>
      <c r="AG357" s="7">
        <f t="shared" si="200"/>
        <v>25.5</v>
      </c>
      <c r="AH357" t="s">
        <v>2357</v>
      </c>
      <c r="AI357" t="str">
        <f t="shared" ca="1" si="185"/>
        <v>unknown</v>
      </c>
      <c r="AJ357" t="s">
        <v>18</v>
      </c>
      <c r="AK357" t="s">
        <v>104</v>
      </c>
      <c r="AL357" t="s">
        <v>104</v>
      </c>
      <c r="AM357" s="8" t="s">
        <v>47</v>
      </c>
      <c r="AN357" s="8" t="s">
        <v>47</v>
      </c>
      <c r="AP357" s="10" t="e" cm="1">
        <f t="array" ref="AP357">_xlfn.IFS(SEARCH("m",AO357,1),SUBSTITUTE(AO357,"million","000000",1),SEARCH("b",AO357,1),SUBSTITUTE(AO357,"billion","000000000",1))</f>
        <v>#VALUE!</v>
      </c>
      <c r="AQ357" s="8"/>
      <c r="AR357" s="8"/>
      <c r="AS357" s="8" t="e">
        <f t="shared" si="186"/>
        <v>#VALUE!</v>
      </c>
      <c r="AT357" t="s">
        <v>1374</v>
      </c>
    </row>
    <row r="358" spans="1:46" ht="39" customHeight="1" x14ac:dyDescent="0.35">
      <c r="A358" t="s">
        <v>2064</v>
      </c>
      <c r="B358" t="str" cm="1">
        <f t="array" ref="B358">IF(SEARCH("DATA SCIENTIST",UPPER(A358),1),"DATA SCIENTIST",IF(SEARCH("DATA ANALYST",UPPER(A358),1),"DATA ANALYST",IF(SEARCH("DATA ENGINEER",UPPER(A358),1),"DATA ENGINEER",others)))</f>
        <v>DATA SCIENTIST</v>
      </c>
      <c r="C358" t="str" cm="1">
        <f t="array" ref="C358">_xlfn.IFS(IFERROR(SEARCH("Senior", A358), 0) &gt; 0, "SENIOR", IFERROR(SEARCH("Junior", A358), 0) &gt; 0, "JUNIOR", TRUE, "NM")</f>
        <v>NM</v>
      </c>
      <c r="D358" t="s">
        <v>1375</v>
      </c>
      <c r="E358">
        <v>87</v>
      </c>
      <c r="H358" t="str">
        <f t="shared" si="193"/>
        <v>$87k</v>
      </c>
      <c r="I358">
        <v>140</v>
      </c>
      <c r="L358" t="str">
        <f t="shared" si="194"/>
        <v>$140k</v>
      </c>
      <c r="M358">
        <f t="shared" si="195"/>
        <v>113.5</v>
      </c>
      <c r="N358" t="str">
        <f t="shared" si="192"/>
        <v>$113.5k</v>
      </c>
      <c r="O358" s="1" t="s">
        <v>2279</v>
      </c>
      <c r="P358" s="1">
        <f t="shared" si="178"/>
        <v>1</v>
      </c>
      <c r="Q358" s="1">
        <f t="shared" si="179"/>
        <v>0</v>
      </c>
      <c r="R358" s="1">
        <f t="shared" si="180"/>
        <v>0</v>
      </c>
      <c r="S358" s="1">
        <f t="shared" si="181"/>
        <v>0</v>
      </c>
      <c r="T358" s="1">
        <f t="shared" si="182"/>
        <v>0</v>
      </c>
      <c r="U358" s="1">
        <f t="shared" si="183"/>
        <v>0</v>
      </c>
      <c r="V358" s="1">
        <f t="shared" si="184"/>
        <v>2759</v>
      </c>
      <c r="W358">
        <v>3.9</v>
      </c>
      <c r="X358" s="1" t="s">
        <v>1376</v>
      </c>
      <c r="Y358" s="1" t="s">
        <v>1989</v>
      </c>
      <c r="Z358" t="s">
        <v>79</v>
      </c>
      <c r="AA358" t="s">
        <v>2365</v>
      </c>
      <c r="AB358" t="s">
        <v>23</v>
      </c>
      <c r="AC358">
        <f t="shared" si="177"/>
        <v>0</v>
      </c>
      <c r="AD358" t="s">
        <v>208</v>
      </c>
      <c r="AE358">
        <v>1</v>
      </c>
      <c r="AF358">
        <v>50</v>
      </c>
      <c r="AG358" s="7">
        <f t="shared" si="200"/>
        <v>25.5</v>
      </c>
      <c r="AH358" t="s">
        <v>2357</v>
      </c>
      <c r="AI358" t="str">
        <f t="shared" ca="1" si="185"/>
        <v>unknown</v>
      </c>
      <c r="AJ358" t="s">
        <v>18</v>
      </c>
      <c r="AK358" t="s">
        <v>181</v>
      </c>
      <c r="AL358" t="s">
        <v>75</v>
      </c>
      <c r="AM358" s="8" t="s">
        <v>209</v>
      </c>
      <c r="AN358" s="8" t="s">
        <v>2419</v>
      </c>
      <c r="AO358" t="s">
        <v>2420</v>
      </c>
      <c r="AP358" s="10" t="str" cm="1">
        <f t="array" ref="AP358">_xlfn.IFS(SEARCH("m",AO358,1),SUBSTITUTE(AO358,"million","000000",1),SEARCH("b",AO358,1),SUBSTITUTE(AO358,"billion","000000000",1))</f>
        <v xml:space="preserve">1 000000 </v>
      </c>
      <c r="AQ358" s="8"/>
      <c r="AR358" s="8"/>
      <c r="AS358" s="8" t="e">
        <f t="shared" si="186"/>
        <v>#VALUE!</v>
      </c>
      <c r="AT358" t="s">
        <v>2357</v>
      </c>
    </row>
    <row r="359" spans="1:46" ht="39" customHeight="1" x14ac:dyDescent="0.35">
      <c r="A359" t="s">
        <v>2064</v>
      </c>
      <c r="B359" t="str" cm="1">
        <f t="array" ref="B359">IF(SEARCH("DATA SCIENTIST",UPPER(A359),1),"DATA SCIENTIST",IF(SEARCH("DATA ANALYST",UPPER(A359),1),"DATA ANALYST",IF(SEARCH("DATA ENGINEER",UPPER(A359),1),"DATA ENGINEER",others)))</f>
        <v>DATA SCIENTIST</v>
      </c>
      <c r="C359" t="str" cm="1">
        <f t="array" ref="C359">_xlfn.IFS(IFERROR(SEARCH("Senior", A359), 0) &gt; 0, "SENIOR", IFERROR(SEARCH("Junior", A359), 0) &gt; 0, "JUNIOR", TRUE, "NM")</f>
        <v>NM</v>
      </c>
      <c r="D359" t="s">
        <v>1377</v>
      </c>
      <c r="E359">
        <v>76</v>
      </c>
      <c r="H359" t="str">
        <f t="shared" si="193"/>
        <v>$76k</v>
      </c>
      <c r="I359">
        <v>127</v>
      </c>
      <c r="L359" t="str">
        <f t="shared" si="194"/>
        <v>$127k</v>
      </c>
      <c r="M359">
        <f t="shared" si="195"/>
        <v>101.5</v>
      </c>
      <c r="N359" t="str">
        <f t="shared" si="192"/>
        <v>$101.5k</v>
      </c>
      <c r="O359" s="1" t="s">
        <v>2280</v>
      </c>
      <c r="P359" s="1">
        <f t="shared" si="178"/>
        <v>1</v>
      </c>
      <c r="Q359" s="1">
        <f t="shared" si="179"/>
        <v>0</v>
      </c>
      <c r="R359" s="1">
        <f t="shared" si="180"/>
        <v>0</v>
      </c>
      <c r="S359" s="1">
        <f t="shared" si="181"/>
        <v>1</v>
      </c>
      <c r="T359" s="1">
        <f t="shared" si="182"/>
        <v>0</v>
      </c>
      <c r="U359" s="1">
        <f t="shared" si="183"/>
        <v>0</v>
      </c>
      <c r="V359" s="1">
        <f t="shared" si="184"/>
        <v>2883</v>
      </c>
      <c r="W359">
        <v>3.4</v>
      </c>
      <c r="X359" s="1" t="s">
        <v>1378</v>
      </c>
      <c r="Y359" s="1" t="s">
        <v>1990</v>
      </c>
      <c r="Z359" t="s">
        <v>1334</v>
      </c>
      <c r="AA359" t="s">
        <v>2366</v>
      </c>
      <c r="AB359" t="s">
        <v>337</v>
      </c>
      <c r="AC359">
        <f t="shared" si="177"/>
        <v>0</v>
      </c>
      <c r="AD359" t="s">
        <v>24</v>
      </c>
      <c r="AH359">
        <v>1969</v>
      </c>
      <c r="AI359">
        <f t="shared" ca="1" si="185"/>
        <v>55</v>
      </c>
      <c r="AJ359" t="s">
        <v>53</v>
      </c>
      <c r="AK359" t="s">
        <v>19</v>
      </c>
      <c r="AL359" t="s">
        <v>19</v>
      </c>
      <c r="AM359" s="8" t="s">
        <v>94</v>
      </c>
      <c r="AN359" s="8"/>
      <c r="AO359" t="s">
        <v>2415</v>
      </c>
      <c r="AP359" s="10" t="e" cm="1">
        <f t="array" ref="AP359">_xlfn.IFS(SEARCH("m",AO359,1),SUBSTITUTE(AO359,"million","000000",1),SEARCH("b",AO359,1),SUBSTITUTE(AO359,"billion","000000000",1))</f>
        <v>#VALUE!</v>
      </c>
      <c r="AQ359" s="8"/>
      <c r="AR359" s="8"/>
      <c r="AS359" s="8" t="e">
        <f t="shared" si="186"/>
        <v>#VALUE!</v>
      </c>
      <c r="AT359" t="s">
        <v>2357</v>
      </c>
    </row>
    <row r="360" spans="1:46" ht="39" customHeight="1" x14ac:dyDescent="0.35">
      <c r="A360" t="s">
        <v>1379</v>
      </c>
      <c r="B360" t="e" cm="1">
        <f t="array" ref="B360">IF(SEARCH("DATA SCIENTIST",UPPER(A360),1),"DATA SCIENTIST",IF(SEARCH("DATA ANALYST",UPPER(A360),1),"DATA ANALYST",IF(SEARCH("DATA ENGINEER",UPPER(A360),1),"DATA ENGINEER",others)))</f>
        <v>#VALUE!</v>
      </c>
      <c r="C360" t="str" cm="1">
        <f t="array" ref="C360">_xlfn.IFS(IFERROR(SEARCH("Senior", A360), 0) &gt; 0, "SENIOR", IFERROR(SEARCH("Junior", A360), 0) &gt; 0, "JUNIOR", TRUE, "NM")</f>
        <v>NM</v>
      </c>
      <c r="D360" t="s">
        <v>1380</v>
      </c>
      <c r="E360">
        <v>54</v>
      </c>
      <c r="H360" t="str">
        <f t="shared" si="193"/>
        <v>$54k</v>
      </c>
      <c r="I360">
        <v>92</v>
      </c>
      <c r="L360" t="str">
        <f t="shared" si="194"/>
        <v>$92k</v>
      </c>
      <c r="M360">
        <f t="shared" si="195"/>
        <v>73</v>
      </c>
      <c r="N360" t="str">
        <f t="shared" si="192"/>
        <v>$73k</v>
      </c>
      <c r="O360" s="1" t="s">
        <v>2281</v>
      </c>
      <c r="P360" s="1">
        <f t="shared" si="178"/>
        <v>0</v>
      </c>
      <c r="Q360" s="1">
        <f t="shared" si="179"/>
        <v>0</v>
      </c>
      <c r="R360" s="1">
        <f t="shared" si="180"/>
        <v>1</v>
      </c>
      <c r="S360" s="1">
        <f t="shared" si="181"/>
        <v>1</v>
      </c>
      <c r="T360" s="1">
        <f t="shared" si="182"/>
        <v>0</v>
      </c>
      <c r="U360" s="1">
        <f t="shared" si="183"/>
        <v>1</v>
      </c>
      <c r="V360" s="1">
        <f t="shared" si="184"/>
        <v>6513</v>
      </c>
      <c r="W360">
        <v>3.6</v>
      </c>
      <c r="X360" s="1" t="s">
        <v>1381</v>
      </c>
      <c r="Y360" s="1" t="s">
        <v>1991</v>
      </c>
      <c r="Z360" t="s">
        <v>44</v>
      </c>
      <c r="AA360" t="s">
        <v>2363</v>
      </c>
      <c r="AB360" t="s">
        <v>1382</v>
      </c>
      <c r="AC360">
        <f t="shared" si="177"/>
        <v>0</v>
      </c>
      <c r="AD360" t="s">
        <v>24</v>
      </c>
      <c r="AH360">
        <v>1935</v>
      </c>
      <c r="AI360">
        <f t="shared" ca="1" si="185"/>
        <v>89</v>
      </c>
      <c r="AJ360" t="s">
        <v>111</v>
      </c>
      <c r="AK360" t="s">
        <v>1383</v>
      </c>
      <c r="AL360" t="s">
        <v>218</v>
      </c>
      <c r="AM360" s="8" t="s">
        <v>2398</v>
      </c>
      <c r="AN360" s="8"/>
      <c r="AO360">
        <v>2</v>
      </c>
      <c r="AP360" s="10" t="str">
        <f t="shared" ref="AP360:AP361" si="202">IF(SEARCH("b",AR360,1),_xlfn.CONCAT(AO360,"000000000"),0)</f>
        <v>2000000000</v>
      </c>
      <c r="AQ360" s="8"/>
      <c r="AR360" s="8" t="s">
        <v>2409</v>
      </c>
      <c r="AS360" s="8" t="e">
        <f t="shared" si="186"/>
        <v>#VALUE!</v>
      </c>
      <c r="AT360" t="s">
        <v>1384</v>
      </c>
    </row>
    <row r="361" spans="1:46" ht="39" customHeight="1" x14ac:dyDescent="0.35">
      <c r="A361" t="s">
        <v>2064</v>
      </c>
      <c r="B361" t="str" cm="1">
        <f t="array" ref="B361">IF(SEARCH("DATA SCIENTIST",UPPER(A361),1),"DATA SCIENTIST",IF(SEARCH("DATA ANALYST",UPPER(A361),1),"DATA ANALYST",IF(SEARCH("DATA ENGINEER",UPPER(A361),1),"DATA ENGINEER",others)))</f>
        <v>DATA SCIENTIST</v>
      </c>
      <c r="C361" t="str" cm="1">
        <f t="array" ref="C361">_xlfn.IFS(IFERROR(SEARCH("Senior", A361), 0) &gt; 0, "SENIOR", IFERROR(SEARCH("Junior", A361), 0) &gt; 0, "JUNIOR", TRUE, "NM")</f>
        <v>NM</v>
      </c>
      <c r="D361" t="s">
        <v>1385</v>
      </c>
      <c r="E361">
        <v>61</v>
      </c>
      <c r="H361" t="str">
        <f t="shared" si="193"/>
        <v>$61k</v>
      </c>
      <c r="I361">
        <v>100</v>
      </c>
      <c r="L361" t="str">
        <f t="shared" si="194"/>
        <v>$100k</v>
      </c>
      <c r="M361">
        <f t="shared" si="195"/>
        <v>80.5</v>
      </c>
      <c r="N361" t="str">
        <f t="shared" si="192"/>
        <v>$80.5k</v>
      </c>
      <c r="O361" s="1" t="s">
        <v>1386</v>
      </c>
      <c r="P361" s="1">
        <f t="shared" si="178"/>
        <v>1</v>
      </c>
      <c r="Q361" s="1">
        <f t="shared" si="179"/>
        <v>1</v>
      </c>
      <c r="R361" s="1">
        <f t="shared" si="180"/>
        <v>0</v>
      </c>
      <c r="S361" s="1">
        <f t="shared" si="181"/>
        <v>1</v>
      </c>
      <c r="T361" s="1">
        <f t="shared" si="182"/>
        <v>0</v>
      </c>
      <c r="U361" s="1">
        <f t="shared" si="183"/>
        <v>0</v>
      </c>
      <c r="V361" s="1">
        <f t="shared" si="184"/>
        <v>6444</v>
      </c>
      <c r="W361">
        <v>3.5</v>
      </c>
      <c r="X361" s="1" t="s">
        <v>1387</v>
      </c>
      <c r="Y361" s="1" t="s">
        <v>1992</v>
      </c>
      <c r="Z361" t="s">
        <v>44</v>
      </c>
      <c r="AA361" t="s">
        <v>2363</v>
      </c>
      <c r="AB361" t="s">
        <v>561</v>
      </c>
      <c r="AC361">
        <f t="shared" si="177"/>
        <v>0</v>
      </c>
      <c r="AD361" t="s">
        <v>24</v>
      </c>
      <c r="AH361">
        <v>2016</v>
      </c>
      <c r="AI361">
        <f t="shared" ca="1" si="185"/>
        <v>8</v>
      </c>
      <c r="AJ361" t="s">
        <v>53</v>
      </c>
      <c r="AK361" t="s">
        <v>64</v>
      </c>
      <c r="AL361" t="s">
        <v>32</v>
      </c>
      <c r="AM361" s="8" t="s">
        <v>2398</v>
      </c>
      <c r="AN361" s="8"/>
      <c r="AO361">
        <v>2</v>
      </c>
      <c r="AP361" s="10" t="str">
        <f t="shared" si="202"/>
        <v>2000000000</v>
      </c>
      <c r="AQ361" s="8"/>
      <c r="AR361" s="8" t="s">
        <v>2409</v>
      </c>
      <c r="AS361" s="8" t="e">
        <f t="shared" si="186"/>
        <v>#VALUE!</v>
      </c>
      <c r="AT361" t="s">
        <v>1388</v>
      </c>
    </row>
    <row r="362" spans="1:46" ht="39" customHeight="1" x14ac:dyDescent="0.35">
      <c r="A362" t="s">
        <v>2064</v>
      </c>
      <c r="B362" t="str" cm="1">
        <f t="array" ref="B362">IF(SEARCH("DATA SCIENTIST",UPPER(A362),1),"DATA SCIENTIST",IF(SEARCH("DATA ANALYST",UPPER(A362),1),"DATA ANALYST",IF(SEARCH("DATA ENGINEER",UPPER(A362),1),"DATA ENGINEER",others)))</f>
        <v>DATA SCIENTIST</v>
      </c>
      <c r="C362" t="str" cm="1">
        <f t="array" ref="C362">_xlfn.IFS(IFERROR(SEARCH("Senior", A362), 0) &gt; 0, "SENIOR", IFERROR(SEARCH("Junior", A362), 0) &gt; 0, "JUNIOR", TRUE, "NM")</f>
        <v>NM</v>
      </c>
      <c r="D362" t="s">
        <v>1254</v>
      </c>
      <c r="E362">
        <v>81</v>
      </c>
      <c r="H362" t="str">
        <f t="shared" si="193"/>
        <v>$81k</v>
      </c>
      <c r="I362">
        <v>140</v>
      </c>
      <c r="L362" t="str">
        <f t="shared" si="194"/>
        <v>$140k</v>
      </c>
      <c r="M362">
        <f t="shared" si="195"/>
        <v>110.5</v>
      </c>
      <c r="N362" t="str">
        <f t="shared" si="192"/>
        <v>$110.5k</v>
      </c>
      <c r="O362" s="1" t="s">
        <v>2282</v>
      </c>
      <c r="P362" s="1">
        <f t="shared" si="178"/>
        <v>1</v>
      </c>
      <c r="Q362" s="1">
        <f t="shared" si="179"/>
        <v>1</v>
      </c>
      <c r="R362" s="1">
        <f t="shared" si="180"/>
        <v>0</v>
      </c>
      <c r="S362" s="1">
        <f t="shared" si="181"/>
        <v>0</v>
      </c>
      <c r="T362" s="1">
        <f t="shared" si="182"/>
        <v>0</v>
      </c>
      <c r="U362" s="1">
        <f t="shared" si="183"/>
        <v>0</v>
      </c>
      <c r="V362" s="1">
        <f t="shared" si="184"/>
        <v>1838</v>
      </c>
      <c r="W362" t="s">
        <v>2357</v>
      </c>
      <c r="X362" t="s">
        <v>1389</v>
      </c>
      <c r="Y362" s="1" t="s">
        <v>1389</v>
      </c>
      <c r="Z362" t="s">
        <v>44</v>
      </c>
      <c r="AA362" t="s">
        <v>2363</v>
      </c>
      <c r="AB362" t="s">
        <v>1390</v>
      </c>
      <c r="AC362">
        <f t="shared" si="177"/>
        <v>0</v>
      </c>
      <c r="AD362" t="s">
        <v>227</v>
      </c>
      <c r="AE362" t="s">
        <v>227</v>
      </c>
      <c r="AG362" s="7" t="e">
        <f t="shared" ref="AG362:AG366" si="203">AVERAGE(AE362,AF362)</f>
        <v>#DIV/0!</v>
      </c>
      <c r="AH362" t="s">
        <v>2357</v>
      </c>
      <c r="AI362" t="str">
        <f t="shared" ca="1" si="185"/>
        <v>unknown</v>
      </c>
      <c r="AJ362" t="s">
        <v>18</v>
      </c>
      <c r="AK362" t="s">
        <v>2357</v>
      </c>
      <c r="AL362" t="s">
        <v>2357</v>
      </c>
      <c r="AM362" s="8" t="s">
        <v>47</v>
      </c>
      <c r="AN362" s="8" t="s">
        <v>47</v>
      </c>
      <c r="AP362" s="10" t="e" cm="1">
        <f t="array" ref="AP362">_xlfn.IFS(SEARCH("m",AO362,1),SUBSTITUTE(AO362,"million","000000",1),SEARCH("b",AO362,1),SUBSTITUTE(AO362,"billion","000000000",1))</f>
        <v>#VALUE!</v>
      </c>
      <c r="AQ362" s="8"/>
      <c r="AR362" s="8"/>
      <c r="AS362" s="8" t="e">
        <f t="shared" si="186"/>
        <v>#VALUE!</v>
      </c>
      <c r="AT362" t="s">
        <v>2357</v>
      </c>
    </row>
    <row r="363" spans="1:46" ht="39" customHeight="1" x14ac:dyDescent="0.35">
      <c r="A363" t="s">
        <v>2064</v>
      </c>
      <c r="B363" t="str" cm="1">
        <f t="array" ref="B363">IF(SEARCH("DATA SCIENTIST",UPPER(A363),1),"DATA SCIENTIST",IF(SEARCH("DATA ANALYST",UPPER(A363),1),"DATA ANALYST",IF(SEARCH("DATA ENGINEER",UPPER(A363),1),"DATA ENGINEER",others)))</f>
        <v>DATA SCIENTIST</v>
      </c>
      <c r="C363" t="str" cm="1">
        <f t="array" ref="C363">_xlfn.IFS(IFERROR(SEARCH("Senior", A363), 0) &gt; 0, "SENIOR", IFERROR(SEARCH("Junior", A363), 0) &gt; 0, "JUNIOR", TRUE, "NM")</f>
        <v>NM</v>
      </c>
      <c r="D363" t="s">
        <v>1111</v>
      </c>
      <c r="E363">
        <v>108</v>
      </c>
      <c r="H363" t="str">
        <f t="shared" si="193"/>
        <v>$108k</v>
      </c>
      <c r="I363">
        <v>171</v>
      </c>
      <c r="L363" t="str">
        <f t="shared" si="194"/>
        <v>$171k</v>
      </c>
      <c r="M363">
        <f t="shared" ref="M363:M394" si="204">AVERAGE(E363,I363)</f>
        <v>139.5</v>
      </c>
      <c r="N363" t="str">
        <f t="shared" si="192"/>
        <v>$139.5k</v>
      </c>
      <c r="O363" t="s">
        <v>2283</v>
      </c>
      <c r="P363" s="1">
        <f t="shared" si="178"/>
        <v>1</v>
      </c>
      <c r="Q363" s="1">
        <f t="shared" si="179"/>
        <v>1</v>
      </c>
      <c r="R363" s="1">
        <f t="shared" si="180"/>
        <v>0</v>
      </c>
      <c r="S363" s="1">
        <f t="shared" si="181"/>
        <v>0</v>
      </c>
      <c r="T363" s="1">
        <f t="shared" si="182"/>
        <v>0</v>
      </c>
      <c r="U363" s="1">
        <f t="shared" si="183"/>
        <v>0</v>
      </c>
      <c r="V363" s="1">
        <f t="shared" si="184"/>
        <v>1131</v>
      </c>
      <c r="W363">
        <v>3.5</v>
      </c>
      <c r="X363" s="1" t="s">
        <v>1391</v>
      </c>
      <c r="Y363" s="1" t="s">
        <v>1993</v>
      </c>
      <c r="Z363" t="s">
        <v>231</v>
      </c>
      <c r="AA363" t="s">
        <v>2365</v>
      </c>
      <c r="AB363" t="s">
        <v>1392</v>
      </c>
      <c r="AC363">
        <f t="shared" si="177"/>
        <v>0</v>
      </c>
      <c r="AD363" t="s">
        <v>45</v>
      </c>
      <c r="AE363">
        <v>51</v>
      </c>
      <c r="AF363">
        <v>200</v>
      </c>
      <c r="AG363" s="7">
        <f t="shared" si="203"/>
        <v>125.5</v>
      </c>
      <c r="AH363" t="s">
        <v>2357</v>
      </c>
      <c r="AI363" t="str">
        <f t="shared" ca="1" si="185"/>
        <v>unknown</v>
      </c>
      <c r="AJ363" t="s">
        <v>18</v>
      </c>
      <c r="AK363" t="s">
        <v>1393</v>
      </c>
      <c r="AL363" t="s">
        <v>1394</v>
      </c>
      <c r="AM363" s="8" t="s">
        <v>2406</v>
      </c>
      <c r="AN363" s="8"/>
      <c r="AO363">
        <v>5</v>
      </c>
      <c r="AP363" s="10" t="str">
        <f>IF(SEARCH("m",AR363,1),_xlfn.CONCAT(AO363,"000000"),0)</f>
        <v>5000000</v>
      </c>
      <c r="AQ363" s="8"/>
      <c r="AR363" s="8" t="s">
        <v>2421</v>
      </c>
      <c r="AS363" s="8" t="str">
        <f t="shared" si="186"/>
        <v xml:space="preserve">10 000000 </v>
      </c>
      <c r="AT363" t="s">
        <v>2357</v>
      </c>
    </row>
    <row r="364" spans="1:46" ht="39" customHeight="1" x14ac:dyDescent="0.35">
      <c r="A364" t="s">
        <v>2064</v>
      </c>
      <c r="B364" t="str" cm="1">
        <f t="array" ref="B364">IF(SEARCH("DATA SCIENTIST",UPPER(A364),1),"DATA SCIENTIST",IF(SEARCH("DATA ANALYST",UPPER(A364),1),"DATA ANALYST",IF(SEARCH("DATA ENGINEER",UPPER(A364),1),"DATA ENGINEER",others)))</f>
        <v>DATA SCIENTIST</v>
      </c>
      <c r="C364" t="str" cm="1">
        <f t="array" ref="C364">_xlfn.IFS(IFERROR(SEARCH("Senior", A364), 0) &gt; 0, "SENIOR", IFERROR(SEARCH("Junior", A364), 0) &gt; 0, "JUNIOR", TRUE, "NM")</f>
        <v>NM</v>
      </c>
      <c r="D364" t="s">
        <v>1395</v>
      </c>
      <c r="E364">
        <v>112</v>
      </c>
      <c r="H364" t="str">
        <f t="shared" si="193"/>
        <v>$112k</v>
      </c>
      <c r="I364">
        <v>179</v>
      </c>
      <c r="L364" t="str">
        <f t="shared" si="194"/>
        <v>$179k</v>
      </c>
      <c r="M364">
        <f t="shared" si="204"/>
        <v>145.5</v>
      </c>
      <c r="N364" t="str">
        <f t="shared" si="192"/>
        <v>$145.5k</v>
      </c>
      <c r="O364" s="1" t="s">
        <v>2284</v>
      </c>
      <c r="P364" s="1">
        <f t="shared" si="178"/>
        <v>1</v>
      </c>
      <c r="Q364" s="1">
        <f t="shared" si="179"/>
        <v>0</v>
      </c>
      <c r="R364" s="1">
        <f t="shared" si="180"/>
        <v>1</v>
      </c>
      <c r="S364" s="1">
        <f t="shared" si="181"/>
        <v>0</v>
      </c>
      <c r="T364" s="1">
        <f t="shared" si="182"/>
        <v>0</v>
      </c>
      <c r="U364" s="1">
        <f t="shared" si="183"/>
        <v>0</v>
      </c>
      <c r="V364" s="1">
        <f t="shared" si="184"/>
        <v>2153</v>
      </c>
      <c r="W364">
        <v>4.8</v>
      </c>
      <c r="X364" s="1" t="s">
        <v>1396</v>
      </c>
      <c r="Y364" s="1" t="s">
        <v>1994</v>
      </c>
      <c r="Z364" t="s">
        <v>44</v>
      </c>
      <c r="AA364" t="s">
        <v>2363</v>
      </c>
      <c r="AB364" t="s">
        <v>1397</v>
      </c>
      <c r="AC364">
        <f t="shared" si="177"/>
        <v>0</v>
      </c>
      <c r="AD364" t="s">
        <v>208</v>
      </c>
      <c r="AE364">
        <v>1</v>
      </c>
      <c r="AF364">
        <v>50</v>
      </c>
      <c r="AG364" s="7">
        <f t="shared" si="203"/>
        <v>25.5</v>
      </c>
      <c r="AH364">
        <v>2011</v>
      </c>
      <c r="AI364">
        <f t="shared" ca="1" si="185"/>
        <v>13</v>
      </c>
      <c r="AJ364" t="s">
        <v>18</v>
      </c>
      <c r="AK364" t="s">
        <v>181</v>
      </c>
      <c r="AL364" t="s">
        <v>75</v>
      </c>
      <c r="AM364" s="8" t="s">
        <v>47</v>
      </c>
      <c r="AN364" s="8" t="s">
        <v>47</v>
      </c>
      <c r="AP364" s="10" t="e" cm="1">
        <f t="array" ref="AP364">_xlfn.IFS(SEARCH("m",AO364,1),SUBSTITUTE(AO364,"million","000000",1),SEARCH("b",AO364,1),SUBSTITUTE(AO364,"billion","000000000",1))</f>
        <v>#VALUE!</v>
      </c>
      <c r="AQ364" s="8"/>
      <c r="AR364" s="8"/>
      <c r="AS364" s="8" t="e">
        <f t="shared" si="186"/>
        <v>#VALUE!</v>
      </c>
      <c r="AT364" t="s">
        <v>2357</v>
      </c>
    </row>
    <row r="365" spans="1:46" ht="39" customHeight="1" x14ac:dyDescent="0.35">
      <c r="A365" t="s">
        <v>2064</v>
      </c>
      <c r="B365" t="str" cm="1">
        <f t="array" ref="B365">IF(SEARCH("DATA SCIENTIST",UPPER(A365),1),"DATA SCIENTIST",IF(SEARCH("DATA ANALYST",UPPER(A365),1),"DATA ANALYST",IF(SEARCH("DATA ENGINEER",UPPER(A365),1),"DATA ENGINEER",others)))</f>
        <v>DATA SCIENTIST</v>
      </c>
      <c r="C365" t="str" cm="1">
        <f t="array" ref="C365">_xlfn.IFS(IFERROR(SEARCH("Senior", A365), 0) &gt; 0, "SENIOR", IFERROR(SEARCH("Junior", A365), 0) &gt; 0, "JUNIOR", TRUE, "NM")</f>
        <v>NM</v>
      </c>
      <c r="D365" t="s">
        <v>1398</v>
      </c>
      <c r="E365">
        <v>63</v>
      </c>
      <c r="H365" t="str">
        <f t="shared" si="193"/>
        <v>$63k</v>
      </c>
      <c r="I365">
        <v>111</v>
      </c>
      <c r="L365" t="str">
        <f t="shared" si="194"/>
        <v>$111k</v>
      </c>
      <c r="M365">
        <f t="shared" si="204"/>
        <v>87</v>
      </c>
      <c r="N365" t="str">
        <f t="shared" si="192"/>
        <v>$87k</v>
      </c>
      <c r="O365" s="1" t="s">
        <v>2285</v>
      </c>
      <c r="P365" s="1">
        <f t="shared" si="178"/>
        <v>0</v>
      </c>
      <c r="Q365" s="1">
        <f t="shared" si="179"/>
        <v>0</v>
      </c>
      <c r="R365" s="1">
        <f t="shared" si="180"/>
        <v>1</v>
      </c>
      <c r="S365" s="1">
        <f t="shared" si="181"/>
        <v>0</v>
      </c>
      <c r="T365" s="1">
        <f t="shared" si="182"/>
        <v>0</v>
      </c>
      <c r="U365" s="1">
        <f t="shared" si="183"/>
        <v>0</v>
      </c>
      <c r="V365" s="1">
        <f t="shared" si="184"/>
        <v>2496</v>
      </c>
      <c r="W365">
        <v>4</v>
      </c>
      <c r="X365" s="1" t="s">
        <v>1399</v>
      </c>
      <c r="Y365" s="1" t="s">
        <v>1995</v>
      </c>
      <c r="Z365" t="s">
        <v>44</v>
      </c>
      <c r="AA365" t="s">
        <v>2363</v>
      </c>
      <c r="AB365" t="s">
        <v>44</v>
      </c>
      <c r="AC365">
        <f t="shared" si="177"/>
        <v>1</v>
      </c>
      <c r="AD365" t="s">
        <v>52</v>
      </c>
      <c r="AE365">
        <v>201</v>
      </c>
      <c r="AF365">
        <v>500</v>
      </c>
      <c r="AG365" s="7">
        <f t="shared" si="203"/>
        <v>350.5</v>
      </c>
      <c r="AH365">
        <v>2007</v>
      </c>
      <c r="AI365">
        <f t="shared" ca="1" si="185"/>
        <v>17</v>
      </c>
      <c r="AJ365" t="s">
        <v>18</v>
      </c>
      <c r="AK365" t="s">
        <v>717</v>
      </c>
      <c r="AL365" t="s">
        <v>59</v>
      </c>
      <c r="AM365" s="8" t="s">
        <v>2399</v>
      </c>
      <c r="AN365" s="8"/>
      <c r="AO365">
        <v>100</v>
      </c>
      <c r="AP365" s="10" t="str">
        <f t="shared" ref="AP365:AP366" si="205">IF(SEARCH("m",AR365,1),_xlfn.CONCAT(AO365,"000000"),0)</f>
        <v>100000000</v>
      </c>
      <c r="AQ365" s="8"/>
      <c r="AR365" s="8" t="s">
        <v>2410</v>
      </c>
      <c r="AS365" s="8" t="str">
        <f t="shared" si="186"/>
        <v xml:space="preserve">500 000000 </v>
      </c>
      <c r="AT365" t="s">
        <v>1400</v>
      </c>
    </row>
    <row r="366" spans="1:46" ht="39" customHeight="1" x14ac:dyDescent="0.35">
      <c r="A366" t="s">
        <v>2064</v>
      </c>
      <c r="B366" t="str" cm="1">
        <f t="array" ref="B366">IF(SEARCH("DATA SCIENTIST",UPPER(A366),1),"DATA SCIENTIST",IF(SEARCH("DATA ANALYST",UPPER(A366),1),"DATA ANALYST",IF(SEARCH("DATA ENGINEER",UPPER(A366),1),"DATA ENGINEER",others)))</f>
        <v>DATA SCIENTIST</v>
      </c>
      <c r="C366" t="str" cm="1">
        <f t="array" ref="C366">_xlfn.IFS(IFERROR(SEARCH("Senior", A366), 0) &gt; 0, "SENIOR", IFERROR(SEARCH("Junior", A366), 0) &gt; 0, "JUNIOR", TRUE, "NM")</f>
        <v>NM</v>
      </c>
      <c r="D366" t="s">
        <v>1401</v>
      </c>
      <c r="E366">
        <v>75</v>
      </c>
      <c r="H366" t="str">
        <f t="shared" si="193"/>
        <v>$75k</v>
      </c>
      <c r="I366">
        <v>126</v>
      </c>
      <c r="L366" t="str">
        <f t="shared" si="194"/>
        <v>$126k</v>
      </c>
      <c r="M366">
        <f t="shared" si="204"/>
        <v>100.5</v>
      </c>
      <c r="N366" t="str">
        <f t="shared" si="192"/>
        <v>$100.5k</v>
      </c>
      <c r="O366" s="1" t="s">
        <v>2286</v>
      </c>
      <c r="P366" s="1">
        <f t="shared" si="178"/>
        <v>0</v>
      </c>
      <c r="Q366" s="1">
        <f t="shared" si="179"/>
        <v>0</v>
      </c>
      <c r="R366" s="1">
        <f t="shared" si="180"/>
        <v>1</v>
      </c>
      <c r="S366" s="1">
        <f t="shared" si="181"/>
        <v>0</v>
      </c>
      <c r="T366" s="1">
        <f t="shared" si="182"/>
        <v>0</v>
      </c>
      <c r="U366" s="1">
        <f t="shared" si="183"/>
        <v>1</v>
      </c>
      <c r="V366" s="1">
        <f t="shared" si="184"/>
        <v>5031</v>
      </c>
      <c r="W366">
        <v>4.2</v>
      </c>
      <c r="X366" s="1" t="s">
        <v>1402</v>
      </c>
      <c r="Y366" s="1" t="s">
        <v>1996</v>
      </c>
      <c r="Z366" t="s">
        <v>1403</v>
      </c>
      <c r="AA366" t="s">
        <v>2367</v>
      </c>
      <c r="AB366" t="s">
        <v>1403</v>
      </c>
      <c r="AC366">
        <f t="shared" si="177"/>
        <v>1</v>
      </c>
      <c r="AD366" t="s">
        <v>52</v>
      </c>
      <c r="AE366">
        <v>201</v>
      </c>
      <c r="AF366">
        <v>500</v>
      </c>
      <c r="AG366" s="7">
        <f t="shared" si="203"/>
        <v>350.5</v>
      </c>
      <c r="AH366">
        <v>1885</v>
      </c>
      <c r="AI366">
        <f t="shared" ca="1" si="185"/>
        <v>139</v>
      </c>
      <c r="AJ366" t="s">
        <v>18</v>
      </c>
      <c r="AK366" t="s">
        <v>58</v>
      </c>
      <c r="AL366" t="s">
        <v>59</v>
      </c>
      <c r="AM366" s="8" t="s">
        <v>2397</v>
      </c>
      <c r="AN366" s="8"/>
      <c r="AO366">
        <v>50</v>
      </c>
      <c r="AP366" s="10" t="str">
        <f t="shared" si="205"/>
        <v>50000000</v>
      </c>
      <c r="AQ366" s="8"/>
      <c r="AR366" s="8" t="s">
        <v>2408</v>
      </c>
      <c r="AS366" s="8" t="str">
        <f t="shared" si="186"/>
        <v xml:space="preserve">100 000000 </v>
      </c>
      <c r="AT366" t="s">
        <v>2357</v>
      </c>
    </row>
    <row r="367" spans="1:46" ht="39" customHeight="1" x14ac:dyDescent="0.35">
      <c r="A367" t="s">
        <v>2287</v>
      </c>
      <c r="B367" t="str" cm="1">
        <f t="array" ref="B367">IF(SEARCH("DATA SCIENTIST",UPPER(A367),1),"DATA SCIENTIST",IF(SEARCH("DATA ANALYST",UPPER(A367),1),"DATA ANALYST",IF(SEARCH("DATA ENGINEER",UPPER(A367),1),"DATA ENGINEER",others)))</f>
        <v>DATA SCIENTIST</v>
      </c>
      <c r="C367" t="str" cm="1">
        <f t="array" ref="C367">_xlfn.IFS(IFERROR(SEARCH("Senior", A367), 0) &gt; 0, "SENIOR", IFERROR(SEARCH("Junior", A367), 0) &gt; 0, "JUNIOR", TRUE, "NM")</f>
        <v>NM</v>
      </c>
      <c r="D367" t="s">
        <v>1404</v>
      </c>
      <c r="E367">
        <v>110</v>
      </c>
      <c r="H367" t="str">
        <f t="shared" si="193"/>
        <v>$110k</v>
      </c>
      <c r="I367">
        <v>184</v>
      </c>
      <c r="L367" t="str">
        <f t="shared" si="194"/>
        <v>$184k</v>
      </c>
      <c r="M367">
        <f t="shared" si="204"/>
        <v>147</v>
      </c>
      <c r="N367" t="str">
        <f t="shared" si="192"/>
        <v>$147k</v>
      </c>
      <c r="O367" s="1" t="s">
        <v>2288</v>
      </c>
      <c r="P367" s="1">
        <f t="shared" si="178"/>
        <v>1</v>
      </c>
      <c r="Q367" s="1">
        <f t="shared" si="179"/>
        <v>1</v>
      </c>
      <c r="R367" s="1">
        <f t="shared" si="180"/>
        <v>1</v>
      </c>
      <c r="S367" s="1">
        <f t="shared" si="181"/>
        <v>0</v>
      </c>
      <c r="T367" s="1">
        <f t="shared" si="182"/>
        <v>1</v>
      </c>
      <c r="U367" s="1">
        <f t="shared" si="183"/>
        <v>1</v>
      </c>
      <c r="V367" s="1">
        <f t="shared" si="184"/>
        <v>5494</v>
      </c>
      <c r="W367">
        <v>3.8</v>
      </c>
      <c r="X367" s="1" t="s">
        <v>1405</v>
      </c>
      <c r="Y367" s="1" t="s">
        <v>1997</v>
      </c>
      <c r="Z367" t="s">
        <v>44</v>
      </c>
      <c r="AA367" t="s">
        <v>2363</v>
      </c>
      <c r="AB367" t="s">
        <v>1406</v>
      </c>
      <c r="AC367">
        <f t="shared" si="177"/>
        <v>0</v>
      </c>
      <c r="AD367" t="s">
        <v>24</v>
      </c>
      <c r="AH367">
        <v>1967</v>
      </c>
      <c r="AI367">
        <f t="shared" ca="1" si="185"/>
        <v>57</v>
      </c>
      <c r="AJ367" t="s">
        <v>53</v>
      </c>
      <c r="AK367" t="s">
        <v>122</v>
      </c>
      <c r="AL367" t="s">
        <v>75</v>
      </c>
      <c r="AM367" s="8" t="s">
        <v>94</v>
      </c>
      <c r="AN367" s="8"/>
      <c r="AO367" t="s">
        <v>2415</v>
      </c>
      <c r="AP367" s="10" t="e" cm="1">
        <f t="array" ref="AP367">_xlfn.IFS(SEARCH("m",AO367,1),SUBSTITUTE(AO367,"million","000000",1),SEARCH("b",AO367,1),SUBSTITUTE(AO367,"billion","000000000",1))</f>
        <v>#VALUE!</v>
      </c>
      <c r="AQ367" s="8"/>
      <c r="AR367" s="8"/>
      <c r="AS367" s="8" t="e">
        <f t="shared" si="186"/>
        <v>#VALUE!</v>
      </c>
      <c r="AT367" t="s">
        <v>1407</v>
      </c>
    </row>
    <row r="368" spans="1:46" ht="39" customHeight="1" x14ac:dyDescent="0.35">
      <c r="A368" t="s">
        <v>195</v>
      </c>
      <c r="B368" t="e" cm="1">
        <f t="array" ref="B368">IF(SEARCH("DATA SCIENTIST",UPPER(A368),1),"DATA SCIENTIST",IF(SEARCH("DATA ANALYST",UPPER(A368),1),"DATA ANALYST",IF(SEARCH("DATA ENGINEER",UPPER(A368),1),"DATA ENGINEER",others)))</f>
        <v>#VALUE!</v>
      </c>
      <c r="C368" t="str" cm="1">
        <f t="array" ref="C368">_xlfn.IFS(IFERROR(SEARCH("Senior", A368), 0) &gt; 0, "SENIOR", IFERROR(SEARCH("Junior", A368), 0) &gt; 0, "JUNIOR", TRUE, "NM")</f>
        <v>NM</v>
      </c>
      <c r="D368" t="s">
        <v>1408</v>
      </c>
      <c r="E368">
        <v>76</v>
      </c>
      <c r="H368" t="str">
        <f t="shared" si="193"/>
        <v>$76k</v>
      </c>
      <c r="I368">
        <v>145</v>
      </c>
      <c r="L368" t="str">
        <f t="shared" si="194"/>
        <v>$145k</v>
      </c>
      <c r="M368">
        <f t="shared" si="204"/>
        <v>110.5</v>
      </c>
      <c r="N368" t="str">
        <f t="shared" si="192"/>
        <v>$110.5k</v>
      </c>
      <c r="O368" s="1" t="s">
        <v>2289</v>
      </c>
      <c r="P368" s="1">
        <f t="shared" si="178"/>
        <v>1</v>
      </c>
      <c r="Q368" s="1">
        <f t="shared" si="179"/>
        <v>0</v>
      </c>
      <c r="R368" s="1">
        <f t="shared" si="180"/>
        <v>1</v>
      </c>
      <c r="S368" s="1">
        <f t="shared" si="181"/>
        <v>0</v>
      </c>
      <c r="T368" s="1">
        <f t="shared" si="182"/>
        <v>0</v>
      </c>
      <c r="U368" s="1">
        <f t="shared" si="183"/>
        <v>0</v>
      </c>
      <c r="V368" s="1">
        <f t="shared" si="184"/>
        <v>1510</v>
      </c>
      <c r="W368">
        <v>3.7</v>
      </c>
      <c r="X368" s="1" t="s">
        <v>1409</v>
      </c>
      <c r="Y368" s="1" t="s">
        <v>1998</v>
      </c>
      <c r="Z368" t="s">
        <v>44</v>
      </c>
      <c r="AA368" t="s">
        <v>2363</v>
      </c>
      <c r="AB368" t="s">
        <v>44</v>
      </c>
      <c r="AC368">
        <f t="shared" si="177"/>
        <v>1</v>
      </c>
      <c r="AD368" t="s">
        <v>52</v>
      </c>
      <c r="AE368">
        <v>201</v>
      </c>
      <c r="AF368">
        <v>500</v>
      </c>
      <c r="AG368" s="7">
        <f t="shared" ref="AG368:AG370" si="206">AVERAGE(AE368,AF368)</f>
        <v>350.5</v>
      </c>
      <c r="AH368">
        <v>1914</v>
      </c>
      <c r="AI368">
        <f t="shared" ca="1" si="185"/>
        <v>110</v>
      </c>
      <c r="AJ368" t="s">
        <v>18</v>
      </c>
      <c r="AK368" t="s">
        <v>129</v>
      </c>
      <c r="AL368" t="s">
        <v>130</v>
      </c>
      <c r="AM368" s="8" t="s">
        <v>2399</v>
      </c>
      <c r="AN368" s="8"/>
      <c r="AO368">
        <v>100</v>
      </c>
      <c r="AP368" s="10" t="str">
        <f t="shared" ref="AP368:AP369" si="207">IF(SEARCH("m",AR368,1),_xlfn.CONCAT(AO368,"000000"),0)</f>
        <v>100000000</v>
      </c>
      <c r="AQ368" s="8"/>
      <c r="AR368" s="8" t="s">
        <v>2410</v>
      </c>
      <c r="AS368" s="8" t="str">
        <f t="shared" si="186"/>
        <v xml:space="preserve">500 000000 </v>
      </c>
      <c r="AT368" t="s">
        <v>1410</v>
      </c>
    </row>
    <row r="369" spans="1:46" ht="39" customHeight="1" x14ac:dyDescent="0.35">
      <c r="A369" t="s">
        <v>2064</v>
      </c>
      <c r="B369" t="str" cm="1">
        <f t="array" ref="B369">IF(SEARCH("DATA SCIENTIST",UPPER(A369),1),"DATA SCIENTIST",IF(SEARCH("DATA ANALYST",UPPER(A369),1),"DATA ANALYST",IF(SEARCH("DATA ENGINEER",UPPER(A369),1),"DATA ENGINEER",others)))</f>
        <v>DATA SCIENTIST</v>
      </c>
      <c r="C369" t="str" cm="1">
        <f t="array" ref="C369">_xlfn.IFS(IFERROR(SEARCH("Senior", A369), 0) &gt; 0, "SENIOR", IFERROR(SEARCH("Junior", A369), 0) &gt; 0, "JUNIOR", TRUE, "NM")</f>
        <v>NM</v>
      </c>
      <c r="D369" t="s">
        <v>1411</v>
      </c>
      <c r="E369">
        <v>70</v>
      </c>
      <c r="H369" t="str">
        <f t="shared" si="193"/>
        <v>$70k</v>
      </c>
      <c r="I369">
        <v>118</v>
      </c>
      <c r="L369" t="str">
        <f t="shared" si="194"/>
        <v>$118k</v>
      </c>
      <c r="M369">
        <f t="shared" si="204"/>
        <v>94</v>
      </c>
      <c r="N369" t="str">
        <f t="shared" si="192"/>
        <v>$94k</v>
      </c>
      <c r="O369" s="1" t="s">
        <v>2290</v>
      </c>
      <c r="P369" s="1">
        <f t="shared" si="178"/>
        <v>1</v>
      </c>
      <c r="Q369" s="1">
        <f t="shared" si="179"/>
        <v>1</v>
      </c>
      <c r="R369" s="1">
        <f t="shared" si="180"/>
        <v>0</v>
      </c>
      <c r="S369" s="1">
        <f t="shared" si="181"/>
        <v>1</v>
      </c>
      <c r="T369" s="1">
        <f t="shared" si="182"/>
        <v>1</v>
      </c>
      <c r="U369" s="1">
        <f t="shared" si="183"/>
        <v>0</v>
      </c>
      <c r="V369" s="1">
        <f t="shared" si="184"/>
        <v>2966</v>
      </c>
      <c r="W369">
        <v>4.5999999999999996</v>
      </c>
      <c r="X369" s="1" t="s">
        <v>1412</v>
      </c>
      <c r="Y369" s="1" t="s">
        <v>1999</v>
      </c>
      <c r="Z369" t="s">
        <v>973</v>
      </c>
      <c r="AA369" t="s">
        <v>2367</v>
      </c>
      <c r="AB369" t="s">
        <v>1413</v>
      </c>
      <c r="AC369">
        <f t="shared" si="177"/>
        <v>0</v>
      </c>
      <c r="AD369" t="s">
        <v>45</v>
      </c>
      <c r="AE369">
        <v>51</v>
      </c>
      <c r="AF369">
        <v>200</v>
      </c>
      <c r="AG369" s="7">
        <f t="shared" si="206"/>
        <v>125.5</v>
      </c>
      <c r="AH369" t="s">
        <v>2357</v>
      </c>
      <c r="AI369" t="str">
        <f t="shared" ca="1" si="185"/>
        <v>unknown</v>
      </c>
      <c r="AJ369" t="s">
        <v>18</v>
      </c>
      <c r="AK369" t="s">
        <v>64</v>
      </c>
      <c r="AL369" t="s">
        <v>32</v>
      </c>
      <c r="AM369" s="8" t="s">
        <v>2406</v>
      </c>
      <c r="AN369" s="8"/>
      <c r="AO369">
        <v>5</v>
      </c>
      <c r="AP369" s="10" t="str">
        <f t="shared" si="207"/>
        <v>5000000</v>
      </c>
      <c r="AQ369" s="8"/>
      <c r="AR369" s="8" t="s">
        <v>2421</v>
      </c>
      <c r="AS369" s="8" t="str">
        <f t="shared" si="186"/>
        <v xml:space="preserve">10 000000 </v>
      </c>
      <c r="AT369" t="s">
        <v>2357</v>
      </c>
    </row>
    <row r="370" spans="1:46" ht="39" customHeight="1" x14ac:dyDescent="0.35">
      <c r="A370" t="s">
        <v>2099</v>
      </c>
      <c r="B370" t="str" cm="1">
        <f t="array" ref="B370">IF(SEARCH("DATA SCIENTIST",UPPER(A370),1),"DATA SCIENTIST",IF(SEARCH("DATA ANALYST",UPPER(A370),1),"DATA ANALYST",IF(SEARCH("DATA ENGINEER",UPPER(A370),1),"DATA ENGINEER",others)))</f>
        <v>DATA SCIENTIST</v>
      </c>
      <c r="C370" t="str" cm="1">
        <f t="array" ref="C370">_xlfn.IFS(IFERROR(SEARCH("Senior", A370), 0) &gt; 0, "SENIOR", IFERROR(SEARCH("Junior", A370), 0) &gt; 0, "JUNIOR", TRUE, "NM")</f>
        <v>SENIOR</v>
      </c>
      <c r="D370" t="s">
        <v>1414</v>
      </c>
      <c r="E370">
        <v>94</v>
      </c>
      <c r="H370" t="str">
        <f t="shared" si="193"/>
        <v>$94k</v>
      </c>
      <c r="I370">
        <v>153</v>
      </c>
      <c r="L370" t="str">
        <f t="shared" si="194"/>
        <v>$153k</v>
      </c>
      <c r="M370">
        <f t="shared" si="204"/>
        <v>123.5</v>
      </c>
      <c r="N370" t="str">
        <f t="shared" si="192"/>
        <v>$123.5k</v>
      </c>
      <c r="O370" s="1" t="s">
        <v>2291</v>
      </c>
      <c r="P370" s="1">
        <f t="shared" si="178"/>
        <v>1</v>
      </c>
      <c r="Q370" s="1">
        <f t="shared" si="179"/>
        <v>1</v>
      </c>
      <c r="R370" s="1">
        <f t="shared" si="180"/>
        <v>0</v>
      </c>
      <c r="S370" s="1">
        <f t="shared" si="181"/>
        <v>1</v>
      </c>
      <c r="T370" s="1">
        <f t="shared" si="182"/>
        <v>0</v>
      </c>
      <c r="U370" s="1">
        <f t="shared" si="183"/>
        <v>1</v>
      </c>
      <c r="V370" s="1">
        <f t="shared" si="184"/>
        <v>4829</v>
      </c>
      <c r="W370">
        <v>4.3</v>
      </c>
      <c r="X370" s="1" t="s">
        <v>1415</v>
      </c>
      <c r="Y370" s="1" t="s">
        <v>2000</v>
      </c>
      <c r="Z370" t="s">
        <v>44</v>
      </c>
      <c r="AA370" t="s">
        <v>2363</v>
      </c>
      <c r="AB370" t="s">
        <v>44</v>
      </c>
      <c r="AC370">
        <f t="shared" si="177"/>
        <v>1</v>
      </c>
      <c r="AD370" t="s">
        <v>37</v>
      </c>
      <c r="AE370">
        <v>1001</v>
      </c>
      <c r="AF370">
        <v>5000</v>
      </c>
      <c r="AG370" s="7">
        <f t="shared" si="206"/>
        <v>3000.5</v>
      </c>
      <c r="AH370">
        <v>1999</v>
      </c>
      <c r="AI370">
        <f t="shared" ca="1" si="185"/>
        <v>25</v>
      </c>
      <c r="AJ370" t="s">
        <v>53</v>
      </c>
      <c r="AK370" t="s">
        <v>122</v>
      </c>
      <c r="AL370" t="s">
        <v>75</v>
      </c>
      <c r="AM370" s="8" t="s">
        <v>2400</v>
      </c>
      <c r="AN370" s="8"/>
      <c r="AO370" t="s">
        <v>2411</v>
      </c>
      <c r="AP370" s="10" t="e">
        <f>IF(SEARCH("m",AO426,1),SUBSTITUTE(AO426,"million","000000",1),)</f>
        <v>#VALUE!</v>
      </c>
      <c r="AQ370" s="8"/>
      <c r="AR370" s="8" t="s">
        <v>2412</v>
      </c>
      <c r="AS370" s="8" t="e">
        <f t="shared" si="186"/>
        <v>#VALUE!</v>
      </c>
      <c r="AT370" t="s">
        <v>1416</v>
      </c>
    </row>
    <row r="371" spans="1:46" ht="39" customHeight="1" x14ac:dyDescent="0.35">
      <c r="A371" t="s">
        <v>1417</v>
      </c>
      <c r="B371" t="e" cm="1">
        <f t="array" ref="B371">IF(SEARCH("DATA SCIENTIST",UPPER(A371),1),"DATA SCIENTIST",IF(SEARCH("DATA ANALYST",UPPER(A371),1),"DATA ANALYST",IF(SEARCH("DATA ENGINEER",UPPER(A371),1),"DATA ENGINEER",others)))</f>
        <v>#VALUE!</v>
      </c>
      <c r="C371" t="str" cm="1">
        <f t="array" ref="C371">_xlfn.IFS(IFERROR(SEARCH("Senior", A371), 0) &gt; 0, "SENIOR", IFERROR(SEARCH("Junior", A371), 0) &gt; 0, "JUNIOR", TRUE, "NM")</f>
        <v>NM</v>
      </c>
      <c r="D371" t="s">
        <v>1122</v>
      </c>
      <c r="E371">
        <v>49</v>
      </c>
      <c r="H371" t="str">
        <f t="shared" si="193"/>
        <v>$49k</v>
      </c>
      <c r="I371">
        <v>97</v>
      </c>
      <c r="L371" t="str">
        <f t="shared" si="194"/>
        <v>$97k</v>
      </c>
      <c r="M371">
        <f t="shared" si="204"/>
        <v>73</v>
      </c>
      <c r="N371" t="str">
        <f t="shared" si="192"/>
        <v>$73k</v>
      </c>
      <c r="O371" s="1" t="s">
        <v>2292</v>
      </c>
      <c r="P371" s="1">
        <f t="shared" si="178"/>
        <v>0</v>
      </c>
      <c r="Q371" s="1">
        <f t="shared" si="179"/>
        <v>0</v>
      </c>
      <c r="R371" s="1">
        <f t="shared" si="180"/>
        <v>0</v>
      </c>
      <c r="S371" s="1">
        <f t="shared" si="181"/>
        <v>0</v>
      </c>
      <c r="T371" s="1">
        <f t="shared" si="182"/>
        <v>0</v>
      </c>
      <c r="U371" s="1">
        <f t="shared" si="183"/>
        <v>0</v>
      </c>
      <c r="V371" s="1">
        <f t="shared" si="184"/>
        <v>2195</v>
      </c>
      <c r="W371">
        <v>4</v>
      </c>
      <c r="X371" s="1" t="s">
        <v>317</v>
      </c>
      <c r="Y371" s="1" t="s">
        <v>1780</v>
      </c>
      <c r="Z371" t="s">
        <v>1418</v>
      </c>
      <c r="AA371" t="s">
        <v>2372</v>
      </c>
      <c r="AB371" t="s">
        <v>290</v>
      </c>
      <c r="AC371">
        <f t="shared" si="177"/>
        <v>0</v>
      </c>
      <c r="AD371" t="s">
        <v>24</v>
      </c>
      <c r="AH371">
        <v>1939</v>
      </c>
      <c r="AI371">
        <f t="shared" ca="1" si="185"/>
        <v>85</v>
      </c>
      <c r="AJ371" t="s">
        <v>53</v>
      </c>
      <c r="AK371" t="s">
        <v>186</v>
      </c>
      <c r="AL371" t="s">
        <v>75</v>
      </c>
      <c r="AM371" s="8" t="s">
        <v>47</v>
      </c>
      <c r="AN371" s="8" t="s">
        <v>47</v>
      </c>
      <c r="AP371" s="10" t="e" cm="1">
        <f t="array" ref="AP371">_xlfn.IFS(SEARCH("m",AO371,1),SUBSTITUTE(AO371,"million","000000",1),SEARCH("b",AO371,1),SUBSTITUTE(AO371,"billion","000000000",1))</f>
        <v>#VALUE!</v>
      </c>
      <c r="AQ371" s="8"/>
      <c r="AR371" s="8"/>
      <c r="AS371" s="8" t="e">
        <f t="shared" si="186"/>
        <v>#VALUE!</v>
      </c>
      <c r="AT371" t="s">
        <v>2357</v>
      </c>
    </row>
    <row r="372" spans="1:46" ht="39" customHeight="1" x14ac:dyDescent="0.35">
      <c r="A372" t="s">
        <v>2293</v>
      </c>
      <c r="B372" t="str" cm="1">
        <f t="array" ref="B372">IF(SEARCH("DATA SCIENTIST",UPPER(A372),1),"DATA SCIENTIST",IF(SEARCH("DATA ANALYST",UPPER(A372),1),"DATA ANALYST",IF(SEARCH("DATA ENGINEER",UPPER(A372),1),"DATA ENGINEER",others)))</f>
        <v>DATA SCIENTIST</v>
      </c>
      <c r="C372" t="str" cm="1">
        <f t="array" ref="C372">_xlfn.IFS(IFERROR(SEARCH("Senior", A372), 0) &gt; 0, "SENIOR", IFERROR(SEARCH("Junior", A372), 0) &gt; 0, "JUNIOR", TRUE, "NM")</f>
        <v>SENIOR</v>
      </c>
      <c r="D372" t="s">
        <v>1419</v>
      </c>
      <c r="E372">
        <v>150</v>
      </c>
      <c r="H372" t="str">
        <f t="shared" si="193"/>
        <v>$150k</v>
      </c>
      <c r="I372">
        <v>180</v>
      </c>
      <c r="L372" t="str">
        <f t="shared" si="194"/>
        <v>$180k</v>
      </c>
      <c r="M372">
        <f t="shared" si="204"/>
        <v>165</v>
      </c>
      <c r="N372" t="str">
        <f t="shared" si="192"/>
        <v>$165k</v>
      </c>
      <c r="O372" s="1" t="s">
        <v>2294</v>
      </c>
      <c r="P372" s="1">
        <f t="shared" si="178"/>
        <v>1</v>
      </c>
      <c r="Q372" s="1">
        <f t="shared" si="179"/>
        <v>1</v>
      </c>
      <c r="R372" s="1">
        <f t="shared" si="180"/>
        <v>0</v>
      </c>
      <c r="S372" s="1">
        <f t="shared" si="181"/>
        <v>0</v>
      </c>
      <c r="T372" s="1">
        <f t="shared" si="182"/>
        <v>0</v>
      </c>
      <c r="U372" s="1">
        <f t="shared" si="183"/>
        <v>1</v>
      </c>
      <c r="V372" s="1">
        <f t="shared" si="184"/>
        <v>4825</v>
      </c>
      <c r="W372">
        <v>3.9</v>
      </c>
      <c r="X372" s="1" t="s">
        <v>1420</v>
      </c>
      <c r="Y372" s="1" t="s">
        <v>2001</v>
      </c>
      <c r="Z372" t="s">
        <v>44</v>
      </c>
      <c r="AA372" t="s">
        <v>2363</v>
      </c>
      <c r="AB372" t="s">
        <v>44</v>
      </c>
      <c r="AC372">
        <f t="shared" si="177"/>
        <v>1</v>
      </c>
      <c r="AD372" t="s">
        <v>52</v>
      </c>
      <c r="AE372">
        <v>201</v>
      </c>
      <c r="AF372">
        <v>500</v>
      </c>
      <c r="AG372" s="7">
        <f t="shared" ref="AG372:AG376" si="208">AVERAGE(AE372,AF372)</f>
        <v>350.5</v>
      </c>
      <c r="AH372">
        <v>2014</v>
      </c>
      <c r="AI372">
        <f t="shared" ca="1" si="185"/>
        <v>10</v>
      </c>
      <c r="AJ372" t="s">
        <v>18</v>
      </c>
      <c r="AK372" t="s">
        <v>122</v>
      </c>
      <c r="AL372" t="s">
        <v>75</v>
      </c>
      <c r="AM372" s="8" t="s">
        <v>47</v>
      </c>
      <c r="AN372" s="8" t="s">
        <v>47</v>
      </c>
      <c r="AP372" s="10" t="e" cm="1">
        <f t="array" ref="AP372">_xlfn.IFS(SEARCH("m",AO372,1),SUBSTITUTE(AO372,"million","000000",1),SEARCH("b",AO372,1),SUBSTITUTE(AO372,"billion","000000000",1))</f>
        <v>#VALUE!</v>
      </c>
      <c r="AQ372" s="8"/>
      <c r="AR372" s="8"/>
      <c r="AS372" s="8" t="e">
        <f t="shared" si="186"/>
        <v>#VALUE!</v>
      </c>
      <c r="AT372" t="s">
        <v>2357</v>
      </c>
    </row>
    <row r="373" spans="1:46" ht="39" customHeight="1" x14ac:dyDescent="0.35">
      <c r="A373" t="s">
        <v>96</v>
      </c>
      <c r="B373" t="e" cm="1">
        <f t="array" ref="B373">IF(SEARCH("DATA SCIENTIST",UPPER(A373),1),"DATA SCIENTIST",IF(SEARCH("DATA ANALYST",UPPER(A373),1),"DATA ANALYST",IF(SEARCH("DATA ENGINEER",UPPER(A373),1),"DATA ENGINEER",others)))</f>
        <v>#VALUE!</v>
      </c>
      <c r="C373" t="str" cm="1">
        <f t="array" ref="C373">_xlfn.IFS(IFERROR(SEARCH("Senior", A373), 0) &gt; 0, "SENIOR", IFERROR(SEARCH("Junior", A373), 0) &gt; 0, "JUNIOR", TRUE, "NM")</f>
        <v>NM</v>
      </c>
      <c r="D373" t="s">
        <v>1421</v>
      </c>
      <c r="E373">
        <v>42</v>
      </c>
      <c r="H373" t="str">
        <f t="shared" si="193"/>
        <v>$42k</v>
      </c>
      <c r="I373">
        <v>77</v>
      </c>
      <c r="L373" t="str">
        <f t="shared" si="194"/>
        <v>$77k</v>
      </c>
      <c r="M373">
        <f t="shared" si="204"/>
        <v>59.5</v>
      </c>
      <c r="N373" t="str">
        <f t="shared" si="192"/>
        <v>$59.5k</v>
      </c>
      <c r="O373" s="1" t="s">
        <v>1422</v>
      </c>
      <c r="P373" s="1">
        <f t="shared" si="178"/>
        <v>1</v>
      </c>
      <c r="Q373" s="1">
        <f t="shared" si="179"/>
        <v>0</v>
      </c>
      <c r="R373" s="1">
        <f t="shared" si="180"/>
        <v>1</v>
      </c>
      <c r="S373" s="1">
        <f t="shared" si="181"/>
        <v>0</v>
      </c>
      <c r="T373" s="1">
        <f t="shared" si="182"/>
        <v>0</v>
      </c>
      <c r="U373" s="1">
        <f t="shared" si="183"/>
        <v>0</v>
      </c>
      <c r="V373" s="1">
        <f t="shared" si="184"/>
        <v>4348</v>
      </c>
      <c r="W373">
        <v>3.1</v>
      </c>
      <c r="X373" s="1" t="s">
        <v>1423</v>
      </c>
      <c r="Y373" s="1" t="s">
        <v>2002</v>
      </c>
      <c r="Z373" t="s">
        <v>44</v>
      </c>
      <c r="AA373" t="s">
        <v>2363</v>
      </c>
      <c r="AB373" t="s">
        <v>44</v>
      </c>
      <c r="AC373">
        <f t="shared" si="177"/>
        <v>1</v>
      </c>
      <c r="AD373" t="s">
        <v>37</v>
      </c>
      <c r="AE373">
        <v>1001</v>
      </c>
      <c r="AF373">
        <v>5000</v>
      </c>
      <c r="AG373" s="7">
        <f t="shared" si="208"/>
        <v>3000.5</v>
      </c>
      <c r="AH373">
        <v>2006</v>
      </c>
      <c r="AI373">
        <f t="shared" ca="1" si="185"/>
        <v>18</v>
      </c>
      <c r="AJ373" t="s">
        <v>1424</v>
      </c>
      <c r="AK373" t="s">
        <v>969</v>
      </c>
      <c r="AL373" t="s">
        <v>441</v>
      </c>
      <c r="AM373" s="8" t="s">
        <v>2399</v>
      </c>
      <c r="AN373" s="8"/>
      <c r="AO373">
        <v>100</v>
      </c>
      <c r="AP373" s="10" t="str">
        <f t="shared" ref="AP373:AP374" si="209">IF(SEARCH("m",AR373,1),_xlfn.CONCAT(AO373,"000000"),0)</f>
        <v>100000000</v>
      </c>
      <c r="AQ373" s="8"/>
      <c r="AR373" s="8" t="s">
        <v>2410</v>
      </c>
      <c r="AS373" s="8" t="str">
        <f t="shared" si="186"/>
        <v xml:space="preserve">500 000000 </v>
      </c>
      <c r="AT373" t="s">
        <v>2357</v>
      </c>
    </row>
    <row r="374" spans="1:46" ht="39" customHeight="1" x14ac:dyDescent="0.35">
      <c r="A374" t="s">
        <v>96</v>
      </c>
      <c r="B374" t="e" cm="1">
        <f t="array" ref="B374">IF(SEARCH("DATA SCIENTIST",UPPER(A374),1),"DATA SCIENTIST",IF(SEARCH("DATA ANALYST",UPPER(A374),1),"DATA ANALYST",IF(SEARCH("DATA ENGINEER",UPPER(A374),1),"DATA ENGINEER",others)))</f>
        <v>#VALUE!</v>
      </c>
      <c r="C374" t="str" cm="1">
        <f t="array" ref="C374">_xlfn.IFS(IFERROR(SEARCH("Senior", A374), 0) &gt; 0, "SENIOR", IFERROR(SEARCH("Junior", A374), 0) &gt; 0, "JUNIOR", TRUE, "NM")</f>
        <v>NM</v>
      </c>
      <c r="D374" t="s">
        <v>1425</v>
      </c>
      <c r="E374">
        <v>47</v>
      </c>
      <c r="H374" t="str">
        <f t="shared" si="193"/>
        <v>$47k</v>
      </c>
      <c r="I374">
        <v>85</v>
      </c>
      <c r="L374" t="str">
        <f t="shared" si="194"/>
        <v>$85k</v>
      </c>
      <c r="M374">
        <f t="shared" si="204"/>
        <v>66</v>
      </c>
      <c r="N374" t="str">
        <f t="shared" si="192"/>
        <v>$66k</v>
      </c>
      <c r="O374" s="1" t="s">
        <v>1426</v>
      </c>
      <c r="P374" s="1">
        <f t="shared" si="178"/>
        <v>0</v>
      </c>
      <c r="Q374" s="1">
        <f t="shared" si="179"/>
        <v>0</v>
      </c>
      <c r="R374" s="1">
        <f t="shared" si="180"/>
        <v>1</v>
      </c>
      <c r="S374" s="1">
        <f t="shared" si="181"/>
        <v>0</v>
      </c>
      <c r="T374" s="1">
        <f t="shared" si="182"/>
        <v>0</v>
      </c>
      <c r="U374" s="1">
        <f t="shared" si="183"/>
        <v>0</v>
      </c>
      <c r="V374" s="1">
        <f t="shared" si="184"/>
        <v>2298</v>
      </c>
      <c r="W374">
        <v>3.6</v>
      </c>
      <c r="X374" s="1" t="s">
        <v>1427</v>
      </c>
      <c r="Y374" s="1" t="s">
        <v>2003</v>
      </c>
      <c r="Z374" t="s">
        <v>44</v>
      </c>
      <c r="AA374" t="s">
        <v>2363</v>
      </c>
      <c r="AB374" t="s">
        <v>44</v>
      </c>
      <c r="AC374">
        <f t="shared" si="177"/>
        <v>1</v>
      </c>
      <c r="AD374" t="s">
        <v>208</v>
      </c>
      <c r="AE374">
        <v>1</v>
      </c>
      <c r="AF374">
        <v>50</v>
      </c>
      <c r="AG374" s="7">
        <f t="shared" si="208"/>
        <v>25.5</v>
      </c>
      <c r="AH374">
        <v>1980</v>
      </c>
      <c r="AI374">
        <f t="shared" ca="1" si="185"/>
        <v>44</v>
      </c>
      <c r="AJ374" t="s">
        <v>18</v>
      </c>
      <c r="AK374" t="s">
        <v>26</v>
      </c>
      <c r="AL374" t="s">
        <v>27</v>
      </c>
      <c r="AM374" s="8" t="s">
        <v>2404</v>
      </c>
      <c r="AN374" s="8"/>
      <c r="AO374">
        <v>10</v>
      </c>
      <c r="AP374" s="10" t="str">
        <f t="shared" si="209"/>
        <v>10000000</v>
      </c>
      <c r="AQ374" s="8"/>
      <c r="AR374" s="8" t="s">
        <v>2417</v>
      </c>
      <c r="AS374" s="8" t="str">
        <f t="shared" si="186"/>
        <v xml:space="preserve">25 000000 </v>
      </c>
      <c r="AT374" t="s">
        <v>1428</v>
      </c>
    </row>
    <row r="375" spans="1:46" ht="39" customHeight="1" x14ac:dyDescent="0.35">
      <c r="A375" t="s">
        <v>2064</v>
      </c>
      <c r="B375" t="str" cm="1">
        <f t="array" ref="B375">IF(SEARCH("DATA SCIENTIST",UPPER(A375),1),"DATA SCIENTIST",IF(SEARCH("DATA ANALYST",UPPER(A375),1),"DATA ANALYST",IF(SEARCH("DATA ENGINEER",UPPER(A375),1),"DATA ENGINEER",others)))</f>
        <v>DATA SCIENTIST</v>
      </c>
      <c r="C375" t="str" cm="1">
        <f t="array" ref="C375">_xlfn.IFS(IFERROR(SEARCH("Senior", A375), 0) &gt; 0, "SENIOR", IFERROR(SEARCH("Junior", A375), 0) &gt; 0, "JUNIOR", TRUE, "NM")</f>
        <v>NM</v>
      </c>
      <c r="D375" t="s">
        <v>272</v>
      </c>
      <c r="E375">
        <v>56</v>
      </c>
      <c r="H375" t="str">
        <f t="shared" si="193"/>
        <v>$56k</v>
      </c>
      <c r="I375">
        <v>95</v>
      </c>
      <c r="L375" t="str">
        <f t="shared" si="194"/>
        <v>$95k</v>
      </c>
      <c r="M375">
        <f t="shared" si="204"/>
        <v>75.5</v>
      </c>
      <c r="N375" t="str">
        <f t="shared" si="192"/>
        <v>$75.5k</v>
      </c>
      <c r="O375" s="1" t="s">
        <v>1429</v>
      </c>
      <c r="P375" s="1">
        <f t="shared" si="178"/>
        <v>1</v>
      </c>
      <c r="Q375" s="1">
        <f t="shared" si="179"/>
        <v>1</v>
      </c>
      <c r="R375" s="1">
        <f t="shared" si="180"/>
        <v>0</v>
      </c>
      <c r="S375" s="1">
        <f t="shared" si="181"/>
        <v>1</v>
      </c>
      <c r="T375" s="1">
        <f t="shared" si="182"/>
        <v>0</v>
      </c>
      <c r="U375" s="1">
        <f t="shared" si="183"/>
        <v>1</v>
      </c>
      <c r="V375" s="1">
        <f t="shared" si="184"/>
        <v>4341</v>
      </c>
      <c r="W375">
        <v>4.2</v>
      </c>
      <c r="X375" s="1" t="s">
        <v>1430</v>
      </c>
      <c r="Y375" s="1" t="s">
        <v>2004</v>
      </c>
      <c r="Z375" t="s">
        <v>44</v>
      </c>
      <c r="AA375" t="s">
        <v>2363</v>
      </c>
      <c r="AB375" t="s">
        <v>44</v>
      </c>
      <c r="AC375">
        <f t="shared" si="177"/>
        <v>1</v>
      </c>
      <c r="AD375" t="s">
        <v>45</v>
      </c>
      <c r="AE375">
        <v>51</v>
      </c>
      <c r="AF375">
        <v>200</v>
      </c>
      <c r="AG375" s="7">
        <f t="shared" si="208"/>
        <v>125.5</v>
      </c>
      <c r="AH375">
        <v>2012</v>
      </c>
      <c r="AI375">
        <f t="shared" ca="1" si="185"/>
        <v>12</v>
      </c>
      <c r="AJ375" t="s">
        <v>18</v>
      </c>
      <c r="AK375" t="s">
        <v>440</v>
      </c>
      <c r="AL375" t="s">
        <v>441</v>
      </c>
      <c r="AM375" s="8" t="s">
        <v>47</v>
      </c>
      <c r="AN375" s="8" t="s">
        <v>47</v>
      </c>
      <c r="AP375" s="10" t="e" cm="1">
        <f t="array" ref="AP375">_xlfn.IFS(SEARCH("m",AO375,1),SUBSTITUTE(AO375,"million","000000",1),SEARCH("b",AO375,1),SUBSTITUTE(AO375,"billion","000000000",1))</f>
        <v>#VALUE!</v>
      </c>
      <c r="AQ375" s="8"/>
      <c r="AR375" s="8"/>
      <c r="AS375" s="8" t="e">
        <f t="shared" si="186"/>
        <v>#VALUE!</v>
      </c>
      <c r="AT375" t="s">
        <v>1431</v>
      </c>
    </row>
    <row r="376" spans="1:46" ht="39" customHeight="1" x14ac:dyDescent="0.35">
      <c r="A376" t="s">
        <v>554</v>
      </c>
      <c r="B376" t="e" cm="1">
        <f t="array" ref="B376">IF(SEARCH("DATA SCIENTIST",UPPER(A376),1),"DATA SCIENTIST",IF(SEARCH("DATA ANALYST",UPPER(A376),1),"DATA ANALYST",IF(SEARCH("DATA ENGINEER",UPPER(A376),1),"DATA ENGINEER",others)))</f>
        <v>#VALUE!</v>
      </c>
      <c r="C376" t="str" cm="1">
        <f t="array" ref="C376">_xlfn.IFS(IFERROR(SEARCH("Senior", A376), 0) &gt; 0, "SENIOR", IFERROR(SEARCH("Junior", A376), 0) &gt; 0, "JUNIOR", TRUE, "NM")</f>
        <v>NM</v>
      </c>
      <c r="D376" t="s">
        <v>1432</v>
      </c>
      <c r="E376">
        <v>62</v>
      </c>
      <c r="H376" t="str">
        <f t="shared" si="193"/>
        <v>$62k</v>
      </c>
      <c r="I376">
        <v>112</v>
      </c>
      <c r="L376" t="str">
        <f t="shared" si="194"/>
        <v>$112k</v>
      </c>
      <c r="M376">
        <f t="shared" si="204"/>
        <v>87</v>
      </c>
      <c r="N376" t="str">
        <f t="shared" si="192"/>
        <v>$87k</v>
      </c>
      <c r="O376" s="1" t="s">
        <v>1433</v>
      </c>
      <c r="P376" s="1">
        <f t="shared" si="178"/>
        <v>1</v>
      </c>
      <c r="Q376" s="1">
        <f t="shared" si="179"/>
        <v>1</v>
      </c>
      <c r="R376" s="1">
        <f t="shared" si="180"/>
        <v>0</v>
      </c>
      <c r="S376" s="1">
        <f t="shared" si="181"/>
        <v>0</v>
      </c>
      <c r="T376" s="1">
        <f t="shared" si="182"/>
        <v>0</v>
      </c>
      <c r="U376" s="1">
        <f t="shared" si="183"/>
        <v>1</v>
      </c>
      <c r="V376" s="1">
        <f t="shared" si="184"/>
        <v>3131</v>
      </c>
      <c r="W376">
        <v>4</v>
      </c>
      <c r="X376" s="1" t="s">
        <v>1434</v>
      </c>
      <c r="Y376" s="1" t="s">
        <v>2005</v>
      </c>
      <c r="Z376" t="s">
        <v>421</v>
      </c>
      <c r="AA376" t="s">
        <v>2366</v>
      </c>
      <c r="AB376" t="s">
        <v>1435</v>
      </c>
      <c r="AC376">
        <f t="shared" si="177"/>
        <v>0</v>
      </c>
      <c r="AD376" t="s">
        <v>17</v>
      </c>
      <c r="AE376">
        <v>501</v>
      </c>
      <c r="AF376">
        <v>1000</v>
      </c>
      <c r="AG376" s="7">
        <f t="shared" si="208"/>
        <v>750.5</v>
      </c>
      <c r="AH376">
        <v>1954</v>
      </c>
      <c r="AI376">
        <f t="shared" ca="1" si="185"/>
        <v>70</v>
      </c>
      <c r="AJ376" t="s">
        <v>53</v>
      </c>
      <c r="AK376" t="s">
        <v>19</v>
      </c>
      <c r="AL376" t="s">
        <v>19</v>
      </c>
      <c r="AM376" s="8" t="s">
        <v>2399</v>
      </c>
      <c r="AN376" s="8"/>
      <c r="AO376">
        <v>100</v>
      </c>
      <c r="AP376" s="10" t="str">
        <f>IF(SEARCH("m",AR376,1),_xlfn.CONCAT(AO376,"000000"),0)</f>
        <v>100000000</v>
      </c>
      <c r="AQ376" s="8"/>
      <c r="AR376" s="8" t="s">
        <v>2410</v>
      </c>
      <c r="AS376" s="8" t="str">
        <f t="shared" si="186"/>
        <v xml:space="preserve">500 000000 </v>
      </c>
      <c r="AT376" t="s">
        <v>1436</v>
      </c>
    </row>
    <row r="377" spans="1:46" ht="39" customHeight="1" x14ac:dyDescent="0.35">
      <c r="A377" t="s">
        <v>2295</v>
      </c>
      <c r="B377" t="str" cm="1">
        <f t="array" ref="B377">IF(SEARCH("DATA SCIENTIST",UPPER(A377),1),"DATA SCIENTIST",IF(SEARCH("DATA ANALYST",UPPER(A377),1),"DATA ANALYST",IF(SEARCH("DATA ENGINEER",UPPER(A377),1),"DATA ENGINEER",others)))</f>
        <v>DATA SCIENTIST</v>
      </c>
      <c r="C377" t="str" cm="1">
        <f t="array" ref="C377">_xlfn.IFS(IFERROR(SEARCH("Senior", A377), 0) &gt; 0, "SENIOR", IFERROR(SEARCH("Junior", A377), 0) &gt; 0, "JUNIOR", TRUE, "NM")</f>
        <v>SENIOR</v>
      </c>
      <c r="D377" t="s">
        <v>1137</v>
      </c>
      <c r="E377">
        <v>107</v>
      </c>
      <c r="H377" t="str">
        <f t="shared" si="193"/>
        <v>$107k</v>
      </c>
      <c r="I377">
        <v>173</v>
      </c>
      <c r="L377" t="str">
        <f t="shared" si="194"/>
        <v>$173k</v>
      </c>
      <c r="M377">
        <f t="shared" si="204"/>
        <v>140</v>
      </c>
      <c r="N377" t="str">
        <f t="shared" si="192"/>
        <v>$140k</v>
      </c>
      <c r="O377" s="1" t="s">
        <v>2296</v>
      </c>
      <c r="P377" s="1">
        <f t="shared" si="178"/>
        <v>1</v>
      </c>
      <c r="Q377" s="1">
        <f t="shared" si="179"/>
        <v>1</v>
      </c>
      <c r="R377" s="1">
        <f t="shared" si="180"/>
        <v>1</v>
      </c>
      <c r="S377" s="1">
        <f t="shared" si="181"/>
        <v>0</v>
      </c>
      <c r="T377" s="1">
        <f t="shared" si="182"/>
        <v>0</v>
      </c>
      <c r="U377" s="1">
        <f t="shared" si="183"/>
        <v>1</v>
      </c>
      <c r="V377" s="1">
        <f t="shared" si="184"/>
        <v>4572</v>
      </c>
      <c r="W377">
        <v>3.9</v>
      </c>
      <c r="X377" s="1" t="s">
        <v>1107</v>
      </c>
      <c r="Y377" s="1" t="s">
        <v>1939</v>
      </c>
      <c r="Z377" t="s">
        <v>1437</v>
      </c>
      <c r="AA377" t="s">
        <v>2360</v>
      </c>
      <c r="AB377" t="s">
        <v>1108</v>
      </c>
      <c r="AC377">
        <f t="shared" si="177"/>
        <v>0</v>
      </c>
      <c r="AD377" t="s">
        <v>24</v>
      </c>
      <c r="AH377">
        <v>1913</v>
      </c>
      <c r="AI377">
        <f t="shared" ca="1" si="185"/>
        <v>111</v>
      </c>
      <c r="AJ377" t="s">
        <v>53</v>
      </c>
      <c r="AK377" t="s">
        <v>104</v>
      </c>
      <c r="AL377" t="s">
        <v>104</v>
      </c>
      <c r="AM377" s="8" t="s">
        <v>94</v>
      </c>
      <c r="AN377" s="8"/>
      <c r="AO377" t="s">
        <v>2415</v>
      </c>
      <c r="AP377" s="10" t="e" cm="1">
        <f t="array" ref="AP377">_xlfn.IFS(SEARCH("m",AO377,1),SUBSTITUTE(AO377,"million","000000",1),SEARCH("b",AO377,1),SUBSTITUTE(AO377,"billion","000000000",1))</f>
        <v>#VALUE!</v>
      </c>
      <c r="AQ377" s="8"/>
      <c r="AR377" s="8"/>
      <c r="AS377" s="8" t="e">
        <f t="shared" si="186"/>
        <v>#VALUE!</v>
      </c>
      <c r="AT377" t="s">
        <v>1109</v>
      </c>
    </row>
    <row r="378" spans="1:46" ht="39" customHeight="1" x14ac:dyDescent="0.35">
      <c r="A378" t="s">
        <v>2064</v>
      </c>
      <c r="B378" t="str" cm="1">
        <f t="array" ref="B378">IF(SEARCH("DATA SCIENTIST",UPPER(A378),1),"DATA SCIENTIST",IF(SEARCH("DATA ANALYST",UPPER(A378),1),"DATA ANALYST",IF(SEARCH("DATA ENGINEER",UPPER(A378),1),"DATA ENGINEER",others)))</f>
        <v>DATA SCIENTIST</v>
      </c>
      <c r="C378" t="str" cm="1">
        <f t="array" ref="C378">_xlfn.IFS(IFERROR(SEARCH("Senior", A378), 0) &gt; 0, "SENIOR", IFERROR(SEARCH("Junior", A378), 0) &gt; 0, "JUNIOR", TRUE, "NM")</f>
        <v>NM</v>
      </c>
      <c r="D378" t="s">
        <v>1438</v>
      </c>
      <c r="E378">
        <v>64</v>
      </c>
      <c r="H378" t="str">
        <f t="shared" si="193"/>
        <v>$64k</v>
      </c>
      <c r="I378">
        <v>108</v>
      </c>
      <c r="L378" t="str">
        <f t="shared" si="194"/>
        <v>$108k</v>
      </c>
      <c r="M378">
        <f t="shared" si="204"/>
        <v>86</v>
      </c>
      <c r="N378" t="str">
        <f t="shared" si="192"/>
        <v>$86k</v>
      </c>
      <c r="O378" s="1" t="s">
        <v>2297</v>
      </c>
      <c r="P378" s="1">
        <f t="shared" si="178"/>
        <v>1</v>
      </c>
      <c r="Q378" s="1">
        <f t="shared" si="179"/>
        <v>1</v>
      </c>
      <c r="R378" s="1">
        <f t="shared" si="180"/>
        <v>1</v>
      </c>
      <c r="S378" s="1">
        <f t="shared" si="181"/>
        <v>0</v>
      </c>
      <c r="T378" s="1">
        <f t="shared" si="182"/>
        <v>0</v>
      </c>
      <c r="U378" s="1">
        <f t="shared" si="183"/>
        <v>1</v>
      </c>
      <c r="V378" s="1">
        <f t="shared" si="184"/>
        <v>6636</v>
      </c>
      <c r="W378">
        <v>3.7</v>
      </c>
      <c r="X378" s="1" t="s">
        <v>1439</v>
      </c>
      <c r="Y378" s="1" t="s">
        <v>2006</v>
      </c>
      <c r="Z378" t="s">
        <v>429</v>
      </c>
      <c r="AA378" t="s">
        <v>2360</v>
      </c>
      <c r="AB378" t="s">
        <v>337</v>
      </c>
      <c r="AC378">
        <f t="shared" si="177"/>
        <v>0</v>
      </c>
      <c r="AD378" t="s">
        <v>52</v>
      </c>
      <c r="AE378">
        <v>201</v>
      </c>
      <c r="AF378">
        <v>500</v>
      </c>
      <c r="AG378" s="7">
        <f t="shared" ref="AG378:AG380" si="210">AVERAGE(AE378,AF378)</f>
        <v>350.5</v>
      </c>
      <c r="AH378">
        <v>2006</v>
      </c>
      <c r="AI378">
        <f t="shared" ca="1" si="185"/>
        <v>18</v>
      </c>
      <c r="AJ378" t="s">
        <v>18</v>
      </c>
      <c r="AK378" t="s">
        <v>181</v>
      </c>
      <c r="AL378" t="s">
        <v>75</v>
      </c>
      <c r="AM378" s="8" t="s">
        <v>2402</v>
      </c>
      <c r="AN378" s="8"/>
      <c r="AO378">
        <v>25</v>
      </c>
      <c r="AP378" s="10" t="str">
        <f>IF(SEARCH("m",AR378,1),_xlfn.CONCAT(AO378,"000000"),0)</f>
        <v>25000000</v>
      </c>
      <c r="AQ378" s="8"/>
      <c r="AR378" s="8" t="s">
        <v>2414</v>
      </c>
      <c r="AS378" s="8" t="str">
        <f t="shared" si="186"/>
        <v xml:space="preserve">50 000000 </v>
      </c>
      <c r="AT378" t="s">
        <v>2357</v>
      </c>
    </row>
    <row r="379" spans="1:46" ht="39" customHeight="1" x14ac:dyDescent="0.35">
      <c r="A379" t="s">
        <v>2099</v>
      </c>
      <c r="B379" t="str" cm="1">
        <f t="array" ref="B379">IF(SEARCH("DATA SCIENTIST",UPPER(A379),1),"DATA SCIENTIST",IF(SEARCH("DATA ANALYST",UPPER(A379),1),"DATA ANALYST",IF(SEARCH("DATA ENGINEER",UPPER(A379),1),"DATA ENGINEER",others)))</f>
        <v>DATA SCIENTIST</v>
      </c>
      <c r="C379" t="str" cm="1">
        <f t="array" ref="C379">_xlfn.IFS(IFERROR(SEARCH("Senior", A379), 0) &gt; 0, "SENIOR", IFERROR(SEARCH("Junior", A379), 0) &gt; 0, "JUNIOR", TRUE, "NM")</f>
        <v>SENIOR</v>
      </c>
      <c r="D379" t="s">
        <v>1440</v>
      </c>
      <c r="E379">
        <v>89</v>
      </c>
      <c r="H379" t="str">
        <f t="shared" si="193"/>
        <v>$89k</v>
      </c>
      <c r="I379">
        <v>144</v>
      </c>
      <c r="L379" t="str">
        <f t="shared" si="194"/>
        <v>$144k</v>
      </c>
      <c r="M379">
        <f t="shared" si="204"/>
        <v>116.5</v>
      </c>
      <c r="N379" t="str">
        <f t="shared" si="192"/>
        <v>$116.5k</v>
      </c>
      <c r="O379" s="1" t="s">
        <v>2298</v>
      </c>
      <c r="P379" s="1">
        <f t="shared" si="178"/>
        <v>1</v>
      </c>
      <c r="Q379" s="1">
        <f t="shared" si="179"/>
        <v>0</v>
      </c>
      <c r="R379" s="1">
        <f t="shared" si="180"/>
        <v>0</v>
      </c>
      <c r="S379" s="1">
        <f t="shared" si="181"/>
        <v>0</v>
      </c>
      <c r="T379" s="1">
        <f t="shared" si="182"/>
        <v>0</v>
      </c>
      <c r="U379" s="1">
        <f t="shared" si="183"/>
        <v>1</v>
      </c>
      <c r="V379" s="1">
        <f t="shared" si="184"/>
        <v>1221</v>
      </c>
      <c r="W379">
        <v>4.4000000000000004</v>
      </c>
      <c r="X379" s="1" t="s">
        <v>1441</v>
      </c>
      <c r="Y379" s="1" t="s">
        <v>2007</v>
      </c>
      <c r="Z379" t="s">
        <v>290</v>
      </c>
      <c r="AA379" t="s">
        <v>2365</v>
      </c>
      <c r="AB379" t="s">
        <v>290</v>
      </c>
      <c r="AC379">
        <f t="shared" si="177"/>
        <v>1</v>
      </c>
      <c r="AD379" t="s">
        <v>208</v>
      </c>
      <c r="AE379">
        <v>1</v>
      </c>
      <c r="AF379">
        <v>50</v>
      </c>
      <c r="AG379" s="7">
        <f t="shared" si="210"/>
        <v>25.5</v>
      </c>
      <c r="AH379">
        <v>2012</v>
      </c>
      <c r="AI379">
        <f t="shared" ca="1" si="185"/>
        <v>12</v>
      </c>
      <c r="AJ379" t="s">
        <v>18</v>
      </c>
      <c r="AK379" t="s">
        <v>74</v>
      </c>
      <c r="AL379" t="s">
        <v>75</v>
      </c>
      <c r="AM379" s="8" t="s">
        <v>47</v>
      </c>
      <c r="AN379" s="8" t="s">
        <v>47</v>
      </c>
      <c r="AP379" s="10" t="e" cm="1">
        <f t="array" ref="AP379">_xlfn.IFS(SEARCH("m",AO379,1),SUBSTITUTE(AO379,"million","000000",1),SEARCH("b",AO379,1),SUBSTITUTE(AO379,"billion","000000000",1))</f>
        <v>#VALUE!</v>
      </c>
      <c r="AQ379" s="8"/>
      <c r="AR379" s="8"/>
      <c r="AS379" s="8" t="e">
        <f t="shared" si="186"/>
        <v>#VALUE!</v>
      </c>
      <c r="AT379" t="s">
        <v>2357</v>
      </c>
    </row>
    <row r="380" spans="1:46" ht="39" customHeight="1" x14ac:dyDescent="0.35">
      <c r="A380" t="s">
        <v>195</v>
      </c>
      <c r="B380" t="e" cm="1">
        <f t="array" ref="B380">IF(SEARCH("DATA SCIENTIST",UPPER(A380),1),"DATA SCIENTIST",IF(SEARCH("DATA ANALYST",UPPER(A380),1),"DATA ANALYST",IF(SEARCH("DATA ENGINEER",UPPER(A380),1),"DATA ENGINEER",others)))</f>
        <v>#VALUE!</v>
      </c>
      <c r="C380" t="str" cm="1">
        <f t="array" ref="C380">_xlfn.IFS(IFERROR(SEARCH("Senior", A380), 0) &gt; 0, "SENIOR", IFERROR(SEARCH("Junior", A380), 0) &gt; 0, "JUNIOR", TRUE, "NM")</f>
        <v>NM</v>
      </c>
      <c r="D380" t="s">
        <v>1442</v>
      </c>
      <c r="E380">
        <v>55</v>
      </c>
      <c r="H380" t="str">
        <f t="shared" si="193"/>
        <v>$55k</v>
      </c>
      <c r="I380">
        <v>105</v>
      </c>
      <c r="L380" t="str">
        <f t="shared" si="194"/>
        <v>$105k</v>
      </c>
      <c r="M380">
        <f t="shared" si="204"/>
        <v>80</v>
      </c>
      <c r="N380" t="str">
        <f t="shared" si="192"/>
        <v>$80k</v>
      </c>
      <c r="O380" s="1" t="s">
        <v>1443</v>
      </c>
      <c r="P380" s="1">
        <f t="shared" si="178"/>
        <v>1</v>
      </c>
      <c r="Q380" s="1">
        <f t="shared" si="179"/>
        <v>0</v>
      </c>
      <c r="R380" s="1">
        <f t="shared" si="180"/>
        <v>1</v>
      </c>
      <c r="S380" s="1">
        <f t="shared" si="181"/>
        <v>0</v>
      </c>
      <c r="T380" s="1">
        <f t="shared" si="182"/>
        <v>1</v>
      </c>
      <c r="U380" s="1">
        <f t="shared" si="183"/>
        <v>1</v>
      </c>
      <c r="V380" s="1">
        <f t="shared" si="184"/>
        <v>7804</v>
      </c>
      <c r="W380">
        <v>3.4</v>
      </c>
      <c r="X380" s="1" t="s">
        <v>1444</v>
      </c>
      <c r="Y380" s="1" t="s">
        <v>2008</v>
      </c>
      <c r="Z380" t="s">
        <v>439</v>
      </c>
      <c r="AA380" t="s">
        <v>2364</v>
      </c>
      <c r="AB380" t="s">
        <v>1445</v>
      </c>
      <c r="AC380">
        <f t="shared" si="177"/>
        <v>0</v>
      </c>
      <c r="AD380" t="s">
        <v>17</v>
      </c>
      <c r="AE380">
        <v>501</v>
      </c>
      <c r="AF380">
        <v>1000</v>
      </c>
      <c r="AG380" s="7">
        <f t="shared" si="210"/>
        <v>750.5</v>
      </c>
      <c r="AH380">
        <v>2002</v>
      </c>
      <c r="AI380">
        <f t="shared" ca="1" si="185"/>
        <v>22</v>
      </c>
      <c r="AJ380" t="s">
        <v>18</v>
      </c>
      <c r="AK380" t="s">
        <v>181</v>
      </c>
      <c r="AL380" t="s">
        <v>75</v>
      </c>
      <c r="AM380" s="8" t="s">
        <v>2401</v>
      </c>
      <c r="AN380" s="8"/>
      <c r="AO380">
        <v>1</v>
      </c>
      <c r="AP380" s="10" t="str">
        <f>IF(SEARCH("b",AR380,1),_xlfn.CONCAT(AO380,"000000000"),0)</f>
        <v>1000000000</v>
      </c>
      <c r="AQ380" s="8"/>
      <c r="AR380" s="8" t="s">
        <v>2413</v>
      </c>
      <c r="AS380" s="8" t="e">
        <f t="shared" si="186"/>
        <v>#VALUE!</v>
      </c>
      <c r="AT380" t="s">
        <v>1446</v>
      </c>
    </row>
    <row r="381" spans="1:46" ht="39" customHeight="1" x14ac:dyDescent="0.35">
      <c r="A381" t="s">
        <v>2299</v>
      </c>
      <c r="B381" t="str" cm="1">
        <f t="array" ref="B381">IF(SEARCH("DATA SCIENTIST",UPPER(A381),1),"DATA SCIENTIST",IF(SEARCH("DATA ANALYST",UPPER(A381),1),"DATA ANALYST",IF(SEARCH("DATA ENGINEER",UPPER(A381),1),"DATA ENGINEER",others)))</f>
        <v>DATA SCIENTIST</v>
      </c>
      <c r="C381" t="str" cm="1">
        <f t="array" ref="C381">_xlfn.IFS(IFERROR(SEARCH("Senior", A381), 0) &gt; 0, "SENIOR", IFERROR(SEARCH("Junior", A381), 0) &gt; 0, "JUNIOR", TRUE, "NM")</f>
        <v>NM</v>
      </c>
      <c r="D381" t="s">
        <v>1447</v>
      </c>
      <c r="E381">
        <v>135</v>
      </c>
      <c r="H381" t="str">
        <f t="shared" si="193"/>
        <v>$135k</v>
      </c>
      <c r="I381">
        <v>211</v>
      </c>
      <c r="L381" t="str">
        <f t="shared" si="194"/>
        <v>$211k</v>
      </c>
      <c r="M381">
        <f t="shared" si="204"/>
        <v>173</v>
      </c>
      <c r="N381" t="str">
        <f t="shared" si="192"/>
        <v>$173k</v>
      </c>
      <c r="O381" s="1" t="s">
        <v>2300</v>
      </c>
      <c r="P381" s="1">
        <f t="shared" si="178"/>
        <v>1</v>
      </c>
      <c r="Q381" s="1">
        <f t="shared" si="179"/>
        <v>1</v>
      </c>
      <c r="R381" s="1">
        <f t="shared" si="180"/>
        <v>0</v>
      </c>
      <c r="S381" s="1">
        <f t="shared" si="181"/>
        <v>0</v>
      </c>
      <c r="T381" s="1">
        <f t="shared" si="182"/>
        <v>0</v>
      </c>
      <c r="U381" s="1">
        <f t="shared" si="183"/>
        <v>1</v>
      </c>
      <c r="V381" s="1">
        <f t="shared" si="184"/>
        <v>5884</v>
      </c>
      <c r="W381">
        <v>3.7</v>
      </c>
      <c r="X381" s="1" t="s">
        <v>269</v>
      </c>
      <c r="Y381" s="1" t="s">
        <v>1768</v>
      </c>
      <c r="Z381" t="s">
        <v>62</v>
      </c>
      <c r="AA381" t="s">
        <v>2365</v>
      </c>
      <c r="AB381" t="s">
        <v>271</v>
      </c>
      <c r="AC381">
        <f t="shared" si="177"/>
        <v>0</v>
      </c>
      <c r="AD381" t="s">
        <v>24</v>
      </c>
      <c r="AH381">
        <v>1939</v>
      </c>
      <c r="AI381">
        <f t="shared" ca="1" si="185"/>
        <v>85</v>
      </c>
      <c r="AJ381" t="s">
        <v>53</v>
      </c>
      <c r="AK381" t="s">
        <v>19</v>
      </c>
      <c r="AL381" t="s">
        <v>19</v>
      </c>
      <c r="AM381" s="8" t="s">
        <v>94</v>
      </c>
      <c r="AN381" s="8"/>
      <c r="AO381" t="s">
        <v>2415</v>
      </c>
      <c r="AP381" s="10" t="e" cm="1">
        <f t="array" ref="AP381">_xlfn.IFS(SEARCH("m",AO381,1),SUBSTITUTE(AO381,"million","000000",1),SEARCH("b",AO381,1),SUBSTITUTE(AO381,"billion","000000000",1))</f>
        <v>#VALUE!</v>
      </c>
      <c r="AQ381" s="8"/>
      <c r="AR381" s="8"/>
      <c r="AS381" s="8" t="e">
        <f t="shared" si="186"/>
        <v>#VALUE!</v>
      </c>
      <c r="AT381" t="s">
        <v>2357</v>
      </c>
    </row>
    <row r="382" spans="1:46" ht="39" customHeight="1" x14ac:dyDescent="0.35">
      <c r="A382" t="s">
        <v>195</v>
      </c>
      <c r="B382" t="e" cm="1">
        <f t="array" ref="B382">IF(SEARCH("DATA SCIENTIST",UPPER(A382),1),"DATA SCIENTIST",IF(SEARCH("DATA ANALYST",UPPER(A382),1),"DATA ANALYST",IF(SEARCH("DATA ENGINEER",UPPER(A382),1),"DATA ENGINEER",others)))</f>
        <v>#VALUE!</v>
      </c>
      <c r="C382" t="str" cm="1">
        <f t="array" ref="C382">_xlfn.IFS(IFERROR(SEARCH("Senior", A382), 0) &gt; 0, "SENIOR", IFERROR(SEARCH("Junior", A382), 0) &gt; 0, "JUNIOR", TRUE, "NM")</f>
        <v>NM</v>
      </c>
      <c r="D382" t="s">
        <v>1448</v>
      </c>
      <c r="E382">
        <v>57</v>
      </c>
      <c r="H382" t="str">
        <f t="shared" si="193"/>
        <v>$57k</v>
      </c>
      <c r="I382">
        <v>80</v>
      </c>
      <c r="L382" t="str">
        <f t="shared" si="194"/>
        <v>$80k</v>
      </c>
      <c r="M382">
        <f t="shared" si="204"/>
        <v>68.5</v>
      </c>
      <c r="N382" t="str">
        <f t="shared" si="192"/>
        <v>$68.5k</v>
      </c>
      <c r="O382" s="1" t="s">
        <v>1449</v>
      </c>
      <c r="P382" s="1">
        <f t="shared" si="178"/>
        <v>1</v>
      </c>
      <c r="Q382" s="1">
        <f t="shared" si="179"/>
        <v>0</v>
      </c>
      <c r="R382" s="1">
        <f t="shared" si="180"/>
        <v>0</v>
      </c>
      <c r="S382" s="1">
        <f t="shared" si="181"/>
        <v>0</v>
      </c>
      <c r="T382" s="1">
        <f t="shared" si="182"/>
        <v>1</v>
      </c>
      <c r="U382" s="1">
        <f t="shared" si="183"/>
        <v>0</v>
      </c>
      <c r="V382" s="1">
        <f t="shared" si="184"/>
        <v>1230</v>
      </c>
      <c r="W382">
        <v>3.5</v>
      </c>
      <c r="X382" s="1" t="s">
        <v>1450</v>
      </c>
      <c r="Y382" s="1" t="s">
        <v>2009</v>
      </c>
      <c r="Z382" t="s">
        <v>465</v>
      </c>
      <c r="AA382" t="s">
        <v>2386</v>
      </c>
      <c r="AB382" t="s">
        <v>1451</v>
      </c>
      <c r="AC382">
        <f t="shared" si="177"/>
        <v>0</v>
      </c>
      <c r="AD382" t="s">
        <v>17</v>
      </c>
      <c r="AE382">
        <v>501</v>
      </c>
      <c r="AF382">
        <v>1000</v>
      </c>
      <c r="AG382" s="7">
        <f t="shared" ref="AG382:AG383" si="211">AVERAGE(AE382,AF382)</f>
        <v>750.5</v>
      </c>
      <c r="AH382">
        <v>1997</v>
      </c>
      <c r="AI382">
        <f t="shared" ca="1" si="185"/>
        <v>27</v>
      </c>
      <c r="AJ382" t="s">
        <v>18</v>
      </c>
      <c r="AK382" t="s">
        <v>104</v>
      </c>
      <c r="AL382" t="s">
        <v>104</v>
      </c>
      <c r="AM382" s="8" t="s">
        <v>47</v>
      </c>
      <c r="AN382" s="8" t="s">
        <v>47</v>
      </c>
      <c r="AP382" s="10" t="e" cm="1">
        <f t="array" ref="AP382">_xlfn.IFS(SEARCH("m",AO382,1),SUBSTITUTE(AO382,"million","000000",1),SEARCH("b",AO382,1),SUBSTITUTE(AO382,"billion","000000000",1))</f>
        <v>#VALUE!</v>
      </c>
      <c r="AQ382" s="8"/>
      <c r="AR382" s="8"/>
      <c r="AS382" s="8" t="e">
        <f t="shared" si="186"/>
        <v>#VALUE!</v>
      </c>
      <c r="AT382" t="s">
        <v>1452</v>
      </c>
    </row>
    <row r="383" spans="1:46" ht="39" customHeight="1" x14ac:dyDescent="0.35">
      <c r="A383" t="s">
        <v>2301</v>
      </c>
      <c r="B383" t="str" cm="1">
        <f t="array" ref="B383">IF(SEARCH("DATA SCIENTIST",UPPER(A383),1),"DATA SCIENTIST",IF(SEARCH("DATA ANALYST",UPPER(A383),1),"DATA ANALYST",IF(SEARCH("DATA ENGINEER",UPPER(A383),1),"DATA ENGINEER",others)))</f>
        <v>DATA SCIENTIST</v>
      </c>
      <c r="C383" t="str" cm="1">
        <f t="array" ref="C383">_xlfn.IFS(IFERROR(SEARCH("Senior", A383), 0) &gt; 0, "SENIOR", IFERROR(SEARCH("Junior", A383), 0) &gt; 0, "JUNIOR", TRUE, "NM")</f>
        <v>NM</v>
      </c>
      <c r="D383" t="s">
        <v>1453</v>
      </c>
      <c r="E383">
        <v>129</v>
      </c>
      <c r="H383" t="str">
        <f t="shared" si="193"/>
        <v>$129k</v>
      </c>
      <c r="I383">
        <v>215</v>
      </c>
      <c r="L383" t="str">
        <f t="shared" si="194"/>
        <v>$215k</v>
      </c>
      <c r="M383">
        <f t="shared" si="204"/>
        <v>172</v>
      </c>
      <c r="N383" t="str">
        <f t="shared" si="192"/>
        <v>$172k</v>
      </c>
      <c r="O383" s="1" t="s">
        <v>2302</v>
      </c>
      <c r="P383" s="1">
        <f t="shared" si="178"/>
        <v>0</v>
      </c>
      <c r="Q383" s="1">
        <f t="shared" si="179"/>
        <v>0</v>
      </c>
      <c r="R383" s="1">
        <f t="shared" si="180"/>
        <v>0</v>
      </c>
      <c r="S383" s="1">
        <f t="shared" si="181"/>
        <v>0</v>
      </c>
      <c r="T383" s="1">
        <f t="shared" si="182"/>
        <v>0</v>
      </c>
      <c r="U383" s="1">
        <f t="shared" si="183"/>
        <v>1</v>
      </c>
      <c r="V383" s="1">
        <f t="shared" si="184"/>
        <v>3226</v>
      </c>
      <c r="W383">
        <v>4.4000000000000004</v>
      </c>
      <c r="X383" s="1" t="s">
        <v>1454</v>
      </c>
      <c r="Y383" s="1" t="s">
        <v>2010</v>
      </c>
      <c r="Z383" t="s">
        <v>44</v>
      </c>
      <c r="AA383" t="s">
        <v>2363</v>
      </c>
      <c r="AB383" t="s">
        <v>44</v>
      </c>
      <c r="AC383">
        <f t="shared" si="177"/>
        <v>1</v>
      </c>
      <c r="AD383" t="s">
        <v>37</v>
      </c>
      <c r="AE383">
        <v>1001</v>
      </c>
      <c r="AF383">
        <v>5000</v>
      </c>
      <c r="AG383" s="7">
        <f t="shared" si="211"/>
        <v>3000.5</v>
      </c>
      <c r="AH383">
        <v>2001</v>
      </c>
      <c r="AI383">
        <f t="shared" ca="1" si="185"/>
        <v>23</v>
      </c>
      <c r="AJ383" t="s">
        <v>18</v>
      </c>
      <c r="AK383" t="s">
        <v>660</v>
      </c>
      <c r="AL383" t="s">
        <v>59</v>
      </c>
      <c r="AM383" s="8" t="s">
        <v>47</v>
      </c>
      <c r="AN383" s="8" t="s">
        <v>47</v>
      </c>
      <c r="AP383" s="10" t="e" cm="1">
        <f t="array" ref="AP383">_xlfn.IFS(SEARCH("m",AO383,1),SUBSTITUTE(AO383,"million","000000",1),SEARCH("b",AO383,1),SUBSTITUTE(AO383,"billion","000000000",1))</f>
        <v>#VALUE!</v>
      </c>
      <c r="AQ383" s="8"/>
      <c r="AR383" s="8"/>
      <c r="AS383" s="8" t="e">
        <f t="shared" si="186"/>
        <v>#VALUE!</v>
      </c>
      <c r="AT383" t="s">
        <v>2357</v>
      </c>
    </row>
    <row r="384" spans="1:46" ht="39" customHeight="1" x14ac:dyDescent="0.35">
      <c r="A384" t="s">
        <v>1455</v>
      </c>
      <c r="B384" t="e" cm="1">
        <f t="array" ref="B384">IF(SEARCH("DATA SCIENTIST",UPPER(A384),1),"DATA SCIENTIST",IF(SEARCH("DATA ANALYST",UPPER(A384),1),"DATA ANALYST",IF(SEARCH("DATA ENGINEER",UPPER(A384),1),"DATA ENGINEER",others)))</f>
        <v>#VALUE!</v>
      </c>
      <c r="C384" t="str" cm="1">
        <f t="array" ref="C384">_xlfn.IFS(IFERROR(SEARCH("Senior", A384), 0) &gt; 0, "SENIOR", IFERROR(SEARCH("Junior", A384), 0) &gt; 0, "JUNIOR", TRUE, "NM")</f>
        <v>NM</v>
      </c>
      <c r="D384" t="s">
        <v>1456</v>
      </c>
      <c r="E384">
        <v>63</v>
      </c>
      <c r="H384" t="str">
        <f t="shared" si="193"/>
        <v>$63k</v>
      </c>
      <c r="I384">
        <v>127</v>
      </c>
      <c r="L384" t="str">
        <f t="shared" si="194"/>
        <v>$127k</v>
      </c>
      <c r="M384">
        <f t="shared" si="204"/>
        <v>95</v>
      </c>
      <c r="N384" t="str">
        <f t="shared" si="192"/>
        <v>$95k</v>
      </c>
      <c r="O384" s="1" t="s">
        <v>1457</v>
      </c>
      <c r="P384" s="1">
        <f t="shared" si="178"/>
        <v>0</v>
      </c>
      <c r="Q384" s="1">
        <f t="shared" si="179"/>
        <v>0</v>
      </c>
      <c r="R384" s="1">
        <f t="shared" si="180"/>
        <v>0</v>
      </c>
      <c r="S384" s="1">
        <f t="shared" si="181"/>
        <v>0</v>
      </c>
      <c r="T384" s="1">
        <f t="shared" si="182"/>
        <v>0</v>
      </c>
      <c r="U384" s="1">
        <f t="shared" si="183"/>
        <v>0</v>
      </c>
      <c r="V384" s="1">
        <f t="shared" si="184"/>
        <v>3110</v>
      </c>
      <c r="W384">
        <v>3.9</v>
      </c>
      <c r="X384" s="1" t="s">
        <v>1107</v>
      </c>
      <c r="Y384" s="1" t="s">
        <v>1939</v>
      </c>
      <c r="Z384" t="s">
        <v>1437</v>
      </c>
      <c r="AA384" t="s">
        <v>2360</v>
      </c>
      <c r="AB384" t="s">
        <v>1108</v>
      </c>
      <c r="AC384">
        <f t="shared" si="177"/>
        <v>0</v>
      </c>
      <c r="AD384" t="s">
        <v>24</v>
      </c>
      <c r="AH384">
        <v>1913</v>
      </c>
      <c r="AI384">
        <f t="shared" ca="1" si="185"/>
        <v>111</v>
      </c>
      <c r="AJ384" t="s">
        <v>53</v>
      </c>
      <c r="AK384" t="s">
        <v>104</v>
      </c>
      <c r="AL384" t="s">
        <v>104</v>
      </c>
      <c r="AM384" s="8" t="s">
        <v>94</v>
      </c>
      <c r="AN384" s="8"/>
      <c r="AO384" t="s">
        <v>2415</v>
      </c>
      <c r="AP384" s="10" t="e" cm="1">
        <f t="array" ref="AP384">_xlfn.IFS(SEARCH("m",AO384,1),SUBSTITUTE(AO384,"million","000000",1),SEARCH("b",AO384,1),SUBSTITUTE(AO384,"billion","000000000",1))</f>
        <v>#VALUE!</v>
      </c>
      <c r="AQ384" s="8"/>
      <c r="AR384" s="8"/>
      <c r="AS384" s="8" t="e">
        <f t="shared" si="186"/>
        <v>#VALUE!</v>
      </c>
      <c r="AT384" t="s">
        <v>1109</v>
      </c>
    </row>
    <row r="385" spans="1:46" ht="39" customHeight="1" x14ac:dyDescent="0.35">
      <c r="A385" t="s">
        <v>2303</v>
      </c>
      <c r="B385" t="str" cm="1">
        <f t="array" ref="B385">IF(SEARCH("DATA SCIENTIST",UPPER(A385),1),"DATA SCIENTIST",IF(SEARCH("DATA ANALYST",UPPER(A385),1),"DATA ANALYST",IF(SEARCH("DATA ENGINEER",UPPER(A385),1),"DATA ENGINEER",others)))</f>
        <v>DATA SCIENTIST</v>
      </c>
      <c r="C385" t="str" cm="1">
        <f t="array" ref="C385">_xlfn.IFS(IFERROR(SEARCH("Senior", A385), 0) &gt; 0, "SENIOR", IFERROR(SEARCH("Junior", A385), 0) &gt; 0, "JUNIOR", TRUE, "NM")</f>
        <v>NM</v>
      </c>
      <c r="D385" t="s">
        <v>1458</v>
      </c>
      <c r="E385">
        <v>50</v>
      </c>
      <c r="H385" t="str">
        <f t="shared" si="193"/>
        <v>$50k</v>
      </c>
      <c r="I385">
        <v>89</v>
      </c>
      <c r="L385" t="str">
        <f t="shared" si="194"/>
        <v>$89k</v>
      </c>
      <c r="M385">
        <f t="shared" si="204"/>
        <v>69.5</v>
      </c>
      <c r="N385" t="str">
        <f t="shared" si="192"/>
        <v>$69.5k</v>
      </c>
      <c r="O385" s="1" t="s">
        <v>2304</v>
      </c>
      <c r="P385" s="1">
        <f t="shared" si="178"/>
        <v>1</v>
      </c>
      <c r="Q385" s="1">
        <f t="shared" si="179"/>
        <v>0</v>
      </c>
      <c r="R385" s="1">
        <f t="shared" si="180"/>
        <v>1</v>
      </c>
      <c r="S385" s="1">
        <f t="shared" si="181"/>
        <v>0</v>
      </c>
      <c r="T385" s="1">
        <f t="shared" si="182"/>
        <v>0</v>
      </c>
      <c r="U385" s="1">
        <f t="shared" si="183"/>
        <v>0</v>
      </c>
      <c r="V385" s="1">
        <f t="shared" si="184"/>
        <v>4494</v>
      </c>
      <c r="W385">
        <v>3.2</v>
      </c>
      <c r="X385" s="1" t="s">
        <v>415</v>
      </c>
      <c r="Y385" s="1" t="s">
        <v>1803</v>
      </c>
      <c r="Z385" t="s">
        <v>417</v>
      </c>
      <c r="AA385" t="s">
        <v>2367</v>
      </c>
      <c r="AB385" t="s">
        <v>417</v>
      </c>
      <c r="AC385">
        <f t="shared" si="177"/>
        <v>1</v>
      </c>
      <c r="AD385" t="s">
        <v>87</v>
      </c>
      <c r="AE385">
        <v>5001</v>
      </c>
      <c r="AF385">
        <v>10000</v>
      </c>
      <c r="AG385" s="7">
        <f t="shared" ref="AG385:AG390" si="212">AVERAGE(AE385,AF385)</f>
        <v>7500.5</v>
      </c>
      <c r="AH385">
        <v>1958</v>
      </c>
      <c r="AI385">
        <f t="shared" ca="1" si="185"/>
        <v>66</v>
      </c>
      <c r="AJ385" t="s">
        <v>128</v>
      </c>
      <c r="AK385" t="s">
        <v>418</v>
      </c>
      <c r="AL385" t="s">
        <v>38</v>
      </c>
      <c r="AM385" s="8" t="s">
        <v>2401</v>
      </c>
      <c r="AN385" s="8"/>
      <c r="AO385">
        <v>1</v>
      </c>
      <c r="AP385" s="10" t="str">
        <f>IF(SEARCH("b",AR385,1),_xlfn.CONCAT(AO385,"000000000"),0)</f>
        <v>1000000000</v>
      </c>
      <c r="AQ385" s="8"/>
      <c r="AR385" s="8" t="s">
        <v>2413</v>
      </c>
      <c r="AS385" s="8" t="e">
        <f t="shared" si="186"/>
        <v>#VALUE!</v>
      </c>
      <c r="AT385" t="s">
        <v>419</v>
      </c>
    </row>
    <row r="386" spans="1:46" ht="39" customHeight="1" x14ac:dyDescent="0.35">
      <c r="A386" t="s">
        <v>2064</v>
      </c>
      <c r="B386" t="str" cm="1">
        <f t="array" ref="B386">IF(SEARCH("DATA SCIENTIST",UPPER(A386),1),"DATA SCIENTIST",IF(SEARCH("DATA ANALYST",UPPER(A386),1),"DATA ANALYST",IF(SEARCH("DATA ENGINEER",UPPER(A386),1),"DATA ENGINEER",others)))</f>
        <v>DATA SCIENTIST</v>
      </c>
      <c r="C386" t="str" cm="1">
        <f t="array" ref="C386">_xlfn.IFS(IFERROR(SEARCH("Senior", A386), 0) &gt; 0, "SENIOR", IFERROR(SEARCH("Junior", A386), 0) &gt; 0, "JUNIOR", TRUE, "NM")</f>
        <v>NM</v>
      </c>
      <c r="D386" t="s">
        <v>1459</v>
      </c>
      <c r="E386">
        <v>71</v>
      </c>
      <c r="H386" t="str">
        <f t="shared" si="193"/>
        <v>$71k</v>
      </c>
      <c r="I386">
        <v>124</v>
      </c>
      <c r="L386" t="str">
        <f t="shared" si="194"/>
        <v>$124k</v>
      </c>
      <c r="M386">
        <f t="shared" si="204"/>
        <v>97.5</v>
      </c>
      <c r="N386" t="str">
        <f t="shared" si="192"/>
        <v>$97.5k</v>
      </c>
      <c r="O386" s="1" t="s">
        <v>2305</v>
      </c>
      <c r="P386" s="1">
        <f t="shared" si="178"/>
        <v>1</v>
      </c>
      <c r="Q386" s="1">
        <f t="shared" si="179"/>
        <v>1</v>
      </c>
      <c r="R386" s="1">
        <f t="shared" si="180"/>
        <v>1</v>
      </c>
      <c r="S386" s="1">
        <f t="shared" si="181"/>
        <v>0</v>
      </c>
      <c r="T386" s="1">
        <f t="shared" si="182"/>
        <v>0</v>
      </c>
      <c r="U386" s="1">
        <f t="shared" si="183"/>
        <v>0</v>
      </c>
      <c r="V386" s="1">
        <f t="shared" si="184"/>
        <v>3431</v>
      </c>
      <c r="W386">
        <v>4</v>
      </c>
      <c r="X386" s="1" t="s">
        <v>1460</v>
      </c>
      <c r="Y386" s="1" t="s">
        <v>2011</v>
      </c>
      <c r="Z386" t="s">
        <v>44</v>
      </c>
      <c r="AA386" t="s">
        <v>2363</v>
      </c>
      <c r="AB386" t="s">
        <v>44</v>
      </c>
      <c r="AC386">
        <f t="shared" ref="AC386:AC449" si="213">IF(Z386=AB386,1,0)</f>
        <v>1</v>
      </c>
      <c r="AD386" t="s">
        <v>17</v>
      </c>
      <c r="AE386">
        <v>501</v>
      </c>
      <c r="AF386">
        <v>1000</v>
      </c>
      <c r="AG386" s="7">
        <f t="shared" si="212"/>
        <v>750.5</v>
      </c>
      <c r="AH386">
        <v>2007</v>
      </c>
      <c r="AI386">
        <f t="shared" ca="1" si="185"/>
        <v>17</v>
      </c>
      <c r="AJ386" t="s">
        <v>18</v>
      </c>
      <c r="AK386" t="s">
        <v>1461</v>
      </c>
      <c r="AL386" t="s">
        <v>1394</v>
      </c>
      <c r="AM386" s="8" t="s">
        <v>47</v>
      </c>
      <c r="AN386" s="8" t="s">
        <v>47</v>
      </c>
      <c r="AP386" s="10" t="e" cm="1">
        <f t="array" ref="AP386">_xlfn.IFS(SEARCH("m",AO386,1),SUBSTITUTE(AO386,"million","000000",1),SEARCH("b",AO386,1),SUBSTITUTE(AO386,"billion","000000000",1))</f>
        <v>#VALUE!</v>
      </c>
      <c r="AQ386" s="8"/>
      <c r="AR386" s="8"/>
      <c r="AS386" s="8" t="e">
        <f t="shared" si="186"/>
        <v>#VALUE!</v>
      </c>
      <c r="AT386" t="s">
        <v>1462</v>
      </c>
    </row>
    <row r="387" spans="1:46" ht="39" customHeight="1" x14ac:dyDescent="0.35">
      <c r="A387" t="s">
        <v>2064</v>
      </c>
      <c r="B387" t="str" cm="1">
        <f t="array" ref="B387">IF(SEARCH("DATA SCIENTIST",UPPER(A387),1),"DATA SCIENTIST",IF(SEARCH("DATA ANALYST",UPPER(A387),1),"DATA ANALYST",IF(SEARCH("DATA ENGINEER",UPPER(A387),1),"DATA ENGINEER",others)))</f>
        <v>DATA SCIENTIST</v>
      </c>
      <c r="C387" t="str" cm="1">
        <f t="array" ref="C387">_xlfn.IFS(IFERROR(SEARCH("Senior", A387), 0) &gt; 0, "SENIOR", IFERROR(SEARCH("Junior", A387), 0) &gt; 0, "JUNIOR", TRUE, "NM")</f>
        <v>NM</v>
      </c>
      <c r="D387" t="s">
        <v>1463</v>
      </c>
      <c r="E387">
        <v>69</v>
      </c>
      <c r="H387" t="str">
        <f t="shared" si="193"/>
        <v>$69k</v>
      </c>
      <c r="I387">
        <v>121</v>
      </c>
      <c r="L387" t="str">
        <f t="shared" si="194"/>
        <v>$121k</v>
      </c>
      <c r="M387">
        <f t="shared" si="204"/>
        <v>95</v>
      </c>
      <c r="N387" t="str">
        <f t="shared" si="192"/>
        <v>$95k</v>
      </c>
      <c r="O387" s="1" t="s">
        <v>2306</v>
      </c>
      <c r="P387" s="1">
        <f t="shared" ref="P387:P450" si="214">IFERROR(IF(SEARCH("PYTHON",UPPER(O387),1)&gt;1,1,0),0)</f>
        <v>1</v>
      </c>
      <c r="Q387" s="1">
        <f t="shared" ref="Q387:Q450" si="215">IFERROR(IF(SEARCH("MACHINE LEARNING",UPPER(O387),1)&gt;=1,1),0)</f>
        <v>1</v>
      </c>
      <c r="R387" s="1">
        <f t="shared" ref="R387:R450" si="216">IFERROR(IF(SEARCH("EXCEL",UPPER(O387),1)&gt;=1,1,0),0)</f>
        <v>0</v>
      </c>
      <c r="S387" s="1">
        <f t="shared" ref="S387:S450" si="217">IFERROR(IF(SEARCH("AWS",UPPER(O387),1)&gt;=1,1,0),0)</f>
        <v>1</v>
      </c>
      <c r="T387" s="1">
        <f t="shared" ref="T387:T450" si="218">IFERROR(IF(SEARCH("SPARK",UPPER(O387),1)&gt;=1,1,0),0)</f>
        <v>1</v>
      </c>
      <c r="U387" s="1">
        <f t="shared" ref="U387:U450" si="219">IFERROR(IF(SEARCH("R.",UPPER(O387),1)&gt;=1,1),0)</f>
        <v>0</v>
      </c>
      <c r="V387" s="1">
        <f t="shared" ref="V387:V450" si="220">LEN(O387)</f>
        <v>3117</v>
      </c>
      <c r="W387">
        <v>3.4</v>
      </c>
      <c r="X387" s="1" t="s">
        <v>1464</v>
      </c>
      <c r="Y387" s="1" t="s">
        <v>2012</v>
      </c>
      <c r="Z387" t="s">
        <v>44</v>
      </c>
      <c r="AA387" t="s">
        <v>2363</v>
      </c>
      <c r="AB387" t="s">
        <v>1465</v>
      </c>
      <c r="AC387">
        <f t="shared" si="213"/>
        <v>0</v>
      </c>
      <c r="AD387" t="s">
        <v>52</v>
      </c>
      <c r="AE387">
        <v>201</v>
      </c>
      <c r="AF387">
        <v>500</v>
      </c>
      <c r="AG387" s="7">
        <f t="shared" si="212"/>
        <v>350.5</v>
      </c>
      <c r="AH387">
        <v>2011</v>
      </c>
      <c r="AI387">
        <f t="shared" ref="AI387:AI450" ca="1" si="221">IFERROR((YEAR(TODAY())-AH387),"unknown")</f>
        <v>13</v>
      </c>
      <c r="AJ387" t="s">
        <v>18</v>
      </c>
      <c r="AK387" t="s">
        <v>26</v>
      </c>
      <c r="AL387" t="s">
        <v>27</v>
      </c>
      <c r="AM387" s="8" t="s">
        <v>47</v>
      </c>
      <c r="AN387" s="8" t="s">
        <v>47</v>
      </c>
      <c r="AP387" s="10" t="e" cm="1">
        <f t="array" ref="AP387">_xlfn.IFS(SEARCH("m",AO387,1),SUBSTITUTE(AO387,"million","000000",1),SEARCH("b",AO387,1),SUBSTITUTE(AO387,"billion","000000000",1))</f>
        <v>#VALUE!</v>
      </c>
      <c r="AQ387" s="8"/>
      <c r="AR387" s="8"/>
      <c r="AS387" s="8" t="e">
        <f t="shared" ref="AS387:AS450" si="222">IF(SEARCH("m",AR387,1),SUBSTITUTE(AR387,"million","000000",1),SUBSTITUTE(AR387,"billion","000000000",1))</f>
        <v>#VALUE!</v>
      </c>
      <c r="AT387" t="s">
        <v>1466</v>
      </c>
    </row>
    <row r="388" spans="1:46" ht="39" customHeight="1" x14ac:dyDescent="0.35">
      <c r="A388" t="s">
        <v>2299</v>
      </c>
      <c r="B388" t="str" cm="1">
        <f t="array" ref="B388">IF(SEARCH("DATA SCIENTIST",UPPER(A388),1),"DATA SCIENTIST",IF(SEARCH("DATA ANALYST",UPPER(A388),1),"DATA ANALYST",IF(SEARCH("DATA ENGINEER",UPPER(A388),1),"DATA ENGINEER",others)))</f>
        <v>DATA SCIENTIST</v>
      </c>
      <c r="C388" t="str" cm="1">
        <f t="array" ref="C388">_xlfn.IFS(IFERROR(SEARCH("Senior", A388), 0) &gt; 0, "SENIOR", IFERROR(SEARCH("Junior", A388), 0) &gt; 0, "JUNIOR", TRUE, "NM")</f>
        <v>NM</v>
      </c>
      <c r="D388" t="s">
        <v>1467</v>
      </c>
      <c r="E388">
        <v>150</v>
      </c>
      <c r="H388" t="str">
        <f t="shared" si="193"/>
        <v>$150k</v>
      </c>
      <c r="I388">
        <v>238</v>
      </c>
      <c r="L388" t="str">
        <f t="shared" si="194"/>
        <v>$238k</v>
      </c>
      <c r="M388">
        <f t="shared" si="204"/>
        <v>194</v>
      </c>
      <c r="N388" t="str">
        <f t="shared" si="192"/>
        <v>$194k</v>
      </c>
      <c r="O388" s="1" t="s">
        <v>2307</v>
      </c>
      <c r="P388" s="1">
        <f t="shared" si="214"/>
        <v>0</v>
      </c>
      <c r="Q388" s="1">
        <f t="shared" si="215"/>
        <v>1</v>
      </c>
      <c r="R388" s="1">
        <f t="shared" si="216"/>
        <v>1</v>
      </c>
      <c r="S388" s="1">
        <f t="shared" si="217"/>
        <v>1</v>
      </c>
      <c r="T388" s="1">
        <f t="shared" si="218"/>
        <v>0</v>
      </c>
      <c r="U388" s="1">
        <f t="shared" si="219"/>
        <v>0</v>
      </c>
      <c r="V388" s="1">
        <f t="shared" si="220"/>
        <v>4851</v>
      </c>
      <c r="W388">
        <v>3.2</v>
      </c>
      <c r="X388" s="1" t="s">
        <v>1468</v>
      </c>
      <c r="Y388" s="1" t="s">
        <v>2013</v>
      </c>
      <c r="Z388" t="s">
        <v>79</v>
      </c>
      <c r="AA388" t="s">
        <v>2365</v>
      </c>
      <c r="AB388" t="s">
        <v>79</v>
      </c>
      <c r="AC388">
        <f t="shared" si="213"/>
        <v>1</v>
      </c>
      <c r="AD388" t="s">
        <v>17</v>
      </c>
      <c r="AE388">
        <v>501</v>
      </c>
      <c r="AF388">
        <v>1000</v>
      </c>
      <c r="AG388" s="7">
        <f t="shared" si="212"/>
        <v>750.5</v>
      </c>
      <c r="AH388">
        <v>2006</v>
      </c>
      <c r="AI388">
        <f t="shared" ca="1" si="221"/>
        <v>18</v>
      </c>
      <c r="AJ388" t="s">
        <v>111</v>
      </c>
      <c r="AK388" t="s">
        <v>122</v>
      </c>
      <c r="AL388" t="s">
        <v>75</v>
      </c>
      <c r="AM388" s="8" t="s">
        <v>47</v>
      </c>
      <c r="AN388" s="8" t="s">
        <v>47</v>
      </c>
      <c r="AP388" s="10" t="e" cm="1">
        <f t="array" ref="AP388">_xlfn.IFS(SEARCH("m",AO388,1),SUBSTITUTE(AO388,"million","000000",1),SEARCH("b",AO388,1),SUBSTITUTE(AO388,"billion","000000000",1))</f>
        <v>#VALUE!</v>
      </c>
      <c r="AQ388" s="8"/>
      <c r="AR388" s="8"/>
      <c r="AS388" s="8" t="e">
        <f t="shared" si="222"/>
        <v>#VALUE!</v>
      </c>
      <c r="AT388" t="s">
        <v>1469</v>
      </c>
    </row>
    <row r="389" spans="1:46" ht="39" customHeight="1" x14ac:dyDescent="0.35">
      <c r="A389" t="s">
        <v>2064</v>
      </c>
      <c r="B389" t="str" cm="1">
        <f t="array" ref="B389">IF(SEARCH("DATA SCIENTIST",UPPER(A389),1),"DATA SCIENTIST",IF(SEARCH("DATA ANALYST",UPPER(A389),1),"DATA ANALYST",IF(SEARCH("DATA ENGINEER",UPPER(A389),1),"DATA ENGINEER",others)))</f>
        <v>DATA SCIENTIST</v>
      </c>
      <c r="C389" t="str" cm="1">
        <f t="array" ref="C389">_xlfn.IFS(IFERROR(SEARCH("Senior", A389), 0) &gt; 0, "SENIOR", IFERROR(SEARCH("Junior", A389), 0) &gt; 0, "JUNIOR", TRUE, "NM")</f>
        <v>NM</v>
      </c>
      <c r="D389" t="s">
        <v>1470</v>
      </c>
      <c r="E389">
        <v>77</v>
      </c>
      <c r="H389" t="str">
        <f t="shared" si="193"/>
        <v>$77k</v>
      </c>
      <c r="I389">
        <v>132</v>
      </c>
      <c r="L389" t="str">
        <f t="shared" si="194"/>
        <v>$132k</v>
      </c>
      <c r="M389">
        <f t="shared" si="204"/>
        <v>104.5</v>
      </c>
      <c r="N389" t="str">
        <f t="shared" si="192"/>
        <v>$104.5k</v>
      </c>
      <c r="O389" s="1" t="s">
        <v>2308</v>
      </c>
      <c r="P389" s="1">
        <f t="shared" si="214"/>
        <v>1</v>
      </c>
      <c r="Q389" s="1">
        <f t="shared" si="215"/>
        <v>1</v>
      </c>
      <c r="R389" s="1">
        <f t="shared" si="216"/>
        <v>1</v>
      </c>
      <c r="S389" s="1">
        <f t="shared" si="217"/>
        <v>1</v>
      </c>
      <c r="T389" s="1">
        <f t="shared" si="218"/>
        <v>1</v>
      </c>
      <c r="U389" s="1">
        <f t="shared" si="219"/>
        <v>0</v>
      </c>
      <c r="V389" s="1">
        <f t="shared" si="220"/>
        <v>4142</v>
      </c>
      <c r="W389">
        <v>3.5</v>
      </c>
      <c r="X389" s="1" t="s">
        <v>1471</v>
      </c>
      <c r="Y389" s="1" t="s">
        <v>2014</v>
      </c>
      <c r="Z389" t="s">
        <v>44</v>
      </c>
      <c r="AA389" t="s">
        <v>2363</v>
      </c>
      <c r="AB389" t="s">
        <v>44</v>
      </c>
      <c r="AC389">
        <f t="shared" si="213"/>
        <v>1</v>
      </c>
      <c r="AD389" t="s">
        <v>52</v>
      </c>
      <c r="AE389">
        <v>201</v>
      </c>
      <c r="AF389">
        <v>500</v>
      </c>
      <c r="AG389" s="7">
        <f t="shared" si="212"/>
        <v>350.5</v>
      </c>
      <c r="AH389">
        <v>2005</v>
      </c>
      <c r="AI389">
        <f t="shared" ca="1" si="221"/>
        <v>19</v>
      </c>
      <c r="AJ389" t="s">
        <v>53</v>
      </c>
      <c r="AK389" t="s">
        <v>46</v>
      </c>
      <c r="AL389" t="s">
        <v>32</v>
      </c>
      <c r="AM389" s="8" t="s">
        <v>47</v>
      </c>
      <c r="AN389" s="8" t="s">
        <v>47</v>
      </c>
      <c r="AP389" s="10" t="e" cm="1">
        <f t="array" ref="AP389">_xlfn.IFS(SEARCH("m",AO389,1),SUBSTITUTE(AO389,"million","000000",1),SEARCH("b",AO389,1),SUBSTITUTE(AO389,"billion","000000000",1))</f>
        <v>#VALUE!</v>
      </c>
      <c r="AQ389" s="8"/>
      <c r="AR389" s="8"/>
      <c r="AS389" s="8" t="e">
        <f t="shared" si="222"/>
        <v>#VALUE!</v>
      </c>
      <c r="AT389" t="s">
        <v>2357</v>
      </c>
    </row>
    <row r="390" spans="1:46" ht="39" customHeight="1" x14ac:dyDescent="0.35">
      <c r="A390" t="s">
        <v>1472</v>
      </c>
      <c r="B390" t="e" cm="1">
        <f t="array" ref="B390">IF(SEARCH("DATA SCIENTIST",UPPER(A390),1),"DATA SCIENTIST",IF(SEARCH("DATA ANALYST",UPPER(A390),1),"DATA ANALYST",IF(SEARCH("DATA ENGINEER",UPPER(A390),1),"DATA ENGINEER",others)))</f>
        <v>#VALUE!</v>
      </c>
      <c r="C390" t="str" cm="1">
        <f t="array" ref="C390">_xlfn.IFS(IFERROR(SEARCH("Senior", A390), 0) &gt; 0, "SENIOR", IFERROR(SEARCH("Junior", A390), 0) &gt; 0, "JUNIOR", TRUE, "NM")</f>
        <v>NM</v>
      </c>
      <c r="D390" t="s">
        <v>1473</v>
      </c>
      <c r="E390">
        <v>59</v>
      </c>
      <c r="H390" t="str">
        <f t="shared" si="193"/>
        <v>$59k</v>
      </c>
      <c r="I390">
        <v>112</v>
      </c>
      <c r="L390" t="str">
        <f t="shared" si="194"/>
        <v>$112k</v>
      </c>
      <c r="M390">
        <f t="shared" si="204"/>
        <v>85.5</v>
      </c>
      <c r="N390" t="str">
        <f t="shared" si="192"/>
        <v>$85.5k</v>
      </c>
      <c r="O390" s="1" t="s">
        <v>1474</v>
      </c>
      <c r="P390" s="1">
        <f t="shared" si="214"/>
        <v>1</v>
      </c>
      <c r="Q390" s="1">
        <f t="shared" si="215"/>
        <v>1</v>
      </c>
      <c r="R390" s="1">
        <f t="shared" si="216"/>
        <v>1</v>
      </c>
      <c r="S390" s="1">
        <f t="shared" si="217"/>
        <v>0</v>
      </c>
      <c r="T390" s="1">
        <f t="shared" si="218"/>
        <v>0</v>
      </c>
      <c r="U390" s="1">
        <f t="shared" si="219"/>
        <v>1</v>
      </c>
      <c r="V390" s="1">
        <f t="shared" si="220"/>
        <v>5212</v>
      </c>
      <c r="W390">
        <v>4.2</v>
      </c>
      <c r="X390" s="1" t="s">
        <v>180</v>
      </c>
      <c r="Y390" s="1" t="s">
        <v>1750</v>
      </c>
      <c r="Z390" t="s">
        <v>448</v>
      </c>
      <c r="AA390" t="s">
        <v>2385</v>
      </c>
      <c r="AB390" t="s">
        <v>139</v>
      </c>
      <c r="AC390">
        <f t="shared" si="213"/>
        <v>0</v>
      </c>
      <c r="AD390" t="s">
        <v>52</v>
      </c>
      <c r="AE390">
        <v>201</v>
      </c>
      <c r="AF390">
        <v>500</v>
      </c>
      <c r="AG390" s="7">
        <f t="shared" si="212"/>
        <v>350.5</v>
      </c>
      <c r="AH390">
        <v>2008</v>
      </c>
      <c r="AI390">
        <f t="shared" ca="1" si="221"/>
        <v>16</v>
      </c>
      <c r="AJ390" t="s">
        <v>18</v>
      </c>
      <c r="AK390" t="s">
        <v>181</v>
      </c>
      <c r="AL390" t="s">
        <v>75</v>
      </c>
      <c r="AM390" s="8" t="s">
        <v>47</v>
      </c>
      <c r="AN390" s="8" t="s">
        <v>47</v>
      </c>
      <c r="AP390" s="10" t="e" cm="1">
        <f t="array" ref="AP390">_xlfn.IFS(SEARCH("m",AO390,1),SUBSTITUTE(AO390,"million","000000",1),SEARCH("b",AO390,1),SUBSTITUTE(AO390,"billion","000000000",1))</f>
        <v>#VALUE!</v>
      </c>
      <c r="AQ390" s="8"/>
      <c r="AR390" s="8"/>
      <c r="AS390" s="8" t="e">
        <f t="shared" si="222"/>
        <v>#VALUE!</v>
      </c>
      <c r="AT390" t="s">
        <v>2357</v>
      </c>
    </row>
    <row r="391" spans="1:46" ht="39" customHeight="1" x14ac:dyDescent="0.35">
      <c r="A391" t="s">
        <v>1475</v>
      </c>
      <c r="B391" t="e" cm="1">
        <f t="array" ref="B391">IF(SEARCH("DATA SCIENTIST",UPPER(A391),1),"DATA SCIENTIST",IF(SEARCH("DATA ANALYST",UPPER(A391),1),"DATA ANALYST",IF(SEARCH("DATA ENGINEER",UPPER(A391),1),"DATA ENGINEER",others)))</f>
        <v>#VALUE!</v>
      </c>
      <c r="C391" t="str" cm="1">
        <f t="array" ref="C391">_xlfn.IFS(IFERROR(SEARCH("Senior", A391), 0) &gt; 0, "SENIOR", IFERROR(SEARCH("Junior", A391), 0) &gt; 0, "JUNIOR", TRUE, "NM")</f>
        <v>NM</v>
      </c>
      <c r="D391" t="s">
        <v>1476</v>
      </c>
      <c r="E391">
        <v>35</v>
      </c>
      <c r="H391" t="str">
        <f t="shared" si="193"/>
        <v>$35k</v>
      </c>
      <c r="I391">
        <v>65</v>
      </c>
      <c r="L391" t="str">
        <f t="shared" si="194"/>
        <v>$65k</v>
      </c>
      <c r="M391">
        <f t="shared" si="204"/>
        <v>50</v>
      </c>
      <c r="N391" t="str">
        <f t="shared" si="192"/>
        <v>$50k</v>
      </c>
      <c r="O391" s="1" t="s">
        <v>1477</v>
      </c>
      <c r="P391" s="1">
        <f t="shared" si="214"/>
        <v>0</v>
      </c>
      <c r="Q391" s="1">
        <f t="shared" si="215"/>
        <v>0</v>
      </c>
      <c r="R391" s="1">
        <f t="shared" si="216"/>
        <v>1</v>
      </c>
      <c r="S391" s="1">
        <f t="shared" si="217"/>
        <v>1</v>
      </c>
      <c r="T391" s="1">
        <f t="shared" si="218"/>
        <v>0</v>
      </c>
      <c r="U391" s="1">
        <f t="shared" si="219"/>
        <v>0</v>
      </c>
      <c r="V391" s="1">
        <f t="shared" si="220"/>
        <v>4531</v>
      </c>
      <c r="W391">
        <v>4.2</v>
      </c>
      <c r="X391" s="1" t="s">
        <v>576</v>
      </c>
      <c r="Y391" s="1" t="s">
        <v>1839</v>
      </c>
      <c r="Z391" t="s">
        <v>578</v>
      </c>
      <c r="AA391" t="s">
        <v>2389</v>
      </c>
      <c r="AB391" t="s">
        <v>578</v>
      </c>
      <c r="AC391">
        <f t="shared" si="213"/>
        <v>1</v>
      </c>
      <c r="AD391" t="s">
        <v>24</v>
      </c>
      <c r="AH391" t="s">
        <v>2357</v>
      </c>
      <c r="AI391" t="str">
        <f t="shared" ca="1" si="221"/>
        <v>unknown</v>
      </c>
      <c r="AJ391" t="s">
        <v>128</v>
      </c>
      <c r="AK391" t="s">
        <v>579</v>
      </c>
      <c r="AL391" t="s">
        <v>580</v>
      </c>
      <c r="AM391" s="8" t="s">
        <v>47</v>
      </c>
      <c r="AN391" s="8" t="s">
        <v>47</v>
      </c>
      <c r="AP391" s="10" t="e" cm="1">
        <f t="array" ref="AP391">_xlfn.IFS(SEARCH("m",AO391,1),SUBSTITUTE(AO391,"million","000000",1),SEARCH("b",AO391,1),SUBSTITUTE(AO391,"billion","000000000",1))</f>
        <v>#VALUE!</v>
      </c>
      <c r="AQ391" s="8"/>
      <c r="AR391" s="8"/>
      <c r="AS391" s="8" t="e">
        <f t="shared" si="222"/>
        <v>#VALUE!</v>
      </c>
      <c r="AT391" t="s">
        <v>2357</v>
      </c>
    </row>
    <row r="392" spans="1:46" ht="39" customHeight="1" x14ac:dyDescent="0.35">
      <c r="A392" t="s">
        <v>195</v>
      </c>
      <c r="B392" t="e" cm="1">
        <f t="array" ref="B392">IF(SEARCH("DATA SCIENTIST",UPPER(A392),1),"DATA SCIENTIST",IF(SEARCH("DATA ANALYST",UPPER(A392),1),"DATA ANALYST",IF(SEARCH("DATA ENGINEER",UPPER(A392),1),"DATA ENGINEER",others)))</f>
        <v>#VALUE!</v>
      </c>
      <c r="C392" t="str" cm="1">
        <f t="array" ref="C392">_xlfn.IFS(IFERROR(SEARCH("Senior", A392), 0) &gt; 0, "SENIOR", IFERROR(SEARCH("Junior", A392), 0) &gt; 0, "JUNIOR", TRUE, "NM")</f>
        <v>NM</v>
      </c>
      <c r="D392" t="s">
        <v>1478</v>
      </c>
      <c r="E392">
        <v>79</v>
      </c>
      <c r="H392" t="str">
        <f t="shared" si="193"/>
        <v>$79k</v>
      </c>
      <c r="I392">
        <v>147</v>
      </c>
      <c r="L392" t="str">
        <f t="shared" si="194"/>
        <v>$147k</v>
      </c>
      <c r="M392">
        <f t="shared" si="204"/>
        <v>113</v>
      </c>
      <c r="N392" t="str">
        <f t="shared" si="192"/>
        <v>$113k</v>
      </c>
      <c r="O392" s="1" t="s">
        <v>2309</v>
      </c>
      <c r="P392" s="1">
        <f t="shared" si="214"/>
        <v>1</v>
      </c>
      <c r="Q392" s="1">
        <f t="shared" si="215"/>
        <v>0</v>
      </c>
      <c r="R392" s="1">
        <f t="shared" si="216"/>
        <v>1</v>
      </c>
      <c r="S392" s="1">
        <f t="shared" si="217"/>
        <v>1</v>
      </c>
      <c r="T392" s="1">
        <f t="shared" si="218"/>
        <v>1</v>
      </c>
      <c r="U392" s="1">
        <f t="shared" si="219"/>
        <v>0</v>
      </c>
      <c r="V392" s="1">
        <f t="shared" si="220"/>
        <v>2422</v>
      </c>
      <c r="W392">
        <v>3.1</v>
      </c>
      <c r="X392" s="1" t="s">
        <v>837</v>
      </c>
      <c r="Y392" s="1" t="s">
        <v>1889</v>
      </c>
      <c r="Z392" t="s">
        <v>1479</v>
      </c>
      <c r="AA392" t="s">
        <v>2365</v>
      </c>
      <c r="AB392" t="s">
        <v>839</v>
      </c>
      <c r="AC392">
        <f t="shared" si="213"/>
        <v>0</v>
      </c>
      <c r="AD392" t="s">
        <v>37</v>
      </c>
      <c r="AE392">
        <v>1001</v>
      </c>
      <c r="AF392">
        <v>5000</v>
      </c>
      <c r="AG392" s="7">
        <f>AVERAGE(AE392,AF392)</f>
        <v>3000.5</v>
      </c>
      <c r="AH392">
        <v>1997</v>
      </c>
      <c r="AI392">
        <f t="shared" ca="1" si="221"/>
        <v>27</v>
      </c>
      <c r="AJ392" t="s">
        <v>53</v>
      </c>
      <c r="AK392" t="s">
        <v>840</v>
      </c>
      <c r="AL392" t="s">
        <v>113</v>
      </c>
      <c r="AM392" s="8" t="s">
        <v>94</v>
      </c>
      <c r="AN392" s="8"/>
      <c r="AO392" t="s">
        <v>2415</v>
      </c>
      <c r="AP392" s="10" t="e" cm="1">
        <f t="array" ref="AP392">_xlfn.IFS(SEARCH("m",AO392,1),SUBSTITUTE(AO392,"million","000000",1),SEARCH("b",AO392,1),SUBSTITUTE(AO392,"billion","000000000",1))</f>
        <v>#VALUE!</v>
      </c>
      <c r="AQ392" s="8"/>
      <c r="AR392" s="8"/>
      <c r="AS392" s="8" t="e">
        <f t="shared" si="222"/>
        <v>#VALUE!</v>
      </c>
      <c r="AT392" t="s">
        <v>841</v>
      </c>
    </row>
    <row r="393" spans="1:46" ht="39" customHeight="1" x14ac:dyDescent="0.35">
      <c r="A393" t="s">
        <v>1480</v>
      </c>
      <c r="B393" t="e" cm="1">
        <f t="array" ref="B393">IF(SEARCH("DATA SCIENTIST",UPPER(A393),1),"DATA SCIENTIST",IF(SEARCH("DATA ANALYST",UPPER(A393),1),"DATA ANALYST",IF(SEARCH("DATA ENGINEER",UPPER(A393),1),"DATA ENGINEER",others)))</f>
        <v>#VALUE!</v>
      </c>
      <c r="C393" t="str" cm="1">
        <f t="array" ref="C393">_xlfn.IFS(IFERROR(SEARCH("Senior", A393), 0) &gt; 0, "SENIOR", IFERROR(SEARCH("Junior", A393), 0) &gt; 0, "JUNIOR", TRUE, "NM")</f>
        <v>NM</v>
      </c>
      <c r="D393" t="s">
        <v>1010</v>
      </c>
      <c r="E393">
        <v>62</v>
      </c>
      <c r="H393" t="str">
        <f t="shared" si="193"/>
        <v>$62k</v>
      </c>
      <c r="I393">
        <v>119</v>
      </c>
      <c r="L393" t="str">
        <f t="shared" si="194"/>
        <v>$119k</v>
      </c>
      <c r="M393">
        <f t="shared" si="204"/>
        <v>90.5</v>
      </c>
      <c r="N393" t="str">
        <f t="shared" ref="N393:N449" si="223">_xlfn.CONCAT("$",M393,"k")</f>
        <v>$90.5k</v>
      </c>
      <c r="O393" s="1" t="s">
        <v>1481</v>
      </c>
      <c r="P393" s="1">
        <f t="shared" si="214"/>
        <v>0</v>
      </c>
      <c r="Q393" s="1">
        <f t="shared" si="215"/>
        <v>0</v>
      </c>
      <c r="R393" s="1">
        <f t="shared" si="216"/>
        <v>0</v>
      </c>
      <c r="S393" s="1">
        <f t="shared" si="217"/>
        <v>1</v>
      </c>
      <c r="T393" s="1">
        <f t="shared" si="218"/>
        <v>0</v>
      </c>
      <c r="U393" s="1">
        <f t="shared" si="219"/>
        <v>1</v>
      </c>
      <c r="V393" s="1">
        <f t="shared" si="220"/>
        <v>5838</v>
      </c>
      <c r="W393">
        <v>3.9</v>
      </c>
      <c r="X393" s="1" t="s">
        <v>1482</v>
      </c>
      <c r="Y393" s="1" t="s">
        <v>2015</v>
      </c>
      <c r="Z393" t="s">
        <v>102</v>
      </c>
      <c r="AA393" t="s">
        <v>2367</v>
      </c>
      <c r="AB393" t="s">
        <v>1483</v>
      </c>
      <c r="AC393">
        <f t="shared" si="213"/>
        <v>0</v>
      </c>
      <c r="AD393" t="s">
        <v>24</v>
      </c>
      <c r="AH393">
        <v>1830</v>
      </c>
      <c r="AI393">
        <f t="shared" ca="1" si="221"/>
        <v>194</v>
      </c>
      <c r="AJ393" t="s">
        <v>53</v>
      </c>
      <c r="AK393" t="s">
        <v>104</v>
      </c>
      <c r="AL393" t="s">
        <v>104</v>
      </c>
      <c r="AM393" s="8" t="s">
        <v>94</v>
      </c>
      <c r="AN393" s="8"/>
      <c r="AO393" t="s">
        <v>2415</v>
      </c>
      <c r="AP393" s="10" t="e" cm="1">
        <f t="array" ref="AP393">_xlfn.IFS(SEARCH("m",AO393,1),SUBSTITUTE(AO393,"million","000000",1),SEARCH("b",AO393,1),SUBSTITUTE(AO393,"billion","000000000",1))</f>
        <v>#VALUE!</v>
      </c>
      <c r="AQ393" s="8"/>
      <c r="AR393" s="8"/>
      <c r="AS393" s="8" t="e">
        <f t="shared" si="222"/>
        <v>#VALUE!</v>
      </c>
      <c r="AT393" t="s">
        <v>1484</v>
      </c>
    </row>
    <row r="394" spans="1:46" ht="39" customHeight="1" x14ac:dyDescent="0.35">
      <c r="A394" t="s">
        <v>2099</v>
      </c>
      <c r="B394" t="str" cm="1">
        <f t="array" ref="B394">IF(SEARCH("DATA SCIENTIST",UPPER(A394),1),"DATA SCIENTIST",IF(SEARCH("DATA ANALYST",UPPER(A394),1),"DATA ANALYST",IF(SEARCH("DATA ENGINEER",UPPER(A394),1),"DATA ENGINEER",others)))</f>
        <v>DATA SCIENTIST</v>
      </c>
      <c r="C394" t="str" cm="1">
        <f t="array" ref="C394">_xlfn.IFS(IFERROR(SEARCH("Senior", A394), 0) &gt; 0, "SENIOR", IFERROR(SEARCH("Junior", A394), 0) &gt; 0, "JUNIOR", TRUE, "NM")</f>
        <v>SENIOR</v>
      </c>
      <c r="D394" t="s">
        <v>1485</v>
      </c>
      <c r="E394">
        <v>119</v>
      </c>
      <c r="H394" t="str">
        <f t="shared" si="193"/>
        <v>$119k</v>
      </c>
      <c r="I394">
        <v>187</v>
      </c>
      <c r="L394" t="str">
        <f t="shared" si="194"/>
        <v>$187k</v>
      </c>
      <c r="M394">
        <f t="shared" si="204"/>
        <v>153</v>
      </c>
      <c r="N394" t="str">
        <f t="shared" si="223"/>
        <v>$153k</v>
      </c>
      <c r="O394" s="1" t="s">
        <v>2310</v>
      </c>
      <c r="P394" s="1">
        <f t="shared" si="214"/>
        <v>1</v>
      </c>
      <c r="Q394" s="1">
        <f t="shared" si="215"/>
        <v>1</v>
      </c>
      <c r="R394" s="1">
        <f t="shared" si="216"/>
        <v>1</v>
      </c>
      <c r="S394" s="1">
        <f t="shared" si="217"/>
        <v>0</v>
      </c>
      <c r="T394" s="1">
        <f t="shared" si="218"/>
        <v>1</v>
      </c>
      <c r="U394" s="1">
        <f t="shared" si="219"/>
        <v>0</v>
      </c>
      <c r="V394" s="1">
        <f t="shared" si="220"/>
        <v>2095</v>
      </c>
      <c r="W394">
        <v>4.3</v>
      </c>
      <c r="X394" s="1" t="s">
        <v>1486</v>
      </c>
      <c r="Y394" s="1" t="s">
        <v>2016</v>
      </c>
      <c r="Z394" t="s">
        <v>498</v>
      </c>
      <c r="AA394" t="s">
        <v>2365</v>
      </c>
      <c r="AB394" t="s">
        <v>498</v>
      </c>
      <c r="AC394">
        <f t="shared" si="213"/>
        <v>1</v>
      </c>
      <c r="AD394" t="s">
        <v>45</v>
      </c>
      <c r="AE394">
        <v>51</v>
      </c>
      <c r="AF394">
        <v>200</v>
      </c>
      <c r="AG394" s="7">
        <f t="shared" ref="AG394:AG396" si="224">AVERAGE(AE394,AF394)</f>
        <v>125.5</v>
      </c>
      <c r="AH394">
        <v>2008</v>
      </c>
      <c r="AI394">
        <f t="shared" ca="1" si="221"/>
        <v>16</v>
      </c>
      <c r="AJ394" t="s">
        <v>18</v>
      </c>
      <c r="AK394" t="s">
        <v>186</v>
      </c>
      <c r="AL394" t="s">
        <v>75</v>
      </c>
      <c r="AM394" s="8" t="s">
        <v>47</v>
      </c>
      <c r="AN394" s="8" t="s">
        <v>47</v>
      </c>
      <c r="AP394" s="10" t="e" cm="1">
        <f t="array" ref="AP394">_xlfn.IFS(SEARCH("m",AO394,1),SUBSTITUTE(AO394,"million","000000",1),SEARCH("b",AO394,1),SUBSTITUTE(AO394,"billion","000000000",1))</f>
        <v>#VALUE!</v>
      </c>
      <c r="AQ394" s="8"/>
      <c r="AR394" s="8"/>
      <c r="AS394" s="8" t="e">
        <f t="shared" si="222"/>
        <v>#VALUE!</v>
      </c>
      <c r="AT394" t="s">
        <v>1487</v>
      </c>
    </row>
    <row r="395" spans="1:46" ht="39" customHeight="1" x14ac:dyDescent="0.35">
      <c r="A395" t="s">
        <v>1488</v>
      </c>
      <c r="B395" t="e" cm="1">
        <f t="array" ref="B395">IF(SEARCH("DATA SCIENTIST",UPPER(A395),1),"DATA SCIENTIST",IF(SEARCH("DATA ANALYST",UPPER(A395),1),"DATA ANALYST",IF(SEARCH("DATA ENGINEER",UPPER(A395),1),"DATA ENGINEER",others)))</f>
        <v>#VALUE!</v>
      </c>
      <c r="C395" t="str" cm="1">
        <f t="array" ref="C395">_xlfn.IFS(IFERROR(SEARCH("Senior", A395), 0) &gt; 0, "SENIOR", IFERROR(SEARCH("Junior", A395), 0) &gt; 0, "JUNIOR", TRUE, "NM")</f>
        <v>NM</v>
      </c>
      <c r="D395" t="s">
        <v>1489</v>
      </c>
      <c r="E395">
        <v>90</v>
      </c>
      <c r="H395" t="str">
        <f t="shared" ref="H395:H449" si="225">_xlfn.CONCAT("$",E395,"k")</f>
        <v>$90k</v>
      </c>
      <c r="I395">
        <v>157</v>
      </c>
      <c r="L395" t="str">
        <f t="shared" ref="L395:L449" si="226">_xlfn.CONCAT("$",I395,"k")</f>
        <v>$157k</v>
      </c>
      <c r="M395">
        <f t="shared" ref="M395:M426" si="227">AVERAGE(E395,I395)</f>
        <v>123.5</v>
      </c>
      <c r="N395" t="str">
        <f t="shared" si="223"/>
        <v>$123.5k</v>
      </c>
      <c r="O395" s="1" t="s">
        <v>1490</v>
      </c>
      <c r="P395" s="1">
        <f t="shared" si="214"/>
        <v>0</v>
      </c>
      <c r="Q395" s="1">
        <f t="shared" si="215"/>
        <v>0</v>
      </c>
      <c r="R395" s="1">
        <f t="shared" si="216"/>
        <v>1</v>
      </c>
      <c r="S395" s="1">
        <f t="shared" si="217"/>
        <v>0</v>
      </c>
      <c r="T395" s="1">
        <f t="shared" si="218"/>
        <v>0</v>
      </c>
      <c r="U395" s="1">
        <f t="shared" si="219"/>
        <v>1</v>
      </c>
      <c r="V395" s="1">
        <f t="shared" si="220"/>
        <v>7463</v>
      </c>
      <c r="W395">
        <v>3.3</v>
      </c>
      <c r="X395" s="1" t="s">
        <v>1491</v>
      </c>
      <c r="Y395" s="1" t="s">
        <v>2017</v>
      </c>
      <c r="Z395" t="s">
        <v>1492</v>
      </c>
      <c r="AA395" t="s">
        <v>2365</v>
      </c>
      <c r="AB395" t="s">
        <v>1492</v>
      </c>
      <c r="AC395">
        <f t="shared" si="213"/>
        <v>1</v>
      </c>
      <c r="AD395" t="s">
        <v>37</v>
      </c>
      <c r="AE395">
        <v>1001</v>
      </c>
      <c r="AF395">
        <v>5000</v>
      </c>
      <c r="AG395" s="7">
        <f t="shared" si="224"/>
        <v>3000.5</v>
      </c>
      <c r="AH395">
        <v>1988</v>
      </c>
      <c r="AI395">
        <f t="shared" ca="1" si="221"/>
        <v>36</v>
      </c>
      <c r="AJ395" t="s">
        <v>53</v>
      </c>
      <c r="AK395" t="s">
        <v>64</v>
      </c>
      <c r="AL395" t="s">
        <v>32</v>
      </c>
      <c r="AM395" s="8" t="s">
        <v>2398</v>
      </c>
      <c r="AN395" s="8"/>
      <c r="AO395">
        <v>2</v>
      </c>
      <c r="AP395" s="10" t="str">
        <f>IF(SEARCH("b",AR395,1),_xlfn.CONCAT(AO395,"000000000"),0)</f>
        <v>2000000000</v>
      </c>
      <c r="AQ395" s="8"/>
      <c r="AR395" s="8" t="s">
        <v>2409</v>
      </c>
      <c r="AS395" s="8" t="e">
        <f t="shared" si="222"/>
        <v>#VALUE!</v>
      </c>
      <c r="AT395" t="s">
        <v>1493</v>
      </c>
    </row>
    <row r="396" spans="1:46" ht="39" customHeight="1" x14ac:dyDescent="0.35">
      <c r="A396" t="s">
        <v>1494</v>
      </c>
      <c r="B396" t="e" cm="1">
        <f t="array" ref="B396">IF(SEARCH("DATA SCIENTIST",UPPER(A396),1),"DATA SCIENTIST",IF(SEARCH("DATA ANALYST",UPPER(A396),1),"DATA ANALYST",IF(SEARCH("DATA ENGINEER",UPPER(A396),1),"DATA ENGINEER",others)))</f>
        <v>#VALUE!</v>
      </c>
      <c r="C396" t="str" cm="1">
        <f t="array" ref="C396">_xlfn.IFS(IFERROR(SEARCH("Senior", A396), 0) &gt; 0, "SENIOR", IFERROR(SEARCH("Junior", A396), 0) &gt; 0, "JUNIOR", TRUE, "NM")</f>
        <v>NM</v>
      </c>
      <c r="D396" t="s">
        <v>1495</v>
      </c>
      <c r="E396">
        <v>32</v>
      </c>
      <c r="H396" t="str">
        <f t="shared" si="225"/>
        <v>$32k</v>
      </c>
      <c r="I396">
        <v>62</v>
      </c>
      <c r="L396" t="str">
        <f t="shared" si="226"/>
        <v>$62k</v>
      </c>
      <c r="M396">
        <f t="shared" si="227"/>
        <v>47</v>
      </c>
      <c r="N396" t="str">
        <f t="shared" si="223"/>
        <v>$47k</v>
      </c>
      <c r="O396" s="1" t="s">
        <v>1496</v>
      </c>
      <c r="P396" s="1">
        <f t="shared" si="214"/>
        <v>0</v>
      </c>
      <c r="Q396" s="1">
        <f t="shared" si="215"/>
        <v>0</v>
      </c>
      <c r="R396" s="1">
        <f t="shared" si="216"/>
        <v>0</v>
      </c>
      <c r="S396" s="1">
        <f t="shared" si="217"/>
        <v>0</v>
      </c>
      <c r="T396" s="1">
        <f t="shared" si="218"/>
        <v>1</v>
      </c>
      <c r="U396" s="1">
        <f t="shared" si="219"/>
        <v>0</v>
      </c>
      <c r="V396" s="1">
        <f t="shared" si="220"/>
        <v>2460</v>
      </c>
      <c r="W396">
        <v>3.9</v>
      </c>
      <c r="X396" s="1" t="s">
        <v>1497</v>
      </c>
      <c r="Y396" s="1" t="s">
        <v>2018</v>
      </c>
      <c r="Z396" t="s">
        <v>44</v>
      </c>
      <c r="AA396" t="s">
        <v>2363</v>
      </c>
      <c r="AB396" t="s">
        <v>44</v>
      </c>
      <c r="AC396">
        <f t="shared" si="213"/>
        <v>1</v>
      </c>
      <c r="AD396" t="s">
        <v>52</v>
      </c>
      <c r="AE396">
        <v>201</v>
      </c>
      <c r="AF396">
        <v>500</v>
      </c>
      <c r="AG396" s="7">
        <f t="shared" si="224"/>
        <v>350.5</v>
      </c>
      <c r="AH396">
        <v>2010</v>
      </c>
      <c r="AI396">
        <f t="shared" ca="1" si="221"/>
        <v>14</v>
      </c>
      <c r="AJ396" t="s">
        <v>18</v>
      </c>
      <c r="AK396" t="s">
        <v>74</v>
      </c>
      <c r="AL396" t="s">
        <v>75</v>
      </c>
      <c r="AM396" s="8" t="s">
        <v>2404</v>
      </c>
      <c r="AN396" s="8"/>
      <c r="AO396">
        <v>10</v>
      </c>
      <c r="AP396" s="10" t="str">
        <f t="shared" ref="AP396" si="228">IF(SEARCH("m",AR396,1),_xlfn.CONCAT(AO396,"000000"),0)</f>
        <v>10000000</v>
      </c>
      <c r="AQ396" s="8"/>
      <c r="AR396" s="8" t="s">
        <v>2417</v>
      </c>
      <c r="AS396" s="8" t="str">
        <f t="shared" si="222"/>
        <v xml:space="preserve">25 000000 </v>
      </c>
      <c r="AT396" t="s">
        <v>2357</v>
      </c>
    </row>
    <row r="397" spans="1:46" ht="39" customHeight="1" x14ac:dyDescent="0.35">
      <c r="A397" t="s">
        <v>1498</v>
      </c>
      <c r="B397" t="e" cm="1">
        <f t="array" ref="B397">IF(SEARCH("DATA SCIENTIST",UPPER(A397),1),"DATA SCIENTIST",IF(SEARCH("DATA ANALYST",UPPER(A397),1),"DATA ANALYST",IF(SEARCH("DATA ENGINEER",UPPER(A397),1),"DATA ENGINEER",others)))</f>
        <v>#VALUE!</v>
      </c>
      <c r="C397" t="str" cm="1">
        <f t="array" ref="C397">_xlfn.IFS(IFERROR(SEARCH("Senior", A397), 0) &gt; 0, "SENIOR", IFERROR(SEARCH("Junior", A397), 0) &gt; 0, "JUNIOR", TRUE, "NM")</f>
        <v>NM</v>
      </c>
      <c r="D397" t="s">
        <v>1499</v>
      </c>
      <c r="E397">
        <v>116</v>
      </c>
      <c r="H397" t="str">
        <f t="shared" si="225"/>
        <v>$116k</v>
      </c>
      <c r="I397">
        <v>208</v>
      </c>
      <c r="L397" t="str">
        <f t="shared" si="226"/>
        <v>$208k</v>
      </c>
      <c r="M397">
        <f t="shared" si="227"/>
        <v>162</v>
      </c>
      <c r="N397" t="str">
        <f t="shared" si="223"/>
        <v>$162k</v>
      </c>
      <c r="O397" s="1" t="s">
        <v>2311</v>
      </c>
      <c r="P397" s="1">
        <f t="shared" si="214"/>
        <v>1</v>
      </c>
      <c r="Q397" s="1">
        <f t="shared" si="215"/>
        <v>1</v>
      </c>
      <c r="R397" s="1">
        <f t="shared" si="216"/>
        <v>1</v>
      </c>
      <c r="S397" s="1">
        <f t="shared" si="217"/>
        <v>0</v>
      </c>
      <c r="T397" s="1">
        <f t="shared" si="218"/>
        <v>0</v>
      </c>
      <c r="U397" s="1">
        <f t="shared" si="219"/>
        <v>1</v>
      </c>
      <c r="V397" s="1">
        <f t="shared" si="220"/>
        <v>3870</v>
      </c>
      <c r="W397">
        <v>4</v>
      </c>
      <c r="X397" s="1" t="s">
        <v>1500</v>
      </c>
      <c r="Y397" s="1" t="s">
        <v>2019</v>
      </c>
      <c r="Z397" t="s">
        <v>62</v>
      </c>
      <c r="AA397" t="s">
        <v>2365</v>
      </c>
      <c r="AB397" t="s">
        <v>62</v>
      </c>
      <c r="AC397">
        <f t="shared" si="213"/>
        <v>1</v>
      </c>
      <c r="AD397" t="s">
        <v>24</v>
      </c>
      <c r="AH397">
        <v>1982</v>
      </c>
      <c r="AI397">
        <f t="shared" ca="1" si="221"/>
        <v>42</v>
      </c>
      <c r="AJ397" t="s">
        <v>53</v>
      </c>
      <c r="AK397" t="s">
        <v>186</v>
      </c>
      <c r="AL397" t="s">
        <v>75</v>
      </c>
      <c r="AM397" s="8" t="s">
        <v>2405</v>
      </c>
      <c r="AN397" s="8"/>
      <c r="AO397">
        <v>5</v>
      </c>
      <c r="AP397" s="10" t="str">
        <f t="shared" ref="AP397:AP398" si="229">IF(SEARCH("b",AR397,1),_xlfn.CONCAT(AO397,"000000000"),0)</f>
        <v>5000000000</v>
      </c>
      <c r="AQ397" s="8"/>
      <c r="AR397" s="8" t="s">
        <v>2418</v>
      </c>
      <c r="AS397" s="8" t="e">
        <f t="shared" si="222"/>
        <v>#VALUE!</v>
      </c>
      <c r="AT397" t="s">
        <v>1501</v>
      </c>
    </row>
    <row r="398" spans="1:46" ht="39" customHeight="1" x14ac:dyDescent="0.35">
      <c r="A398" t="s">
        <v>2099</v>
      </c>
      <c r="B398" t="str" cm="1">
        <f t="array" ref="B398">IF(SEARCH("DATA SCIENTIST",UPPER(A398),1),"DATA SCIENTIST",IF(SEARCH("DATA ANALYST",UPPER(A398),1),"DATA ANALYST",IF(SEARCH("DATA ENGINEER",UPPER(A398),1),"DATA ENGINEER",others)))</f>
        <v>DATA SCIENTIST</v>
      </c>
      <c r="C398" t="str" cm="1">
        <f t="array" ref="C398">_xlfn.IFS(IFERROR(SEARCH("Senior", A398), 0) &gt; 0, "SENIOR", IFERROR(SEARCH("Junior", A398), 0) &gt; 0, "JUNIOR", TRUE, "NM")</f>
        <v>SENIOR</v>
      </c>
      <c r="D398" t="s">
        <v>1502</v>
      </c>
      <c r="E398">
        <v>102</v>
      </c>
      <c r="H398" t="str">
        <f t="shared" si="225"/>
        <v>$102k</v>
      </c>
      <c r="I398">
        <v>165</v>
      </c>
      <c r="L398" t="str">
        <f t="shared" si="226"/>
        <v>$165k</v>
      </c>
      <c r="M398">
        <f t="shared" si="227"/>
        <v>133.5</v>
      </c>
      <c r="N398" t="str">
        <f t="shared" si="223"/>
        <v>$133.5k</v>
      </c>
      <c r="O398" s="1" t="s">
        <v>2100</v>
      </c>
      <c r="P398" s="1">
        <f t="shared" si="214"/>
        <v>1</v>
      </c>
      <c r="Q398" s="1">
        <f t="shared" si="215"/>
        <v>1</v>
      </c>
      <c r="R398" s="1">
        <f t="shared" si="216"/>
        <v>1</v>
      </c>
      <c r="S398" s="1">
        <f t="shared" si="217"/>
        <v>0</v>
      </c>
      <c r="T398" s="1">
        <f t="shared" si="218"/>
        <v>0</v>
      </c>
      <c r="U398" s="1">
        <f t="shared" si="219"/>
        <v>0</v>
      </c>
      <c r="V398" s="1">
        <f t="shared" si="220"/>
        <v>3561</v>
      </c>
      <c r="W398">
        <v>3.5</v>
      </c>
      <c r="X398" s="1" t="s">
        <v>192</v>
      </c>
      <c r="Y398" s="1" t="s">
        <v>1753</v>
      </c>
      <c r="Z398" t="s">
        <v>1503</v>
      </c>
      <c r="AA398" t="s">
        <v>2369</v>
      </c>
      <c r="AB398" t="s">
        <v>194</v>
      </c>
      <c r="AC398">
        <f t="shared" si="213"/>
        <v>0</v>
      </c>
      <c r="AD398" t="s">
        <v>87</v>
      </c>
      <c r="AE398">
        <v>5001</v>
      </c>
      <c r="AF398">
        <v>10000</v>
      </c>
      <c r="AG398" s="7">
        <f t="shared" ref="AG398:AG400" si="230">AVERAGE(AE398,AF398)</f>
        <v>7500.5</v>
      </c>
      <c r="AH398">
        <v>1870</v>
      </c>
      <c r="AI398">
        <f t="shared" ca="1" si="221"/>
        <v>154</v>
      </c>
      <c r="AJ398" t="s">
        <v>53</v>
      </c>
      <c r="AK398" t="s">
        <v>104</v>
      </c>
      <c r="AL398" t="s">
        <v>104</v>
      </c>
      <c r="AM398" s="8" t="s">
        <v>2401</v>
      </c>
      <c r="AN398" s="8"/>
      <c r="AO398">
        <v>1</v>
      </c>
      <c r="AP398" s="10" t="str">
        <f t="shared" si="229"/>
        <v>1000000000</v>
      </c>
      <c r="AQ398" s="8"/>
      <c r="AR398" s="8" t="s">
        <v>2413</v>
      </c>
      <c r="AS398" s="8" t="e">
        <f t="shared" si="222"/>
        <v>#VALUE!</v>
      </c>
      <c r="AT398" t="s">
        <v>2357</v>
      </c>
    </row>
    <row r="399" spans="1:46" ht="39" customHeight="1" x14ac:dyDescent="0.35">
      <c r="A399" t="s">
        <v>500</v>
      </c>
      <c r="B399" t="e" cm="1">
        <f t="array" ref="B399">IF(SEARCH("DATA SCIENTIST",UPPER(A399),1),"DATA SCIENTIST",IF(SEARCH("DATA ANALYST",UPPER(A399),1),"DATA ANALYST",IF(SEARCH("DATA ENGINEER",UPPER(A399),1),"DATA ENGINEER",others)))</f>
        <v>#VALUE!</v>
      </c>
      <c r="C399" t="str" cm="1">
        <f t="array" ref="C399">_xlfn.IFS(IFERROR(SEARCH("Senior", A399), 0) &gt; 0, "SENIOR", IFERROR(SEARCH("Junior", A399), 0) &gt; 0, "JUNIOR", TRUE, "NM")</f>
        <v>SENIOR</v>
      </c>
      <c r="D399" t="s">
        <v>1115</v>
      </c>
      <c r="E399">
        <v>76</v>
      </c>
      <c r="H399" t="str">
        <f t="shared" si="225"/>
        <v>$76k</v>
      </c>
      <c r="I399">
        <v>142</v>
      </c>
      <c r="L399" t="str">
        <f t="shared" si="226"/>
        <v>$142k</v>
      </c>
      <c r="M399">
        <f t="shared" si="227"/>
        <v>109</v>
      </c>
      <c r="N399" t="str">
        <f t="shared" si="223"/>
        <v>$109k</v>
      </c>
      <c r="O399" s="1" t="s">
        <v>1504</v>
      </c>
      <c r="P399" s="1">
        <f t="shared" si="214"/>
        <v>0</v>
      </c>
      <c r="Q399" s="1">
        <f t="shared" si="215"/>
        <v>0</v>
      </c>
      <c r="R399" s="1">
        <f t="shared" si="216"/>
        <v>1</v>
      </c>
      <c r="S399" s="1">
        <f t="shared" si="217"/>
        <v>1</v>
      </c>
      <c r="T399" s="1">
        <f t="shared" si="218"/>
        <v>0</v>
      </c>
      <c r="U399" s="1">
        <f t="shared" si="219"/>
        <v>1</v>
      </c>
      <c r="V399" s="1">
        <f t="shared" si="220"/>
        <v>1793</v>
      </c>
      <c r="W399">
        <v>3.2</v>
      </c>
      <c r="X399" s="1" t="s">
        <v>1505</v>
      </c>
      <c r="Y399" s="1" t="s">
        <v>2020</v>
      </c>
      <c r="Z399" t="s">
        <v>1220</v>
      </c>
      <c r="AA399" t="s">
        <v>2390</v>
      </c>
      <c r="AB399" t="s">
        <v>323</v>
      </c>
      <c r="AC399">
        <f t="shared" si="213"/>
        <v>0</v>
      </c>
      <c r="AD399" t="s">
        <v>37</v>
      </c>
      <c r="AE399">
        <v>1001</v>
      </c>
      <c r="AF399">
        <v>5000</v>
      </c>
      <c r="AG399" s="7">
        <f t="shared" si="230"/>
        <v>3000.5</v>
      </c>
      <c r="AH399">
        <v>2004</v>
      </c>
      <c r="AI399">
        <f t="shared" ca="1" si="221"/>
        <v>20</v>
      </c>
      <c r="AJ399" t="s">
        <v>18</v>
      </c>
      <c r="AK399" t="s">
        <v>26</v>
      </c>
      <c r="AL399" t="s">
        <v>27</v>
      </c>
      <c r="AM399" s="8" t="s">
        <v>47</v>
      </c>
      <c r="AN399" s="8" t="s">
        <v>47</v>
      </c>
      <c r="AP399" s="10" t="e" cm="1">
        <f t="array" ref="AP399">_xlfn.IFS(SEARCH("m",AO399,1),SUBSTITUTE(AO399,"million","000000",1),SEARCH("b",AO399,1),SUBSTITUTE(AO399,"billion","000000000",1))</f>
        <v>#VALUE!</v>
      </c>
      <c r="AQ399" s="8"/>
      <c r="AR399" s="8"/>
      <c r="AS399" s="8" t="e">
        <f t="shared" si="222"/>
        <v>#VALUE!</v>
      </c>
      <c r="AT399" t="s">
        <v>2357</v>
      </c>
    </row>
    <row r="400" spans="1:46" ht="39" customHeight="1" x14ac:dyDescent="0.35">
      <c r="A400" t="s">
        <v>554</v>
      </c>
      <c r="B400" t="e" cm="1">
        <f t="array" ref="B400">IF(SEARCH("DATA SCIENTIST",UPPER(A400),1),"DATA SCIENTIST",IF(SEARCH("DATA ANALYST",UPPER(A400),1),"DATA ANALYST",IF(SEARCH("DATA ENGINEER",UPPER(A400),1),"DATA ENGINEER",others)))</f>
        <v>#VALUE!</v>
      </c>
      <c r="C400" t="str" cm="1">
        <f t="array" ref="C400">_xlfn.IFS(IFERROR(SEARCH("Senior", A400), 0) &gt; 0, "SENIOR", IFERROR(SEARCH("Junior", A400), 0) &gt; 0, "JUNIOR", TRUE, "NM")</f>
        <v>NM</v>
      </c>
      <c r="D400" t="s">
        <v>1506</v>
      </c>
      <c r="E400">
        <v>91</v>
      </c>
      <c r="H400" t="str">
        <f t="shared" si="225"/>
        <v>$91k</v>
      </c>
      <c r="I400">
        <v>159</v>
      </c>
      <c r="L400" t="str">
        <f t="shared" si="226"/>
        <v>$159k</v>
      </c>
      <c r="M400">
        <f t="shared" si="227"/>
        <v>125</v>
      </c>
      <c r="N400" t="str">
        <f t="shared" si="223"/>
        <v>$125k</v>
      </c>
      <c r="O400" s="1" t="s">
        <v>1507</v>
      </c>
      <c r="P400" s="1">
        <f t="shared" si="214"/>
        <v>1</v>
      </c>
      <c r="Q400" s="1">
        <f t="shared" si="215"/>
        <v>1</v>
      </c>
      <c r="R400" s="1">
        <f t="shared" si="216"/>
        <v>1</v>
      </c>
      <c r="S400" s="1">
        <f t="shared" si="217"/>
        <v>1</v>
      </c>
      <c r="T400" s="1">
        <f t="shared" si="218"/>
        <v>0</v>
      </c>
      <c r="U400" s="1">
        <f t="shared" si="219"/>
        <v>1</v>
      </c>
      <c r="V400" s="1">
        <f t="shared" si="220"/>
        <v>3526</v>
      </c>
      <c r="W400">
        <v>3.2</v>
      </c>
      <c r="X400" s="1" t="s">
        <v>1508</v>
      </c>
      <c r="Y400" s="1" t="s">
        <v>2021</v>
      </c>
      <c r="Z400" t="s">
        <v>44</v>
      </c>
      <c r="AA400" t="s">
        <v>2363</v>
      </c>
      <c r="AB400" t="s">
        <v>44</v>
      </c>
      <c r="AC400">
        <f t="shared" si="213"/>
        <v>1</v>
      </c>
      <c r="AD400" t="s">
        <v>37</v>
      </c>
      <c r="AE400">
        <v>1001</v>
      </c>
      <c r="AF400">
        <v>5000</v>
      </c>
      <c r="AG400" s="7">
        <f t="shared" si="230"/>
        <v>3000.5</v>
      </c>
      <c r="AH400">
        <v>1975</v>
      </c>
      <c r="AI400">
        <f t="shared" ca="1" si="221"/>
        <v>49</v>
      </c>
      <c r="AJ400" t="s">
        <v>18</v>
      </c>
      <c r="AK400" t="s">
        <v>186</v>
      </c>
      <c r="AL400" t="s">
        <v>75</v>
      </c>
      <c r="AM400" s="8" t="s">
        <v>47</v>
      </c>
      <c r="AN400" s="8" t="s">
        <v>47</v>
      </c>
      <c r="AP400" s="10" t="e" cm="1">
        <f t="array" ref="AP400">_xlfn.IFS(SEARCH("m",AO400,1),SUBSTITUTE(AO400,"million","000000",1),SEARCH("b",AO400,1),SUBSTITUTE(AO400,"billion","000000000",1))</f>
        <v>#VALUE!</v>
      </c>
      <c r="AQ400" s="8"/>
      <c r="AR400" s="8"/>
      <c r="AS400" s="8" t="e">
        <f t="shared" si="222"/>
        <v>#VALUE!</v>
      </c>
      <c r="AT400" t="s">
        <v>1509</v>
      </c>
    </row>
    <row r="401" spans="1:46" ht="39" customHeight="1" x14ac:dyDescent="0.35">
      <c r="A401" t="s">
        <v>1510</v>
      </c>
      <c r="B401" t="e" cm="1">
        <f t="array" ref="B401">IF(SEARCH("DATA SCIENTIST",UPPER(A401),1),"DATA SCIENTIST",IF(SEARCH("DATA ANALYST",UPPER(A401),1),"DATA ANALYST",IF(SEARCH("DATA ENGINEER",UPPER(A401),1),"DATA ENGINEER",others)))</f>
        <v>#VALUE!</v>
      </c>
      <c r="C401" t="str" cm="1">
        <f t="array" ref="C401">_xlfn.IFS(IFERROR(SEARCH("Senior", A401), 0) &gt; 0, "SENIOR", IFERROR(SEARCH("Junior", A401), 0) &gt; 0, "JUNIOR", TRUE, "NM")</f>
        <v>NM</v>
      </c>
      <c r="D401" t="s">
        <v>1511</v>
      </c>
      <c r="E401">
        <v>80</v>
      </c>
      <c r="H401" t="str">
        <f t="shared" si="225"/>
        <v>$80k</v>
      </c>
      <c r="I401">
        <v>133</v>
      </c>
      <c r="L401" t="str">
        <f t="shared" si="226"/>
        <v>$133k</v>
      </c>
      <c r="M401">
        <f t="shared" si="227"/>
        <v>106.5</v>
      </c>
      <c r="N401" t="str">
        <f t="shared" si="223"/>
        <v>$106.5k</v>
      </c>
      <c r="O401" s="1" t="s">
        <v>2312</v>
      </c>
      <c r="P401" s="1">
        <f t="shared" si="214"/>
        <v>1</v>
      </c>
      <c r="Q401" s="1">
        <f t="shared" si="215"/>
        <v>1</v>
      </c>
      <c r="R401" s="1">
        <f t="shared" si="216"/>
        <v>0</v>
      </c>
      <c r="S401" s="1">
        <f t="shared" si="217"/>
        <v>0</v>
      </c>
      <c r="T401" s="1">
        <f t="shared" si="218"/>
        <v>0</v>
      </c>
      <c r="U401" s="1">
        <f t="shared" si="219"/>
        <v>1</v>
      </c>
      <c r="V401" s="1">
        <f t="shared" si="220"/>
        <v>4065</v>
      </c>
      <c r="W401">
        <v>3.8</v>
      </c>
      <c r="X401" s="1" t="s">
        <v>165</v>
      </c>
      <c r="Y401" s="1" t="s">
        <v>1747</v>
      </c>
      <c r="Z401" t="s">
        <v>102</v>
      </c>
      <c r="AA401" t="s">
        <v>2367</v>
      </c>
      <c r="AB401" t="s">
        <v>166</v>
      </c>
      <c r="AC401">
        <f t="shared" si="213"/>
        <v>0</v>
      </c>
      <c r="AD401" t="s">
        <v>24</v>
      </c>
      <c r="AH401">
        <v>1996</v>
      </c>
      <c r="AI401">
        <f t="shared" ca="1" si="221"/>
        <v>28</v>
      </c>
      <c r="AJ401" t="s">
        <v>53</v>
      </c>
      <c r="AK401" t="s">
        <v>104</v>
      </c>
      <c r="AL401" t="s">
        <v>104</v>
      </c>
      <c r="AM401" s="8" t="s">
        <v>94</v>
      </c>
      <c r="AN401" s="8"/>
      <c r="AO401" t="s">
        <v>2415</v>
      </c>
      <c r="AP401" s="10" t="e" cm="1">
        <f t="array" ref="AP401">_xlfn.IFS(SEARCH("m",AO401,1),SUBSTITUTE(AO401,"million","000000",1),SEARCH("b",AO401,1),SUBSTITUTE(AO401,"billion","000000000",1))</f>
        <v>#VALUE!</v>
      </c>
      <c r="AQ401" s="8"/>
      <c r="AR401" s="8"/>
      <c r="AS401" s="8" t="e">
        <f t="shared" si="222"/>
        <v>#VALUE!</v>
      </c>
      <c r="AT401" t="s">
        <v>2357</v>
      </c>
    </row>
    <row r="402" spans="1:46" ht="39" customHeight="1" x14ac:dyDescent="0.35">
      <c r="A402" t="s">
        <v>1512</v>
      </c>
      <c r="B402" t="e" cm="1">
        <f t="array" ref="B402">IF(SEARCH("DATA SCIENTIST",UPPER(A402),1),"DATA SCIENTIST",IF(SEARCH("DATA ANALYST",UPPER(A402),1),"DATA ANALYST",IF(SEARCH("DATA ENGINEER",UPPER(A402),1),"DATA ENGINEER",others)))</f>
        <v>#VALUE!</v>
      </c>
      <c r="C402" t="str" cm="1">
        <f t="array" ref="C402">_xlfn.IFS(IFERROR(SEARCH("Senior", A402), 0) &gt; 0, "SENIOR", IFERROR(SEARCH("Junior", A402), 0) &gt; 0, "JUNIOR", TRUE, "NM")</f>
        <v>NM</v>
      </c>
      <c r="D402" t="s">
        <v>1513</v>
      </c>
      <c r="E402">
        <v>39</v>
      </c>
      <c r="H402" t="str">
        <f t="shared" si="225"/>
        <v>$39k</v>
      </c>
      <c r="I402">
        <v>69</v>
      </c>
      <c r="L402" t="str">
        <f t="shared" si="226"/>
        <v>$69k</v>
      </c>
      <c r="M402">
        <f t="shared" si="227"/>
        <v>54</v>
      </c>
      <c r="N402" t="str">
        <f t="shared" si="223"/>
        <v>$54k</v>
      </c>
      <c r="O402" s="1" t="s">
        <v>1514</v>
      </c>
      <c r="P402" s="1">
        <f t="shared" si="214"/>
        <v>0</v>
      </c>
      <c r="Q402" s="1">
        <f t="shared" si="215"/>
        <v>0</v>
      </c>
      <c r="R402" s="1">
        <f t="shared" si="216"/>
        <v>0</v>
      </c>
      <c r="S402" s="1">
        <f t="shared" si="217"/>
        <v>0</v>
      </c>
      <c r="T402" s="1">
        <f t="shared" si="218"/>
        <v>0</v>
      </c>
      <c r="U402" s="1">
        <f t="shared" si="219"/>
        <v>0</v>
      </c>
      <c r="V402" s="1">
        <f t="shared" si="220"/>
        <v>3791</v>
      </c>
      <c r="W402">
        <v>3.7</v>
      </c>
      <c r="X402" s="1" t="s">
        <v>159</v>
      </c>
      <c r="Y402" s="1" t="s">
        <v>1745</v>
      </c>
      <c r="Z402" t="s">
        <v>160</v>
      </c>
      <c r="AA402" t="s">
        <v>2367</v>
      </c>
      <c r="AB402" t="s">
        <v>160</v>
      </c>
      <c r="AC402">
        <f t="shared" si="213"/>
        <v>1</v>
      </c>
      <c r="AD402" t="s">
        <v>87</v>
      </c>
      <c r="AE402">
        <v>5001</v>
      </c>
      <c r="AF402">
        <v>10000</v>
      </c>
      <c r="AG402" s="7">
        <f t="shared" ref="AG402:AG406" si="231">AVERAGE(AE402,AF402)</f>
        <v>7500.5</v>
      </c>
      <c r="AH402">
        <v>1852</v>
      </c>
      <c r="AI402">
        <f t="shared" ca="1" si="221"/>
        <v>172</v>
      </c>
      <c r="AJ402" t="s">
        <v>53</v>
      </c>
      <c r="AK402" t="s">
        <v>129</v>
      </c>
      <c r="AL402" t="s">
        <v>130</v>
      </c>
      <c r="AM402" s="8" t="s">
        <v>2405</v>
      </c>
      <c r="AN402" s="8"/>
      <c r="AO402">
        <v>5</v>
      </c>
      <c r="AP402" s="10" t="str">
        <f>IF(SEARCH("b",AR402,1),_xlfn.CONCAT(AO402,"000000000"),0)</f>
        <v>5000000000</v>
      </c>
      <c r="AQ402" s="8"/>
      <c r="AR402" s="8" t="s">
        <v>2418</v>
      </c>
      <c r="AS402" s="8" t="e">
        <f t="shared" si="222"/>
        <v>#VALUE!</v>
      </c>
      <c r="AT402" t="s">
        <v>2357</v>
      </c>
    </row>
    <row r="403" spans="1:46" ht="39" customHeight="1" x14ac:dyDescent="0.35">
      <c r="A403" t="s">
        <v>1015</v>
      </c>
      <c r="B403" t="e" cm="1">
        <f t="array" ref="B403">IF(SEARCH("DATA SCIENTIST",UPPER(A403),1),"DATA SCIENTIST",IF(SEARCH("DATA ANALYST",UPPER(A403),1),"DATA ANALYST",IF(SEARCH("DATA ENGINEER",UPPER(A403),1),"DATA ENGINEER",others)))</f>
        <v>#VALUE!</v>
      </c>
      <c r="C403" t="str" cm="1">
        <f t="array" ref="C403">_xlfn.IFS(IFERROR(SEARCH("Senior", A403), 0) &gt; 0, "SENIOR", IFERROR(SEARCH("Junior", A403), 0) &gt; 0, "JUNIOR", TRUE, "NM")</f>
        <v>NM</v>
      </c>
      <c r="D403" t="s">
        <v>1515</v>
      </c>
      <c r="E403">
        <v>27</v>
      </c>
      <c r="H403" t="str">
        <f t="shared" si="225"/>
        <v>$27k</v>
      </c>
      <c r="I403">
        <v>48</v>
      </c>
      <c r="L403" t="str">
        <f t="shared" si="226"/>
        <v>$48k</v>
      </c>
      <c r="M403">
        <f t="shared" si="227"/>
        <v>37.5</v>
      </c>
      <c r="N403" t="str">
        <f t="shared" si="223"/>
        <v>$37.5k</v>
      </c>
      <c r="O403" s="1" t="s">
        <v>1516</v>
      </c>
      <c r="P403" s="1">
        <f t="shared" si="214"/>
        <v>0</v>
      </c>
      <c r="Q403" s="1">
        <f t="shared" si="215"/>
        <v>0</v>
      </c>
      <c r="R403" s="1">
        <f t="shared" si="216"/>
        <v>1</v>
      </c>
      <c r="S403" s="1">
        <f t="shared" si="217"/>
        <v>0</v>
      </c>
      <c r="T403" s="1">
        <f t="shared" si="218"/>
        <v>0</v>
      </c>
      <c r="U403" s="1">
        <f t="shared" si="219"/>
        <v>1</v>
      </c>
      <c r="V403" s="1">
        <f t="shared" si="220"/>
        <v>6233</v>
      </c>
      <c r="W403">
        <v>3</v>
      </c>
      <c r="X403" s="1" t="s">
        <v>1517</v>
      </c>
      <c r="Y403" s="1" t="s">
        <v>2022</v>
      </c>
      <c r="Z403" t="s">
        <v>566</v>
      </c>
      <c r="AA403" t="s">
        <v>2361</v>
      </c>
      <c r="AB403" t="s">
        <v>566</v>
      </c>
      <c r="AC403">
        <f t="shared" si="213"/>
        <v>1</v>
      </c>
      <c r="AD403" t="s">
        <v>37</v>
      </c>
      <c r="AE403">
        <v>1001</v>
      </c>
      <c r="AF403">
        <v>5000</v>
      </c>
      <c r="AG403" s="7">
        <f t="shared" si="231"/>
        <v>3000.5</v>
      </c>
      <c r="AH403">
        <v>1977</v>
      </c>
      <c r="AI403">
        <f t="shared" ca="1" si="221"/>
        <v>47</v>
      </c>
      <c r="AJ403" t="s">
        <v>111</v>
      </c>
      <c r="AK403" t="s">
        <v>122</v>
      </c>
      <c r="AL403" t="s">
        <v>75</v>
      </c>
      <c r="AM403" s="8" t="s">
        <v>2399</v>
      </c>
      <c r="AN403" s="8"/>
      <c r="AO403">
        <v>100</v>
      </c>
      <c r="AP403" s="10" t="str">
        <f t="shared" ref="AP403:AP405" si="232">IF(SEARCH("m",AR403,1),_xlfn.CONCAT(AO403,"000000"),0)</f>
        <v>100000000</v>
      </c>
      <c r="AQ403" s="8"/>
      <c r="AR403" s="8" t="s">
        <v>2410</v>
      </c>
      <c r="AS403" s="8" t="str">
        <f t="shared" si="222"/>
        <v xml:space="preserve">500 000000 </v>
      </c>
      <c r="AT403" t="s">
        <v>1518</v>
      </c>
    </row>
    <row r="404" spans="1:46" ht="39" customHeight="1" x14ac:dyDescent="0.35">
      <c r="A404" t="s">
        <v>1519</v>
      </c>
      <c r="B404" t="e" cm="1">
        <f t="array" ref="B404">IF(SEARCH("DATA SCIENTIST",UPPER(A404),1),"DATA SCIENTIST",IF(SEARCH("DATA ANALYST",UPPER(A404),1),"DATA ANALYST",IF(SEARCH("DATA ENGINEER",UPPER(A404),1),"DATA ENGINEER",others)))</f>
        <v>#VALUE!</v>
      </c>
      <c r="C404" t="str" cm="1">
        <f t="array" ref="C404">_xlfn.IFS(IFERROR(SEARCH("Senior", A404), 0) &gt; 0, "SENIOR", IFERROR(SEARCH("Junior", A404), 0) &gt; 0, "JUNIOR", TRUE, "NM")</f>
        <v>NM</v>
      </c>
      <c r="D404" t="s">
        <v>1520</v>
      </c>
      <c r="E404">
        <v>36</v>
      </c>
      <c r="H404" t="str">
        <f t="shared" si="225"/>
        <v>$36k</v>
      </c>
      <c r="I404">
        <v>71</v>
      </c>
      <c r="L404" t="str">
        <f t="shared" si="226"/>
        <v>$71k</v>
      </c>
      <c r="M404">
        <f t="shared" si="227"/>
        <v>53.5</v>
      </c>
      <c r="N404" t="str">
        <f t="shared" si="223"/>
        <v>$53.5k</v>
      </c>
      <c r="O404" s="1" t="s">
        <v>1521</v>
      </c>
      <c r="P404" s="1">
        <f t="shared" si="214"/>
        <v>1</v>
      </c>
      <c r="Q404" s="1">
        <f t="shared" si="215"/>
        <v>0</v>
      </c>
      <c r="R404" s="1">
        <f t="shared" si="216"/>
        <v>1</v>
      </c>
      <c r="S404" s="1">
        <f t="shared" si="217"/>
        <v>0</v>
      </c>
      <c r="T404" s="1">
        <f t="shared" si="218"/>
        <v>0</v>
      </c>
      <c r="U404" s="1">
        <f t="shared" si="219"/>
        <v>1</v>
      </c>
      <c r="V404" s="1">
        <f t="shared" si="220"/>
        <v>2479</v>
      </c>
      <c r="W404">
        <v>3.8</v>
      </c>
      <c r="X404" s="1" t="s">
        <v>826</v>
      </c>
      <c r="Y404" s="1" t="s">
        <v>1885</v>
      </c>
      <c r="Z404" t="s">
        <v>44</v>
      </c>
      <c r="AA404" t="s">
        <v>2363</v>
      </c>
      <c r="AB404" t="s">
        <v>44</v>
      </c>
      <c r="AC404">
        <f t="shared" si="213"/>
        <v>1</v>
      </c>
      <c r="AD404" t="s">
        <v>37</v>
      </c>
      <c r="AE404">
        <v>1001</v>
      </c>
      <c r="AF404">
        <v>5000</v>
      </c>
      <c r="AG404" s="7">
        <f t="shared" si="231"/>
        <v>3000.5</v>
      </c>
      <c r="AH404">
        <v>2002</v>
      </c>
      <c r="AI404">
        <f t="shared" ca="1" si="221"/>
        <v>22</v>
      </c>
      <c r="AJ404" t="s">
        <v>18</v>
      </c>
      <c r="AK404" t="s">
        <v>571</v>
      </c>
      <c r="AL404" t="s">
        <v>572</v>
      </c>
      <c r="AM404" s="8" t="s">
        <v>2398</v>
      </c>
      <c r="AN404" s="8"/>
      <c r="AO404">
        <v>2</v>
      </c>
      <c r="AP404" s="10" t="str">
        <f>IF(SEARCH("b",AR404,1),_xlfn.CONCAT(AO404,"000000000"),0)</f>
        <v>2000000000</v>
      </c>
      <c r="AQ404" s="8"/>
      <c r="AR404" s="8" t="s">
        <v>2409</v>
      </c>
      <c r="AS404" s="8" t="e">
        <f t="shared" si="222"/>
        <v>#VALUE!</v>
      </c>
      <c r="AT404" t="s">
        <v>827</v>
      </c>
    </row>
    <row r="405" spans="1:46" ht="39" customHeight="1" x14ac:dyDescent="0.35">
      <c r="A405" t="s">
        <v>2313</v>
      </c>
      <c r="B405" t="str" cm="1">
        <f t="array" ref="B405">IF(SEARCH("DATA SCIENTIST",UPPER(A405),1),"DATA SCIENTIST",IF(SEARCH("DATA ANALYST",UPPER(A405),1),"DATA ANALYST",IF(SEARCH("DATA ENGINEER",UPPER(A405),1),"DATA ENGINEER",others)))</f>
        <v>DATA SCIENTIST</v>
      </c>
      <c r="C405" t="str" cm="1">
        <f t="array" ref="C405">_xlfn.IFS(IFERROR(SEARCH("Senior", A405), 0) &gt; 0, "SENIOR", IFERROR(SEARCH("Junior", A405), 0) &gt; 0, "JUNIOR", TRUE, "NM")</f>
        <v>NM</v>
      </c>
      <c r="D405" t="s">
        <v>1522</v>
      </c>
      <c r="E405">
        <v>130</v>
      </c>
      <c r="H405" t="str">
        <f t="shared" si="225"/>
        <v>$130k</v>
      </c>
      <c r="I405">
        <v>206</v>
      </c>
      <c r="L405" t="str">
        <f t="shared" si="226"/>
        <v>$206k</v>
      </c>
      <c r="M405">
        <f t="shared" si="227"/>
        <v>168</v>
      </c>
      <c r="N405" t="str">
        <f t="shared" si="223"/>
        <v>$168k</v>
      </c>
      <c r="O405" s="1" t="s">
        <v>2314</v>
      </c>
      <c r="P405" s="1">
        <f t="shared" si="214"/>
        <v>1</v>
      </c>
      <c r="Q405" s="1">
        <f t="shared" si="215"/>
        <v>1</v>
      </c>
      <c r="R405" s="1">
        <f t="shared" si="216"/>
        <v>1</v>
      </c>
      <c r="S405" s="1">
        <f t="shared" si="217"/>
        <v>0</v>
      </c>
      <c r="T405" s="1">
        <f t="shared" si="218"/>
        <v>0</v>
      </c>
      <c r="U405" s="1">
        <f t="shared" si="219"/>
        <v>0</v>
      </c>
      <c r="V405" s="1">
        <f t="shared" si="220"/>
        <v>3946</v>
      </c>
      <c r="W405">
        <v>4.7</v>
      </c>
      <c r="X405" s="1" t="s">
        <v>1523</v>
      </c>
      <c r="Y405" s="1" t="s">
        <v>2023</v>
      </c>
      <c r="Z405" t="s">
        <v>121</v>
      </c>
      <c r="AA405" t="s">
        <v>2365</v>
      </c>
      <c r="AB405" t="s">
        <v>121</v>
      </c>
      <c r="AC405">
        <f t="shared" si="213"/>
        <v>1</v>
      </c>
      <c r="AD405" t="s">
        <v>17</v>
      </c>
      <c r="AE405">
        <v>501</v>
      </c>
      <c r="AF405">
        <v>1000</v>
      </c>
      <c r="AG405" s="7">
        <f t="shared" si="231"/>
        <v>750.5</v>
      </c>
      <c r="AH405">
        <v>2014</v>
      </c>
      <c r="AI405">
        <f t="shared" ca="1" si="221"/>
        <v>10</v>
      </c>
      <c r="AJ405" t="s">
        <v>18</v>
      </c>
      <c r="AK405" t="s">
        <v>186</v>
      </c>
      <c r="AL405" t="s">
        <v>75</v>
      </c>
      <c r="AM405" s="8" t="s">
        <v>2399</v>
      </c>
      <c r="AN405" s="8"/>
      <c r="AO405">
        <v>100</v>
      </c>
      <c r="AP405" s="10" t="str">
        <f t="shared" si="232"/>
        <v>100000000</v>
      </c>
      <c r="AQ405" s="8"/>
      <c r="AR405" s="8" t="s">
        <v>2410</v>
      </c>
      <c r="AS405" s="8" t="str">
        <f t="shared" si="222"/>
        <v xml:space="preserve">500 000000 </v>
      </c>
      <c r="AT405" t="s">
        <v>2357</v>
      </c>
    </row>
    <row r="406" spans="1:46" ht="39" customHeight="1" x14ac:dyDescent="0.35">
      <c r="A406" t="s">
        <v>461</v>
      </c>
      <c r="B406" t="e" cm="1">
        <f t="array" ref="B406">IF(SEARCH("DATA SCIENTIST",UPPER(A406),1),"DATA SCIENTIST",IF(SEARCH("DATA ANALYST",UPPER(A406),1),"DATA ANALYST",IF(SEARCH("DATA ENGINEER",UPPER(A406),1),"DATA ENGINEER",others)))</f>
        <v>#VALUE!</v>
      </c>
      <c r="C406" t="str" cm="1">
        <f t="array" ref="C406">_xlfn.IFS(IFERROR(SEARCH("Senior", A406), 0) &gt; 0, "SENIOR", IFERROR(SEARCH("Junior", A406), 0) &gt; 0, "JUNIOR", TRUE, "NM")</f>
        <v>SENIOR</v>
      </c>
      <c r="D406" t="s">
        <v>1524</v>
      </c>
      <c r="E406">
        <v>99</v>
      </c>
      <c r="H406" t="str">
        <f t="shared" si="225"/>
        <v>$99k</v>
      </c>
      <c r="I406">
        <v>178</v>
      </c>
      <c r="L406" t="str">
        <f t="shared" si="226"/>
        <v>$178k</v>
      </c>
      <c r="M406">
        <f t="shared" si="227"/>
        <v>138.5</v>
      </c>
      <c r="N406" t="str">
        <f t="shared" si="223"/>
        <v>$138.5k</v>
      </c>
      <c r="O406" s="1" t="s">
        <v>1525</v>
      </c>
      <c r="P406" s="1">
        <f t="shared" si="214"/>
        <v>1</v>
      </c>
      <c r="Q406" s="1">
        <f t="shared" si="215"/>
        <v>0</v>
      </c>
      <c r="R406" s="1">
        <f t="shared" si="216"/>
        <v>0</v>
      </c>
      <c r="S406" s="1">
        <f t="shared" si="217"/>
        <v>0</v>
      </c>
      <c r="T406" s="1">
        <f t="shared" si="218"/>
        <v>0</v>
      </c>
      <c r="U406" s="1">
        <f t="shared" si="219"/>
        <v>1</v>
      </c>
      <c r="V406" s="1">
        <f t="shared" si="220"/>
        <v>5717</v>
      </c>
      <c r="W406">
        <v>3.9</v>
      </c>
      <c r="X406" s="1" t="s">
        <v>1526</v>
      </c>
      <c r="Y406" s="1" t="s">
        <v>2024</v>
      </c>
      <c r="Z406" t="s">
        <v>79</v>
      </c>
      <c r="AA406" t="s">
        <v>2365</v>
      </c>
      <c r="AB406" t="s">
        <v>79</v>
      </c>
      <c r="AC406">
        <f t="shared" si="213"/>
        <v>1</v>
      </c>
      <c r="AD406" t="s">
        <v>45</v>
      </c>
      <c r="AE406">
        <v>51</v>
      </c>
      <c r="AF406">
        <v>200</v>
      </c>
      <c r="AG406" s="7">
        <f t="shared" si="231"/>
        <v>125.5</v>
      </c>
      <c r="AH406">
        <v>2008</v>
      </c>
      <c r="AI406">
        <f t="shared" ca="1" si="221"/>
        <v>16</v>
      </c>
      <c r="AJ406" t="s">
        <v>53</v>
      </c>
      <c r="AK406" t="s">
        <v>186</v>
      </c>
      <c r="AL406" t="s">
        <v>75</v>
      </c>
      <c r="AM406" s="8" t="s">
        <v>47</v>
      </c>
      <c r="AN406" s="8" t="s">
        <v>47</v>
      </c>
      <c r="AP406" s="10" t="e" cm="1">
        <f t="array" ref="AP406">_xlfn.IFS(SEARCH("m",AO406,1),SUBSTITUTE(AO406,"million","000000",1),SEARCH("b",AO406,1),SUBSTITUTE(AO406,"billion","000000000",1))</f>
        <v>#VALUE!</v>
      </c>
      <c r="AQ406" s="8"/>
      <c r="AR406" s="8"/>
      <c r="AS406" s="8" t="e">
        <f t="shared" si="222"/>
        <v>#VALUE!</v>
      </c>
      <c r="AT406" t="s">
        <v>2357</v>
      </c>
    </row>
    <row r="407" spans="1:46" ht="39" customHeight="1" x14ac:dyDescent="0.35">
      <c r="A407" t="s">
        <v>1527</v>
      </c>
      <c r="B407" t="e" cm="1">
        <f t="array" ref="B407">IF(SEARCH("DATA SCIENTIST",UPPER(A407),1),"DATA SCIENTIST",IF(SEARCH("DATA ANALYST",UPPER(A407),1),"DATA ANALYST",IF(SEARCH("DATA ENGINEER",UPPER(A407),1),"DATA ENGINEER",others)))</f>
        <v>#VALUE!</v>
      </c>
      <c r="C407" t="str" cm="1">
        <f t="array" ref="C407">_xlfn.IFS(IFERROR(SEARCH("Senior", A407), 0) &gt; 0, "SENIOR", IFERROR(SEARCH("Junior", A407), 0) &gt; 0, "JUNIOR", TRUE, "NM")</f>
        <v>NM</v>
      </c>
      <c r="D407" t="s">
        <v>1528</v>
      </c>
      <c r="E407">
        <v>86</v>
      </c>
      <c r="H407" t="str">
        <f t="shared" si="225"/>
        <v>$86k</v>
      </c>
      <c r="I407">
        <v>137</v>
      </c>
      <c r="L407" t="str">
        <f t="shared" si="226"/>
        <v>$137k</v>
      </c>
      <c r="M407">
        <f t="shared" si="227"/>
        <v>111.5</v>
      </c>
      <c r="N407" t="str">
        <f t="shared" si="223"/>
        <v>$111.5k</v>
      </c>
      <c r="O407" s="1" t="s">
        <v>2315</v>
      </c>
      <c r="P407" s="1">
        <f t="shared" si="214"/>
        <v>0</v>
      </c>
      <c r="Q407" s="1">
        <f t="shared" si="215"/>
        <v>1</v>
      </c>
      <c r="R407" s="1">
        <f t="shared" si="216"/>
        <v>0</v>
      </c>
      <c r="S407" s="1">
        <f t="shared" si="217"/>
        <v>0</v>
      </c>
      <c r="T407" s="1">
        <f t="shared" si="218"/>
        <v>0</v>
      </c>
      <c r="U407" s="1">
        <f t="shared" si="219"/>
        <v>0</v>
      </c>
      <c r="V407" s="1">
        <f t="shared" si="220"/>
        <v>5025</v>
      </c>
      <c r="W407">
        <v>3.6</v>
      </c>
      <c r="X407" s="1" t="s">
        <v>1529</v>
      </c>
      <c r="Y407" s="1" t="s">
        <v>2025</v>
      </c>
      <c r="Z407" t="s">
        <v>1530</v>
      </c>
      <c r="AA407" t="s">
        <v>2380</v>
      </c>
      <c r="AB407" t="s">
        <v>1196</v>
      </c>
      <c r="AC407">
        <f t="shared" si="213"/>
        <v>0</v>
      </c>
      <c r="AD407" t="s">
        <v>24</v>
      </c>
      <c r="AH407">
        <v>2017</v>
      </c>
      <c r="AI407">
        <f t="shared" ca="1" si="221"/>
        <v>7</v>
      </c>
      <c r="AJ407" t="s">
        <v>53</v>
      </c>
      <c r="AK407" t="s">
        <v>104</v>
      </c>
      <c r="AL407" t="s">
        <v>104</v>
      </c>
      <c r="AM407" s="8" t="s">
        <v>2398</v>
      </c>
      <c r="AN407" s="8"/>
      <c r="AO407">
        <v>2</v>
      </c>
      <c r="AP407" s="10" t="str">
        <f>IF(SEARCH("b",AR407,1),_xlfn.CONCAT(AO407,"000000000"),0)</f>
        <v>2000000000</v>
      </c>
      <c r="AQ407" s="8"/>
      <c r="AR407" s="8" t="s">
        <v>2409</v>
      </c>
      <c r="AS407" s="8" t="e">
        <f t="shared" si="222"/>
        <v>#VALUE!</v>
      </c>
      <c r="AT407" t="s">
        <v>1531</v>
      </c>
    </row>
    <row r="408" spans="1:46" ht="39" customHeight="1" x14ac:dyDescent="0.35">
      <c r="A408" t="s">
        <v>1532</v>
      </c>
      <c r="B408" t="e" cm="1">
        <f t="array" ref="B408">IF(SEARCH("DATA SCIENTIST",UPPER(A408),1),"DATA SCIENTIST",IF(SEARCH("DATA ANALYST",UPPER(A408),1),"DATA ANALYST",IF(SEARCH("DATA ENGINEER",UPPER(A408),1),"DATA ENGINEER",others)))</f>
        <v>#VALUE!</v>
      </c>
      <c r="C408" t="str" cm="1">
        <f t="array" ref="C408">_xlfn.IFS(IFERROR(SEARCH("Senior", A408), 0) &gt; 0, "SENIOR", IFERROR(SEARCH("Junior", A408), 0) &gt; 0, "JUNIOR", TRUE, "NM")</f>
        <v>NM</v>
      </c>
      <c r="D408" t="s">
        <v>1533</v>
      </c>
      <c r="E408">
        <v>37</v>
      </c>
      <c r="H408" t="str">
        <f t="shared" si="225"/>
        <v>$37k</v>
      </c>
      <c r="I408">
        <v>100</v>
      </c>
      <c r="L408" t="str">
        <f t="shared" si="226"/>
        <v>$100k</v>
      </c>
      <c r="M408">
        <f t="shared" si="227"/>
        <v>68.5</v>
      </c>
      <c r="N408" t="str">
        <f t="shared" si="223"/>
        <v>$68.5k</v>
      </c>
      <c r="O408" s="1" t="s">
        <v>2316</v>
      </c>
      <c r="P408" s="1">
        <f t="shared" si="214"/>
        <v>0</v>
      </c>
      <c r="Q408" s="1">
        <f t="shared" si="215"/>
        <v>0</v>
      </c>
      <c r="R408" s="1">
        <f t="shared" si="216"/>
        <v>1</v>
      </c>
      <c r="S408" s="1">
        <f t="shared" si="217"/>
        <v>0</v>
      </c>
      <c r="T408" s="1">
        <f t="shared" si="218"/>
        <v>0</v>
      </c>
      <c r="U408" s="1">
        <f t="shared" si="219"/>
        <v>0</v>
      </c>
      <c r="V408" s="1">
        <f t="shared" si="220"/>
        <v>5016</v>
      </c>
      <c r="W408">
        <v>3.6</v>
      </c>
      <c r="X408" s="1" t="s">
        <v>620</v>
      </c>
      <c r="Y408" s="1" t="s">
        <v>1848</v>
      </c>
      <c r="Z408" t="s">
        <v>255</v>
      </c>
      <c r="AA408" t="s">
        <v>2367</v>
      </c>
      <c r="AB408" t="s">
        <v>621</v>
      </c>
      <c r="AC408">
        <f t="shared" si="213"/>
        <v>0</v>
      </c>
      <c r="AD408" t="s">
        <v>87</v>
      </c>
      <c r="AE408">
        <v>5001</v>
      </c>
      <c r="AF408">
        <v>10000</v>
      </c>
      <c r="AG408" s="7">
        <f>AVERAGE(AE408,AF408)</f>
        <v>7500.5</v>
      </c>
      <c r="AH408">
        <v>1851</v>
      </c>
      <c r="AI408">
        <f t="shared" ca="1" si="221"/>
        <v>173</v>
      </c>
      <c r="AJ408" t="s">
        <v>18</v>
      </c>
      <c r="AK408" t="s">
        <v>129</v>
      </c>
      <c r="AL408" t="s">
        <v>130</v>
      </c>
      <c r="AM408" s="8" t="s">
        <v>94</v>
      </c>
      <c r="AN408" s="8"/>
      <c r="AO408" t="s">
        <v>2415</v>
      </c>
      <c r="AP408" s="10" t="e" cm="1">
        <f t="array" ref="AP408">_xlfn.IFS(SEARCH("m",AO408,1),SUBSTITUTE(AO408,"million","000000",1),SEARCH("b",AO408,1),SUBSTITUTE(AO408,"billion","000000000",1))</f>
        <v>#VALUE!</v>
      </c>
      <c r="AQ408" s="8"/>
      <c r="AR408" s="8"/>
      <c r="AS408" s="8" t="e">
        <f t="shared" si="222"/>
        <v>#VALUE!</v>
      </c>
      <c r="AT408" t="s">
        <v>2357</v>
      </c>
    </row>
    <row r="409" spans="1:46" ht="39" customHeight="1" x14ac:dyDescent="0.35">
      <c r="A409" t="s">
        <v>1534</v>
      </c>
      <c r="B409" t="e" cm="1">
        <f t="array" ref="B409">IF(SEARCH("DATA SCIENTIST",UPPER(A409),1),"DATA SCIENTIST",IF(SEARCH("DATA ANALYST",UPPER(A409),1),"DATA ANALYST",IF(SEARCH("DATA ENGINEER",UPPER(A409),1),"DATA ENGINEER",others)))</f>
        <v>#VALUE!</v>
      </c>
      <c r="C409" t="str" cm="1">
        <f t="array" ref="C409">_xlfn.IFS(IFERROR(SEARCH("Senior", A409), 0) &gt; 0, "SENIOR", IFERROR(SEARCH("Junior", A409), 0) &gt; 0, "JUNIOR", TRUE, "NM")</f>
        <v>NM</v>
      </c>
      <c r="D409" t="s">
        <v>1535</v>
      </c>
      <c r="E409">
        <v>58</v>
      </c>
      <c r="H409" t="str">
        <f t="shared" si="225"/>
        <v>$58k</v>
      </c>
      <c r="I409">
        <v>111</v>
      </c>
      <c r="L409" t="str">
        <f t="shared" si="226"/>
        <v>$111k</v>
      </c>
      <c r="M409">
        <f t="shared" si="227"/>
        <v>84.5</v>
      </c>
      <c r="N409" t="str">
        <f t="shared" si="223"/>
        <v>$84.5k</v>
      </c>
      <c r="O409" s="1" t="s">
        <v>1536</v>
      </c>
      <c r="P409" s="1">
        <f t="shared" si="214"/>
        <v>0</v>
      </c>
      <c r="Q409" s="1">
        <f t="shared" si="215"/>
        <v>0</v>
      </c>
      <c r="R409" s="1">
        <f t="shared" si="216"/>
        <v>0</v>
      </c>
      <c r="S409" s="1">
        <f t="shared" si="217"/>
        <v>1</v>
      </c>
      <c r="T409" s="1">
        <f t="shared" si="218"/>
        <v>0</v>
      </c>
      <c r="U409" s="1">
        <f t="shared" si="219"/>
        <v>1</v>
      </c>
      <c r="V409" s="1">
        <f t="shared" si="220"/>
        <v>6162</v>
      </c>
      <c r="W409">
        <v>3.9</v>
      </c>
      <c r="X409" s="1" t="s">
        <v>1482</v>
      </c>
      <c r="Y409" s="1" t="s">
        <v>2015</v>
      </c>
      <c r="Z409" t="s">
        <v>102</v>
      </c>
      <c r="AA409" t="s">
        <v>2367</v>
      </c>
      <c r="AB409" t="s">
        <v>1483</v>
      </c>
      <c r="AC409">
        <f t="shared" si="213"/>
        <v>0</v>
      </c>
      <c r="AD409" t="s">
        <v>24</v>
      </c>
      <c r="AH409">
        <v>1830</v>
      </c>
      <c r="AI409">
        <f t="shared" ca="1" si="221"/>
        <v>194</v>
      </c>
      <c r="AJ409" t="s">
        <v>53</v>
      </c>
      <c r="AK409" t="s">
        <v>104</v>
      </c>
      <c r="AL409" t="s">
        <v>104</v>
      </c>
      <c r="AM409" s="8" t="s">
        <v>94</v>
      </c>
      <c r="AN409" s="8"/>
      <c r="AO409" t="s">
        <v>2415</v>
      </c>
      <c r="AP409" s="10" t="e" cm="1">
        <f t="array" ref="AP409">_xlfn.IFS(SEARCH("m",AO409,1),SUBSTITUTE(AO409,"million","000000",1),SEARCH("b",AO409,1),SUBSTITUTE(AO409,"billion","000000000",1))</f>
        <v>#VALUE!</v>
      </c>
      <c r="AQ409" s="8"/>
      <c r="AR409" s="8"/>
      <c r="AS409" s="8" t="e">
        <f t="shared" si="222"/>
        <v>#VALUE!</v>
      </c>
      <c r="AT409" t="s">
        <v>1484</v>
      </c>
    </row>
    <row r="410" spans="1:46" ht="39" customHeight="1" x14ac:dyDescent="0.35">
      <c r="A410" t="s">
        <v>500</v>
      </c>
      <c r="B410" t="e" cm="1">
        <f t="array" ref="B410">IF(SEARCH("DATA SCIENTIST",UPPER(A410),1),"DATA SCIENTIST",IF(SEARCH("DATA ANALYST",UPPER(A410),1),"DATA ANALYST",IF(SEARCH("DATA ENGINEER",UPPER(A410),1),"DATA ENGINEER",others)))</f>
        <v>#VALUE!</v>
      </c>
      <c r="C410" t="str" cm="1">
        <f t="array" ref="C410">_xlfn.IFS(IFERROR(SEARCH("Senior", A410), 0) &gt; 0, "SENIOR", IFERROR(SEARCH("Junior", A410), 0) &gt; 0, "JUNIOR", TRUE, "NM")</f>
        <v>SENIOR</v>
      </c>
      <c r="D410" t="s">
        <v>1537</v>
      </c>
      <c r="E410">
        <v>72</v>
      </c>
      <c r="H410" t="str">
        <f t="shared" si="225"/>
        <v>$72k</v>
      </c>
      <c r="I410">
        <v>133</v>
      </c>
      <c r="L410" t="str">
        <f t="shared" si="226"/>
        <v>$133k</v>
      </c>
      <c r="M410">
        <f t="shared" si="227"/>
        <v>102.5</v>
      </c>
      <c r="N410" t="str">
        <f t="shared" si="223"/>
        <v>$102.5k</v>
      </c>
      <c r="O410" s="1" t="s">
        <v>1538</v>
      </c>
      <c r="P410" s="1">
        <f t="shared" si="214"/>
        <v>1</v>
      </c>
      <c r="Q410" s="1">
        <f t="shared" si="215"/>
        <v>1</v>
      </c>
      <c r="R410" s="1">
        <f t="shared" si="216"/>
        <v>0</v>
      </c>
      <c r="S410" s="1">
        <f t="shared" si="217"/>
        <v>1</v>
      </c>
      <c r="T410" s="1">
        <f t="shared" si="218"/>
        <v>1</v>
      </c>
      <c r="U410" s="1">
        <f t="shared" si="219"/>
        <v>1</v>
      </c>
      <c r="V410" s="1">
        <f t="shared" si="220"/>
        <v>6142</v>
      </c>
      <c r="W410">
        <v>4.4000000000000004</v>
      </c>
      <c r="X410" s="1" t="s">
        <v>873</v>
      </c>
      <c r="Y410" s="1" t="s">
        <v>1897</v>
      </c>
      <c r="Z410" t="s">
        <v>874</v>
      </c>
      <c r="AA410" t="s">
        <v>2390</v>
      </c>
      <c r="AB410" t="s">
        <v>79</v>
      </c>
      <c r="AC410">
        <f t="shared" si="213"/>
        <v>0</v>
      </c>
      <c r="AD410" t="s">
        <v>37</v>
      </c>
      <c r="AE410">
        <v>1001</v>
      </c>
      <c r="AF410">
        <v>5000</v>
      </c>
      <c r="AG410" s="7">
        <f t="shared" ref="AG410:AG412" si="233">AVERAGE(AE410,AF410)</f>
        <v>3000.5</v>
      </c>
      <c r="AH410">
        <v>2006</v>
      </c>
      <c r="AI410">
        <f t="shared" ca="1" si="221"/>
        <v>18</v>
      </c>
      <c r="AJ410" t="s">
        <v>53</v>
      </c>
      <c r="AK410" t="s">
        <v>74</v>
      </c>
      <c r="AL410" t="s">
        <v>75</v>
      </c>
      <c r="AM410" s="8" t="s">
        <v>2399</v>
      </c>
      <c r="AN410" s="8"/>
      <c r="AO410">
        <v>100</v>
      </c>
      <c r="AP410" s="10" t="str">
        <f t="shared" ref="AP410:AP412" si="234">IF(SEARCH("m",AR410,1),_xlfn.CONCAT(AO410,"000000"),0)</f>
        <v>100000000</v>
      </c>
      <c r="AQ410" s="8"/>
      <c r="AR410" s="8" t="s">
        <v>2410</v>
      </c>
      <c r="AS410" s="8" t="str">
        <f t="shared" si="222"/>
        <v xml:space="preserve">500 000000 </v>
      </c>
      <c r="AT410" t="s">
        <v>875</v>
      </c>
    </row>
    <row r="411" spans="1:46" ht="39" customHeight="1" x14ac:dyDescent="0.35">
      <c r="A411" t="s">
        <v>1539</v>
      </c>
      <c r="B411" t="e" cm="1">
        <f t="array" ref="B411">IF(SEARCH("DATA SCIENTIST",UPPER(A411),1),"DATA SCIENTIST",IF(SEARCH("DATA ANALYST",UPPER(A411),1),"DATA ANALYST",IF(SEARCH("DATA ENGINEER",UPPER(A411),1),"DATA ENGINEER",others)))</f>
        <v>#VALUE!</v>
      </c>
      <c r="C411" t="str" cm="1">
        <f t="array" ref="C411">_xlfn.IFS(IFERROR(SEARCH("Senior", A411), 0) &gt; 0, "SENIOR", IFERROR(SEARCH("Junior", A411), 0) &gt; 0, "JUNIOR", TRUE, "NM")</f>
        <v>NM</v>
      </c>
      <c r="D411" t="s">
        <v>1540</v>
      </c>
      <c r="E411">
        <v>61</v>
      </c>
      <c r="H411" t="str">
        <f t="shared" si="225"/>
        <v>$61k</v>
      </c>
      <c r="I411">
        <v>126</v>
      </c>
      <c r="L411" t="str">
        <f t="shared" si="226"/>
        <v>$126k</v>
      </c>
      <c r="M411">
        <f t="shared" si="227"/>
        <v>93.5</v>
      </c>
      <c r="N411" t="str">
        <f t="shared" si="223"/>
        <v>$93.5k</v>
      </c>
      <c r="O411" s="1" t="s">
        <v>1541</v>
      </c>
      <c r="P411" s="1">
        <f t="shared" si="214"/>
        <v>1</v>
      </c>
      <c r="Q411" s="1">
        <f t="shared" si="215"/>
        <v>1</v>
      </c>
      <c r="R411" s="1">
        <f t="shared" si="216"/>
        <v>0</v>
      </c>
      <c r="S411" s="1">
        <f t="shared" si="217"/>
        <v>0</v>
      </c>
      <c r="T411" s="1">
        <f t="shared" si="218"/>
        <v>0</v>
      </c>
      <c r="U411" s="1">
        <f t="shared" si="219"/>
        <v>1</v>
      </c>
      <c r="V411" s="1">
        <f t="shared" si="220"/>
        <v>3711</v>
      </c>
      <c r="W411">
        <v>3.6</v>
      </c>
      <c r="X411" s="1" t="s">
        <v>1542</v>
      </c>
      <c r="Y411" s="1" t="s">
        <v>2026</v>
      </c>
      <c r="Z411" t="s">
        <v>242</v>
      </c>
      <c r="AA411" t="s">
        <v>2376</v>
      </c>
      <c r="AB411" t="s">
        <v>374</v>
      </c>
      <c r="AC411">
        <f t="shared" si="213"/>
        <v>0</v>
      </c>
      <c r="AD411" t="s">
        <v>17</v>
      </c>
      <c r="AE411">
        <v>501</v>
      </c>
      <c r="AF411">
        <v>1000</v>
      </c>
      <c r="AG411" s="7">
        <f t="shared" si="233"/>
        <v>750.5</v>
      </c>
      <c r="AH411">
        <v>1967</v>
      </c>
      <c r="AI411">
        <f t="shared" ca="1" si="221"/>
        <v>57</v>
      </c>
      <c r="AJ411" t="s">
        <v>128</v>
      </c>
      <c r="AK411" t="s">
        <v>418</v>
      </c>
      <c r="AL411" t="s">
        <v>38</v>
      </c>
      <c r="AM411" s="8" t="s">
        <v>2397</v>
      </c>
      <c r="AN411" s="8"/>
      <c r="AO411">
        <v>50</v>
      </c>
      <c r="AP411" s="10" t="str">
        <f t="shared" si="234"/>
        <v>50000000</v>
      </c>
      <c r="AQ411" s="8"/>
      <c r="AR411" s="8" t="s">
        <v>2408</v>
      </c>
      <c r="AS411" s="8" t="str">
        <f t="shared" si="222"/>
        <v xml:space="preserve">100 000000 </v>
      </c>
      <c r="AT411" t="s">
        <v>2357</v>
      </c>
    </row>
    <row r="412" spans="1:46" ht="39" customHeight="1" x14ac:dyDescent="0.35">
      <c r="A412" t="s">
        <v>1543</v>
      </c>
      <c r="B412" t="e" cm="1">
        <f t="array" ref="B412">IF(SEARCH("DATA SCIENTIST",UPPER(A412),1),"DATA SCIENTIST",IF(SEARCH("DATA ANALYST",UPPER(A412),1),"DATA ANALYST",IF(SEARCH("DATA ENGINEER",UPPER(A412),1),"DATA ENGINEER",others)))</f>
        <v>#VALUE!</v>
      </c>
      <c r="C412" t="str" cm="1">
        <f t="array" ref="C412">_xlfn.IFS(IFERROR(SEARCH("Senior", A412), 0) &gt; 0, "SENIOR", IFERROR(SEARCH("Junior", A412), 0) &gt; 0, "JUNIOR", TRUE, "NM")</f>
        <v>NM</v>
      </c>
      <c r="D412" t="s">
        <v>1544</v>
      </c>
      <c r="E412">
        <v>95</v>
      </c>
      <c r="H412" t="str">
        <f t="shared" si="225"/>
        <v>$95k</v>
      </c>
      <c r="I412">
        <v>160</v>
      </c>
      <c r="L412" t="str">
        <f t="shared" si="226"/>
        <v>$160k</v>
      </c>
      <c r="M412">
        <f t="shared" si="227"/>
        <v>127.5</v>
      </c>
      <c r="N412" t="str">
        <f t="shared" si="223"/>
        <v>$127.5k</v>
      </c>
      <c r="O412" s="1" t="s">
        <v>2317</v>
      </c>
      <c r="P412" s="1">
        <f t="shared" si="214"/>
        <v>0</v>
      </c>
      <c r="Q412" s="1">
        <f t="shared" si="215"/>
        <v>1</v>
      </c>
      <c r="R412" s="1">
        <f t="shared" si="216"/>
        <v>1</v>
      </c>
      <c r="S412" s="1">
        <f t="shared" si="217"/>
        <v>0</v>
      </c>
      <c r="T412" s="1">
        <f t="shared" si="218"/>
        <v>0</v>
      </c>
      <c r="U412" s="1">
        <f t="shared" si="219"/>
        <v>0</v>
      </c>
      <c r="V412" s="1">
        <f t="shared" si="220"/>
        <v>1642</v>
      </c>
      <c r="W412">
        <v>3.2</v>
      </c>
      <c r="X412" s="1" t="s">
        <v>310</v>
      </c>
      <c r="Y412" s="1" t="s">
        <v>1779</v>
      </c>
      <c r="Z412" t="s">
        <v>1545</v>
      </c>
      <c r="AA412" t="s">
        <v>2380</v>
      </c>
      <c r="AB412" t="s">
        <v>312</v>
      </c>
      <c r="AC412">
        <f t="shared" si="213"/>
        <v>0</v>
      </c>
      <c r="AD412" t="s">
        <v>208</v>
      </c>
      <c r="AE412">
        <v>1</v>
      </c>
      <c r="AF412">
        <v>50</v>
      </c>
      <c r="AG412" s="7">
        <f t="shared" si="233"/>
        <v>25.5</v>
      </c>
      <c r="AH412" t="s">
        <v>2357</v>
      </c>
      <c r="AI412" t="str">
        <f t="shared" ca="1" si="221"/>
        <v>unknown</v>
      </c>
      <c r="AJ412" t="s">
        <v>18</v>
      </c>
      <c r="AK412" t="s">
        <v>313</v>
      </c>
      <c r="AL412" t="s">
        <v>32</v>
      </c>
      <c r="AM412" s="8" t="s">
        <v>2406</v>
      </c>
      <c r="AN412" s="8"/>
      <c r="AO412">
        <v>5</v>
      </c>
      <c r="AP412" s="10" t="str">
        <f t="shared" si="234"/>
        <v>5000000</v>
      </c>
      <c r="AQ412" s="8"/>
      <c r="AR412" s="8" t="s">
        <v>2421</v>
      </c>
      <c r="AS412" s="8" t="str">
        <f t="shared" si="222"/>
        <v xml:space="preserve">10 000000 </v>
      </c>
      <c r="AT412" t="s">
        <v>2357</v>
      </c>
    </row>
    <row r="413" spans="1:46" ht="39" customHeight="1" x14ac:dyDescent="0.35">
      <c r="A413" t="s">
        <v>1546</v>
      </c>
      <c r="B413" t="e" cm="1">
        <f t="array" ref="B413">IF(SEARCH("DATA SCIENTIST",UPPER(A413),1),"DATA SCIENTIST",IF(SEARCH("DATA ANALYST",UPPER(A413),1),"DATA ANALYST",IF(SEARCH("DATA ENGINEER",UPPER(A413),1),"DATA ENGINEER",others)))</f>
        <v>#VALUE!</v>
      </c>
      <c r="C413" t="str" cm="1">
        <f t="array" ref="C413">_xlfn.IFS(IFERROR(SEARCH("Senior", A413), 0) &gt; 0, "SENIOR", IFERROR(SEARCH("Junior", A413), 0) &gt; 0, "JUNIOR", TRUE, "NM")</f>
        <v>NM</v>
      </c>
      <c r="D413" t="s">
        <v>13</v>
      </c>
      <c r="E413">
        <v>53</v>
      </c>
      <c r="H413" t="str">
        <f t="shared" si="225"/>
        <v>$53k</v>
      </c>
      <c r="I413">
        <v>91</v>
      </c>
      <c r="L413" t="str">
        <f t="shared" si="226"/>
        <v>$91k</v>
      </c>
      <c r="M413">
        <f t="shared" si="227"/>
        <v>72</v>
      </c>
      <c r="N413" t="str">
        <f t="shared" si="223"/>
        <v>$72k</v>
      </c>
      <c r="O413" s="1" t="s">
        <v>1547</v>
      </c>
      <c r="P413" s="1">
        <f t="shared" si="214"/>
        <v>0</v>
      </c>
      <c r="Q413" s="1">
        <f t="shared" si="215"/>
        <v>0</v>
      </c>
      <c r="R413" s="1">
        <f t="shared" si="216"/>
        <v>0</v>
      </c>
      <c r="S413" s="1">
        <f t="shared" si="217"/>
        <v>0</v>
      </c>
      <c r="T413" s="1">
        <f t="shared" si="218"/>
        <v>0</v>
      </c>
      <c r="U413" s="1">
        <f t="shared" si="219"/>
        <v>0</v>
      </c>
      <c r="V413" s="1">
        <f t="shared" si="220"/>
        <v>2843</v>
      </c>
      <c r="W413">
        <v>4.2</v>
      </c>
      <c r="X413" s="1" t="s">
        <v>576</v>
      </c>
      <c r="Y413" s="1" t="s">
        <v>1839</v>
      </c>
      <c r="Z413" t="s">
        <v>578</v>
      </c>
      <c r="AA413" t="s">
        <v>2389</v>
      </c>
      <c r="AB413" t="s">
        <v>578</v>
      </c>
      <c r="AC413">
        <f t="shared" si="213"/>
        <v>1</v>
      </c>
      <c r="AD413" t="s">
        <v>24</v>
      </c>
      <c r="AH413" t="s">
        <v>2357</v>
      </c>
      <c r="AI413" t="str">
        <f t="shared" ca="1" si="221"/>
        <v>unknown</v>
      </c>
      <c r="AJ413" t="s">
        <v>128</v>
      </c>
      <c r="AK413" t="s">
        <v>579</v>
      </c>
      <c r="AL413" t="s">
        <v>580</v>
      </c>
      <c r="AM413" s="8" t="s">
        <v>47</v>
      </c>
      <c r="AN413" s="8" t="s">
        <v>47</v>
      </c>
      <c r="AP413" s="10" t="e" cm="1">
        <f t="array" ref="AP413">_xlfn.IFS(SEARCH("m",AO413,1),SUBSTITUTE(AO413,"million","000000",1),SEARCH("b",AO413,1),SUBSTITUTE(AO413,"billion","000000000",1))</f>
        <v>#VALUE!</v>
      </c>
      <c r="AQ413" s="8"/>
      <c r="AR413" s="8"/>
      <c r="AS413" s="8" t="e">
        <f t="shared" si="222"/>
        <v>#VALUE!</v>
      </c>
      <c r="AT413" t="s">
        <v>2357</v>
      </c>
    </row>
    <row r="414" spans="1:46" ht="39" customHeight="1" x14ac:dyDescent="0.35">
      <c r="A414" t="s">
        <v>1548</v>
      </c>
      <c r="B414" t="e" cm="1">
        <f t="array" ref="B414">IF(SEARCH("DATA SCIENTIST",UPPER(A414),1),"DATA SCIENTIST",IF(SEARCH("DATA ANALYST",UPPER(A414),1),"DATA ANALYST",IF(SEARCH("DATA ENGINEER",UPPER(A414),1),"DATA ENGINEER",others)))</f>
        <v>#VALUE!</v>
      </c>
      <c r="C414" t="str" cm="1">
        <f t="array" ref="C414">_xlfn.IFS(IFERROR(SEARCH("Senior", A414), 0) &gt; 0, "SENIOR", IFERROR(SEARCH("Junior", A414), 0) &gt; 0, "JUNIOR", TRUE, "NM")</f>
        <v>NM</v>
      </c>
      <c r="D414" t="s">
        <v>1549</v>
      </c>
      <c r="E414">
        <v>33</v>
      </c>
      <c r="H414" t="str">
        <f t="shared" si="225"/>
        <v>$33k</v>
      </c>
      <c r="I414">
        <v>61</v>
      </c>
      <c r="L414" t="str">
        <f t="shared" si="226"/>
        <v>$61k</v>
      </c>
      <c r="M414">
        <f t="shared" si="227"/>
        <v>47</v>
      </c>
      <c r="N414" t="str">
        <f t="shared" si="223"/>
        <v>$47k</v>
      </c>
      <c r="O414" s="1" t="s">
        <v>1550</v>
      </c>
      <c r="P414" s="1">
        <f t="shared" si="214"/>
        <v>1</v>
      </c>
      <c r="Q414" s="1">
        <f t="shared" si="215"/>
        <v>0</v>
      </c>
      <c r="R414" s="1">
        <f t="shared" si="216"/>
        <v>1</v>
      </c>
      <c r="S414" s="1">
        <f t="shared" si="217"/>
        <v>0</v>
      </c>
      <c r="T414" s="1">
        <f t="shared" si="218"/>
        <v>0</v>
      </c>
      <c r="U414" s="1">
        <f t="shared" si="219"/>
        <v>1</v>
      </c>
      <c r="V414" s="1">
        <f t="shared" si="220"/>
        <v>4390</v>
      </c>
      <c r="W414">
        <v>3.1</v>
      </c>
      <c r="X414" s="1" t="s">
        <v>1551</v>
      </c>
      <c r="Y414" s="1" t="s">
        <v>2027</v>
      </c>
      <c r="Z414" t="s">
        <v>1552</v>
      </c>
      <c r="AA414" t="s">
        <v>2389</v>
      </c>
      <c r="AB414" t="s">
        <v>1552</v>
      </c>
      <c r="AC414">
        <f t="shared" si="213"/>
        <v>1</v>
      </c>
      <c r="AD414" t="s">
        <v>37</v>
      </c>
      <c r="AE414">
        <v>1001</v>
      </c>
      <c r="AF414">
        <v>5000</v>
      </c>
      <c r="AG414" s="7">
        <f t="shared" ref="AG414:AG418" si="235">AVERAGE(AE414,AF414)</f>
        <v>3000.5</v>
      </c>
      <c r="AH414">
        <v>1977</v>
      </c>
      <c r="AI414">
        <f t="shared" ca="1" si="221"/>
        <v>47</v>
      </c>
      <c r="AJ414" t="s">
        <v>18</v>
      </c>
      <c r="AK414" t="s">
        <v>217</v>
      </c>
      <c r="AL414" t="s">
        <v>218</v>
      </c>
      <c r="AM414" s="8" t="s">
        <v>2400</v>
      </c>
      <c r="AN414" s="8"/>
      <c r="AO414" t="s">
        <v>2411</v>
      </c>
      <c r="AP414" s="10" t="e">
        <f>IF(SEARCH("m",AO470,1),SUBSTITUTE(AO470,"million","000000",1),)</f>
        <v>#VALUE!</v>
      </c>
      <c r="AQ414" s="8"/>
      <c r="AR414" s="8" t="s">
        <v>2412</v>
      </c>
      <c r="AS414" s="8" t="e">
        <f t="shared" si="222"/>
        <v>#VALUE!</v>
      </c>
      <c r="AT414" t="s">
        <v>1553</v>
      </c>
    </row>
    <row r="415" spans="1:46" ht="39" customHeight="1" x14ac:dyDescent="0.35">
      <c r="A415" t="s">
        <v>1554</v>
      </c>
      <c r="B415" t="e" cm="1">
        <f t="array" ref="B415">IF(SEARCH("DATA SCIENTIST",UPPER(A415),1),"DATA SCIENTIST",IF(SEARCH("DATA ANALYST",UPPER(A415),1),"DATA ANALYST",IF(SEARCH("DATA ENGINEER",UPPER(A415),1),"DATA ENGINEER",others)))</f>
        <v>#VALUE!</v>
      </c>
      <c r="C415" t="str" cm="1">
        <f t="array" ref="C415">_xlfn.IFS(IFERROR(SEARCH("Senior", A415), 0) &gt; 0, "SENIOR", IFERROR(SEARCH("Junior", A415), 0) &gt; 0, "JUNIOR", TRUE, "NM")</f>
        <v>NM</v>
      </c>
      <c r="D415" t="s">
        <v>824</v>
      </c>
      <c r="E415">
        <v>44</v>
      </c>
      <c r="H415" t="str">
        <f t="shared" si="225"/>
        <v>$44k</v>
      </c>
      <c r="I415">
        <v>86</v>
      </c>
      <c r="L415" t="str">
        <f t="shared" si="226"/>
        <v>$86k</v>
      </c>
      <c r="M415">
        <f t="shared" si="227"/>
        <v>65</v>
      </c>
      <c r="N415" t="str">
        <f t="shared" si="223"/>
        <v>$65k</v>
      </c>
      <c r="O415" s="1" t="s">
        <v>1555</v>
      </c>
      <c r="P415" s="1">
        <f t="shared" si="214"/>
        <v>1</v>
      </c>
      <c r="Q415" s="1">
        <f t="shared" si="215"/>
        <v>0</v>
      </c>
      <c r="R415" s="1">
        <f t="shared" si="216"/>
        <v>1</v>
      </c>
      <c r="S415" s="1">
        <f t="shared" si="217"/>
        <v>1</v>
      </c>
      <c r="T415" s="1">
        <f t="shared" si="218"/>
        <v>1</v>
      </c>
      <c r="U415" s="1">
        <f t="shared" si="219"/>
        <v>1</v>
      </c>
      <c r="V415" s="1">
        <f t="shared" si="220"/>
        <v>3585</v>
      </c>
      <c r="W415">
        <v>3.8</v>
      </c>
      <c r="X415" s="1" t="s">
        <v>1556</v>
      </c>
      <c r="Y415" s="1" t="s">
        <v>2028</v>
      </c>
      <c r="Z415" t="s">
        <v>1557</v>
      </c>
      <c r="AA415" t="s">
        <v>2377</v>
      </c>
      <c r="AB415" t="s">
        <v>1557</v>
      </c>
      <c r="AC415">
        <f t="shared" si="213"/>
        <v>1</v>
      </c>
      <c r="AD415" t="s">
        <v>17</v>
      </c>
      <c r="AE415">
        <v>501</v>
      </c>
      <c r="AF415">
        <v>1000</v>
      </c>
      <c r="AG415" s="7">
        <f t="shared" si="235"/>
        <v>750.5</v>
      </c>
      <c r="AH415">
        <v>2014</v>
      </c>
      <c r="AI415">
        <f t="shared" ca="1" si="221"/>
        <v>10</v>
      </c>
      <c r="AJ415" t="s">
        <v>111</v>
      </c>
      <c r="AK415" t="s">
        <v>1461</v>
      </c>
      <c r="AL415" t="s">
        <v>1394</v>
      </c>
      <c r="AM415" s="8" t="s">
        <v>47</v>
      </c>
      <c r="AN415" s="8" t="s">
        <v>47</v>
      </c>
      <c r="AP415" s="10" t="e" cm="1">
        <f t="array" ref="AP415">_xlfn.IFS(SEARCH("m",AO415,1),SUBSTITUTE(AO415,"million","000000",1),SEARCH("b",AO415,1),SUBSTITUTE(AO415,"billion","000000000",1))</f>
        <v>#VALUE!</v>
      </c>
      <c r="AQ415" s="8"/>
      <c r="AR415" s="8"/>
      <c r="AS415" s="8" t="e">
        <f t="shared" si="222"/>
        <v>#VALUE!</v>
      </c>
      <c r="AT415" t="s">
        <v>2357</v>
      </c>
    </row>
    <row r="416" spans="1:46" ht="39" customHeight="1" x14ac:dyDescent="0.35">
      <c r="A416" t="s">
        <v>461</v>
      </c>
      <c r="B416" t="e" cm="1">
        <f t="array" ref="B416">IF(SEARCH("DATA SCIENTIST",UPPER(A416),1),"DATA SCIENTIST",IF(SEARCH("DATA ANALYST",UPPER(A416),1),"DATA ANALYST",IF(SEARCH("DATA ENGINEER",UPPER(A416),1),"DATA ENGINEER",others)))</f>
        <v>#VALUE!</v>
      </c>
      <c r="C416" t="str" cm="1">
        <f t="array" ref="C416">_xlfn.IFS(IFERROR(SEARCH("Senior", A416), 0) &gt; 0, "SENIOR", IFERROR(SEARCH("Junior", A416), 0) &gt; 0, "JUNIOR", TRUE, "NM")</f>
        <v>SENIOR</v>
      </c>
      <c r="D416" t="s">
        <v>1558</v>
      </c>
      <c r="E416">
        <v>69</v>
      </c>
      <c r="H416" t="str">
        <f t="shared" si="225"/>
        <v>$69k</v>
      </c>
      <c r="I416">
        <v>119</v>
      </c>
      <c r="L416" t="str">
        <f t="shared" si="226"/>
        <v>$119k</v>
      </c>
      <c r="M416">
        <f t="shared" si="227"/>
        <v>94</v>
      </c>
      <c r="N416" t="str">
        <f t="shared" si="223"/>
        <v>$94k</v>
      </c>
      <c r="O416" s="1" t="s">
        <v>1559</v>
      </c>
      <c r="P416" s="1">
        <f t="shared" si="214"/>
        <v>1</v>
      </c>
      <c r="Q416" s="1">
        <f t="shared" si="215"/>
        <v>0</v>
      </c>
      <c r="R416" s="1">
        <f t="shared" si="216"/>
        <v>0</v>
      </c>
      <c r="S416" s="1">
        <f t="shared" si="217"/>
        <v>0</v>
      </c>
      <c r="T416" s="1">
        <f t="shared" si="218"/>
        <v>0</v>
      </c>
      <c r="U416" s="1">
        <f t="shared" si="219"/>
        <v>1</v>
      </c>
      <c r="V416" s="1">
        <f t="shared" si="220"/>
        <v>4096</v>
      </c>
      <c r="W416">
        <v>4</v>
      </c>
      <c r="X416" s="1" t="s">
        <v>148</v>
      </c>
      <c r="Y416" s="1" t="s">
        <v>1742</v>
      </c>
      <c r="Z416" t="s">
        <v>86</v>
      </c>
      <c r="AA416" t="s">
        <v>2366</v>
      </c>
      <c r="AB416" t="s">
        <v>149</v>
      </c>
      <c r="AC416">
        <f t="shared" si="213"/>
        <v>0</v>
      </c>
      <c r="AD416" t="s">
        <v>17</v>
      </c>
      <c r="AE416">
        <v>501</v>
      </c>
      <c r="AF416">
        <v>1000</v>
      </c>
      <c r="AG416" s="7">
        <f t="shared" si="235"/>
        <v>750.5</v>
      </c>
      <c r="AH416">
        <v>2012</v>
      </c>
      <c r="AI416">
        <f t="shared" ca="1" si="221"/>
        <v>12</v>
      </c>
      <c r="AJ416" t="s">
        <v>18</v>
      </c>
      <c r="AK416" t="s">
        <v>122</v>
      </c>
      <c r="AL416" t="s">
        <v>75</v>
      </c>
      <c r="AM416" s="8" t="s">
        <v>2399</v>
      </c>
      <c r="AN416" s="8"/>
      <c r="AO416">
        <v>100</v>
      </c>
      <c r="AP416" s="10" t="str">
        <f t="shared" ref="AP416:AP417" si="236">IF(SEARCH("m",AR416,1),_xlfn.CONCAT(AO416,"000000"),0)</f>
        <v>100000000</v>
      </c>
      <c r="AQ416" s="8"/>
      <c r="AR416" s="8" t="s">
        <v>2410</v>
      </c>
      <c r="AS416" s="8" t="str">
        <f t="shared" si="222"/>
        <v xml:space="preserve">500 000000 </v>
      </c>
      <c r="AT416" t="s">
        <v>150</v>
      </c>
    </row>
    <row r="417" spans="1:46" ht="39" customHeight="1" x14ac:dyDescent="0.35">
      <c r="A417" t="s">
        <v>500</v>
      </c>
      <c r="B417" t="e" cm="1">
        <f t="array" ref="B417">IF(SEARCH("DATA SCIENTIST",UPPER(A417),1),"DATA SCIENTIST",IF(SEARCH("DATA ANALYST",UPPER(A417),1),"DATA ANALYST",IF(SEARCH("DATA ENGINEER",UPPER(A417),1),"DATA ENGINEER",others)))</f>
        <v>#VALUE!</v>
      </c>
      <c r="C417" t="str" cm="1">
        <f t="array" ref="C417">_xlfn.IFS(IFERROR(SEARCH("Senior", A417), 0) &gt; 0, "SENIOR", IFERROR(SEARCH("Junior", A417), 0) &gt; 0, "JUNIOR", TRUE, "NM")</f>
        <v>SENIOR</v>
      </c>
      <c r="D417" t="s">
        <v>1560</v>
      </c>
      <c r="E417">
        <v>67</v>
      </c>
      <c r="H417" t="str">
        <f t="shared" si="225"/>
        <v>$67k</v>
      </c>
      <c r="I417">
        <v>127</v>
      </c>
      <c r="L417" t="str">
        <f t="shared" si="226"/>
        <v>$127k</v>
      </c>
      <c r="M417">
        <f t="shared" si="227"/>
        <v>97</v>
      </c>
      <c r="N417" t="str">
        <f t="shared" si="223"/>
        <v>$97k</v>
      </c>
      <c r="O417" s="1" t="s">
        <v>2318</v>
      </c>
      <c r="P417" s="1">
        <f t="shared" si="214"/>
        <v>1</v>
      </c>
      <c r="Q417" s="1">
        <f t="shared" si="215"/>
        <v>0</v>
      </c>
      <c r="R417" s="1">
        <f t="shared" si="216"/>
        <v>0</v>
      </c>
      <c r="S417" s="1">
        <f t="shared" si="217"/>
        <v>1</v>
      </c>
      <c r="T417" s="1">
        <f t="shared" si="218"/>
        <v>1</v>
      </c>
      <c r="U417" s="1">
        <f t="shared" si="219"/>
        <v>1</v>
      </c>
      <c r="V417" s="1">
        <f t="shared" si="220"/>
        <v>6152</v>
      </c>
      <c r="W417">
        <v>4</v>
      </c>
      <c r="X417" s="1" t="s">
        <v>148</v>
      </c>
      <c r="Y417" s="1" t="s">
        <v>1742</v>
      </c>
      <c r="Z417" t="s">
        <v>337</v>
      </c>
      <c r="AA417" t="s">
        <v>2366</v>
      </c>
      <c r="AB417" t="s">
        <v>149</v>
      </c>
      <c r="AC417">
        <f t="shared" si="213"/>
        <v>0</v>
      </c>
      <c r="AD417" t="s">
        <v>17</v>
      </c>
      <c r="AE417">
        <v>501</v>
      </c>
      <c r="AF417">
        <v>1000</v>
      </c>
      <c r="AG417" s="7">
        <f t="shared" si="235"/>
        <v>750.5</v>
      </c>
      <c r="AH417">
        <v>2012</v>
      </c>
      <c r="AI417">
        <f t="shared" ca="1" si="221"/>
        <v>12</v>
      </c>
      <c r="AJ417" t="s">
        <v>18</v>
      </c>
      <c r="AK417" t="s">
        <v>122</v>
      </c>
      <c r="AL417" t="s">
        <v>75</v>
      </c>
      <c r="AM417" s="8" t="s">
        <v>2399</v>
      </c>
      <c r="AN417" s="8"/>
      <c r="AO417">
        <v>100</v>
      </c>
      <c r="AP417" s="10" t="str">
        <f t="shared" si="236"/>
        <v>100000000</v>
      </c>
      <c r="AQ417" s="8"/>
      <c r="AR417" s="8" t="s">
        <v>2410</v>
      </c>
      <c r="AS417" s="8" t="str">
        <f t="shared" si="222"/>
        <v xml:space="preserve">500 000000 </v>
      </c>
      <c r="AT417" t="s">
        <v>150</v>
      </c>
    </row>
    <row r="418" spans="1:46" ht="39" customHeight="1" x14ac:dyDescent="0.35">
      <c r="A418" t="s">
        <v>1561</v>
      </c>
      <c r="B418" t="e" cm="1">
        <f t="array" ref="B418">IF(SEARCH("DATA SCIENTIST",UPPER(A418),1),"DATA SCIENTIST",IF(SEARCH("DATA ANALYST",UPPER(A418),1),"DATA ANALYST",IF(SEARCH("DATA ENGINEER",UPPER(A418),1),"DATA ENGINEER",others)))</f>
        <v>#VALUE!</v>
      </c>
      <c r="C418" t="str" cm="1">
        <f t="array" ref="C418">_xlfn.IFS(IFERROR(SEARCH("Senior", A418), 0) &gt; 0, "SENIOR", IFERROR(SEARCH("Junior", A418), 0) &gt; 0, "JUNIOR", TRUE, "NM")</f>
        <v>NM</v>
      </c>
      <c r="D418" t="s">
        <v>1562</v>
      </c>
      <c r="E418">
        <v>66</v>
      </c>
      <c r="H418" t="str">
        <f t="shared" si="225"/>
        <v>$66k</v>
      </c>
      <c r="I418">
        <v>117</v>
      </c>
      <c r="L418" t="str">
        <f t="shared" si="226"/>
        <v>$117k</v>
      </c>
      <c r="M418">
        <f t="shared" si="227"/>
        <v>91.5</v>
      </c>
      <c r="N418" t="str">
        <f t="shared" si="223"/>
        <v>$91.5k</v>
      </c>
      <c r="O418" s="1" t="s">
        <v>1563</v>
      </c>
      <c r="P418" s="1">
        <f t="shared" si="214"/>
        <v>0</v>
      </c>
      <c r="Q418" s="1">
        <f t="shared" si="215"/>
        <v>0</v>
      </c>
      <c r="R418" s="1">
        <f t="shared" si="216"/>
        <v>1</v>
      </c>
      <c r="S418" s="1">
        <f t="shared" si="217"/>
        <v>1</v>
      </c>
      <c r="T418" s="1">
        <f t="shared" si="218"/>
        <v>1</v>
      </c>
      <c r="U418" s="1">
        <f t="shared" si="219"/>
        <v>0</v>
      </c>
      <c r="V418" s="1">
        <f t="shared" si="220"/>
        <v>4260</v>
      </c>
      <c r="W418">
        <v>3.6</v>
      </c>
      <c r="X418" s="1" t="s">
        <v>620</v>
      </c>
      <c r="Y418" s="1" t="s">
        <v>1848</v>
      </c>
      <c r="Z418" t="s">
        <v>255</v>
      </c>
      <c r="AA418" t="s">
        <v>2367</v>
      </c>
      <c r="AB418" t="s">
        <v>621</v>
      </c>
      <c r="AC418">
        <f t="shared" si="213"/>
        <v>0</v>
      </c>
      <c r="AD418" t="s">
        <v>87</v>
      </c>
      <c r="AE418">
        <v>5001</v>
      </c>
      <c r="AF418">
        <v>10000</v>
      </c>
      <c r="AG418" s="7">
        <f t="shared" si="235"/>
        <v>7500.5</v>
      </c>
      <c r="AH418">
        <v>1851</v>
      </c>
      <c r="AI418">
        <f t="shared" ca="1" si="221"/>
        <v>173</v>
      </c>
      <c r="AJ418" t="s">
        <v>18</v>
      </c>
      <c r="AK418" t="s">
        <v>129</v>
      </c>
      <c r="AL418" t="s">
        <v>130</v>
      </c>
      <c r="AM418" s="8" t="s">
        <v>94</v>
      </c>
      <c r="AN418" s="8"/>
      <c r="AO418" t="s">
        <v>2415</v>
      </c>
      <c r="AP418" s="10" t="e" cm="1">
        <f t="array" ref="AP418">_xlfn.IFS(SEARCH("m",AO418,1),SUBSTITUTE(AO418,"million","000000",1),SEARCH("b",AO418,1),SUBSTITUTE(AO418,"billion","000000000",1))</f>
        <v>#VALUE!</v>
      </c>
      <c r="AQ418" s="8"/>
      <c r="AR418" s="8"/>
      <c r="AS418" s="8" t="e">
        <f t="shared" si="222"/>
        <v>#VALUE!</v>
      </c>
      <c r="AT418" t="s">
        <v>2357</v>
      </c>
    </row>
    <row r="419" spans="1:46" ht="39" customHeight="1" x14ac:dyDescent="0.35">
      <c r="A419" t="s">
        <v>2319</v>
      </c>
      <c r="B419" t="str" cm="1">
        <f t="array" ref="B419">IF(SEARCH("DATA SCIENTIST",UPPER(A419),1),"DATA SCIENTIST",IF(SEARCH("DATA ANALYST",UPPER(A419),1),"DATA ANALYST",IF(SEARCH("DATA ENGINEER",UPPER(A419),1),"DATA ENGINEER",others)))</f>
        <v>DATA SCIENTIST</v>
      </c>
      <c r="C419" t="str" cm="1">
        <f t="array" ref="C419">_xlfn.IFS(IFERROR(SEARCH("Senior", A419), 0) &gt; 0, "SENIOR", IFERROR(SEARCH("Junior", A419), 0) &gt; 0, "JUNIOR", TRUE, "NM")</f>
        <v>NM</v>
      </c>
      <c r="D419" t="s">
        <v>42</v>
      </c>
      <c r="E419">
        <v>86</v>
      </c>
      <c r="H419" t="str">
        <f t="shared" si="225"/>
        <v>$86k</v>
      </c>
      <c r="I419">
        <v>143</v>
      </c>
      <c r="L419" t="str">
        <f t="shared" si="226"/>
        <v>$143k</v>
      </c>
      <c r="M419">
        <f t="shared" si="227"/>
        <v>114.5</v>
      </c>
      <c r="N419" t="str">
        <f t="shared" si="223"/>
        <v>$114.5k</v>
      </c>
      <c r="O419" s="1" t="s">
        <v>2320</v>
      </c>
      <c r="P419" s="1">
        <f t="shared" si="214"/>
        <v>0</v>
      </c>
      <c r="Q419" s="1">
        <f t="shared" si="215"/>
        <v>0</v>
      </c>
      <c r="R419" s="1">
        <f t="shared" si="216"/>
        <v>0</v>
      </c>
      <c r="S419" s="1">
        <f t="shared" si="217"/>
        <v>0</v>
      </c>
      <c r="T419" s="1">
        <f t="shared" si="218"/>
        <v>0</v>
      </c>
      <c r="U419" s="1">
        <f t="shared" si="219"/>
        <v>0</v>
      </c>
      <c r="V419" s="1">
        <f t="shared" si="220"/>
        <v>1782</v>
      </c>
      <c r="W419">
        <v>3.8</v>
      </c>
      <c r="X419" s="1" t="s">
        <v>165</v>
      </c>
      <c r="Y419" s="1" t="s">
        <v>1747</v>
      </c>
      <c r="Z419" t="s">
        <v>102</v>
      </c>
      <c r="AA419" t="s">
        <v>2367</v>
      </c>
      <c r="AB419" t="s">
        <v>166</v>
      </c>
      <c r="AC419">
        <f t="shared" si="213"/>
        <v>0</v>
      </c>
      <c r="AD419" t="s">
        <v>24</v>
      </c>
      <c r="AH419">
        <v>1996</v>
      </c>
      <c r="AI419">
        <f t="shared" ca="1" si="221"/>
        <v>28</v>
      </c>
      <c r="AJ419" t="s">
        <v>53</v>
      </c>
      <c r="AK419" t="s">
        <v>104</v>
      </c>
      <c r="AL419" t="s">
        <v>104</v>
      </c>
      <c r="AM419" s="8" t="s">
        <v>94</v>
      </c>
      <c r="AN419" s="8"/>
      <c r="AO419" t="s">
        <v>2415</v>
      </c>
      <c r="AP419" s="10" t="e" cm="1">
        <f t="array" ref="AP419">_xlfn.IFS(SEARCH("m",AO419,1),SUBSTITUTE(AO419,"million","000000",1),SEARCH("b",AO419,1),SUBSTITUTE(AO419,"billion","000000000",1))</f>
        <v>#VALUE!</v>
      </c>
      <c r="AQ419" s="8"/>
      <c r="AR419" s="8"/>
      <c r="AS419" s="8" t="e">
        <f t="shared" si="222"/>
        <v>#VALUE!</v>
      </c>
      <c r="AT419" t="s">
        <v>2357</v>
      </c>
    </row>
    <row r="420" spans="1:46" ht="39" customHeight="1" x14ac:dyDescent="0.35">
      <c r="A420" t="s">
        <v>1564</v>
      </c>
      <c r="B420" t="e" cm="1">
        <f t="array" ref="B420">IF(SEARCH("DATA SCIENTIST",UPPER(A420),1),"DATA SCIENTIST",IF(SEARCH("DATA ANALYST",UPPER(A420),1),"DATA ANALYST",IF(SEARCH("DATA ENGINEER",UPPER(A420),1),"DATA ENGINEER",others)))</f>
        <v>#VALUE!</v>
      </c>
      <c r="C420" t="str" cm="1">
        <f t="array" ref="C420">_xlfn.IFS(IFERROR(SEARCH("Senior", A420), 0) &gt; 0, "SENIOR", IFERROR(SEARCH("Junior", A420), 0) &gt; 0, "JUNIOR", TRUE, "NM")</f>
        <v>NM</v>
      </c>
      <c r="D420" t="s">
        <v>1565</v>
      </c>
      <c r="E420">
        <v>50</v>
      </c>
      <c r="H420" t="str">
        <f t="shared" si="225"/>
        <v>$50k</v>
      </c>
      <c r="I420">
        <v>98</v>
      </c>
      <c r="L420" t="str">
        <f t="shared" si="226"/>
        <v>$98k</v>
      </c>
      <c r="M420">
        <f t="shared" si="227"/>
        <v>74</v>
      </c>
      <c r="N420" t="str">
        <f t="shared" si="223"/>
        <v>$74k</v>
      </c>
      <c r="O420" s="1" t="s">
        <v>2321</v>
      </c>
      <c r="P420" s="1">
        <f t="shared" si="214"/>
        <v>1</v>
      </c>
      <c r="Q420" s="1">
        <f t="shared" si="215"/>
        <v>0</v>
      </c>
      <c r="R420" s="1">
        <f t="shared" si="216"/>
        <v>0</v>
      </c>
      <c r="S420" s="1">
        <f t="shared" si="217"/>
        <v>1</v>
      </c>
      <c r="T420" s="1">
        <f t="shared" si="218"/>
        <v>0</v>
      </c>
      <c r="U420" s="1">
        <f t="shared" si="219"/>
        <v>0</v>
      </c>
      <c r="V420" s="1">
        <f t="shared" si="220"/>
        <v>1796</v>
      </c>
      <c r="W420">
        <v>3.2</v>
      </c>
      <c r="X420" s="1" t="s">
        <v>310</v>
      </c>
      <c r="Y420" s="1" t="s">
        <v>1779</v>
      </c>
      <c r="Z420" t="s">
        <v>923</v>
      </c>
      <c r="AA420" t="s">
        <v>2380</v>
      </c>
      <c r="AB420" t="s">
        <v>312</v>
      </c>
      <c r="AC420">
        <f t="shared" si="213"/>
        <v>0</v>
      </c>
      <c r="AD420" t="s">
        <v>208</v>
      </c>
      <c r="AE420">
        <v>1</v>
      </c>
      <c r="AF420">
        <v>50</v>
      </c>
      <c r="AG420" s="7">
        <f>AVERAGE(AE420,AF420)</f>
        <v>25.5</v>
      </c>
      <c r="AH420" t="s">
        <v>2357</v>
      </c>
      <c r="AI420" t="str">
        <f t="shared" ca="1" si="221"/>
        <v>unknown</v>
      </c>
      <c r="AJ420" t="s">
        <v>18</v>
      </c>
      <c r="AK420" t="s">
        <v>313</v>
      </c>
      <c r="AL420" t="s">
        <v>32</v>
      </c>
      <c r="AM420" s="8" t="s">
        <v>2406</v>
      </c>
      <c r="AN420" s="8"/>
      <c r="AO420">
        <v>5</v>
      </c>
      <c r="AP420" s="10" t="str">
        <f>IF(SEARCH("m",AR420,1),_xlfn.CONCAT(AO420,"000000"),0)</f>
        <v>5000000</v>
      </c>
      <c r="AQ420" s="8"/>
      <c r="AR420" s="8" t="s">
        <v>2421</v>
      </c>
      <c r="AS420" s="8" t="str">
        <f t="shared" si="222"/>
        <v xml:space="preserve">10 000000 </v>
      </c>
      <c r="AT420" t="s">
        <v>2357</v>
      </c>
    </row>
    <row r="421" spans="1:46" ht="39" customHeight="1" x14ac:dyDescent="0.35">
      <c r="A421" t="s">
        <v>2322</v>
      </c>
      <c r="B421" t="str" cm="1">
        <f t="array" ref="B421">IF(SEARCH("DATA SCIENTIST",UPPER(A421),1),"DATA SCIENTIST",IF(SEARCH("DATA ANALYST",UPPER(A421),1),"DATA ANALYST",IF(SEARCH("DATA ENGINEER",UPPER(A421),1),"DATA ENGINEER",others)))</f>
        <v>DATA SCIENTIST</v>
      </c>
      <c r="C421" t="str" cm="1">
        <f t="array" ref="C421">_xlfn.IFS(IFERROR(SEARCH("Senior", A421), 0) &gt; 0, "SENIOR", IFERROR(SEARCH("Junior", A421), 0) &gt; 0, "JUNIOR", TRUE, "NM")</f>
        <v>SENIOR</v>
      </c>
      <c r="D421" t="s">
        <v>997</v>
      </c>
      <c r="E421">
        <v>92</v>
      </c>
      <c r="H421" t="str">
        <f t="shared" si="225"/>
        <v>$92k</v>
      </c>
      <c r="I421">
        <v>150</v>
      </c>
      <c r="L421" t="str">
        <f t="shared" si="226"/>
        <v>$150k</v>
      </c>
      <c r="M421">
        <f t="shared" si="227"/>
        <v>121</v>
      </c>
      <c r="N421" t="str">
        <f t="shared" si="223"/>
        <v>$121k</v>
      </c>
      <c r="O421" s="1" t="s">
        <v>2323</v>
      </c>
      <c r="P421" s="1">
        <f t="shared" si="214"/>
        <v>0</v>
      </c>
      <c r="Q421" s="1">
        <f t="shared" si="215"/>
        <v>0</v>
      </c>
      <c r="R421" s="1">
        <f t="shared" si="216"/>
        <v>0</v>
      </c>
      <c r="S421" s="1">
        <f t="shared" si="217"/>
        <v>0</v>
      </c>
      <c r="T421" s="1">
        <f t="shared" si="218"/>
        <v>0</v>
      </c>
      <c r="U421" s="1">
        <f t="shared" si="219"/>
        <v>0</v>
      </c>
      <c r="V421" s="1">
        <f t="shared" si="220"/>
        <v>1949</v>
      </c>
      <c r="W421">
        <v>3.8</v>
      </c>
      <c r="X421" s="1" t="s">
        <v>165</v>
      </c>
      <c r="Y421" s="1" t="s">
        <v>1747</v>
      </c>
      <c r="Z421" t="s">
        <v>102</v>
      </c>
      <c r="AA421" t="s">
        <v>2367</v>
      </c>
      <c r="AB421" t="s">
        <v>166</v>
      </c>
      <c r="AC421">
        <f t="shared" si="213"/>
        <v>0</v>
      </c>
      <c r="AD421" t="s">
        <v>24</v>
      </c>
      <c r="AH421">
        <v>1996</v>
      </c>
      <c r="AI421">
        <f t="shared" ca="1" si="221"/>
        <v>28</v>
      </c>
      <c r="AJ421" t="s">
        <v>53</v>
      </c>
      <c r="AK421" t="s">
        <v>104</v>
      </c>
      <c r="AL421" t="s">
        <v>104</v>
      </c>
      <c r="AM421" s="8" t="s">
        <v>94</v>
      </c>
      <c r="AN421" s="8"/>
      <c r="AO421" t="s">
        <v>2415</v>
      </c>
      <c r="AP421" s="10" t="e" cm="1">
        <f t="array" ref="AP421">_xlfn.IFS(SEARCH("m",AO421,1),SUBSTITUTE(AO421,"million","000000",1),SEARCH("b",AO421,1),SUBSTITUTE(AO421,"billion","000000000",1))</f>
        <v>#VALUE!</v>
      </c>
      <c r="AQ421" s="8"/>
      <c r="AR421" s="8"/>
      <c r="AS421" s="8" t="e">
        <f t="shared" si="222"/>
        <v>#VALUE!</v>
      </c>
      <c r="AT421" t="s">
        <v>2357</v>
      </c>
    </row>
    <row r="422" spans="1:46" ht="39" customHeight="1" x14ac:dyDescent="0.35">
      <c r="A422" t="s">
        <v>1566</v>
      </c>
      <c r="B422" t="e" cm="1">
        <f t="array" ref="B422">IF(SEARCH("DATA SCIENTIST",UPPER(A422),1),"DATA SCIENTIST",IF(SEARCH("DATA ANALYST",UPPER(A422),1),"DATA ANALYST",IF(SEARCH("DATA ENGINEER",UPPER(A422),1),"DATA ENGINEER",others)))</f>
        <v>#VALUE!</v>
      </c>
      <c r="C422" t="str" cm="1">
        <f t="array" ref="C422">_xlfn.IFS(IFERROR(SEARCH("Senior", A422), 0) &gt; 0, "SENIOR", IFERROR(SEARCH("Junior", A422), 0) &gt; 0, "JUNIOR", TRUE, "NM")</f>
        <v>SENIOR</v>
      </c>
      <c r="D422" t="s">
        <v>1567</v>
      </c>
      <c r="E422">
        <v>90</v>
      </c>
      <c r="H422" t="str">
        <f t="shared" si="225"/>
        <v>$90k</v>
      </c>
      <c r="I422">
        <v>153</v>
      </c>
      <c r="L422" t="str">
        <f t="shared" si="226"/>
        <v>$153k</v>
      </c>
      <c r="M422">
        <f t="shared" si="227"/>
        <v>121.5</v>
      </c>
      <c r="N422" t="str">
        <f t="shared" si="223"/>
        <v>$121.5k</v>
      </c>
      <c r="O422" s="1" t="s">
        <v>1568</v>
      </c>
      <c r="P422" s="1">
        <f t="shared" si="214"/>
        <v>0</v>
      </c>
      <c r="Q422" s="1">
        <f t="shared" si="215"/>
        <v>1</v>
      </c>
      <c r="R422" s="1">
        <f t="shared" si="216"/>
        <v>0</v>
      </c>
      <c r="S422" s="1">
        <f t="shared" si="217"/>
        <v>0</v>
      </c>
      <c r="T422" s="1">
        <f t="shared" si="218"/>
        <v>0</v>
      </c>
      <c r="U422" s="1">
        <f t="shared" si="219"/>
        <v>0</v>
      </c>
      <c r="V422" s="1">
        <f t="shared" si="220"/>
        <v>3726</v>
      </c>
      <c r="W422">
        <v>4.5</v>
      </c>
      <c r="X422" s="1" t="s">
        <v>471</v>
      </c>
      <c r="Y422" s="1" t="s">
        <v>1815</v>
      </c>
      <c r="Z422" t="s">
        <v>79</v>
      </c>
      <c r="AA422" t="s">
        <v>2365</v>
      </c>
      <c r="AB422" t="s">
        <v>79</v>
      </c>
      <c r="AC422">
        <f t="shared" si="213"/>
        <v>1</v>
      </c>
      <c r="AD422" t="s">
        <v>52</v>
      </c>
      <c r="AE422">
        <v>201</v>
      </c>
      <c r="AF422">
        <v>500</v>
      </c>
      <c r="AG422" s="7">
        <f t="shared" ref="AG422:AG431" si="237">AVERAGE(AE422,AF422)</f>
        <v>350.5</v>
      </c>
      <c r="AH422">
        <v>2006</v>
      </c>
      <c r="AI422">
        <f t="shared" ca="1" si="221"/>
        <v>18</v>
      </c>
      <c r="AJ422" t="s">
        <v>18</v>
      </c>
      <c r="AK422" t="s">
        <v>186</v>
      </c>
      <c r="AL422" t="s">
        <v>75</v>
      </c>
      <c r="AM422" s="8" t="s">
        <v>2399</v>
      </c>
      <c r="AN422" s="8"/>
      <c r="AO422">
        <v>100</v>
      </c>
      <c r="AP422" s="10" t="str">
        <f>IF(SEARCH("m",AR422,1),_xlfn.CONCAT(AO422,"000000"),0)</f>
        <v>100000000</v>
      </c>
      <c r="AQ422" s="8"/>
      <c r="AR422" s="8" t="s">
        <v>2410</v>
      </c>
      <c r="AS422" s="8" t="str">
        <f t="shared" si="222"/>
        <v xml:space="preserve">500 000000 </v>
      </c>
      <c r="AT422" t="s">
        <v>472</v>
      </c>
    </row>
    <row r="423" spans="1:46" ht="39" customHeight="1" x14ac:dyDescent="0.35">
      <c r="A423" t="s">
        <v>1569</v>
      </c>
      <c r="B423" t="e" cm="1">
        <f t="array" ref="B423">IF(SEARCH("DATA SCIENTIST",UPPER(A423),1),"DATA SCIENTIST",IF(SEARCH("DATA ANALYST",UPPER(A423),1),"DATA ANALYST",IF(SEARCH("DATA ENGINEER",UPPER(A423),1),"DATA ENGINEER",others)))</f>
        <v>#VALUE!</v>
      </c>
      <c r="C423" t="str" cm="1">
        <f t="array" ref="C423">_xlfn.IFS(IFERROR(SEARCH("Senior", A423), 0) &gt; 0, "SENIOR", IFERROR(SEARCH("Junior", A423), 0) &gt; 0, "JUNIOR", TRUE, "NM")</f>
        <v>NM</v>
      </c>
      <c r="D423" t="s">
        <v>1570</v>
      </c>
      <c r="E423">
        <v>100</v>
      </c>
      <c r="H423" t="str">
        <f t="shared" si="225"/>
        <v>$100k</v>
      </c>
      <c r="I423">
        <v>135</v>
      </c>
      <c r="L423" t="str">
        <f t="shared" si="226"/>
        <v>$135k</v>
      </c>
      <c r="M423">
        <f t="shared" si="227"/>
        <v>117.5</v>
      </c>
      <c r="N423" t="str">
        <f t="shared" si="223"/>
        <v>$117.5k</v>
      </c>
      <c r="O423" s="1" t="s">
        <v>1571</v>
      </c>
      <c r="P423" s="1">
        <f t="shared" si="214"/>
        <v>0</v>
      </c>
      <c r="Q423" s="1">
        <f t="shared" si="215"/>
        <v>0</v>
      </c>
      <c r="R423" s="1">
        <f t="shared" si="216"/>
        <v>1</v>
      </c>
      <c r="S423" s="1">
        <f t="shared" si="217"/>
        <v>0</v>
      </c>
      <c r="T423" s="1">
        <f t="shared" si="218"/>
        <v>0</v>
      </c>
      <c r="U423" s="1">
        <f t="shared" si="219"/>
        <v>0</v>
      </c>
      <c r="V423" s="1">
        <f t="shared" si="220"/>
        <v>3439</v>
      </c>
      <c r="W423" t="s">
        <v>2357</v>
      </c>
      <c r="X423" t="s">
        <v>1572</v>
      </c>
      <c r="Y423" s="1" t="s">
        <v>1572</v>
      </c>
      <c r="Z423" t="s">
        <v>102</v>
      </c>
      <c r="AB423" t="s">
        <v>2357</v>
      </c>
      <c r="AC423">
        <f t="shared" si="213"/>
        <v>0</v>
      </c>
      <c r="AD423" t="s">
        <v>2357</v>
      </c>
      <c r="AE423" t="s">
        <v>2357</v>
      </c>
      <c r="AG423" s="7" t="e">
        <f t="shared" si="237"/>
        <v>#DIV/0!</v>
      </c>
      <c r="AH423" t="s">
        <v>2357</v>
      </c>
      <c r="AI423" t="str">
        <f t="shared" ca="1" si="221"/>
        <v>unknown</v>
      </c>
      <c r="AJ423" t="s">
        <v>2357</v>
      </c>
      <c r="AK423" t="s">
        <v>2357</v>
      </c>
      <c r="AL423" t="s">
        <v>2357</v>
      </c>
      <c r="AM423" s="8" t="s">
        <v>2357</v>
      </c>
      <c r="AN423" s="8" t="s">
        <v>2357</v>
      </c>
      <c r="AP423" s="10" t="e" cm="1">
        <f t="array" ref="AP423">_xlfn.IFS(SEARCH("m",AO423,1),SUBSTITUTE(AO423,"million","000000",1),SEARCH("b",AO423,1),SUBSTITUTE(AO423,"billion","000000000",1))</f>
        <v>#VALUE!</v>
      </c>
      <c r="AQ423" s="8"/>
      <c r="AR423" s="8"/>
      <c r="AS423" s="8" t="e">
        <f t="shared" si="222"/>
        <v>#VALUE!</v>
      </c>
      <c r="AT423" t="s">
        <v>2357</v>
      </c>
    </row>
    <row r="424" spans="1:46" ht="39" customHeight="1" x14ac:dyDescent="0.35">
      <c r="A424" t="s">
        <v>195</v>
      </c>
      <c r="B424" t="e" cm="1">
        <f t="array" ref="B424">IF(SEARCH("DATA SCIENTIST",UPPER(A424),1),"DATA SCIENTIST",IF(SEARCH("DATA ANALYST",UPPER(A424),1),"DATA ANALYST",IF(SEARCH("DATA ENGINEER",UPPER(A424),1),"DATA ENGINEER",others)))</f>
        <v>#VALUE!</v>
      </c>
      <c r="C424" t="str" cm="1">
        <f t="array" ref="C424">_xlfn.IFS(IFERROR(SEARCH("Senior", A424), 0) &gt; 0, "SENIOR", IFERROR(SEARCH("Junior", A424), 0) &gt; 0, "JUNIOR", TRUE, "NM")</f>
        <v>NM</v>
      </c>
      <c r="D424" t="s">
        <v>1573</v>
      </c>
      <c r="E424">
        <v>42</v>
      </c>
      <c r="H424" t="str">
        <f t="shared" si="225"/>
        <v>$42k</v>
      </c>
      <c r="I424">
        <v>79</v>
      </c>
      <c r="L424" t="str">
        <f t="shared" si="226"/>
        <v>$79k</v>
      </c>
      <c r="M424">
        <f t="shared" si="227"/>
        <v>60.5</v>
      </c>
      <c r="N424" t="str">
        <f t="shared" si="223"/>
        <v>$60.5k</v>
      </c>
      <c r="O424" s="1" t="s">
        <v>1574</v>
      </c>
      <c r="P424" s="1">
        <f t="shared" si="214"/>
        <v>1</v>
      </c>
      <c r="Q424" s="1">
        <f t="shared" si="215"/>
        <v>0</v>
      </c>
      <c r="R424" s="1">
        <f t="shared" si="216"/>
        <v>0</v>
      </c>
      <c r="S424" s="1">
        <f t="shared" si="217"/>
        <v>1</v>
      </c>
      <c r="T424" s="1">
        <f t="shared" si="218"/>
        <v>1</v>
      </c>
      <c r="U424" s="1">
        <f t="shared" si="219"/>
        <v>0</v>
      </c>
      <c r="V424" s="1">
        <f t="shared" si="220"/>
        <v>1220</v>
      </c>
      <c r="W424">
        <v>3.4</v>
      </c>
      <c r="X424" s="1" t="s">
        <v>1575</v>
      </c>
      <c r="Y424" s="1" t="s">
        <v>2029</v>
      </c>
      <c r="Z424" t="s">
        <v>1576</v>
      </c>
      <c r="AA424" t="s">
        <v>2386</v>
      </c>
      <c r="AB424" t="s">
        <v>1219</v>
      </c>
      <c r="AC424">
        <f t="shared" si="213"/>
        <v>0</v>
      </c>
      <c r="AD424" t="s">
        <v>17</v>
      </c>
      <c r="AE424">
        <v>501</v>
      </c>
      <c r="AF424">
        <v>1000</v>
      </c>
      <c r="AG424" s="7">
        <f t="shared" si="237"/>
        <v>750.5</v>
      </c>
      <c r="AH424">
        <v>2002</v>
      </c>
      <c r="AI424">
        <f t="shared" ca="1" si="221"/>
        <v>22</v>
      </c>
      <c r="AJ424" t="s">
        <v>18</v>
      </c>
      <c r="AK424" t="s">
        <v>181</v>
      </c>
      <c r="AL424" t="s">
        <v>75</v>
      </c>
      <c r="AM424" s="8" t="s">
        <v>2397</v>
      </c>
      <c r="AN424" s="8"/>
      <c r="AO424">
        <v>50</v>
      </c>
      <c r="AP424" s="10" t="str">
        <f t="shared" ref="AP424:AP427" si="238">IF(SEARCH("m",AR424,1),_xlfn.CONCAT(AO424,"000000"),0)</f>
        <v>50000000</v>
      </c>
      <c r="AQ424" s="8"/>
      <c r="AR424" s="8" t="s">
        <v>2408</v>
      </c>
      <c r="AS424" s="8" t="str">
        <f t="shared" si="222"/>
        <v xml:space="preserve">100 000000 </v>
      </c>
      <c r="AT424" t="s">
        <v>2357</v>
      </c>
    </row>
    <row r="425" spans="1:46" ht="39" customHeight="1" x14ac:dyDescent="0.35">
      <c r="A425" t="s">
        <v>1009</v>
      </c>
      <c r="B425" t="e" cm="1">
        <f t="array" ref="B425">IF(SEARCH("DATA SCIENTIST",UPPER(A425),1),"DATA SCIENTIST",IF(SEARCH("DATA ANALYST",UPPER(A425),1),"DATA ANALYST",IF(SEARCH("DATA ENGINEER",UPPER(A425),1),"DATA ENGINEER",others)))</f>
        <v>#VALUE!</v>
      </c>
      <c r="C425" t="str" cm="1">
        <f t="array" ref="C425">_xlfn.IFS(IFERROR(SEARCH("Senior", A425), 0) &gt; 0, "SENIOR", IFERROR(SEARCH("Junior", A425), 0) &gt; 0, "JUNIOR", TRUE, "NM")</f>
        <v>NM</v>
      </c>
      <c r="D425" t="s">
        <v>1577</v>
      </c>
      <c r="E425">
        <v>84</v>
      </c>
      <c r="H425" t="str">
        <f t="shared" si="225"/>
        <v>$84k</v>
      </c>
      <c r="I425">
        <v>153</v>
      </c>
      <c r="L425" t="str">
        <f t="shared" si="226"/>
        <v>$153k</v>
      </c>
      <c r="M425">
        <f t="shared" si="227"/>
        <v>118.5</v>
      </c>
      <c r="N425" t="str">
        <f t="shared" si="223"/>
        <v>$118.5k</v>
      </c>
      <c r="O425" s="1" t="s">
        <v>1578</v>
      </c>
      <c r="P425" s="1">
        <f t="shared" si="214"/>
        <v>1</v>
      </c>
      <c r="Q425" s="1">
        <f t="shared" si="215"/>
        <v>0</v>
      </c>
      <c r="R425" s="1">
        <f t="shared" si="216"/>
        <v>0</v>
      </c>
      <c r="S425" s="1">
        <f t="shared" si="217"/>
        <v>0</v>
      </c>
      <c r="T425" s="1">
        <f t="shared" si="218"/>
        <v>1</v>
      </c>
      <c r="U425" s="1">
        <f t="shared" si="219"/>
        <v>1</v>
      </c>
      <c r="V425" s="1">
        <f t="shared" si="220"/>
        <v>3426</v>
      </c>
      <c r="W425">
        <v>3.3</v>
      </c>
      <c r="X425" s="1" t="s">
        <v>351</v>
      </c>
      <c r="Y425" s="1" t="s">
        <v>1787</v>
      </c>
      <c r="Z425" t="s">
        <v>85</v>
      </c>
      <c r="AA425" t="s">
        <v>2366</v>
      </c>
      <c r="AB425" t="s">
        <v>86</v>
      </c>
      <c r="AC425">
        <f t="shared" si="213"/>
        <v>0</v>
      </c>
      <c r="AD425" t="s">
        <v>37</v>
      </c>
      <c r="AE425">
        <v>1001</v>
      </c>
      <c r="AF425">
        <v>5000</v>
      </c>
      <c r="AG425" s="7">
        <f t="shared" si="237"/>
        <v>3000.5</v>
      </c>
      <c r="AH425">
        <v>2017</v>
      </c>
      <c r="AI425">
        <f t="shared" ca="1" si="221"/>
        <v>7</v>
      </c>
      <c r="AJ425" t="s">
        <v>18</v>
      </c>
      <c r="AK425" t="s">
        <v>19</v>
      </c>
      <c r="AL425" t="s">
        <v>19</v>
      </c>
      <c r="AM425" s="8" t="s">
        <v>2401</v>
      </c>
      <c r="AN425" s="8"/>
      <c r="AO425">
        <v>1</v>
      </c>
      <c r="AP425" s="10" t="str">
        <f t="shared" ref="AP425:AP426" si="239">IF(SEARCH("b",AR425,1),_xlfn.CONCAT(AO425,"000000000"),0)</f>
        <v>1000000000</v>
      </c>
      <c r="AQ425" s="8"/>
      <c r="AR425" s="8" t="s">
        <v>2413</v>
      </c>
      <c r="AS425" s="8" t="e">
        <f t="shared" si="222"/>
        <v>#VALUE!</v>
      </c>
      <c r="AT425" t="s">
        <v>2357</v>
      </c>
    </row>
    <row r="426" spans="1:46" ht="39" customHeight="1" x14ac:dyDescent="0.35">
      <c r="A426" t="s">
        <v>1579</v>
      </c>
      <c r="B426" t="e" cm="1">
        <f t="array" ref="B426">IF(SEARCH("DATA SCIENTIST",UPPER(A426),1),"DATA SCIENTIST",IF(SEARCH("DATA ANALYST",UPPER(A426),1),"DATA ANALYST",IF(SEARCH("DATA ENGINEER",UPPER(A426),1),"DATA ENGINEER",others)))</f>
        <v>#VALUE!</v>
      </c>
      <c r="C426" t="str" cm="1">
        <f t="array" ref="C426">_xlfn.IFS(IFERROR(SEARCH("Senior", A426), 0) &gt; 0, "SENIOR", IFERROR(SEARCH("Junior", A426), 0) &gt; 0, "JUNIOR", TRUE, "NM")</f>
        <v>NM</v>
      </c>
      <c r="D426" t="s">
        <v>1580</v>
      </c>
      <c r="E426">
        <v>44</v>
      </c>
      <c r="H426" t="str">
        <f t="shared" si="225"/>
        <v>$44k</v>
      </c>
      <c r="I426">
        <v>73</v>
      </c>
      <c r="L426" t="str">
        <f t="shared" si="226"/>
        <v>$73k</v>
      </c>
      <c r="M426">
        <f t="shared" si="227"/>
        <v>58.5</v>
      </c>
      <c r="N426" t="str">
        <f t="shared" si="223"/>
        <v>$58.5k</v>
      </c>
      <c r="O426" s="1" t="s">
        <v>2324</v>
      </c>
      <c r="P426" s="1">
        <f t="shared" si="214"/>
        <v>1</v>
      </c>
      <c r="Q426" s="1">
        <f t="shared" si="215"/>
        <v>1</v>
      </c>
      <c r="R426" s="1">
        <f t="shared" si="216"/>
        <v>1</v>
      </c>
      <c r="S426" s="1">
        <f t="shared" si="217"/>
        <v>0</v>
      </c>
      <c r="T426" s="1">
        <f t="shared" si="218"/>
        <v>1</v>
      </c>
      <c r="U426" s="1">
        <f t="shared" si="219"/>
        <v>0</v>
      </c>
      <c r="V426" s="1">
        <f t="shared" si="220"/>
        <v>2333</v>
      </c>
      <c r="W426">
        <v>3.8</v>
      </c>
      <c r="X426" s="1" t="s">
        <v>1581</v>
      </c>
      <c r="Y426" s="1" t="s">
        <v>2030</v>
      </c>
      <c r="Z426" t="s">
        <v>1582</v>
      </c>
      <c r="AA426" t="s">
        <v>2370</v>
      </c>
      <c r="AB426" t="s">
        <v>1582</v>
      </c>
      <c r="AC426">
        <f t="shared" si="213"/>
        <v>1</v>
      </c>
      <c r="AD426" t="s">
        <v>37</v>
      </c>
      <c r="AE426">
        <v>1001</v>
      </c>
      <c r="AF426">
        <v>5000</v>
      </c>
      <c r="AG426" s="7">
        <f t="shared" si="237"/>
        <v>3000.5</v>
      </c>
      <c r="AH426">
        <v>1925</v>
      </c>
      <c r="AI426">
        <f t="shared" ca="1" si="221"/>
        <v>99</v>
      </c>
      <c r="AJ426" t="s">
        <v>18</v>
      </c>
      <c r="AK426" t="s">
        <v>129</v>
      </c>
      <c r="AL426" t="s">
        <v>130</v>
      </c>
      <c r="AM426" s="8" t="s">
        <v>2398</v>
      </c>
      <c r="AN426" s="8"/>
      <c r="AO426">
        <v>2</v>
      </c>
      <c r="AP426" s="10" t="str">
        <f t="shared" si="239"/>
        <v>2000000000</v>
      </c>
      <c r="AQ426" s="8"/>
      <c r="AR426" s="8" t="s">
        <v>2409</v>
      </c>
      <c r="AS426" s="8" t="e">
        <f t="shared" si="222"/>
        <v>#VALUE!</v>
      </c>
      <c r="AT426" t="s">
        <v>1583</v>
      </c>
    </row>
    <row r="427" spans="1:46" ht="39" customHeight="1" x14ac:dyDescent="0.35">
      <c r="A427" t="s">
        <v>1584</v>
      </c>
      <c r="B427" t="e" cm="1">
        <f t="array" ref="B427">IF(SEARCH("DATA SCIENTIST",UPPER(A427),1),"DATA SCIENTIST",IF(SEARCH("DATA ANALYST",UPPER(A427),1),"DATA ANALYST",IF(SEARCH("DATA ENGINEER",UPPER(A427),1),"DATA ENGINEER",others)))</f>
        <v>#VALUE!</v>
      </c>
      <c r="C427" t="str" cm="1">
        <f t="array" ref="C427">_xlfn.IFS(IFERROR(SEARCH("Senior", A427), 0) &gt; 0, "SENIOR", IFERROR(SEARCH("Junior", A427), 0) &gt; 0, "JUNIOR", TRUE, "NM")</f>
        <v>NM</v>
      </c>
      <c r="D427" t="s">
        <v>1585</v>
      </c>
      <c r="E427">
        <v>40</v>
      </c>
      <c r="H427" t="str">
        <f t="shared" si="225"/>
        <v>$40k</v>
      </c>
      <c r="I427">
        <v>87</v>
      </c>
      <c r="L427" t="str">
        <f t="shared" si="226"/>
        <v>$87k</v>
      </c>
      <c r="M427">
        <f t="shared" ref="M427:M449" si="240">AVERAGE(E427,I427)</f>
        <v>63.5</v>
      </c>
      <c r="N427" t="str">
        <f t="shared" si="223"/>
        <v>$63.5k</v>
      </c>
      <c r="O427" s="1" t="s">
        <v>1586</v>
      </c>
      <c r="P427" s="1">
        <f t="shared" si="214"/>
        <v>1</v>
      </c>
      <c r="Q427" s="1">
        <f t="shared" si="215"/>
        <v>1</v>
      </c>
      <c r="R427" s="1">
        <f t="shared" si="216"/>
        <v>0</v>
      </c>
      <c r="S427" s="1">
        <f t="shared" si="217"/>
        <v>0</v>
      </c>
      <c r="T427" s="1">
        <f t="shared" si="218"/>
        <v>1</v>
      </c>
      <c r="U427" s="1">
        <f t="shared" si="219"/>
        <v>1</v>
      </c>
      <c r="V427" s="1">
        <f t="shared" si="220"/>
        <v>2340</v>
      </c>
      <c r="W427">
        <v>3.9</v>
      </c>
      <c r="X427" s="1" t="s">
        <v>756</v>
      </c>
      <c r="Y427" s="1" t="s">
        <v>1873</v>
      </c>
      <c r="Z427" t="s">
        <v>79</v>
      </c>
      <c r="AA427" t="s">
        <v>2365</v>
      </c>
      <c r="AB427" t="s">
        <v>79</v>
      </c>
      <c r="AC427">
        <f t="shared" si="213"/>
        <v>1</v>
      </c>
      <c r="AD427" t="s">
        <v>52</v>
      </c>
      <c r="AE427">
        <v>201</v>
      </c>
      <c r="AF427">
        <v>500</v>
      </c>
      <c r="AG427" s="7">
        <f t="shared" si="237"/>
        <v>350.5</v>
      </c>
      <c r="AH427">
        <v>2007</v>
      </c>
      <c r="AI427">
        <f t="shared" ca="1" si="221"/>
        <v>17</v>
      </c>
      <c r="AJ427" t="s">
        <v>18</v>
      </c>
      <c r="AK427" t="s">
        <v>74</v>
      </c>
      <c r="AL427" t="s">
        <v>75</v>
      </c>
      <c r="AM427" s="8" t="s">
        <v>2404</v>
      </c>
      <c r="AN427" s="8"/>
      <c r="AO427">
        <v>10</v>
      </c>
      <c r="AP427" s="10" t="str">
        <f t="shared" si="238"/>
        <v>10000000</v>
      </c>
      <c r="AQ427" s="8"/>
      <c r="AR427" s="8" t="s">
        <v>2417</v>
      </c>
      <c r="AS427" s="8" t="str">
        <f t="shared" si="222"/>
        <v xml:space="preserve">25 000000 </v>
      </c>
      <c r="AT427" t="s">
        <v>757</v>
      </c>
    </row>
    <row r="428" spans="1:46" ht="39" customHeight="1" x14ac:dyDescent="0.35">
      <c r="A428" t="s">
        <v>2325</v>
      </c>
      <c r="B428" t="str" cm="1">
        <f t="array" ref="B428">IF(SEARCH("DATA SCIENTIST",UPPER(A428),1),"DATA SCIENTIST",IF(SEARCH("DATA ANALYST",UPPER(A428),1),"DATA ANALYST",IF(SEARCH("DATA ENGINEER",UPPER(A428),1),"DATA ENGINEER",others)))</f>
        <v>DATA SCIENTIST</v>
      </c>
      <c r="C428" t="str" cm="1">
        <f t="array" ref="C428">_xlfn.IFS(IFERROR(SEARCH("Senior", A428), 0) &gt; 0, "SENIOR", IFERROR(SEARCH("Junior", A428), 0) &gt; 0, "JUNIOR", TRUE, "NM")</f>
        <v>NM</v>
      </c>
      <c r="D428" t="s">
        <v>1587</v>
      </c>
      <c r="E428">
        <v>72</v>
      </c>
      <c r="H428" t="str">
        <f t="shared" si="225"/>
        <v>$72k</v>
      </c>
      <c r="I428">
        <v>142</v>
      </c>
      <c r="L428" t="str">
        <f t="shared" si="226"/>
        <v>$142k</v>
      </c>
      <c r="M428">
        <f t="shared" si="240"/>
        <v>107</v>
      </c>
      <c r="N428" t="str">
        <f t="shared" si="223"/>
        <v>$107k</v>
      </c>
      <c r="O428" s="1" t="s">
        <v>2326</v>
      </c>
      <c r="P428" s="1">
        <f t="shared" si="214"/>
        <v>1</v>
      </c>
      <c r="Q428" s="1">
        <f t="shared" si="215"/>
        <v>1</v>
      </c>
      <c r="R428" s="1">
        <f t="shared" si="216"/>
        <v>1</v>
      </c>
      <c r="S428" s="1">
        <f t="shared" si="217"/>
        <v>0</v>
      </c>
      <c r="T428" s="1">
        <f t="shared" si="218"/>
        <v>0</v>
      </c>
      <c r="U428" s="1">
        <f t="shared" si="219"/>
        <v>1</v>
      </c>
      <c r="V428" s="1">
        <f t="shared" si="220"/>
        <v>3329</v>
      </c>
      <c r="W428">
        <v>4.0999999999999996</v>
      </c>
      <c r="X428" s="1" t="s">
        <v>1588</v>
      </c>
      <c r="Y428" s="1" t="s">
        <v>2031</v>
      </c>
      <c r="Z428" t="s">
        <v>193</v>
      </c>
      <c r="AA428" t="s">
        <v>2365</v>
      </c>
      <c r="AB428" t="s">
        <v>1589</v>
      </c>
      <c r="AC428">
        <f t="shared" si="213"/>
        <v>0</v>
      </c>
      <c r="AD428" t="s">
        <v>87</v>
      </c>
      <c r="AE428">
        <v>5001</v>
      </c>
      <c r="AF428">
        <v>10000</v>
      </c>
      <c r="AG428" s="7">
        <f t="shared" si="237"/>
        <v>7500.5</v>
      </c>
      <c r="AH428">
        <v>1981</v>
      </c>
      <c r="AI428">
        <f t="shared" ca="1" si="221"/>
        <v>43</v>
      </c>
      <c r="AJ428" t="s">
        <v>53</v>
      </c>
      <c r="AK428" t="s">
        <v>186</v>
      </c>
      <c r="AL428" t="s">
        <v>75</v>
      </c>
      <c r="AM428" s="8" t="s">
        <v>2401</v>
      </c>
      <c r="AN428" s="8"/>
      <c r="AO428">
        <v>1</v>
      </c>
      <c r="AP428" s="10" t="str">
        <f t="shared" ref="AP428:AP429" si="241">IF(SEARCH("b",AR428,1),_xlfn.CONCAT(AO428,"000000000"),0)</f>
        <v>1000000000</v>
      </c>
      <c r="AQ428" s="8"/>
      <c r="AR428" s="8" t="s">
        <v>2413</v>
      </c>
      <c r="AS428" s="8" t="e">
        <f t="shared" si="222"/>
        <v>#VALUE!</v>
      </c>
      <c r="AT428" t="s">
        <v>1590</v>
      </c>
    </row>
    <row r="429" spans="1:46" ht="39" customHeight="1" x14ac:dyDescent="0.35">
      <c r="A429" t="s">
        <v>195</v>
      </c>
      <c r="B429" t="e" cm="1">
        <f t="array" ref="B429">IF(SEARCH("DATA SCIENTIST",UPPER(A429),1),"DATA SCIENTIST",IF(SEARCH("DATA ANALYST",UPPER(A429),1),"DATA ANALYST",IF(SEARCH("DATA ENGINEER",UPPER(A429),1),"DATA ENGINEER",others)))</f>
        <v>#VALUE!</v>
      </c>
      <c r="C429" t="str" cm="1">
        <f t="array" ref="C429">_xlfn.IFS(IFERROR(SEARCH("Senior", A429), 0) &gt; 0, "SENIOR", IFERROR(SEARCH("Junior", A429), 0) &gt; 0, "JUNIOR", TRUE, "NM")</f>
        <v>NM</v>
      </c>
      <c r="D429" t="s">
        <v>1591</v>
      </c>
      <c r="E429">
        <v>74</v>
      </c>
      <c r="H429" t="str">
        <f t="shared" si="225"/>
        <v>$74k</v>
      </c>
      <c r="I429">
        <v>137</v>
      </c>
      <c r="L429" t="str">
        <f t="shared" si="226"/>
        <v>$137k</v>
      </c>
      <c r="M429">
        <f t="shared" si="240"/>
        <v>105.5</v>
      </c>
      <c r="N429" t="str">
        <f t="shared" si="223"/>
        <v>$105.5k</v>
      </c>
      <c r="O429" s="1" t="s">
        <v>1592</v>
      </c>
      <c r="P429" s="1">
        <f t="shared" si="214"/>
        <v>1</v>
      </c>
      <c r="Q429" s="1">
        <f t="shared" si="215"/>
        <v>1</v>
      </c>
      <c r="R429" s="1">
        <f t="shared" si="216"/>
        <v>0</v>
      </c>
      <c r="S429" s="1">
        <f t="shared" si="217"/>
        <v>0</v>
      </c>
      <c r="T429" s="1">
        <f t="shared" si="218"/>
        <v>1</v>
      </c>
      <c r="U429" s="1">
        <f t="shared" si="219"/>
        <v>0</v>
      </c>
      <c r="V429" s="1">
        <f t="shared" si="220"/>
        <v>2672</v>
      </c>
      <c r="W429">
        <v>3.7</v>
      </c>
      <c r="X429" s="1" t="s">
        <v>1593</v>
      </c>
      <c r="Y429" s="1" t="s">
        <v>2032</v>
      </c>
      <c r="Z429" t="s">
        <v>1334</v>
      </c>
      <c r="AA429" t="s">
        <v>2366</v>
      </c>
      <c r="AB429" t="s">
        <v>1594</v>
      </c>
      <c r="AC429">
        <f t="shared" si="213"/>
        <v>0</v>
      </c>
      <c r="AD429" t="s">
        <v>87</v>
      </c>
      <c r="AE429">
        <v>5001</v>
      </c>
      <c r="AF429">
        <v>10000</v>
      </c>
      <c r="AG429" s="7">
        <f t="shared" si="237"/>
        <v>7500.5</v>
      </c>
      <c r="AH429" t="s">
        <v>2357</v>
      </c>
      <c r="AI429" t="str">
        <f t="shared" ca="1" si="221"/>
        <v>unknown</v>
      </c>
      <c r="AJ429" t="s">
        <v>53</v>
      </c>
      <c r="AK429" t="s">
        <v>19</v>
      </c>
      <c r="AL429" t="s">
        <v>19</v>
      </c>
      <c r="AM429" s="8" t="s">
        <v>2398</v>
      </c>
      <c r="AN429" s="8"/>
      <c r="AO429">
        <v>2</v>
      </c>
      <c r="AP429" s="10" t="str">
        <f t="shared" si="241"/>
        <v>2000000000</v>
      </c>
      <c r="AQ429" s="8"/>
      <c r="AR429" s="8" t="s">
        <v>2409</v>
      </c>
      <c r="AS429" s="8" t="e">
        <f t="shared" si="222"/>
        <v>#VALUE!</v>
      </c>
      <c r="AT429" t="s">
        <v>2357</v>
      </c>
    </row>
    <row r="430" spans="1:46" ht="39" customHeight="1" x14ac:dyDescent="0.35">
      <c r="A430" t="s">
        <v>195</v>
      </c>
      <c r="B430" t="e" cm="1">
        <f t="array" ref="B430">IF(SEARCH("DATA SCIENTIST",UPPER(A430),1),"DATA SCIENTIST",IF(SEARCH("DATA ANALYST",UPPER(A430),1),"DATA ANALYST",IF(SEARCH("DATA ENGINEER",UPPER(A430),1),"DATA ENGINEER",others)))</f>
        <v>#VALUE!</v>
      </c>
      <c r="C430" t="str" cm="1">
        <f t="array" ref="C430">_xlfn.IFS(IFERROR(SEARCH("Senior", A430), 0) &gt; 0, "SENIOR", IFERROR(SEARCH("Junior", A430), 0) &gt; 0, "JUNIOR", TRUE, "NM")</f>
        <v>NM</v>
      </c>
      <c r="D430" t="s">
        <v>1595</v>
      </c>
      <c r="E430">
        <v>57</v>
      </c>
      <c r="H430" t="str">
        <f t="shared" si="225"/>
        <v>$57k</v>
      </c>
      <c r="I430">
        <v>109</v>
      </c>
      <c r="L430" t="str">
        <f t="shared" si="226"/>
        <v>$109k</v>
      </c>
      <c r="M430">
        <f t="shared" si="240"/>
        <v>83</v>
      </c>
      <c r="N430" t="str">
        <f t="shared" si="223"/>
        <v>$83k</v>
      </c>
      <c r="O430" s="1" t="s">
        <v>1596</v>
      </c>
      <c r="P430" s="1">
        <f t="shared" si="214"/>
        <v>0</v>
      </c>
      <c r="Q430" s="1">
        <f t="shared" si="215"/>
        <v>0</v>
      </c>
      <c r="R430" s="1">
        <f t="shared" si="216"/>
        <v>0</v>
      </c>
      <c r="S430" s="1">
        <f t="shared" si="217"/>
        <v>0</v>
      </c>
      <c r="T430" s="1">
        <f t="shared" si="218"/>
        <v>0</v>
      </c>
      <c r="U430" s="1">
        <f t="shared" si="219"/>
        <v>1</v>
      </c>
      <c r="V430" s="1">
        <f t="shared" si="220"/>
        <v>3830</v>
      </c>
      <c r="W430">
        <v>2.8</v>
      </c>
      <c r="X430" s="1" t="s">
        <v>1597</v>
      </c>
      <c r="Y430" s="1" t="s">
        <v>2033</v>
      </c>
      <c r="Z430" t="s">
        <v>270</v>
      </c>
      <c r="AA430" t="s">
        <v>2365</v>
      </c>
      <c r="AB430" t="s">
        <v>270</v>
      </c>
      <c r="AC430">
        <f t="shared" si="213"/>
        <v>1</v>
      </c>
      <c r="AD430" t="s">
        <v>17</v>
      </c>
      <c r="AE430">
        <v>501</v>
      </c>
      <c r="AF430">
        <v>1000</v>
      </c>
      <c r="AG430" s="7">
        <f t="shared" si="237"/>
        <v>750.5</v>
      </c>
      <c r="AH430">
        <v>1972</v>
      </c>
      <c r="AI430">
        <f t="shared" ca="1" si="221"/>
        <v>52</v>
      </c>
      <c r="AJ430" t="s">
        <v>18</v>
      </c>
      <c r="AK430" t="s">
        <v>129</v>
      </c>
      <c r="AL430" t="s">
        <v>130</v>
      </c>
      <c r="AM430" s="8" t="s">
        <v>2400</v>
      </c>
      <c r="AN430" s="8"/>
      <c r="AO430" t="s">
        <v>2411</v>
      </c>
      <c r="AP430" s="10" t="e">
        <f>IF(SEARCH("m",AO486,1),SUBSTITUTE(AO486,"million","000000",1),)</f>
        <v>#VALUE!</v>
      </c>
      <c r="AQ430" s="8"/>
      <c r="AR430" s="8" t="s">
        <v>2412</v>
      </c>
      <c r="AS430" s="8" t="e">
        <f t="shared" si="222"/>
        <v>#VALUE!</v>
      </c>
      <c r="AT430" t="s">
        <v>1598</v>
      </c>
    </row>
    <row r="431" spans="1:46" ht="39" customHeight="1" x14ac:dyDescent="0.35">
      <c r="A431" t="s">
        <v>1599</v>
      </c>
      <c r="B431" t="e" cm="1">
        <f t="array" ref="B431">IF(SEARCH("DATA SCIENTIST",UPPER(A431),1),"DATA SCIENTIST",IF(SEARCH("DATA ANALYST",UPPER(A431),1),"DATA ANALYST",IF(SEARCH("DATA ENGINEER",UPPER(A431),1),"DATA ENGINEER",others)))</f>
        <v>#VALUE!</v>
      </c>
      <c r="C431" t="str" cm="1">
        <f t="array" ref="C431">_xlfn.IFS(IFERROR(SEARCH("Senior", A431), 0) &gt; 0, "SENIOR", IFERROR(SEARCH("Junior", A431), 0) &gt; 0, "JUNIOR", TRUE, "NM")</f>
        <v>NM</v>
      </c>
      <c r="D431" t="s">
        <v>667</v>
      </c>
      <c r="E431">
        <v>59</v>
      </c>
      <c r="H431" t="str">
        <f t="shared" si="225"/>
        <v>$59k</v>
      </c>
      <c r="I431">
        <v>116</v>
      </c>
      <c r="L431" t="str">
        <f t="shared" si="226"/>
        <v>$116k</v>
      </c>
      <c r="M431">
        <f t="shared" si="240"/>
        <v>87.5</v>
      </c>
      <c r="N431" t="str">
        <f t="shared" si="223"/>
        <v>$87.5k</v>
      </c>
      <c r="O431" s="1" t="s">
        <v>1600</v>
      </c>
      <c r="P431" s="1">
        <f t="shared" si="214"/>
        <v>0</v>
      </c>
      <c r="Q431" s="1">
        <f t="shared" si="215"/>
        <v>0</v>
      </c>
      <c r="R431" s="1">
        <f t="shared" si="216"/>
        <v>1</v>
      </c>
      <c r="S431" s="1">
        <f t="shared" si="217"/>
        <v>0</v>
      </c>
      <c r="T431" s="1">
        <f t="shared" si="218"/>
        <v>0</v>
      </c>
      <c r="U431" s="1">
        <f t="shared" si="219"/>
        <v>1</v>
      </c>
      <c r="V431" s="1">
        <f t="shared" si="220"/>
        <v>4650</v>
      </c>
      <c r="W431">
        <v>3</v>
      </c>
      <c r="X431" s="1" t="s">
        <v>1601</v>
      </c>
      <c r="Y431" s="1" t="s">
        <v>2034</v>
      </c>
      <c r="Z431" t="s">
        <v>1602</v>
      </c>
      <c r="AA431" t="s">
        <v>2365</v>
      </c>
      <c r="AB431" t="s">
        <v>1602</v>
      </c>
      <c r="AC431">
        <f t="shared" si="213"/>
        <v>1</v>
      </c>
      <c r="AD431" t="s">
        <v>17</v>
      </c>
      <c r="AE431">
        <v>501</v>
      </c>
      <c r="AF431">
        <v>1000</v>
      </c>
      <c r="AG431" s="7">
        <f t="shared" si="237"/>
        <v>750.5</v>
      </c>
      <c r="AH431">
        <v>1994</v>
      </c>
      <c r="AI431">
        <f t="shared" ca="1" si="221"/>
        <v>30</v>
      </c>
      <c r="AJ431" t="s">
        <v>53</v>
      </c>
      <c r="AK431" t="s">
        <v>104</v>
      </c>
      <c r="AL431" t="s">
        <v>104</v>
      </c>
      <c r="AM431" s="8" t="s">
        <v>47</v>
      </c>
      <c r="AN431" s="8" t="s">
        <v>47</v>
      </c>
      <c r="AP431" s="10" t="e" cm="1">
        <f t="array" ref="AP431">_xlfn.IFS(SEARCH("m",AO431,1),SUBSTITUTE(AO431,"million","000000",1),SEARCH("b",AO431,1),SUBSTITUTE(AO431,"billion","000000000",1))</f>
        <v>#VALUE!</v>
      </c>
      <c r="AQ431" s="8"/>
      <c r="AR431" s="8"/>
      <c r="AS431" s="8" t="e">
        <f t="shared" si="222"/>
        <v>#VALUE!</v>
      </c>
      <c r="AT431" t="s">
        <v>1603</v>
      </c>
    </row>
    <row r="432" spans="1:46" ht="39" customHeight="1" x14ac:dyDescent="0.35">
      <c r="A432" t="s">
        <v>1604</v>
      </c>
      <c r="B432" t="e" cm="1">
        <f t="array" ref="B432">IF(SEARCH("DATA SCIENTIST",UPPER(A432),1),"DATA SCIENTIST",IF(SEARCH("DATA ANALYST",UPPER(A432),1),"DATA ANALYST",IF(SEARCH("DATA ENGINEER",UPPER(A432),1),"DATA ENGINEER",others)))</f>
        <v>#VALUE!</v>
      </c>
      <c r="C432" t="str" cm="1">
        <f t="array" ref="C432">_xlfn.IFS(IFERROR(SEARCH("Senior", A432), 0) &gt; 0, "SENIOR", IFERROR(SEARCH("Junior", A432), 0) &gt; 0, "JUNIOR", TRUE, "NM")</f>
        <v>NM</v>
      </c>
      <c r="D432" t="s">
        <v>1605</v>
      </c>
      <c r="E432">
        <v>136</v>
      </c>
      <c r="H432" t="str">
        <f t="shared" si="225"/>
        <v>$136k</v>
      </c>
      <c r="I432">
        <v>208</v>
      </c>
      <c r="L432" t="str">
        <f t="shared" si="226"/>
        <v>$208k</v>
      </c>
      <c r="M432">
        <f t="shared" si="240"/>
        <v>172</v>
      </c>
      <c r="N432" t="str">
        <f t="shared" si="223"/>
        <v>$172k</v>
      </c>
      <c r="O432" s="1" t="s">
        <v>1606</v>
      </c>
      <c r="P432" s="1">
        <f t="shared" si="214"/>
        <v>0</v>
      </c>
      <c r="Q432" s="1">
        <f t="shared" si="215"/>
        <v>0</v>
      </c>
      <c r="R432" s="1">
        <f t="shared" si="216"/>
        <v>0</v>
      </c>
      <c r="S432" s="1">
        <f t="shared" si="217"/>
        <v>1</v>
      </c>
      <c r="T432" s="1">
        <f t="shared" si="218"/>
        <v>0</v>
      </c>
      <c r="U432" s="1">
        <f t="shared" si="219"/>
        <v>1</v>
      </c>
      <c r="V432" s="1">
        <f t="shared" si="220"/>
        <v>5705</v>
      </c>
      <c r="W432">
        <v>4</v>
      </c>
      <c r="X432" s="1" t="s">
        <v>152</v>
      </c>
      <c r="Y432" s="1" t="s">
        <v>1743</v>
      </c>
      <c r="Z432" t="s">
        <v>102</v>
      </c>
      <c r="AA432" t="s">
        <v>2367</v>
      </c>
      <c r="AB432" t="s">
        <v>44</v>
      </c>
      <c r="AC432">
        <f t="shared" si="213"/>
        <v>0</v>
      </c>
      <c r="AD432" t="s">
        <v>24</v>
      </c>
      <c r="AH432">
        <v>1849</v>
      </c>
      <c r="AI432">
        <f t="shared" ca="1" si="221"/>
        <v>175</v>
      </c>
      <c r="AJ432" t="s">
        <v>53</v>
      </c>
      <c r="AK432" t="s">
        <v>104</v>
      </c>
      <c r="AL432" t="s">
        <v>104</v>
      </c>
      <c r="AM432" s="8" t="s">
        <v>94</v>
      </c>
      <c r="AN432" s="8"/>
      <c r="AO432" t="s">
        <v>2415</v>
      </c>
      <c r="AP432" s="10" t="e" cm="1">
        <f t="array" ref="AP432">_xlfn.IFS(SEARCH("m",AO432,1),SUBSTITUTE(AO432,"million","000000",1),SEARCH("b",AO432,1),SUBSTITUTE(AO432,"billion","000000000",1))</f>
        <v>#VALUE!</v>
      </c>
      <c r="AQ432" s="8"/>
      <c r="AR432" s="8"/>
      <c r="AS432" s="8" t="e">
        <f t="shared" si="222"/>
        <v>#VALUE!</v>
      </c>
      <c r="AT432" t="s">
        <v>2357</v>
      </c>
    </row>
    <row r="433" spans="1:46" ht="39" customHeight="1" x14ac:dyDescent="0.35">
      <c r="A433" t="s">
        <v>1607</v>
      </c>
      <c r="B433" t="e" cm="1">
        <f t="array" ref="B433">IF(SEARCH("DATA SCIENTIST",UPPER(A433),1),"DATA SCIENTIST",IF(SEARCH("DATA ANALYST",UPPER(A433),1),"DATA ANALYST",IF(SEARCH("DATA ENGINEER",UPPER(A433),1),"DATA ENGINEER",others)))</f>
        <v>#VALUE!</v>
      </c>
      <c r="C433" t="str" cm="1">
        <f t="array" ref="C433">_xlfn.IFS(IFERROR(SEARCH("Senior", A433), 0) &gt; 0, "SENIOR", IFERROR(SEARCH("Junior", A433), 0) &gt; 0, "JUNIOR", TRUE, "NM")</f>
        <v>SENIOR</v>
      </c>
      <c r="D433" t="s">
        <v>877</v>
      </c>
      <c r="E433">
        <v>71</v>
      </c>
      <c r="H433" t="str">
        <f t="shared" si="225"/>
        <v>$71k</v>
      </c>
      <c r="I433">
        <v>129</v>
      </c>
      <c r="L433" t="str">
        <f t="shared" si="226"/>
        <v>$129k</v>
      </c>
      <c r="M433">
        <f t="shared" si="240"/>
        <v>100</v>
      </c>
      <c r="N433" t="str">
        <f t="shared" si="223"/>
        <v>$100k</v>
      </c>
      <c r="O433" s="1" t="s">
        <v>1608</v>
      </c>
      <c r="P433" s="1">
        <f t="shared" si="214"/>
        <v>0</v>
      </c>
      <c r="Q433" s="1">
        <f t="shared" si="215"/>
        <v>0</v>
      </c>
      <c r="R433" s="1">
        <f t="shared" si="216"/>
        <v>1</v>
      </c>
      <c r="S433" s="1">
        <f t="shared" si="217"/>
        <v>0</v>
      </c>
      <c r="T433" s="1">
        <f t="shared" si="218"/>
        <v>0</v>
      </c>
      <c r="U433" s="1">
        <f t="shared" si="219"/>
        <v>1</v>
      </c>
      <c r="V433" s="1">
        <f t="shared" si="220"/>
        <v>7881</v>
      </c>
      <c r="W433">
        <v>3</v>
      </c>
      <c r="X433" s="1" t="s">
        <v>1601</v>
      </c>
      <c r="Y433" s="1" t="s">
        <v>2034</v>
      </c>
      <c r="Z433" t="s">
        <v>1602</v>
      </c>
      <c r="AA433" t="s">
        <v>2365</v>
      </c>
      <c r="AB433" t="s">
        <v>1602</v>
      </c>
      <c r="AC433">
        <f t="shared" si="213"/>
        <v>1</v>
      </c>
      <c r="AD433" t="s">
        <v>17</v>
      </c>
      <c r="AE433">
        <v>501</v>
      </c>
      <c r="AF433">
        <v>1000</v>
      </c>
      <c r="AG433" s="7">
        <f t="shared" ref="AG433:AG436" si="242">AVERAGE(AE433,AF433)</f>
        <v>750.5</v>
      </c>
      <c r="AH433">
        <v>1994</v>
      </c>
      <c r="AI433">
        <f t="shared" ca="1" si="221"/>
        <v>30</v>
      </c>
      <c r="AJ433" t="s">
        <v>53</v>
      </c>
      <c r="AK433" t="s">
        <v>104</v>
      </c>
      <c r="AL433" t="s">
        <v>104</v>
      </c>
      <c r="AM433" s="8" t="s">
        <v>47</v>
      </c>
      <c r="AN433" s="8" t="s">
        <v>47</v>
      </c>
      <c r="AP433" s="10" t="e" cm="1">
        <f t="array" ref="AP433">_xlfn.IFS(SEARCH("m",AO433,1),SUBSTITUTE(AO433,"million","000000",1),SEARCH("b",AO433,1),SUBSTITUTE(AO433,"billion","000000000",1))</f>
        <v>#VALUE!</v>
      </c>
      <c r="AQ433" s="8"/>
      <c r="AR433" s="8"/>
      <c r="AS433" s="8" t="e">
        <f t="shared" si="222"/>
        <v>#VALUE!</v>
      </c>
      <c r="AT433" t="s">
        <v>1603</v>
      </c>
    </row>
    <row r="434" spans="1:46" ht="39" customHeight="1" x14ac:dyDescent="0.35">
      <c r="A434" t="s">
        <v>1543</v>
      </c>
      <c r="B434" t="e" cm="1">
        <f t="array" ref="B434">IF(SEARCH("DATA SCIENTIST",UPPER(A434),1),"DATA SCIENTIST",IF(SEARCH("DATA ANALYST",UPPER(A434),1),"DATA ANALYST",IF(SEARCH("DATA ENGINEER",UPPER(A434),1),"DATA ENGINEER",others)))</f>
        <v>#VALUE!</v>
      </c>
      <c r="C434" t="str" cm="1">
        <f t="array" ref="C434">_xlfn.IFS(IFERROR(SEARCH("Senior", A434), 0) &gt; 0, "SENIOR", IFERROR(SEARCH("Junior", A434), 0) &gt; 0, "JUNIOR", TRUE, "NM")</f>
        <v>NM</v>
      </c>
      <c r="D434" t="s">
        <v>1609</v>
      </c>
      <c r="E434">
        <v>171</v>
      </c>
      <c r="H434" t="str">
        <f t="shared" si="225"/>
        <v>$171k</v>
      </c>
      <c r="I434">
        <v>272</v>
      </c>
      <c r="L434" t="str">
        <f t="shared" si="226"/>
        <v>$272k</v>
      </c>
      <c r="M434">
        <f t="shared" si="240"/>
        <v>221.5</v>
      </c>
      <c r="N434" t="str">
        <f t="shared" si="223"/>
        <v>$221.5k</v>
      </c>
      <c r="O434" s="1" t="s">
        <v>2327</v>
      </c>
      <c r="P434" s="1">
        <f t="shared" si="214"/>
        <v>1</v>
      </c>
      <c r="Q434" s="1">
        <f t="shared" si="215"/>
        <v>1</v>
      </c>
      <c r="R434" s="1">
        <f t="shared" si="216"/>
        <v>1</v>
      </c>
      <c r="S434" s="1">
        <f t="shared" si="217"/>
        <v>0</v>
      </c>
      <c r="T434" s="1">
        <f t="shared" si="218"/>
        <v>0</v>
      </c>
      <c r="U434" s="1">
        <f t="shared" si="219"/>
        <v>0</v>
      </c>
      <c r="V434" s="1">
        <f t="shared" si="220"/>
        <v>4963</v>
      </c>
      <c r="W434">
        <v>4.2</v>
      </c>
      <c r="X434" s="1" t="s">
        <v>1610</v>
      </c>
      <c r="Y434" s="1" t="s">
        <v>2035</v>
      </c>
      <c r="Z434" t="s">
        <v>79</v>
      </c>
      <c r="AA434" t="s">
        <v>2365</v>
      </c>
      <c r="AB434" t="s">
        <v>79</v>
      </c>
      <c r="AC434">
        <f t="shared" si="213"/>
        <v>1</v>
      </c>
      <c r="AD434" t="s">
        <v>17</v>
      </c>
      <c r="AE434">
        <v>501</v>
      </c>
      <c r="AF434">
        <v>1000</v>
      </c>
      <c r="AG434" s="7">
        <f t="shared" si="242"/>
        <v>750.5</v>
      </c>
      <c r="AH434">
        <v>2011</v>
      </c>
      <c r="AI434">
        <f t="shared" ca="1" si="221"/>
        <v>13</v>
      </c>
      <c r="AJ434" t="s">
        <v>18</v>
      </c>
      <c r="AK434" t="s">
        <v>26</v>
      </c>
      <c r="AL434" t="s">
        <v>27</v>
      </c>
      <c r="AM434" s="8" t="s">
        <v>47</v>
      </c>
      <c r="AN434" s="8" t="s">
        <v>47</v>
      </c>
      <c r="AP434" s="10" t="e" cm="1">
        <f t="array" ref="AP434">_xlfn.IFS(SEARCH("m",AO434,1),SUBSTITUTE(AO434,"million","000000",1),SEARCH("b",AO434,1),SUBSTITUTE(AO434,"billion","000000000",1))</f>
        <v>#VALUE!</v>
      </c>
      <c r="AQ434" s="8"/>
      <c r="AR434" s="8"/>
      <c r="AS434" s="8" t="e">
        <f t="shared" si="222"/>
        <v>#VALUE!</v>
      </c>
      <c r="AT434" t="s">
        <v>2357</v>
      </c>
    </row>
    <row r="435" spans="1:46" ht="39" customHeight="1" x14ac:dyDescent="0.35">
      <c r="A435" t="s">
        <v>195</v>
      </c>
      <c r="B435" t="e" cm="1">
        <f t="array" ref="B435">IF(SEARCH("DATA SCIENTIST",UPPER(A435),1),"DATA SCIENTIST",IF(SEARCH("DATA ANALYST",UPPER(A435),1),"DATA ANALYST",IF(SEARCH("DATA ENGINEER",UPPER(A435),1),"DATA ENGINEER",others)))</f>
        <v>#VALUE!</v>
      </c>
      <c r="C435" t="str" cm="1">
        <f t="array" ref="C435">_xlfn.IFS(IFERROR(SEARCH("Senior", A435), 0) &gt; 0, "SENIOR", IFERROR(SEARCH("Junior", A435), 0) &gt; 0, "JUNIOR", TRUE, "NM")</f>
        <v>NM</v>
      </c>
      <c r="D435" t="s">
        <v>1611</v>
      </c>
      <c r="E435">
        <v>65</v>
      </c>
      <c r="H435" t="str">
        <f t="shared" si="225"/>
        <v>$65k</v>
      </c>
      <c r="I435">
        <v>126</v>
      </c>
      <c r="L435" t="str">
        <f t="shared" si="226"/>
        <v>$126k</v>
      </c>
      <c r="M435">
        <f t="shared" si="240"/>
        <v>95.5</v>
      </c>
      <c r="N435" t="str">
        <f t="shared" si="223"/>
        <v>$95.5k</v>
      </c>
      <c r="O435" s="1" t="s">
        <v>1612</v>
      </c>
      <c r="P435" s="1">
        <f t="shared" si="214"/>
        <v>1</v>
      </c>
      <c r="Q435" s="1">
        <f t="shared" si="215"/>
        <v>0</v>
      </c>
      <c r="R435" s="1">
        <f t="shared" si="216"/>
        <v>0</v>
      </c>
      <c r="S435" s="1">
        <f t="shared" si="217"/>
        <v>0</v>
      </c>
      <c r="T435" s="1">
        <f t="shared" si="218"/>
        <v>0</v>
      </c>
      <c r="U435" s="1">
        <f t="shared" si="219"/>
        <v>0</v>
      </c>
      <c r="V435" s="1">
        <f t="shared" si="220"/>
        <v>3127</v>
      </c>
      <c r="W435">
        <v>3.5</v>
      </c>
      <c r="X435" s="1" t="s">
        <v>1613</v>
      </c>
      <c r="Y435" s="1" t="s">
        <v>2036</v>
      </c>
      <c r="Z435" t="s">
        <v>139</v>
      </c>
      <c r="AA435" t="s">
        <v>2370</v>
      </c>
      <c r="AB435" t="s">
        <v>139</v>
      </c>
      <c r="AC435">
        <f t="shared" si="213"/>
        <v>1</v>
      </c>
      <c r="AD435" t="s">
        <v>52</v>
      </c>
      <c r="AE435">
        <v>201</v>
      </c>
      <c r="AF435">
        <v>500</v>
      </c>
      <c r="AG435" s="7">
        <f t="shared" si="242"/>
        <v>350.5</v>
      </c>
      <c r="AH435">
        <v>1995</v>
      </c>
      <c r="AI435">
        <f t="shared" ca="1" si="221"/>
        <v>29</v>
      </c>
      <c r="AJ435" t="s">
        <v>18</v>
      </c>
      <c r="AK435" t="s">
        <v>64</v>
      </c>
      <c r="AL435" t="s">
        <v>32</v>
      </c>
      <c r="AM435" s="8" t="s">
        <v>2397</v>
      </c>
      <c r="AN435" s="8"/>
      <c r="AO435">
        <v>50</v>
      </c>
      <c r="AP435" s="10" t="str">
        <f t="shared" ref="AP435" si="243">IF(SEARCH("m",AR435,1),_xlfn.CONCAT(AO435,"000000"),0)</f>
        <v>50000000</v>
      </c>
      <c r="AQ435" s="8"/>
      <c r="AR435" s="8" t="s">
        <v>2408</v>
      </c>
      <c r="AS435" s="8" t="str">
        <f t="shared" si="222"/>
        <v xml:space="preserve">100 000000 </v>
      </c>
      <c r="AT435" t="s">
        <v>2357</v>
      </c>
    </row>
    <row r="436" spans="1:46" ht="39" customHeight="1" x14ac:dyDescent="0.35">
      <c r="A436" t="s">
        <v>1614</v>
      </c>
      <c r="B436" t="e" cm="1">
        <f t="array" ref="B436">IF(SEARCH("DATA SCIENTIST",UPPER(A436),1),"DATA SCIENTIST",IF(SEARCH("DATA ANALYST",UPPER(A436),1),"DATA ANALYST",IF(SEARCH("DATA ENGINEER",UPPER(A436),1),"DATA ENGINEER",others)))</f>
        <v>#VALUE!</v>
      </c>
      <c r="C436" t="str" cm="1">
        <f t="array" ref="C436">_xlfn.IFS(IFERROR(SEARCH("Senior", A436), 0) &gt; 0, "SENIOR", IFERROR(SEARCH("Junior", A436), 0) &gt; 0, "JUNIOR", TRUE, "NM")</f>
        <v>SENIOR</v>
      </c>
      <c r="D436" t="s">
        <v>1615</v>
      </c>
      <c r="E436">
        <v>118</v>
      </c>
      <c r="H436" t="str">
        <f t="shared" si="225"/>
        <v>$118k</v>
      </c>
      <c r="I436">
        <v>228</v>
      </c>
      <c r="L436" t="str">
        <f t="shared" si="226"/>
        <v>$228k</v>
      </c>
      <c r="M436">
        <f t="shared" si="240"/>
        <v>173</v>
      </c>
      <c r="N436" t="str">
        <f t="shared" si="223"/>
        <v>$173k</v>
      </c>
      <c r="O436" s="1" t="s">
        <v>1616</v>
      </c>
      <c r="P436" s="1">
        <f t="shared" si="214"/>
        <v>1</v>
      </c>
      <c r="Q436" s="1">
        <f t="shared" si="215"/>
        <v>0</v>
      </c>
      <c r="R436" s="1">
        <f t="shared" si="216"/>
        <v>1</v>
      </c>
      <c r="S436" s="1">
        <f t="shared" si="217"/>
        <v>0</v>
      </c>
      <c r="T436" s="1">
        <f t="shared" si="218"/>
        <v>0</v>
      </c>
      <c r="U436" s="1">
        <f t="shared" si="219"/>
        <v>1</v>
      </c>
      <c r="V436" s="1">
        <f t="shared" si="220"/>
        <v>4193</v>
      </c>
      <c r="W436">
        <v>3.3</v>
      </c>
      <c r="X436" s="1" t="s">
        <v>1617</v>
      </c>
      <c r="Y436" s="1" t="s">
        <v>2037</v>
      </c>
      <c r="Z436" t="s">
        <v>1337</v>
      </c>
      <c r="AA436" t="s">
        <v>2368</v>
      </c>
      <c r="AB436" t="s">
        <v>44</v>
      </c>
      <c r="AC436">
        <f t="shared" si="213"/>
        <v>0</v>
      </c>
      <c r="AD436" t="s">
        <v>37</v>
      </c>
      <c r="AE436">
        <v>1001</v>
      </c>
      <c r="AF436">
        <v>5000</v>
      </c>
      <c r="AG436" s="7">
        <f t="shared" si="242"/>
        <v>3000.5</v>
      </c>
      <c r="AH436">
        <v>1973</v>
      </c>
      <c r="AI436">
        <f t="shared" ca="1" si="221"/>
        <v>51</v>
      </c>
      <c r="AJ436" t="s">
        <v>18</v>
      </c>
      <c r="AK436" t="s">
        <v>539</v>
      </c>
      <c r="AL436" t="s">
        <v>59</v>
      </c>
      <c r="AM436" s="8" t="s">
        <v>2401</v>
      </c>
      <c r="AN436" s="8"/>
      <c r="AO436">
        <v>1</v>
      </c>
      <c r="AP436" s="10" t="str">
        <f>IF(SEARCH("b",AR436,1),_xlfn.CONCAT(AO436,"000000000"),0)</f>
        <v>1000000000</v>
      </c>
      <c r="AQ436" s="8"/>
      <c r="AR436" s="8" t="s">
        <v>2413</v>
      </c>
      <c r="AS436" s="8" t="e">
        <f t="shared" si="222"/>
        <v>#VALUE!</v>
      </c>
      <c r="AT436" t="s">
        <v>2357</v>
      </c>
    </row>
    <row r="437" spans="1:46" ht="39" customHeight="1" x14ac:dyDescent="0.35">
      <c r="A437" t="s">
        <v>2299</v>
      </c>
      <c r="B437" t="str" cm="1">
        <f t="array" ref="B437">IF(SEARCH("DATA SCIENTIST",UPPER(A437),1),"DATA SCIENTIST",IF(SEARCH("DATA ANALYST",UPPER(A437),1),"DATA ANALYST",IF(SEARCH("DATA ENGINEER",UPPER(A437),1),"DATA ENGINEER",others)))</f>
        <v>DATA SCIENTIST</v>
      </c>
      <c r="C437" t="str" cm="1">
        <f t="array" ref="C437">_xlfn.IFS(IFERROR(SEARCH("Senior", A437), 0) &gt; 0, "SENIOR", IFERROR(SEARCH("Junior", A437), 0) &gt; 0, "JUNIOR", TRUE, "NM")</f>
        <v>NM</v>
      </c>
      <c r="D437" t="s">
        <v>1618</v>
      </c>
      <c r="E437">
        <v>113</v>
      </c>
      <c r="H437" t="str">
        <f t="shared" si="225"/>
        <v>$113k</v>
      </c>
      <c r="I437">
        <v>182</v>
      </c>
      <c r="L437" t="str">
        <f t="shared" si="226"/>
        <v>$182k</v>
      </c>
      <c r="M437">
        <f t="shared" si="240"/>
        <v>147.5</v>
      </c>
      <c r="N437" t="str">
        <f t="shared" si="223"/>
        <v>$147.5k</v>
      </c>
      <c r="O437" s="1" t="s">
        <v>2328</v>
      </c>
      <c r="P437" s="1">
        <f t="shared" si="214"/>
        <v>1</v>
      </c>
      <c r="Q437" s="1">
        <f t="shared" si="215"/>
        <v>1</v>
      </c>
      <c r="R437" s="1">
        <f t="shared" si="216"/>
        <v>1</v>
      </c>
      <c r="S437" s="1">
        <f t="shared" si="217"/>
        <v>0</v>
      </c>
      <c r="T437" s="1">
        <f t="shared" si="218"/>
        <v>0</v>
      </c>
      <c r="U437" s="1">
        <f t="shared" si="219"/>
        <v>0</v>
      </c>
      <c r="V437" s="1">
        <f t="shared" si="220"/>
        <v>4490</v>
      </c>
      <c r="W437">
        <v>3.9</v>
      </c>
      <c r="X437" s="1" t="s">
        <v>1107</v>
      </c>
      <c r="Y437" s="1" t="s">
        <v>1939</v>
      </c>
      <c r="Z437" t="s">
        <v>1437</v>
      </c>
      <c r="AA437" t="s">
        <v>2360</v>
      </c>
      <c r="AB437" t="s">
        <v>1108</v>
      </c>
      <c r="AC437">
        <f t="shared" si="213"/>
        <v>0</v>
      </c>
      <c r="AD437" t="s">
        <v>24</v>
      </c>
      <c r="AH437">
        <v>1913</v>
      </c>
      <c r="AI437">
        <f t="shared" ca="1" si="221"/>
        <v>111</v>
      </c>
      <c r="AJ437" t="s">
        <v>53</v>
      </c>
      <c r="AK437" t="s">
        <v>104</v>
      </c>
      <c r="AL437" t="s">
        <v>104</v>
      </c>
      <c r="AM437" s="8" t="s">
        <v>94</v>
      </c>
      <c r="AN437" s="8"/>
      <c r="AO437" t="s">
        <v>2415</v>
      </c>
      <c r="AP437" s="10" t="e" cm="1">
        <f t="array" ref="AP437">_xlfn.IFS(SEARCH("m",AO437,1),SUBSTITUTE(AO437,"million","000000",1),SEARCH("b",AO437,1),SUBSTITUTE(AO437,"billion","000000000",1))</f>
        <v>#VALUE!</v>
      </c>
      <c r="AQ437" s="8"/>
      <c r="AR437" s="8"/>
      <c r="AS437" s="8" t="e">
        <f t="shared" si="222"/>
        <v>#VALUE!</v>
      </c>
      <c r="AT437" t="s">
        <v>1109</v>
      </c>
    </row>
    <row r="438" spans="1:46" ht="39" customHeight="1" x14ac:dyDescent="0.35">
      <c r="A438" t="s">
        <v>195</v>
      </c>
      <c r="B438" t="e" cm="1">
        <f t="array" ref="B438">IF(SEARCH("DATA SCIENTIST",UPPER(A438),1),"DATA SCIENTIST",IF(SEARCH("DATA ANALYST",UPPER(A438),1),"DATA ANALYST",IF(SEARCH("DATA ENGINEER",UPPER(A438),1),"DATA ENGINEER",others)))</f>
        <v>#VALUE!</v>
      </c>
      <c r="C438" t="str" cm="1">
        <f t="array" ref="C438">_xlfn.IFS(IFERROR(SEARCH("Senior", A438), 0) &gt; 0, "SENIOR", IFERROR(SEARCH("Junior", A438), 0) &gt; 0, "JUNIOR", TRUE, "NM")</f>
        <v>NM</v>
      </c>
      <c r="D438" t="s">
        <v>1619</v>
      </c>
      <c r="E438">
        <v>58</v>
      </c>
      <c r="H438" t="str">
        <f t="shared" si="225"/>
        <v>$58k</v>
      </c>
      <c r="I438">
        <v>104</v>
      </c>
      <c r="L438" t="str">
        <f t="shared" si="226"/>
        <v>$104k</v>
      </c>
      <c r="M438">
        <f t="shared" si="240"/>
        <v>81</v>
      </c>
      <c r="N438" t="str">
        <f t="shared" si="223"/>
        <v>$81k</v>
      </c>
      <c r="O438" s="1" t="s">
        <v>1620</v>
      </c>
      <c r="P438" s="1">
        <f t="shared" si="214"/>
        <v>0</v>
      </c>
      <c r="Q438" s="1">
        <f t="shared" si="215"/>
        <v>0</v>
      </c>
      <c r="R438" s="1">
        <f t="shared" si="216"/>
        <v>1</v>
      </c>
      <c r="S438" s="1">
        <f t="shared" si="217"/>
        <v>0</v>
      </c>
      <c r="T438" s="1">
        <f t="shared" si="218"/>
        <v>0</v>
      </c>
      <c r="U438" s="1">
        <f t="shared" si="219"/>
        <v>1</v>
      </c>
      <c r="V438" s="1">
        <f t="shared" si="220"/>
        <v>2956</v>
      </c>
      <c r="W438">
        <v>3.7</v>
      </c>
      <c r="X438" s="1" t="s">
        <v>1621</v>
      </c>
      <c r="Y438" s="1" t="s">
        <v>2038</v>
      </c>
      <c r="Z438" t="s">
        <v>1622</v>
      </c>
      <c r="AA438" t="s">
        <v>2366</v>
      </c>
      <c r="AB438" t="s">
        <v>1622</v>
      </c>
      <c r="AC438">
        <f t="shared" si="213"/>
        <v>1</v>
      </c>
      <c r="AD438" t="s">
        <v>24</v>
      </c>
      <c r="AH438">
        <v>1899</v>
      </c>
      <c r="AI438">
        <f t="shared" ca="1" si="221"/>
        <v>125</v>
      </c>
      <c r="AJ438" t="s">
        <v>128</v>
      </c>
      <c r="AK438" t="s">
        <v>26</v>
      </c>
      <c r="AL438" t="s">
        <v>27</v>
      </c>
      <c r="AM438" s="8" t="s">
        <v>2401</v>
      </c>
      <c r="AN438" s="8"/>
      <c r="AO438">
        <v>1</v>
      </c>
      <c r="AP438" s="10" t="str">
        <f>IF(SEARCH("b",AR438,1),_xlfn.CONCAT(AO438,"000000000"),0)</f>
        <v>1000000000</v>
      </c>
      <c r="AQ438" s="8"/>
      <c r="AR438" s="8" t="s">
        <v>2413</v>
      </c>
      <c r="AS438" s="8" t="e">
        <f t="shared" si="222"/>
        <v>#VALUE!</v>
      </c>
      <c r="AT438" t="s">
        <v>2357</v>
      </c>
    </row>
    <row r="439" spans="1:46" ht="39" customHeight="1" x14ac:dyDescent="0.35">
      <c r="A439" t="s">
        <v>990</v>
      </c>
      <c r="B439" t="e" cm="1">
        <f t="array" ref="B439">IF(SEARCH("DATA SCIENTIST",UPPER(A439),1),"DATA SCIENTIST",IF(SEARCH("DATA ANALYST",UPPER(A439),1),"DATA ANALYST",IF(SEARCH("DATA ENGINEER",UPPER(A439),1),"DATA ENGINEER",others)))</f>
        <v>#VALUE!</v>
      </c>
      <c r="C439" t="str" cm="1">
        <f t="array" ref="C439">_xlfn.IFS(IFERROR(SEARCH("Senior", A439), 0) &gt; 0, "SENIOR", IFERROR(SEARCH("Junior", A439), 0) &gt; 0, "JUNIOR", TRUE, "NM")</f>
        <v>NM</v>
      </c>
      <c r="D439" t="s">
        <v>1623</v>
      </c>
      <c r="E439">
        <v>58</v>
      </c>
      <c r="H439" t="str">
        <f t="shared" si="225"/>
        <v>$58k</v>
      </c>
      <c r="I439">
        <v>108</v>
      </c>
      <c r="L439" t="str">
        <f t="shared" si="226"/>
        <v>$108k</v>
      </c>
      <c r="M439">
        <f t="shared" si="240"/>
        <v>83</v>
      </c>
      <c r="N439" t="str">
        <f t="shared" si="223"/>
        <v>$83k</v>
      </c>
      <c r="O439" s="1" t="s">
        <v>1624</v>
      </c>
      <c r="P439" s="1">
        <f t="shared" si="214"/>
        <v>1</v>
      </c>
      <c r="Q439" s="1">
        <f t="shared" si="215"/>
        <v>0</v>
      </c>
      <c r="R439" s="1">
        <f t="shared" si="216"/>
        <v>1</v>
      </c>
      <c r="S439" s="1">
        <f t="shared" si="217"/>
        <v>0</v>
      </c>
      <c r="T439" s="1">
        <f t="shared" si="218"/>
        <v>1</v>
      </c>
      <c r="U439" s="1">
        <f t="shared" si="219"/>
        <v>0</v>
      </c>
      <c r="V439" s="1">
        <f t="shared" si="220"/>
        <v>2689</v>
      </c>
      <c r="W439">
        <v>3.2</v>
      </c>
      <c r="X439" s="1" t="s">
        <v>1625</v>
      </c>
      <c r="Y439" s="1" t="s">
        <v>2039</v>
      </c>
      <c r="Z439" t="s">
        <v>44</v>
      </c>
      <c r="AA439" t="s">
        <v>2363</v>
      </c>
      <c r="AB439" t="s">
        <v>44</v>
      </c>
      <c r="AC439">
        <f t="shared" si="213"/>
        <v>1</v>
      </c>
      <c r="AD439" t="s">
        <v>52</v>
      </c>
      <c r="AE439">
        <v>201</v>
      </c>
      <c r="AF439">
        <v>500</v>
      </c>
      <c r="AG439" s="7">
        <f t="shared" ref="AG439:AG447" si="244">AVERAGE(AE439,AF439)</f>
        <v>350.5</v>
      </c>
      <c r="AH439">
        <v>2008</v>
      </c>
      <c r="AI439">
        <f t="shared" ca="1" si="221"/>
        <v>16</v>
      </c>
      <c r="AJ439" t="s">
        <v>18</v>
      </c>
      <c r="AK439" t="s">
        <v>74</v>
      </c>
      <c r="AL439" t="s">
        <v>75</v>
      </c>
      <c r="AM439" s="8" t="s">
        <v>47</v>
      </c>
      <c r="AN439" s="8" t="s">
        <v>47</v>
      </c>
      <c r="AP439" s="10" t="e" cm="1">
        <f t="array" ref="AP439">_xlfn.IFS(SEARCH("m",AO439,1),SUBSTITUTE(AO439,"million","000000",1),SEARCH("b",AO439,1),SUBSTITUTE(AO439,"billion","000000000",1))</f>
        <v>#VALUE!</v>
      </c>
      <c r="AQ439" s="8"/>
      <c r="AR439" s="8"/>
      <c r="AS439" s="8" t="e">
        <f t="shared" si="222"/>
        <v>#VALUE!</v>
      </c>
      <c r="AT439" t="s">
        <v>2357</v>
      </c>
    </row>
    <row r="440" spans="1:46" ht="39" customHeight="1" x14ac:dyDescent="0.35">
      <c r="A440" t="s">
        <v>1626</v>
      </c>
      <c r="B440" t="e" cm="1">
        <f t="array" ref="B440">IF(SEARCH("DATA SCIENTIST",UPPER(A440),1),"DATA SCIENTIST",IF(SEARCH("DATA ANALYST",UPPER(A440),1),"DATA ANALYST",IF(SEARCH("DATA ENGINEER",UPPER(A440),1),"DATA ENGINEER",others)))</f>
        <v>#VALUE!</v>
      </c>
      <c r="C440" t="str" cm="1">
        <f t="array" ref="C440">_xlfn.IFS(IFERROR(SEARCH("Senior", A440), 0) &gt; 0, "SENIOR", IFERROR(SEARCH("Junior", A440), 0) &gt; 0, "JUNIOR", TRUE, "NM")</f>
        <v>SENIOR</v>
      </c>
      <c r="D440" t="s">
        <v>1627</v>
      </c>
      <c r="E440">
        <v>81</v>
      </c>
      <c r="H440" t="str">
        <f t="shared" si="225"/>
        <v>$81k</v>
      </c>
      <c r="I440">
        <v>161</v>
      </c>
      <c r="L440" t="str">
        <f t="shared" si="226"/>
        <v>$161k</v>
      </c>
      <c r="M440">
        <f t="shared" si="240"/>
        <v>121</v>
      </c>
      <c r="N440" t="str">
        <f t="shared" si="223"/>
        <v>$121k</v>
      </c>
      <c r="O440" s="1" t="s">
        <v>1628</v>
      </c>
      <c r="P440" s="1">
        <f t="shared" si="214"/>
        <v>0</v>
      </c>
      <c r="Q440" s="1">
        <f t="shared" si="215"/>
        <v>1</v>
      </c>
      <c r="R440" s="1">
        <f t="shared" si="216"/>
        <v>1</v>
      </c>
      <c r="S440" s="1">
        <f t="shared" si="217"/>
        <v>1</v>
      </c>
      <c r="T440" s="1">
        <f t="shared" si="218"/>
        <v>0</v>
      </c>
      <c r="U440" s="1">
        <f t="shared" si="219"/>
        <v>0</v>
      </c>
      <c r="V440" s="1">
        <f t="shared" si="220"/>
        <v>3711</v>
      </c>
      <c r="W440">
        <v>4.5999999999999996</v>
      </c>
      <c r="X440" s="1" t="s">
        <v>1629</v>
      </c>
      <c r="Y440" s="1" t="s">
        <v>2040</v>
      </c>
      <c r="Z440" t="s">
        <v>102</v>
      </c>
      <c r="AA440" t="s">
        <v>2367</v>
      </c>
      <c r="AB440" t="s">
        <v>102</v>
      </c>
      <c r="AC440">
        <f t="shared" si="213"/>
        <v>1</v>
      </c>
      <c r="AD440" t="s">
        <v>45</v>
      </c>
      <c r="AE440">
        <v>51</v>
      </c>
      <c r="AF440">
        <v>200</v>
      </c>
      <c r="AG440" s="7">
        <f t="shared" si="244"/>
        <v>125.5</v>
      </c>
      <c r="AH440">
        <v>1991</v>
      </c>
      <c r="AI440">
        <f t="shared" ca="1" si="221"/>
        <v>33</v>
      </c>
      <c r="AJ440" t="s">
        <v>111</v>
      </c>
      <c r="AK440" t="s">
        <v>88</v>
      </c>
      <c r="AL440" t="s">
        <v>32</v>
      </c>
      <c r="AM440" s="8" t="s">
        <v>2406</v>
      </c>
      <c r="AN440" s="8"/>
      <c r="AO440">
        <v>5</v>
      </c>
      <c r="AP440" s="10" t="str">
        <f>IF(SEARCH("m",AR440,1),_xlfn.CONCAT(AO440,"000000"),0)</f>
        <v>5000000</v>
      </c>
      <c r="AQ440" s="8"/>
      <c r="AR440" s="8" t="s">
        <v>2421</v>
      </c>
      <c r="AS440" s="8" t="str">
        <f t="shared" si="222"/>
        <v xml:space="preserve">10 000000 </v>
      </c>
      <c r="AT440" t="s">
        <v>1630</v>
      </c>
    </row>
    <row r="441" spans="1:46" ht="39" customHeight="1" x14ac:dyDescent="0.35">
      <c r="A441" t="s">
        <v>1631</v>
      </c>
      <c r="B441" t="e" cm="1">
        <f t="array" ref="B441">IF(SEARCH("DATA SCIENTIST",UPPER(A441),1),"DATA SCIENTIST",IF(SEARCH("DATA ANALYST",UPPER(A441),1),"DATA ANALYST",IF(SEARCH("DATA ENGINEER",UPPER(A441),1),"DATA ENGINEER",others)))</f>
        <v>#VALUE!</v>
      </c>
      <c r="C441" t="str" cm="1">
        <f t="array" ref="C441">_xlfn.IFS(IFERROR(SEARCH("Senior", A441), 0) &gt; 0, "SENIOR", IFERROR(SEARCH("Junior", A441), 0) &gt; 0, "JUNIOR", TRUE, "NM")</f>
        <v>NM</v>
      </c>
      <c r="D441" t="s">
        <v>432</v>
      </c>
      <c r="E441">
        <v>61</v>
      </c>
      <c r="H441" t="str">
        <f t="shared" si="225"/>
        <v>$61k</v>
      </c>
      <c r="I441">
        <v>110</v>
      </c>
      <c r="L441" t="str">
        <f t="shared" si="226"/>
        <v>$110k</v>
      </c>
      <c r="M441">
        <f t="shared" si="240"/>
        <v>85.5</v>
      </c>
      <c r="N441" t="str">
        <f t="shared" si="223"/>
        <v>$85.5k</v>
      </c>
      <c r="O441" s="1" t="s">
        <v>1632</v>
      </c>
      <c r="P441" s="1">
        <f t="shared" si="214"/>
        <v>0</v>
      </c>
      <c r="Q441" s="1">
        <f t="shared" si="215"/>
        <v>0</v>
      </c>
      <c r="R441" s="1">
        <f t="shared" si="216"/>
        <v>1</v>
      </c>
      <c r="S441" s="1">
        <f t="shared" si="217"/>
        <v>0</v>
      </c>
      <c r="T441" s="1">
        <f t="shared" si="218"/>
        <v>0</v>
      </c>
      <c r="U441" s="1">
        <f t="shared" si="219"/>
        <v>1</v>
      </c>
      <c r="V441" s="1">
        <f t="shared" si="220"/>
        <v>4407</v>
      </c>
      <c r="W441">
        <v>2.2000000000000002</v>
      </c>
      <c r="X441" s="1" t="s">
        <v>1633</v>
      </c>
      <c r="Y441" s="1" t="s">
        <v>2041</v>
      </c>
      <c r="Z441" t="s">
        <v>79</v>
      </c>
      <c r="AA441" t="s">
        <v>2365</v>
      </c>
      <c r="AB441" t="s">
        <v>79</v>
      </c>
      <c r="AC441">
        <f t="shared" si="213"/>
        <v>1</v>
      </c>
      <c r="AD441" t="s">
        <v>17</v>
      </c>
      <c r="AE441">
        <v>501</v>
      </c>
      <c r="AF441">
        <v>1000</v>
      </c>
      <c r="AG441" s="7">
        <f t="shared" si="244"/>
        <v>750.5</v>
      </c>
      <c r="AH441">
        <v>2002</v>
      </c>
      <c r="AI441">
        <f t="shared" ca="1" si="221"/>
        <v>22</v>
      </c>
      <c r="AJ441" t="s">
        <v>18</v>
      </c>
      <c r="AK441" t="s">
        <v>1634</v>
      </c>
      <c r="AL441" t="s">
        <v>81</v>
      </c>
      <c r="AM441" s="8" t="s">
        <v>47</v>
      </c>
      <c r="AN441" s="8" t="s">
        <v>47</v>
      </c>
      <c r="AP441" s="10" t="e" cm="1">
        <f t="array" ref="AP441">_xlfn.IFS(SEARCH("m",AO441,1),SUBSTITUTE(AO441,"million","000000",1),SEARCH("b",AO441,1),SUBSTITUTE(AO441,"billion","000000000",1))</f>
        <v>#VALUE!</v>
      </c>
      <c r="AQ441" s="8"/>
      <c r="AR441" s="8"/>
      <c r="AS441" s="8" t="e">
        <f t="shared" si="222"/>
        <v>#VALUE!</v>
      </c>
      <c r="AT441" t="s">
        <v>2357</v>
      </c>
    </row>
    <row r="442" spans="1:46" ht="39" customHeight="1" x14ac:dyDescent="0.35">
      <c r="A442" t="s">
        <v>1635</v>
      </c>
      <c r="B442" t="e" cm="1">
        <f t="array" ref="B442">IF(SEARCH("DATA SCIENTIST",UPPER(A442),1),"DATA SCIENTIST",IF(SEARCH("DATA ANALYST",UPPER(A442),1),"DATA ANALYST",IF(SEARCH("DATA ENGINEER",UPPER(A442),1),"DATA ENGINEER",others)))</f>
        <v>#VALUE!</v>
      </c>
      <c r="C442" t="str" cm="1">
        <f t="array" ref="C442">_xlfn.IFS(IFERROR(SEARCH("Senior", A442), 0) &gt; 0, "SENIOR", IFERROR(SEARCH("Junior", A442), 0) &gt; 0, "JUNIOR", TRUE, "NM")</f>
        <v>NM</v>
      </c>
      <c r="D442" t="s">
        <v>1636</v>
      </c>
      <c r="E442">
        <v>115</v>
      </c>
      <c r="H442" t="str">
        <f t="shared" si="225"/>
        <v>$115k</v>
      </c>
      <c r="I442">
        <v>220</v>
      </c>
      <c r="L442" t="str">
        <f t="shared" si="226"/>
        <v>$220k</v>
      </c>
      <c r="M442">
        <f t="shared" si="240"/>
        <v>167.5</v>
      </c>
      <c r="N442" t="str">
        <f t="shared" si="223"/>
        <v>$167.5k</v>
      </c>
      <c r="O442" s="1" t="s">
        <v>1637</v>
      </c>
      <c r="P442" s="1">
        <f t="shared" si="214"/>
        <v>0</v>
      </c>
      <c r="Q442" s="1">
        <f t="shared" si="215"/>
        <v>0</v>
      </c>
      <c r="R442" s="1">
        <f t="shared" si="216"/>
        <v>0</v>
      </c>
      <c r="S442" s="1">
        <f t="shared" si="217"/>
        <v>0</v>
      </c>
      <c r="T442" s="1">
        <f t="shared" si="218"/>
        <v>0</v>
      </c>
      <c r="U442" s="1">
        <f t="shared" si="219"/>
        <v>0</v>
      </c>
      <c r="V442" s="1">
        <f t="shared" si="220"/>
        <v>3182</v>
      </c>
      <c r="W442">
        <v>4.5999999999999996</v>
      </c>
      <c r="X442" s="1" t="s">
        <v>1629</v>
      </c>
      <c r="Y442" s="1" t="s">
        <v>2040</v>
      </c>
      <c r="Z442" t="s">
        <v>102</v>
      </c>
      <c r="AA442" t="s">
        <v>2367</v>
      </c>
      <c r="AB442" t="s">
        <v>102</v>
      </c>
      <c r="AC442">
        <f t="shared" si="213"/>
        <v>1</v>
      </c>
      <c r="AD442" t="s">
        <v>45</v>
      </c>
      <c r="AE442">
        <v>51</v>
      </c>
      <c r="AF442">
        <v>200</v>
      </c>
      <c r="AG442" s="7">
        <f t="shared" si="244"/>
        <v>125.5</v>
      </c>
      <c r="AH442">
        <v>1991</v>
      </c>
      <c r="AI442">
        <f t="shared" ca="1" si="221"/>
        <v>33</v>
      </c>
      <c r="AJ442" t="s">
        <v>111</v>
      </c>
      <c r="AK442" t="s">
        <v>88</v>
      </c>
      <c r="AL442" t="s">
        <v>32</v>
      </c>
      <c r="AM442" s="8" t="s">
        <v>2406</v>
      </c>
      <c r="AN442" s="8"/>
      <c r="AO442">
        <v>5</v>
      </c>
      <c r="AP442" s="10" t="str">
        <f>IF(SEARCH("m",AR442,1),_xlfn.CONCAT(AO442,"000000"),0)</f>
        <v>5000000</v>
      </c>
      <c r="AQ442" s="8"/>
      <c r="AR442" s="8" t="s">
        <v>2421</v>
      </c>
      <c r="AS442" s="8" t="str">
        <f t="shared" si="222"/>
        <v xml:space="preserve">10 000000 </v>
      </c>
      <c r="AT442" t="s">
        <v>1630</v>
      </c>
    </row>
    <row r="443" spans="1:46" ht="39" customHeight="1" x14ac:dyDescent="0.35">
      <c r="A443" t="s">
        <v>1638</v>
      </c>
      <c r="B443" t="e" cm="1">
        <f t="array" ref="B443">IF(SEARCH("DATA SCIENTIST",UPPER(A443),1),"DATA SCIENTIST",IF(SEARCH("DATA ANALYST",UPPER(A443),1),"DATA ANALYST",IF(SEARCH("DATA ENGINEER",UPPER(A443),1),"DATA ENGINEER",others)))</f>
        <v>#VALUE!</v>
      </c>
      <c r="C443" t="str" cm="1">
        <f t="array" ref="C443">_xlfn.IFS(IFERROR(SEARCH("Senior", A443), 0) &gt; 0, "SENIOR", IFERROR(SEARCH("Junior", A443), 0) &gt; 0, "JUNIOR", TRUE, "NM")</f>
        <v>NM</v>
      </c>
      <c r="D443" t="s">
        <v>1639</v>
      </c>
      <c r="E443">
        <v>71</v>
      </c>
      <c r="H443" t="str">
        <f t="shared" si="225"/>
        <v>$71k</v>
      </c>
      <c r="I443">
        <v>144</v>
      </c>
      <c r="L443" t="str">
        <f t="shared" si="226"/>
        <v>$144k</v>
      </c>
      <c r="M443">
        <f t="shared" si="240"/>
        <v>107.5</v>
      </c>
      <c r="N443" t="str">
        <f t="shared" si="223"/>
        <v>$107.5k</v>
      </c>
      <c r="O443" s="1" t="s">
        <v>1640</v>
      </c>
      <c r="P443" s="1">
        <f t="shared" si="214"/>
        <v>1</v>
      </c>
      <c r="Q443" s="1">
        <f t="shared" si="215"/>
        <v>1</v>
      </c>
      <c r="R443" s="1">
        <f t="shared" si="216"/>
        <v>0</v>
      </c>
      <c r="S443" s="1">
        <f t="shared" si="217"/>
        <v>0</v>
      </c>
      <c r="T443" s="1">
        <f t="shared" si="218"/>
        <v>0</v>
      </c>
      <c r="U443" s="1">
        <f t="shared" si="219"/>
        <v>0</v>
      </c>
      <c r="V443" s="1">
        <f t="shared" si="220"/>
        <v>2011</v>
      </c>
      <c r="W443">
        <v>2.6</v>
      </c>
      <c r="X443" s="1" t="s">
        <v>589</v>
      </c>
      <c r="Y443" s="1" t="s">
        <v>1841</v>
      </c>
      <c r="Z443" t="s">
        <v>342</v>
      </c>
      <c r="AA443" t="s">
        <v>2380</v>
      </c>
      <c r="AB443" t="s">
        <v>342</v>
      </c>
      <c r="AC443">
        <f t="shared" si="213"/>
        <v>1</v>
      </c>
      <c r="AD443" t="s">
        <v>17</v>
      </c>
      <c r="AE443">
        <v>501</v>
      </c>
      <c r="AF443">
        <v>1000</v>
      </c>
      <c r="AG443" s="7">
        <f t="shared" si="244"/>
        <v>750.5</v>
      </c>
      <c r="AH443">
        <v>1984</v>
      </c>
      <c r="AI443">
        <f t="shared" ca="1" si="221"/>
        <v>40</v>
      </c>
      <c r="AJ443" t="s">
        <v>590</v>
      </c>
      <c r="AK443" t="s">
        <v>591</v>
      </c>
      <c r="AL443" t="s">
        <v>441</v>
      </c>
      <c r="AM443" s="8" t="s">
        <v>47</v>
      </c>
      <c r="AN443" s="8" t="s">
        <v>47</v>
      </c>
      <c r="AP443" s="10" t="e" cm="1">
        <f t="array" ref="AP443">_xlfn.IFS(SEARCH("m",AO443,1),SUBSTITUTE(AO443,"million","000000",1),SEARCH("b",AO443,1),SUBSTITUTE(AO443,"billion","000000000",1))</f>
        <v>#VALUE!</v>
      </c>
      <c r="AQ443" s="8"/>
      <c r="AR443" s="8"/>
      <c r="AS443" s="8" t="e">
        <f t="shared" si="222"/>
        <v>#VALUE!</v>
      </c>
      <c r="AT443" t="s">
        <v>2357</v>
      </c>
    </row>
    <row r="444" spans="1:46" ht="39" customHeight="1" x14ac:dyDescent="0.35">
      <c r="A444" t="s">
        <v>1641</v>
      </c>
      <c r="B444" t="e" cm="1">
        <f t="array" ref="B444">IF(SEARCH("DATA SCIENTIST",UPPER(A444),1),"DATA SCIENTIST",IF(SEARCH("DATA ANALYST",UPPER(A444),1),"DATA ANALYST",IF(SEARCH("DATA ENGINEER",UPPER(A444),1),"DATA ENGINEER",others)))</f>
        <v>#VALUE!</v>
      </c>
      <c r="C444" t="str" cm="1">
        <f t="array" ref="C444">_xlfn.IFS(IFERROR(SEARCH("Senior", A444), 0) &gt; 0, "SENIOR", IFERROR(SEARCH("Junior", A444), 0) &gt; 0, "JUNIOR", TRUE, "NM")</f>
        <v>NM</v>
      </c>
      <c r="D444" t="s">
        <v>1642</v>
      </c>
      <c r="E444">
        <v>32</v>
      </c>
      <c r="H444" t="str">
        <f t="shared" si="225"/>
        <v>$32k</v>
      </c>
      <c r="I444">
        <v>57</v>
      </c>
      <c r="L444" t="str">
        <f t="shared" si="226"/>
        <v>$57k</v>
      </c>
      <c r="M444">
        <f t="shared" si="240"/>
        <v>44.5</v>
      </c>
      <c r="N444" t="str">
        <f t="shared" si="223"/>
        <v>$44.5k</v>
      </c>
      <c r="O444" s="1" t="s">
        <v>1643</v>
      </c>
      <c r="P444" s="1">
        <f t="shared" si="214"/>
        <v>0</v>
      </c>
      <c r="Q444" s="1">
        <f t="shared" si="215"/>
        <v>0</v>
      </c>
      <c r="R444" s="1">
        <f t="shared" si="216"/>
        <v>1</v>
      </c>
      <c r="S444" s="1">
        <f t="shared" si="217"/>
        <v>1</v>
      </c>
      <c r="T444" s="1">
        <f t="shared" si="218"/>
        <v>0</v>
      </c>
      <c r="U444" s="1">
        <f t="shared" si="219"/>
        <v>1</v>
      </c>
      <c r="V444" s="1">
        <f t="shared" si="220"/>
        <v>4087</v>
      </c>
      <c r="W444">
        <v>3.4</v>
      </c>
      <c r="X444" s="1" t="s">
        <v>1644</v>
      </c>
      <c r="Y444" s="1" t="s">
        <v>2042</v>
      </c>
      <c r="Z444" t="s">
        <v>63</v>
      </c>
      <c r="AA444" t="s">
        <v>2362</v>
      </c>
      <c r="AB444" t="s">
        <v>63</v>
      </c>
      <c r="AC444">
        <f t="shared" si="213"/>
        <v>1</v>
      </c>
      <c r="AD444" t="s">
        <v>17</v>
      </c>
      <c r="AE444">
        <v>501</v>
      </c>
      <c r="AF444">
        <v>1000</v>
      </c>
      <c r="AG444" s="7">
        <f t="shared" si="244"/>
        <v>750.5</v>
      </c>
      <c r="AH444">
        <v>1979</v>
      </c>
      <c r="AI444">
        <f t="shared" ca="1" si="221"/>
        <v>45</v>
      </c>
      <c r="AJ444" t="s">
        <v>128</v>
      </c>
      <c r="AK444" t="s">
        <v>855</v>
      </c>
      <c r="AL444" t="s">
        <v>580</v>
      </c>
      <c r="AM444" s="8" t="s">
        <v>2402</v>
      </c>
      <c r="AN444" s="8"/>
      <c r="AO444">
        <v>25</v>
      </c>
      <c r="AP444" s="10" t="str">
        <f>IF(SEARCH("m",AR444,1),_xlfn.CONCAT(AO444,"000000"),0)</f>
        <v>25000000</v>
      </c>
      <c r="AQ444" s="8"/>
      <c r="AR444" s="8" t="s">
        <v>2414</v>
      </c>
      <c r="AS444" s="8" t="str">
        <f t="shared" si="222"/>
        <v xml:space="preserve">50 000000 </v>
      </c>
      <c r="AT444" t="s">
        <v>2357</v>
      </c>
    </row>
    <row r="445" spans="1:46" ht="39" customHeight="1" x14ac:dyDescent="0.35">
      <c r="A445" t="s">
        <v>1645</v>
      </c>
      <c r="B445" t="e" cm="1">
        <f t="array" ref="B445">IF(SEARCH("DATA SCIENTIST",UPPER(A445),1),"DATA SCIENTIST",IF(SEARCH("DATA ANALYST",UPPER(A445),1),"DATA ANALYST",IF(SEARCH("DATA ENGINEER",UPPER(A445),1),"DATA ENGINEER",others)))</f>
        <v>#VALUE!</v>
      </c>
      <c r="C445" t="str" cm="1">
        <f t="array" ref="C445">_xlfn.IFS(IFERROR(SEARCH("Senior", A445), 0) &gt; 0, "SENIOR", IFERROR(SEARCH("Junior", A445), 0) &gt; 0, "JUNIOR", TRUE, "NM")</f>
        <v>SENIOR</v>
      </c>
      <c r="D445" t="s">
        <v>1646</v>
      </c>
      <c r="E445">
        <v>79</v>
      </c>
      <c r="H445" t="str">
        <f t="shared" si="225"/>
        <v>$79k</v>
      </c>
      <c r="I445">
        <v>136</v>
      </c>
      <c r="L445" t="str">
        <f t="shared" si="226"/>
        <v>$136k</v>
      </c>
      <c r="M445">
        <f t="shared" si="240"/>
        <v>107.5</v>
      </c>
      <c r="N445" t="str">
        <f t="shared" si="223"/>
        <v>$107.5k</v>
      </c>
      <c r="O445" s="1" t="s">
        <v>1647</v>
      </c>
      <c r="P445" s="1">
        <f t="shared" si="214"/>
        <v>0</v>
      </c>
      <c r="Q445" s="1">
        <f t="shared" si="215"/>
        <v>0</v>
      </c>
      <c r="R445" s="1">
        <f t="shared" si="216"/>
        <v>0</v>
      </c>
      <c r="S445" s="1">
        <f t="shared" si="217"/>
        <v>0</v>
      </c>
      <c r="T445" s="1">
        <f t="shared" si="218"/>
        <v>0</v>
      </c>
      <c r="U445" s="1">
        <f t="shared" si="219"/>
        <v>0</v>
      </c>
      <c r="V445" s="1">
        <f t="shared" si="220"/>
        <v>2606</v>
      </c>
      <c r="W445">
        <v>3.3</v>
      </c>
      <c r="X445" s="1" t="s">
        <v>1648</v>
      </c>
      <c r="Y445" s="1" t="s">
        <v>2043</v>
      </c>
      <c r="Z445" t="s">
        <v>1649</v>
      </c>
      <c r="AA445" t="s">
        <v>2360</v>
      </c>
      <c r="AB445" t="s">
        <v>23</v>
      </c>
      <c r="AC445">
        <f t="shared" si="213"/>
        <v>0</v>
      </c>
      <c r="AD445" t="s">
        <v>37</v>
      </c>
      <c r="AE445">
        <v>1001</v>
      </c>
      <c r="AF445">
        <v>5000</v>
      </c>
      <c r="AG445" s="7">
        <f t="shared" si="244"/>
        <v>3000.5</v>
      </c>
      <c r="AH445">
        <v>1889</v>
      </c>
      <c r="AI445">
        <f t="shared" ca="1" si="221"/>
        <v>135</v>
      </c>
      <c r="AJ445" t="s">
        <v>18</v>
      </c>
      <c r="AK445" t="s">
        <v>26</v>
      </c>
      <c r="AL445" t="s">
        <v>27</v>
      </c>
      <c r="AM445" s="8" t="s">
        <v>2400</v>
      </c>
      <c r="AN445" s="8"/>
      <c r="AO445" t="s">
        <v>2411</v>
      </c>
      <c r="AP445" s="10" t="e">
        <f>IF(SEARCH("m",AO501,1),SUBSTITUTE(AO501,"million","000000",1),)</f>
        <v>#VALUE!</v>
      </c>
      <c r="AQ445" s="8"/>
      <c r="AR445" s="8" t="s">
        <v>2412</v>
      </c>
      <c r="AS445" s="8" t="e">
        <f t="shared" si="222"/>
        <v>#VALUE!</v>
      </c>
      <c r="AT445" t="s">
        <v>1650</v>
      </c>
    </row>
    <row r="446" spans="1:46" ht="39" customHeight="1" x14ac:dyDescent="0.35">
      <c r="A446" t="s">
        <v>1651</v>
      </c>
      <c r="B446" t="e" cm="1">
        <f t="array" ref="B446">IF(SEARCH("DATA SCIENTIST",UPPER(A446),1),"DATA SCIENTIST",IF(SEARCH("DATA ANALYST",UPPER(A446),1),"DATA ANALYST",IF(SEARCH("DATA ENGINEER",UPPER(A446),1),"DATA ENGINEER",others)))</f>
        <v>#VALUE!</v>
      </c>
      <c r="C446" t="str" cm="1">
        <f t="array" ref="C446">_xlfn.IFS(IFERROR(SEARCH("Senior", A446), 0) &gt; 0, "SENIOR", IFERROR(SEARCH("Junior", A446), 0) &gt; 0, "JUNIOR", TRUE, "NM")</f>
        <v>NM</v>
      </c>
      <c r="D446" t="s">
        <v>563</v>
      </c>
      <c r="E446">
        <v>120</v>
      </c>
      <c r="H446" t="str">
        <f t="shared" si="225"/>
        <v>$120k</v>
      </c>
      <c r="I446">
        <v>145</v>
      </c>
      <c r="L446" t="str">
        <f t="shared" si="226"/>
        <v>$145k</v>
      </c>
      <c r="M446">
        <f t="shared" si="240"/>
        <v>132.5</v>
      </c>
      <c r="N446" t="str">
        <f t="shared" si="223"/>
        <v>$132.5k</v>
      </c>
      <c r="O446" s="1" t="s">
        <v>1652</v>
      </c>
      <c r="P446" s="1">
        <f t="shared" si="214"/>
        <v>0</v>
      </c>
      <c r="Q446" s="1">
        <f t="shared" si="215"/>
        <v>0</v>
      </c>
      <c r="R446" s="1">
        <f t="shared" si="216"/>
        <v>0</v>
      </c>
      <c r="S446" s="1">
        <f t="shared" si="217"/>
        <v>0</v>
      </c>
      <c r="T446" s="1">
        <f t="shared" si="218"/>
        <v>0</v>
      </c>
      <c r="U446" s="1">
        <f t="shared" si="219"/>
        <v>0</v>
      </c>
      <c r="V446" s="1">
        <f t="shared" si="220"/>
        <v>3087</v>
      </c>
      <c r="W446" t="s">
        <v>2357</v>
      </c>
      <c r="X446" t="s">
        <v>1178</v>
      </c>
      <c r="Y446" s="1" t="s">
        <v>1178</v>
      </c>
      <c r="Z446" t="s">
        <v>102</v>
      </c>
      <c r="AA446" t="s">
        <v>2367</v>
      </c>
      <c r="AB446" t="s">
        <v>838</v>
      </c>
      <c r="AC446">
        <f t="shared" si="213"/>
        <v>0</v>
      </c>
      <c r="AD446" t="s">
        <v>227</v>
      </c>
      <c r="AE446" t="s">
        <v>227</v>
      </c>
      <c r="AG446" s="7" t="e">
        <f t="shared" si="244"/>
        <v>#DIV/0!</v>
      </c>
      <c r="AH446" t="s">
        <v>2357</v>
      </c>
      <c r="AI446" t="str">
        <f t="shared" ca="1" si="221"/>
        <v>unknown</v>
      </c>
      <c r="AJ446" t="s">
        <v>18</v>
      </c>
      <c r="AK446" t="s">
        <v>2357</v>
      </c>
      <c r="AL446" t="s">
        <v>2357</v>
      </c>
      <c r="AM446" s="8" t="s">
        <v>47</v>
      </c>
      <c r="AN446" s="8" t="s">
        <v>47</v>
      </c>
      <c r="AP446" s="10" t="e" cm="1">
        <f t="array" ref="AP446">_xlfn.IFS(SEARCH("m",AO446,1),SUBSTITUTE(AO446,"million","000000",1),SEARCH("b",AO446,1),SUBSTITUTE(AO446,"billion","000000000",1))</f>
        <v>#VALUE!</v>
      </c>
      <c r="AQ446" s="8"/>
      <c r="AR446" s="8"/>
      <c r="AS446" s="8" t="e">
        <f t="shared" si="222"/>
        <v>#VALUE!</v>
      </c>
      <c r="AT446" t="s">
        <v>2357</v>
      </c>
    </row>
    <row r="447" spans="1:46" ht="39" customHeight="1" x14ac:dyDescent="0.35">
      <c r="A447" t="s">
        <v>990</v>
      </c>
      <c r="B447" t="e" cm="1">
        <f t="array" ref="B447">IF(SEARCH("DATA SCIENTIST",UPPER(A447),1),"DATA SCIENTIST",IF(SEARCH("DATA ANALYST",UPPER(A447),1),"DATA ANALYST",IF(SEARCH("DATA ENGINEER",UPPER(A447),1),"DATA ENGINEER",others)))</f>
        <v>#VALUE!</v>
      </c>
      <c r="C447" t="str" cm="1">
        <f t="array" ref="C447">_xlfn.IFS(IFERROR(SEARCH("Senior", A447), 0) &gt; 0, "SENIOR", IFERROR(SEARCH("Junior", A447), 0) &gt; 0, "JUNIOR", TRUE, "NM")</f>
        <v>NM</v>
      </c>
      <c r="D447" t="s">
        <v>1458</v>
      </c>
      <c r="E447">
        <v>50</v>
      </c>
      <c r="H447" t="str">
        <f t="shared" si="225"/>
        <v>$50k</v>
      </c>
      <c r="I447">
        <v>89</v>
      </c>
      <c r="L447" t="str">
        <f t="shared" si="226"/>
        <v>$89k</v>
      </c>
      <c r="M447">
        <f t="shared" si="240"/>
        <v>69.5</v>
      </c>
      <c r="N447" t="str">
        <f t="shared" si="223"/>
        <v>$69.5k</v>
      </c>
      <c r="O447" s="1" t="s">
        <v>1653</v>
      </c>
      <c r="P447" s="1">
        <f t="shared" si="214"/>
        <v>0</v>
      </c>
      <c r="Q447" s="1">
        <f t="shared" si="215"/>
        <v>0</v>
      </c>
      <c r="R447" s="1">
        <f t="shared" si="216"/>
        <v>1</v>
      </c>
      <c r="S447" s="1">
        <f t="shared" si="217"/>
        <v>0</v>
      </c>
      <c r="T447" s="1">
        <f t="shared" si="218"/>
        <v>0</v>
      </c>
      <c r="U447" s="1">
        <f t="shared" si="219"/>
        <v>1</v>
      </c>
      <c r="V447" s="1">
        <f t="shared" si="220"/>
        <v>1893</v>
      </c>
      <c r="W447">
        <v>3.7</v>
      </c>
      <c r="X447" s="1" t="s">
        <v>1654</v>
      </c>
      <c r="Y447" s="1" t="s">
        <v>2044</v>
      </c>
      <c r="Z447" t="s">
        <v>311</v>
      </c>
      <c r="AA447" t="s">
        <v>2380</v>
      </c>
      <c r="AB447" t="s">
        <v>923</v>
      </c>
      <c r="AC447">
        <f t="shared" si="213"/>
        <v>0</v>
      </c>
      <c r="AD447" t="s">
        <v>52</v>
      </c>
      <c r="AE447">
        <v>201</v>
      </c>
      <c r="AF447">
        <v>500</v>
      </c>
      <c r="AG447" s="7">
        <f t="shared" si="244"/>
        <v>350.5</v>
      </c>
      <c r="AH447">
        <v>1994</v>
      </c>
      <c r="AI447">
        <f t="shared" ca="1" si="221"/>
        <v>30</v>
      </c>
      <c r="AJ447" t="s">
        <v>18</v>
      </c>
      <c r="AK447" t="s">
        <v>26</v>
      </c>
      <c r="AL447" t="s">
        <v>27</v>
      </c>
      <c r="AM447" s="8" t="s">
        <v>2400</v>
      </c>
      <c r="AN447" s="8"/>
      <c r="AO447" t="s">
        <v>2411</v>
      </c>
      <c r="AP447" s="10" t="e">
        <f>IF(SEARCH("m",AO503,1),SUBSTITUTE(AO503,"million","000000",1),)</f>
        <v>#VALUE!</v>
      </c>
      <c r="AQ447" s="8"/>
      <c r="AR447" s="8" t="s">
        <v>2412</v>
      </c>
      <c r="AS447" s="8" t="e">
        <f t="shared" si="222"/>
        <v>#VALUE!</v>
      </c>
      <c r="AT447" t="s">
        <v>2357</v>
      </c>
    </row>
    <row r="448" spans="1:46" ht="39" customHeight="1" x14ac:dyDescent="0.35">
      <c r="A448" t="s">
        <v>1655</v>
      </c>
      <c r="B448" t="e" cm="1">
        <f t="array" ref="B448">IF(SEARCH("DATA SCIENTIST",UPPER(A448),1),"DATA SCIENTIST",IF(SEARCH("DATA ANALYST",UPPER(A448),1),"DATA ANALYST",IF(SEARCH("DATA ENGINEER",UPPER(A448),1),"DATA ENGINEER",others)))</f>
        <v>#VALUE!</v>
      </c>
      <c r="C448" t="str" cm="1">
        <f t="array" ref="C448">_xlfn.IFS(IFERROR(SEARCH("Senior", A448), 0) &gt; 0, "SENIOR", IFERROR(SEARCH("Junior", A448), 0) &gt; 0, "JUNIOR", TRUE, "NM")</f>
        <v>SENIOR</v>
      </c>
      <c r="D448" t="s">
        <v>203</v>
      </c>
      <c r="E448">
        <v>68</v>
      </c>
      <c r="H448" t="str">
        <f t="shared" si="225"/>
        <v>$68k</v>
      </c>
      <c r="I448">
        <v>129</v>
      </c>
      <c r="L448" t="str">
        <f t="shared" si="226"/>
        <v>$129k</v>
      </c>
      <c r="M448">
        <f t="shared" si="240"/>
        <v>98.5</v>
      </c>
      <c r="N448" t="str">
        <f t="shared" si="223"/>
        <v>$98.5k</v>
      </c>
      <c r="O448" s="1" t="s">
        <v>2329</v>
      </c>
      <c r="P448" s="1">
        <f t="shared" si="214"/>
        <v>1</v>
      </c>
      <c r="Q448" s="1">
        <f t="shared" si="215"/>
        <v>0</v>
      </c>
      <c r="R448" s="1">
        <f t="shared" si="216"/>
        <v>0</v>
      </c>
      <c r="S448" s="1">
        <f t="shared" si="217"/>
        <v>1</v>
      </c>
      <c r="T448" s="1">
        <f t="shared" si="218"/>
        <v>1</v>
      </c>
      <c r="U448" s="1">
        <f t="shared" si="219"/>
        <v>1</v>
      </c>
      <c r="V448" s="1">
        <f t="shared" si="220"/>
        <v>3956</v>
      </c>
      <c r="W448">
        <v>3.5</v>
      </c>
      <c r="X448" s="1" t="s">
        <v>636</v>
      </c>
      <c r="Y448" s="1" t="s">
        <v>1851</v>
      </c>
      <c r="Z448" t="s">
        <v>1656</v>
      </c>
      <c r="AA448" t="s">
        <v>2365</v>
      </c>
      <c r="AB448" t="s">
        <v>62</v>
      </c>
      <c r="AC448">
        <f t="shared" si="213"/>
        <v>0</v>
      </c>
      <c r="AD448" t="s">
        <v>24</v>
      </c>
      <c r="AH448">
        <v>1970</v>
      </c>
      <c r="AI448">
        <f t="shared" ca="1" si="221"/>
        <v>54</v>
      </c>
      <c r="AJ448" t="s">
        <v>53</v>
      </c>
      <c r="AK448" t="s">
        <v>186</v>
      </c>
      <c r="AL448" t="s">
        <v>75</v>
      </c>
      <c r="AM448" s="8" t="s">
        <v>94</v>
      </c>
      <c r="AN448" s="8"/>
      <c r="AO448" t="s">
        <v>2415</v>
      </c>
      <c r="AP448" s="10" t="e" cm="1">
        <f t="array" ref="AP448">_xlfn.IFS(SEARCH("m",AO448,1),SUBSTITUTE(AO448,"million","000000",1),SEARCH("b",AO448,1),SUBSTITUTE(AO448,"billion","000000000",1))</f>
        <v>#VALUE!</v>
      </c>
      <c r="AQ448" s="8"/>
      <c r="AR448" s="8"/>
      <c r="AS448" s="8" t="e">
        <f t="shared" si="222"/>
        <v>#VALUE!</v>
      </c>
      <c r="AT448" t="s">
        <v>637</v>
      </c>
    </row>
    <row r="449" spans="1:46" ht="39" customHeight="1" x14ac:dyDescent="0.35">
      <c r="A449" t="s">
        <v>1657</v>
      </c>
      <c r="B449" t="e" cm="1">
        <f t="array" ref="B449">IF(SEARCH("DATA SCIENTIST",UPPER(A449),1),"DATA SCIENTIST",IF(SEARCH("DATA ANALYST",UPPER(A449),1),"DATA ANALYST",IF(SEARCH("DATA ENGINEER",UPPER(A449),1),"DATA ENGINEER",others)))</f>
        <v>#VALUE!</v>
      </c>
      <c r="C449" t="str" cm="1">
        <f t="array" ref="C449">_xlfn.IFS(IFERROR(SEARCH("Senior", A449), 0) &gt; 0, "SENIOR", IFERROR(SEARCH("Junior", A449), 0) &gt; 0, "JUNIOR", TRUE, "NM")</f>
        <v>NM</v>
      </c>
      <c r="D449" t="s">
        <v>1658</v>
      </c>
      <c r="E449">
        <v>48</v>
      </c>
      <c r="H449" t="str">
        <f t="shared" si="225"/>
        <v>$48k</v>
      </c>
      <c r="I449">
        <v>113</v>
      </c>
      <c r="L449" t="str">
        <f t="shared" si="226"/>
        <v>$113k</v>
      </c>
      <c r="M449">
        <f t="shared" si="240"/>
        <v>80.5</v>
      </c>
      <c r="N449" t="str">
        <f t="shared" si="223"/>
        <v>$80.5k</v>
      </c>
      <c r="O449" s="1" t="s">
        <v>1659</v>
      </c>
      <c r="P449" s="1">
        <f t="shared" si="214"/>
        <v>0</v>
      </c>
      <c r="Q449" s="1">
        <f t="shared" si="215"/>
        <v>0</v>
      </c>
      <c r="R449" s="1">
        <f t="shared" si="216"/>
        <v>1</v>
      </c>
      <c r="S449" s="1">
        <f t="shared" si="217"/>
        <v>0</v>
      </c>
      <c r="T449" s="1">
        <f t="shared" si="218"/>
        <v>0</v>
      </c>
      <c r="U449" s="1">
        <f t="shared" si="219"/>
        <v>1</v>
      </c>
      <c r="V449" s="1">
        <f t="shared" si="220"/>
        <v>3574</v>
      </c>
      <c r="W449">
        <v>2.7</v>
      </c>
      <c r="X449" s="1" t="s">
        <v>809</v>
      </c>
      <c r="Y449" s="1" t="s">
        <v>1881</v>
      </c>
      <c r="Z449" t="s">
        <v>490</v>
      </c>
      <c r="AA449" t="s">
        <v>2360</v>
      </c>
      <c r="AB449" t="s">
        <v>490</v>
      </c>
      <c r="AC449">
        <f t="shared" si="213"/>
        <v>1</v>
      </c>
      <c r="AD449" t="s">
        <v>52</v>
      </c>
      <c r="AE449">
        <v>201</v>
      </c>
      <c r="AF449">
        <v>500</v>
      </c>
      <c r="AG449" s="7">
        <f t="shared" ref="AG449:AG450" si="245">AVERAGE(AE449,AF449)</f>
        <v>350.5</v>
      </c>
      <c r="AH449">
        <v>1961</v>
      </c>
      <c r="AI449">
        <f t="shared" ca="1" si="221"/>
        <v>63</v>
      </c>
      <c r="AJ449" t="s">
        <v>18</v>
      </c>
      <c r="AK449" t="s">
        <v>104</v>
      </c>
      <c r="AL449" t="s">
        <v>104</v>
      </c>
      <c r="AM449" s="8" t="s">
        <v>2402</v>
      </c>
      <c r="AN449" s="8"/>
      <c r="AO449">
        <v>25</v>
      </c>
      <c r="AP449" s="10" t="str">
        <f t="shared" ref="AP449:AP450" si="246">IF(SEARCH("m",AR449,1),_xlfn.CONCAT(AO449,"000000"),0)</f>
        <v>25000000</v>
      </c>
      <c r="AQ449" s="8"/>
      <c r="AR449" s="8" t="s">
        <v>2414</v>
      </c>
      <c r="AS449" s="8" t="str">
        <f t="shared" si="222"/>
        <v xml:space="preserve">50 000000 </v>
      </c>
      <c r="AT449" t="s">
        <v>2357</v>
      </c>
    </row>
    <row r="450" spans="1:46" ht="39" customHeight="1" x14ac:dyDescent="0.35">
      <c r="A450" s="2" t="s">
        <v>1660</v>
      </c>
      <c r="B450" t="e" cm="1">
        <f t="array" ref="B450">IF(SEARCH("DATA SCIENTIST",UPPER(A450),1),"DATA SCIENTIST",IF(SEARCH("DATA ANALYST",UPPER(A450),1),"DATA ANALYST",IF(SEARCH("DATA ENGINEER",UPPER(A450),1),"DATA ENGINEER",others)))</f>
        <v>#VALUE!</v>
      </c>
      <c r="C450" t="str" cm="1">
        <f t="array" ref="C450">_xlfn.IFS(IFERROR(SEARCH("Senior", A450), 0) &gt; 0, "SENIOR", IFERROR(SEARCH("Junior", A450), 0) &gt; 0, "JUNIOR", TRUE, "NM")</f>
        <v>NM</v>
      </c>
      <c r="D450" s="2" t="s">
        <v>1661</v>
      </c>
      <c r="E450" s="2">
        <v>27</v>
      </c>
      <c r="F450" s="4">
        <f>(E450*40*52)</f>
        <v>56160</v>
      </c>
      <c r="G450" s="2">
        <v>56</v>
      </c>
      <c r="H450" s="2" t="str">
        <f>_xlfn.CONCAT("$",G450,"k")</f>
        <v>$56k</v>
      </c>
      <c r="I450" s="2">
        <v>47</v>
      </c>
      <c r="J450" s="4">
        <f>I450*40*52</f>
        <v>97760</v>
      </c>
      <c r="K450" s="2">
        <v>98</v>
      </c>
      <c r="L450" s="2" t="str">
        <f>_xlfn.CONCAT("$",K450,"k")</f>
        <v>$98k</v>
      </c>
      <c r="M450" s="6">
        <f t="shared" ref="M450" si="247">AVERAGE(G450,K450)</f>
        <v>77</v>
      </c>
      <c r="N450" s="6" t="str">
        <f>_xlfn.CONCAT("$",M450,"k")</f>
        <v>$77k</v>
      </c>
      <c r="O450" s="3" t="s">
        <v>1662</v>
      </c>
      <c r="P450" s="1">
        <f t="shared" si="214"/>
        <v>0</v>
      </c>
      <c r="Q450" s="1">
        <f t="shared" si="215"/>
        <v>0</v>
      </c>
      <c r="R450" s="1">
        <f t="shared" si="216"/>
        <v>1</v>
      </c>
      <c r="S450" s="1">
        <f t="shared" si="217"/>
        <v>0</v>
      </c>
      <c r="T450" s="1">
        <f t="shared" si="218"/>
        <v>0</v>
      </c>
      <c r="U450" s="1">
        <f t="shared" si="219"/>
        <v>0</v>
      </c>
      <c r="V450" s="1">
        <f t="shared" si="220"/>
        <v>3755</v>
      </c>
      <c r="W450" s="2">
        <v>3.8</v>
      </c>
      <c r="X450" s="3" t="s">
        <v>1663</v>
      </c>
      <c r="Y450" s="3" t="s">
        <v>2045</v>
      </c>
      <c r="Z450" s="2" t="s">
        <v>1664</v>
      </c>
      <c r="AA450" t="s">
        <v>2367</v>
      </c>
      <c r="AB450" s="2" t="s">
        <v>1664</v>
      </c>
      <c r="AC450">
        <f t="shared" ref="AC450:AC513" si="248">IF(Z450=AB450,1,0)</f>
        <v>1</v>
      </c>
      <c r="AD450" s="2" t="s">
        <v>45</v>
      </c>
      <c r="AE450">
        <v>51</v>
      </c>
      <c r="AF450">
        <v>200</v>
      </c>
      <c r="AG450" s="7">
        <f t="shared" si="245"/>
        <v>125.5</v>
      </c>
      <c r="AH450" s="2">
        <v>2008</v>
      </c>
      <c r="AI450">
        <f t="shared" ca="1" si="221"/>
        <v>16</v>
      </c>
      <c r="AJ450" s="2" t="s">
        <v>18</v>
      </c>
      <c r="AK450" s="2" t="s">
        <v>104</v>
      </c>
      <c r="AL450" s="2" t="s">
        <v>104</v>
      </c>
      <c r="AM450" s="8" t="s">
        <v>2404</v>
      </c>
      <c r="AN450" s="9"/>
      <c r="AO450">
        <v>10</v>
      </c>
      <c r="AP450" s="10" t="str">
        <f t="shared" si="246"/>
        <v>10000000</v>
      </c>
      <c r="AQ450" s="9"/>
      <c r="AR450" s="9" t="s">
        <v>2417</v>
      </c>
      <c r="AS450" s="8" t="str">
        <f t="shared" si="222"/>
        <v xml:space="preserve">25 000000 </v>
      </c>
      <c r="AT450" s="2" t="s">
        <v>2357</v>
      </c>
    </row>
    <row r="451" spans="1:46" ht="39" customHeight="1" x14ac:dyDescent="0.35">
      <c r="A451" t="s">
        <v>1665</v>
      </c>
      <c r="B451" t="e" cm="1">
        <f t="array" ref="B451">IF(SEARCH("DATA SCIENTIST",UPPER(A451),1),"DATA SCIENTIST",IF(SEARCH("DATA ANALYST",UPPER(A451),1),"DATA ANALYST",IF(SEARCH("DATA ENGINEER",UPPER(A451),1),"DATA ENGINEER",others)))</f>
        <v>#VALUE!</v>
      </c>
      <c r="C451" t="str" cm="1">
        <f t="array" ref="C451">_xlfn.IFS(IFERROR(SEARCH("Senior", A451), 0) &gt; 0, "SENIOR", IFERROR(SEARCH("Junior", A451), 0) &gt; 0, "JUNIOR", TRUE, "NM")</f>
        <v>NM</v>
      </c>
      <c r="D451" t="s">
        <v>420</v>
      </c>
      <c r="E451">
        <v>74</v>
      </c>
      <c r="H451" t="str">
        <f t="shared" ref="H451:H468" si="249">_xlfn.CONCAT("$",E451,"k")</f>
        <v>$74k</v>
      </c>
      <c r="I451">
        <v>124</v>
      </c>
      <c r="L451" t="str">
        <f t="shared" ref="L451:L467" si="250">_xlfn.CONCAT("$",I451,"k")</f>
        <v>$124k</v>
      </c>
      <c r="M451">
        <f t="shared" ref="M451:M468" si="251">AVERAGE(E451,I451)</f>
        <v>99</v>
      </c>
      <c r="N451" t="str">
        <f t="shared" ref="N451:N467" si="252">_xlfn.CONCAT("$",M451,"k")</f>
        <v>$99k</v>
      </c>
      <c r="O451" s="1" t="s">
        <v>1666</v>
      </c>
      <c r="P451" s="1">
        <f t="shared" ref="P451:P469" si="253">IFERROR(IF(SEARCH("PYTHON",UPPER(O451),1)&gt;1,1,0),0)</f>
        <v>1</v>
      </c>
      <c r="Q451" s="1">
        <f t="shared" ref="Q451:Q468" si="254">IFERROR(IF(SEARCH("MACHINE LEARNING",UPPER(O451),1)&gt;=1,1),0)</f>
        <v>1</v>
      </c>
      <c r="R451" s="1">
        <f t="shared" ref="R451:R468" si="255">IFERROR(IF(SEARCH("EXCEL",UPPER(O451),1)&gt;=1,1,0),0)</f>
        <v>0</v>
      </c>
      <c r="S451" s="1">
        <f t="shared" ref="S451:S469" si="256">IFERROR(IF(SEARCH("AWS",UPPER(O451),1)&gt;=1,1,0),0)</f>
        <v>0</v>
      </c>
      <c r="T451" s="1">
        <f t="shared" ref="T451:T469" si="257">IFERROR(IF(SEARCH("SPARK",UPPER(O451),1)&gt;=1,1,0),0)</f>
        <v>0</v>
      </c>
      <c r="U451" s="1">
        <f t="shared" ref="U451:U469" si="258">IFERROR(IF(SEARCH("R.",UPPER(O451),1)&gt;=1,1),0)</f>
        <v>1</v>
      </c>
      <c r="V451" s="1">
        <f t="shared" ref="V451:V468" si="259">LEN(O451)</f>
        <v>4431</v>
      </c>
      <c r="W451">
        <v>3.7</v>
      </c>
      <c r="X451" s="1" t="s">
        <v>1309</v>
      </c>
      <c r="Y451" s="1" t="s">
        <v>1972</v>
      </c>
      <c r="Z451" t="s">
        <v>1667</v>
      </c>
      <c r="AA451" t="s">
        <v>2360</v>
      </c>
      <c r="AB451" t="s">
        <v>973</v>
      </c>
      <c r="AC451">
        <f t="shared" si="248"/>
        <v>0</v>
      </c>
      <c r="AD451" t="s">
        <v>24</v>
      </c>
      <c r="AH451">
        <v>1922</v>
      </c>
      <c r="AI451">
        <f t="shared" ref="AI451:AI468" ca="1" si="260">IFERROR((YEAR(TODAY())-AH451),"unknown")</f>
        <v>102</v>
      </c>
      <c r="AJ451" t="s">
        <v>53</v>
      </c>
      <c r="AK451" t="s">
        <v>19</v>
      </c>
      <c r="AL451" t="s">
        <v>19</v>
      </c>
      <c r="AM451" s="8" t="s">
        <v>94</v>
      </c>
      <c r="AN451" s="8"/>
      <c r="AO451" t="s">
        <v>2415</v>
      </c>
      <c r="AP451" s="10" t="e" cm="1">
        <f t="array" ref="AP451">_xlfn.IFS(SEARCH("m",AO451,1),SUBSTITUTE(AO451,"million","000000",1),SEARCH("b",AO451,1),SUBSTITUTE(AO451,"billion","000000000",1))</f>
        <v>#VALUE!</v>
      </c>
      <c r="AQ451" s="8"/>
      <c r="AR451" s="8"/>
      <c r="AS451" s="8" t="e">
        <f t="shared" ref="AS451:AS474" si="261">IF(SEARCH("m",AR451,1),SUBSTITUTE(AR451,"million","000000",1),SUBSTITUTE(AR451,"billion","000000000",1))</f>
        <v>#VALUE!</v>
      </c>
      <c r="AT451" t="s">
        <v>2357</v>
      </c>
    </row>
    <row r="452" spans="1:46" ht="39" customHeight="1" x14ac:dyDescent="0.35">
      <c r="A452" t="s">
        <v>1668</v>
      </c>
      <c r="B452" t="e" cm="1">
        <f t="array" ref="B452">IF(SEARCH("DATA SCIENTIST",UPPER(A452),1),"DATA SCIENTIST",IF(SEARCH("DATA ANALYST",UPPER(A452),1),"DATA ANALYST",IF(SEARCH("DATA ENGINEER",UPPER(A452),1),"DATA ENGINEER",others)))</f>
        <v>#VALUE!</v>
      </c>
      <c r="C452" t="str" cm="1">
        <f t="array" ref="C452">_xlfn.IFS(IFERROR(SEARCH("Senior", A452), 0) &gt; 0, "SENIOR", IFERROR(SEARCH("Junior", A452), 0) &gt; 0, "JUNIOR", TRUE, "NM")</f>
        <v>NM</v>
      </c>
      <c r="D452" t="s">
        <v>1669</v>
      </c>
      <c r="E452">
        <v>68</v>
      </c>
      <c r="H452" t="str">
        <f t="shared" si="249"/>
        <v>$68k</v>
      </c>
      <c r="I452">
        <v>125</v>
      </c>
      <c r="L452" t="str">
        <f t="shared" si="250"/>
        <v>$125k</v>
      </c>
      <c r="M452">
        <f t="shared" si="251"/>
        <v>96.5</v>
      </c>
      <c r="N452" t="str">
        <f t="shared" si="252"/>
        <v>$96.5k</v>
      </c>
      <c r="O452" s="1" t="s">
        <v>1670</v>
      </c>
      <c r="P452" s="1">
        <f t="shared" si="253"/>
        <v>0</v>
      </c>
      <c r="Q452" s="1">
        <f t="shared" si="254"/>
        <v>0</v>
      </c>
      <c r="R452" s="1">
        <f t="shared" si="255"/>
        <v>1</v>
      </c>
      <c r="S452" s="1">
        <f t="shared" si="256"/>
        <v>0</v>
      </c>
      <c r="T452" s="1">
        <f t="shared" si="257"/>
        <v>0</v>
      </c>
      <c r="U452" s="1">
        <f t="shared" si="258"/>
        <v>0</v>
      </c>
      <c r="V452" s="1">
        <f t="shared" si="259"/>
        <v>4467</v>
      </c>
      <c r="W452">
        <v>3.8</v>
      </c>
      <c r="X452" s="1" t="s">
        <v>1241</v>
      </c>
      <c r="Y452" s="1" t="s">
        <v>1961</v>
      </c>
      <c r="Z452" t="s">
        <v>102</v>
      </c>
      <c r="AA452" t="s">
        <v>2367</v>
      </c>
      <c r="AB452" t="s">
        <v>102</v>
      </c>
      <c r="AC452">
        <f t="shared" si="248"/>
        <v>1</v>
      </c>
      <c r="AD452" t="s">
        <v>17</v>
      </c>
      <c r="AE452">
        <v>501</v>
      </c>
      <c r="AF452">
        <v>1000</v>
      </c>
      <c r="AG452" s="7">
        <f>AVERAGE(AE452,AF452)</f>
        <v>750.5</v>
      </c>
      <c r="AH452">
        <v>2008</v>
      </c>
      <c r="AI452">
        <f t="shared" ca="1" si="260"/>
        <v>16</v>
      </c>
      <c r="AJ452" t="s">
        <v>53</v>
      </c>
      <c r="AK452" t="s">
        <v>104</v>
      </c>
      <c r="AL452" t="s">
        <v>104</v>
      </c>
      <c r="AM452" s="8" t="s">
        <v>2397</v>
      </c>
      <c r="AN452" s="8"/>
      <c r="AO452">
        <v>50</v>
      </c>
      <c r="AP452" s="10" t="str">
        <f>IF(SEARCH("m",AR452,1),_xlfn.CONCAT(AO452,"000000"),0)</f>
        <v>50000000</v>
      </c>
      <c r="AQ452" s="8"/>
      <c r="AR452" s="8" t="s">
        <v>2408</v>
      </c>
      <c r="AS452" s="8" t="str">
        <f t="shared" si="261"/>
        <v xml:space="preserve">100 000000 </v>
      </c>
      <c r="AT452" t="s">
        <v>2357</v>
      </c>
    </row>
    <row r="453" spans="1:46" ht="39" customHeight="1" x14ac:dyDescent="0.35">
      <c r="A453" t="s">
        <v>1671</v>
      </c>
      <c r="B453" t="e" cm="1">
        <f t="array" ref="B453">IF(SEARCH("DATA SCIENTIST",UPPER(A453),1),"DATA SCIENTIST",IF(SEARCH("DATA ANALYST",UPPER(A453),1),"DATA ANALYST",IF(SEARCH("DATA ENGINEER",UPPER(A453),1),"DATA ENGINEER",others)))</f>
        <v>#VALUE!</v>
      </c>
      <c r="C453" t="str" cm="1">
        <f t="array" ref="C453">_xlfn.IFS(IFERROR(SEARCH("Senior", A453), 0) &gt; 0, "SENIOR", IFERROR(SEARCH("Junior", A453), 0) &gt; 0, "JUNIOR", TRUE, "NM")</f>
        <v>NM</v>
      </c>
      <c r="D453" t="s">
        <v>1672</v>
      </c>
      <c r="E453">
        <v>39</v>
      </c>
      <c r="H453" t="str">
        <f t="shared" si="249"/>
        <v>$39k</v>
      </c>
      <c r="I453">
        <v>67</v>
      </c>
      <c r="L453" t="str">
        <f t="shared" si="250"/>
        <v>$67k</v>
      </c>
      <c r="M453">
        <f t="shared" si="251"/>
        <v>53</v>
      </c>
      <c r="N453" t="str">
        <f t="shared" si="252"/>
        <v>$53k</v>
      </c>
      <c r="O453" s="1" t="s">
        <v>1673</v>
      </c>
      <c r="P453" s="1">
        <f t="shared" si="253"/>
        <v>0</v>
      </c>
      <c r="Q453" s="1">
        <f t="shared" si="254"/>
        <v>1</v>
      </c>
      <c r="R453" s="1">
        <f t="shared" si="255"/>
        <v>0</v>
      </c>
      <c r="S453" s="1">
        <f t="shared" si="256"/>
        <v>0</v>
      </c>
      <c r="T453" s="1">
        <f t="shared" si="257"/>
        <v>0</v>
      </c>
      <c r="U453" s="1">
        <f t="shared" si="258"/>
        <v>0</v>
      </c>
      <c r="V453" s="1">
        <f t="shared" si="259"/>
        <v>3448</v>
      </c>
      <c r="W453">
        <v>3.3</v>
      </c>
      <c r="X453" s="1" t="s">
        <v>254</v>
      </c>
      <c r="Y453" s="1" t="s">
        <v>1765</v>
      </c>
      <c r="Z453" t="s">
        <v>255</v>
      </c>
      <c r="AA453" t="s">
        <v>2367</v>
      </c>
      <c r="AB453" t="s">
        <v>255</v>
      </c>
      <c r="AC453">
        <f t="shared" si="248"/>
        <v>1</v>
      </c>
      <c r="AD453" t="s">
        <v>24</v>
      </c>
      <c r="AH453">
        <v>1912</v>
      </c>
      <c r="AI453">
        <f t="shared" ca="1" si="260"/>
        <v>112</v>
      </c>
      <c r="AJ453" t="s">
        <v>18</v>
      </c>
      <c r="AK453" t="s">
        <v>129</v>
      </c>
      <c r="AL453" t="s">
        <v>130</v>
      </c>
      <c r="AM453" s="8" t="s">
        <v>94</v>
      </c>
      <c r="AN453" s="8"/>
      <c r="AO453" t="s">
        <v>2415</v>
      </c>
      <c r="AP453" s="10" t="e" cm="1">
        <f t="array" ref="AP453">_xlfn.IFS(SEARCH("m",AO453,1),SUBSTITUTE(AO453,"million","000000",1),SEARCH("b",AO453,1),SUBSTITUTE(AO453,"billion","000000000",1))</f>
        <v>#VALUE!</v>
      </c>
      <c r="AQ453" s="8"/>
      <c r="AR453" s="8"/>
      <c r="AS453" s="8" t="e">
        <f t="shared" si="261"/>
        <v>#VALUE!</v>
      </c>
      <c r="AT453" t="s">
        <v>256</v>
      </c>
    </row>
    <row r="454" spans="1:46" ht="39" customHeight="1" x14ac:dyDescent="0.35">
      <c r="A454" t="s">
        <v>1674</v>
      </c>
      <c r="B454" t="e" cm="1">
        <f t="array" ref="B454">IF(SEARCH("DATA SCIENTIST",UPPER(A454),1),"DATA SCIENTIST",IF(SEARCH("DATA ANALYST",UPPER(A454),1),"DATA ANALYST",IF(SEARCH("DATA ENGINEER",UPPER(A454),1),"DATA ENGINEER",others)))</f>
        <v>#VALUE!</v>
      </c>
      <c r="C454" t="str" cm="1">
        <f t="array" ref="C454">_xlfn.IFS(IFERROR(SEARCH("Senior", A454), 0) &gt; 0, "SENIOR", IFERROR(SEARCH("Junior", A454), 0) &gt; 0, "JUNIOR", TRUE, "NM")</f>
        <v>NM</v>
      </c>
      <c r="D454" t="s">
        <v>1675</v>
      </c>
      <c r="E454">
        <v>71</v>
      </c>
      <c r="H454" t="str">
        <f t="shared" si="249"/>
        <v>$71k</v>
      </c>
      <c r="I454">
        <v>135</v>
      </c>
      <c r="L454" t="str">
        <f t="shared" si="250"/>
        <v>$135k</v>
      </c>
      <c r="M454">
        <f t="shared" si="251"/>
        <v>103</v>
      </c>
      <c r="N454" t="str">
        <f t="shared" si="252"/>
        <v>$103k</v>
      </c>
      <c r="O454" s="1" t="s">
        <v>1676</v>
      </c>
      <c r="P454" s="1">
        <f t="shared" si="253"/>
        <v>0</v>
      </c>
      <c r="Q454" s="1">
        <f t="shared" si="254"/>
        <v>1</v>
      </c>
      <c r="R454" s="1">
        <f t="shared" si="255"/>
        <v>0</v>
      </c>
      <c r="S454" s="1">
        <f t="shared" si="256"/>
        <v>1</v>
      </c>
      <c r="T454" s="1">
        <f t="shared" si="257"/>
        <v>1</v>
      </c>
      <c r="U454" s="1">
        <f t="shared" si="258"/>
        <v>1</v>
      </c>
      <c r="V454" s="1">
        <f t="shared" si="259"/>
        <v>4582</v>
      </c>
      <c r="W454">
        <v>2.7</v>
      </c>
      <c r="X454" s="1" t="s">
        <v>1677</v>
      </c>
      <c r="Y454" s="1" t="s">
        <v>2046</v>
      </c>
      <c r="Z454" t="s">
        <v>498</v>
      </c>
      <c r="AA454" t="s">
        <v>2365</v>
      </c>
      <c r="AB454" t="s">
        <v>498</v>
      </c>
      <c r="AC454">
        <f t="shared" si="248"/>
        <v>1</v>
      </c>
      <c r="AD454" t="s">
        <v>208</v>
      </c>
      <c r="AE454">
        <v>1</v>
      </c>
      <c r="AF454">
        <v>50</v>
      </c>
      <c r="AG454" s="7">
        <f>AVERAGE(AE454,AF454)</f>
        <v>25.5</v>
      </c>
      <c r="AH454">
        <v>2011</v>
      </c>
      <c r="AI454">
        <f t="shared" ca="1" si="260"/>
        <v>13</v>
      </c>
      <c r="AJ454" t="s">
        <v>18</v>
      </c>
      <c r="AK454" t="s">
        <v>122</v>
      </c>
      <c r="AL454" t="s">
        <v>75</v>
      </c>
      <c r="AM454" s="8" t="s">
        <v>47</v>
      </c>
      <c r="AN454" s="8" t="s">
        <v>47</v>
      </c>
      <c r="AP454" s="10" t="e" cm="1">
        <f t="array" ref="AP454">_xlfn.IFS(SEARCH("m",AO454,1),SUBSTITUTE(AO454,"million","000000",1),SEARCH("b",AO454,1),SUBSTITUTE(AO454,"billion","000000000",1))</f>
        <v>#VALUE!</v>
      </c>
      <c r="AQ454" s="8"/>
      <c r="AR454" s="8"/>
      <c r="AS454" s="8" t="e">
        <f t="shared" si="261"/>
        <v>#VALUE!</v>
      </c>
      <c r="AT454" t="s">
        <v>2357</v>
      </c>
    </row>
    <row r="455" spans="1:46" ht="39" customHeight="1" x14ac:dyDescent="0.35">
      <c r="A455" t="s">
        <v>1678</v>
      </c>
      <c r="B455" t="e" cm="1">
        <f t="array" ref="B455">IF(SEARCH("DATA SCIENTIST",UPPER(A455),1),"DATA SCIENTIST",IF(SEARCH("DATA ANALYST",UPPER(A455),1),"DATA ANALYST",IF(SEARCH("DATA ENGINEER",UPPER(A455),1),"DATA ENGINEER",others)))</f>
        <v>#VALUE!</v>
      </c>
      <c r="C455" t="str" cm="1">
        <f t="array" ref="C455">_xlfn.IFS(IFERROR(SEARCH("Senior", A455), 0) &gt; 0, "SENIOR", IFERROR(SEARCH("Junior", A455), 0) &gt; 0, "JUNIOR", TRUE, "NM")</f>
        <v>NM</v>
      </c>
      <c r="D455" t="s">
        <v>1679</v>
      </c>
      <c r="E455">
        <v>61</v>
      </c>
      <c r="H455" t="str">
        <f t="shared" si="249"/>
        <v>$61k</v>
      </c>
      <c r="I455">
        <v>123</v>
      </c>
      <c r="L455" t="str">
        <f t="shared" si="250"/>
        <v>$123k</v>
      </c>
      <c r="M455">
        <f t="shared" si="251"/>
        <v>92</v>
      </c>
      <c r="N455" t="str">
        <f t="shared" si="252"/>
        <v>$92k</v>
      </c>
      <c r="O455" s="1" t="s">
        <v>1680</v>
      </c>
      <c r="P455" s="1">
        <f t="shared" si="253"/>
        <v>0</v>
      </c>
      <c r="Q455" s="1">
        <f t="shared" si="254"/>
        <v>0</v>
      </c>
      <c r="R455" s="1">
        <f t="shared" si="255"/>
        <v>0</v>
      </c>
      <c r="S455" s="1">
        <f t="shared" si="256"/>
        <v>0</v>
      </c>
      <c r="T455" s="1">
        <f t="shared" si="257"/>
        <v>0</v>
      </c>
      <c r="U455" s="1">
        <f t="shared" si="258"/>
        <v>0</v>
      </c>
      <c r="V455" s="1">
        <f t="shared" si="259"/>
        <v>2391</v>
      </c>
      <c r="W455">
        <v>3.9</v>
      </c>
      <c r="X455" s="1" t="s">
        <v>1107</v>
      </c>
      <c r="Y455" s="1" t="s">
        <v>1939</v>
      </c>
      <c r="Z455" t="s">
        <v>1437</v>
      </c>
      <c r="AA455" t="s">
        <v>2360</v>
      </c>
      <c r="AB455" t="s">
        <v>1108</v>
      </c>
      <c r="AC455">
        <f t="shared" si="248"/>
        <v>0</v>
      </c>
      <c r="AD455" t="s">
        <v>24</v>
      </c>
      <c r="AH455">
        <v>1913</v>
      </c>
      <c r="AI455">
        <f t="shared" ca="1" si="260"/>
        <v>111</v>
      </c>
      <c r="AJ455" t="s">
        <v>53</v>
      </c>
      <c r="AK455" t="s">
        <v>104</v>
      </c>
      <c r="AL455" t="s">
        <v>104</v>
      </c>
      <c r="AM455" s="8" t="s">
        <v>94</v>
      </c>
      <c r="AN455" s="8"/>
      <c r="AO455" t="s">
        <v>2415</v>
      </c>
      <c r="AP455" s="10" t="e" cm="1">
        <f t="array" ref="AP455">_xlfn.IFS(SEARCH("m",AO455,1),SUBSTITUTE(AO455,"million","000000",1),SEARCH("b",AO455,1),SUBSTITUTE(AO455,"billion","000000000",1))</f>
        <v>#VALUE!</v>
      </c>
      <c r="AQ455" s="8"/>
      <c r="AR455" s="8"/>
      <c r="AS455" s="8" t="e">
        <f t="shared" si="261"/>
        <v>#VALUE!</v>
      </c>
      <c r="AT455" t="s">
        <v>1109</v>
      </c>
    </row>
    <row r="456" spans="1:46" ht="39" customHeight="1" x14ac:dyDescent="0.35">
      <c r="A456" t="s">
        <v>2064</v>
      </c>
      <c r="B456" t="str" cm="1">
        <f t="array" ref="B456">IF(SEARCH("DATA SCIENTIST",UPPER(A456),1),"DATA SCIENTIST",IF(SEARCH("DATA ANALYST",UPPER(A456),1),"DATA ANALYST",IF(SEARCH("DATA ENGINEER",UPPER(A456),1),"DATA ENGINEER",others)))</f>
        <v>DATA SCIENTIST</v>
      </c>
      <c r="C456" t="str" cm="1">
        <f t="array" ref="C456">_xlfn.IFS(IFERROR(SEARCH("Senior", A456), 0) &gt; 0, "SENIOR", IFERROR(SEARCH("Junior", A456), 0) &gt; 0, "JUNIOR", TRUE, "NM")</f>
        <v>NM</v>
      </c>
      <c r="D456" t="s">
        <v>1681</v>
      </c>
      <c r="E456">
        <v>87</v>
      </c>
      <c r="H456" t="str">
        <f t="shared" si="249"/>
        <v>$87k</v>
      </c>
      <c r="I456">
        <v>141</v>
      </c>
      <c r="L456" t="str">
        <f t="shared" si="250"/>
        <v>$141k</v>
      </c>
      <c r="M456">
        <f t="shared" si="251"/>
        <v>114</v>
      </c>
      <c r="N456" t="str">
        <f t="shared" si="252"/>
        <v>$114k</v>
      </c>
      <c r="O456" s="1" t="s">
        <v>2330</v>
      </c>
      <c r="P456" s="1">
        <f t="shared" si="253"/>
        <v>1</v>
      </c>
      <c r="Q456" s="1">
        <f t="shared" si="254"/>
        <v>1</v>
      </c>
      <c r="R456" s="1">
        <f t="shared" si="255"/>
        <v>1</v>
      </c>
      <c r="S456" s="1">
        <f t="shared" si="256"/>
        <v>1</v>
      </c>
      <c r="T456" s="1">
        <f t="shared" si="257"/>
        <v>0</v>
      </c>
      <c r="U456" s="1">
        <f t="shared" si="258"/>
        <v>1</v>
      </c>
      <c r="V456" s="1">
        <f t="shared" si="259"/>
        <v>4698</v>
      </c>
      <c r="W456">
        <v>3.6</v>
      </c>
      <c r="X456" s="1" t="s">
        <v>1318</v>
      </c>
      <c r="Y456" s="1" t="s">
        <v>1974</v>
      </c>
      <c r="Z456" t="s">
        <v>1319</v>
      </c>
      <c r="AA456" t="s">
        <v>2368</v>
      </c>
      <c r="AB456" t="s">
        <v>1319</v>
      </c>
      <c r="AC456">
        <f t="shared" si="248"/>
        <v>1</v>
      </c>
      <c r="AD456" t="s">
        <v>37</v>
      </c>
      <c r="AE456">
        <v>1001</v>
      </c>
      <c r="AF456">
        <v>5000</v>
      </c>
      <c r="AG456" s="7">
        <f t="shared" ref="AG456:AG459" si="262">AVERAGE(AE456,AF456)</f>
        <v>3000.5</v>
      </c>
      <c r="AH456">
        <v>1989</v>
      </c>
      <c r="AI456">
        <f t="shared" ca="1" si="260"/>
        <v>35</v>
      </c>
      <c r="AJ456" t="s">
        <v>18</v>
      </c>
      <c r="AK456" t="s">
        <v>46</v>
      </c>
      <c r="AL456" t="s">
        <v>32</v>
      </c>
      <c r="AM456" s="8" t="s">
        <v>47</v>
      </c>
      <c r="AN456" s="8" t="s">
        <v>47</v>
      </c>
      <c r="AP456" s="10" t="e" cm="1">
        <f t="array" ref="AP456">_xlfn.IFS(SEARCH("m",AO456,1),SUBSTITUTE(AO456,"million","000000",1),SEARCH("b",AO456,1),SUBSTITUTE(AO456,"billion","000000000",1))</f>
        <v>#VALUE!</v>
      </c>
      <c r="AQ456" s="8"/>
      <c r="AR456" s="8"/>
      <c r="AS456" s="8" t="e">
        <f t="shared" si="261"/>
        <v>#VALUE!</v>
      </c>
      <c r="AT456" t="s">
        <v>2357</v>
      </c>
    </row>
    <row r="457" spans="1:46" ht="39" customHeight="1" x14ac:dyDescent="0.35">
      <c r="A457" t="s">
        <v>2064</v>
      </c>
      <c r="B457" t="str" cm="1">
        <f t="array" ref="B457">IF(SEARCH("DATA SCIENTIST",UPPER(A457),1),"DATA SCIENTIST",IF(SEARCH("DATA ANALYST",UPPER(A457),1),"DATA ANALYST",IF(SEARCH("DATA ENGINEER",UPPER(A457),1),"DATA ENGINEER",others)))</f>
        <v>DATA SCIENTIST</v>
      </c>
      <c r="C457" t="str" cm="1">
        <f t="array" ref="C457">_xlfn.IFS(IFERROR(SEARCH("Senior", A457), 0) &gt; 0, "SENIOR", IFERROR(SEARCH("Junior", A457), 0) &gt; 0, "JUNIOR", TRUE, "NM")</f>
        <v>NM</v>
      </c>
      <c r="D457" t="s">
        <v>1682</v>
      </c>
      <c r="E457">
        <v>71</v>
      </c>
      <c r="H457" t="str">
        <f t="shared" si="249"/>
        <v>$71k</v>
      </c>
      <c r="I457">
        <v>121</v>
      </c>
      <c r="L457" t="str">
        <f t="shared" si="250"/>
        <v>$121k</v>
      </c>
      <c r="M457">
        <f t="shared" si="251"/>
        <v>96</v>
      </c>
      <c r="N457" t="str">
        <f t="shared" si="252"/>
        <v>$96k</v>
      </c>
      <c r="O457" s="1" t="s">
        <v>1683</v>
      </c>
      <c r="P457" s="1">
        <f t="shared" si="253"/>
        <v>0</v>
      </c>
      <c r="Q457" s="1">
        <f t="shared" si="254"/>
        <v>0</v>
      </c>
      <c r="R457" s="1">
        <f t="shared" si="255"/>
        <v>1</v>
      </c>
      <c r="S457" s="1">
        <f t="shared" si="256"/>
        <v>0</v>
      </c>
      <c r="T457" s="1">
        <f t="shared" si="257"/>
        <v>0</v>
      </c>
      <c r="U457" s="1">
        <f t="shared" si="258"/>
        <v>0</v>
      </c>
      <c r="V457" s="1">
        <f t="shared" si="259"/>
        <v>3775</v>
      </c>
      <c r="W457">
        <v>3.5</v>
      </c>
      <c r="X457" s="1" t="s">
        <v>1684</v>
      </c>
      <c r="Y457" s="1" t="s">
        <v>2047</v>
      </c>
      <c r="Z457" t="s">
        <v>333</v>
      </c>
      <c r="AA457" t="s">
        <v>2379</v>
      </c>
      <c r="AB457" t="s">
        <v>1685</v>
      </c>
      <c r="AC457">
        <f t="shared" si="248"/>
        <v>0</v>
      </c>
      <c r="AD457" t="s">
        <v>208</v>
      </c>
      <c r="AE457">
        <v>1</v>
      </c>
      <c r="AF457">
        <v>50</v>
      </c>
      <c r="AG457" s="7">
        <f t="shared" si="262"/>
        <v>25.5</v>
      </c>
      <c r="AH457" t="s">
        <v>2357</v>
      </c>
      <c r="AI457" t="str">
        <f t="shared" ca="1" si="260"/>
        <v>unknown</v>
      </c>
      <c r="AJ457" t="s">
        <v>1424</v>
      </c>
      <c r="AK457" t="s">
        <v>969</v>
      </c>
      <c r="AL457" t="s">
        <v>441</v>
      </c>
      <c r="AM457" s="8" t="s">
        <v>2406</v>
      </c>
      <c r="AN457" s="8"/>
      <c r="AO457">
        <v>5</v>
      </c>
      <c r="AP457" s="10" t="str">
        <f t="shared" ref="AP457:AP459" si="263">IF(SEARCH("m",AR457,1),_xlfn.CONCAT(AO457,"000000"),0)</f>
        <v>5000000</v>
      </c>
      <c r="AQ457" s="8"/>
      <c r="AR457" s="8" t="s">
        <v>2421</v>
      </c>
      <c r="AS457" s="8" t="str">
        <f t="shared" si="261"/>
        <v xml:space="preserve">10 000000 </v>
      </c>
      <c r="AT457" t="s">
        <v>2357</v>
      </c>
    </row>
    <row r="458" spans="1:46" ht="39" customHeight="1" x14ac:dyDescent="0.35">
      <c r="A458" t="s">
        <v>2064</v>
      </c>
      <c r="B458" t="str" cm="1">
        <f t="array" ref="B458">IF(SEARCH("DATA SCIENTIST",UPPER(A458),1),"DATA SCIENTIST",IF(SEARCH("DATA ANALYST",UPPER(A458),1),"DATA ANALYST",IF(SEARCH("DATA ENGINEER",UPPER(A458),1),"DATA ENGINEER",others)))</f>
        <v>DATA SCIENTIST</v>
      </c>
      <c r="C458" t="str" cm="1">
        <f t="array" ref="C458">_xlfn.IFS(IFERROR(SEARCH("Senior", A458), 0) &gt; 0, "SENIOR", IFERROR(SEARCH("Junior", A458), 0) &gt; 0, "JUNIOR", TRUE, "NM")</f>
        <v>NM</v>
      </c>
      <c r="D458" t="s">
        <v>1686</v>
      </c>
      <c r="E458">
        <v>72</v>
      </c>
      <c r="H458" t="str">
        <f t="shared" si="249"/>
        <v>$72k</v>
      </c>
      <c r="I458">
        <v>121</v>
      </c>
      <c r="L458" t="str">
        <f t="shared" si="250"/>
        <v>$121k</v>
      </c>
      <c r="M458">
        <f t="shared" si="251"/>
        <v>96.5</v>
      </c>
      <c r="N458" t="str">
        <f t="shared" si="252"/>
        <v>$96.5k</v>
      </c>
      <c r="O458" s="1" t="s">
        <v>2331</v>
      </c>
      <c r="P458" s="1">
        <f t="shared" si="253"/>
        <v>1</v>
      </c>
      <c r="Q458" s="1">
        <f t="shared" si="254"/>
        <v>1</v>
      </c>
      <c r="R458" s="1">
        <f t="shared" si="255"/>
        <v>0</v>
      </c>
      <c r="S458" s="1">
        <f t="shared" si="256"/>
        <v>0</v>
      </c>
      <c r="T458" s="1">
        <f t="shared" si="257"/>
        <v>0</v>
      </c>
      <c r="U458" s="1">
        <f t="shared" si="258"/>
        <v>1</v>
      </c>
      <c r="V458" s="1">
        <f t="shared" si="259"/>
        <v>4662</v>
      </c>
      <c r="W458">
        <v>3.4</v>
      </c>
      <c r="X458" s="1" t="s">
        <v>1687</v>
      </c>
      <c r="Y458" s="1" t="s">
        <v>2048</v>
      </c>
      <c r="Z458" t="s">
        <v>225</v>
      </c>
      <c r="AA458" t="s">
        <v>2375</v>
      </c>
      <c r="AB458" t="s">
        <v>439</v>
      </c>
      <c r="AC458">
        <f t="shared" si="248"/>
        <v>0</v>
      </c>
      <c r="AD458" t="s">
        <v>45</v>
      </c>
      <c r="AE458">
        <v>51</v>
      </c>
      <c r="AF458">
        <v>200</v>
      </c>
      <c r="AG458" s="7">
        <f t="shared" si="262"/>
        <v>125.5</v>
      </c>
      <c r="AH458">
        <v>1997</v>
      </c>
      <c r="AI458">
        <f t="shared" ca="1" si="260"/>
        <v>27</v>
      </c>
      <c r="AJ458" t="s">
        <v>18</v>
      </c>
      <c r="AK458" t="s">
        <v>64</v>
      </c>
      <c r="AL458" t="s">
        <v>32</v>
      </c>
      <c r="AM458" s="8" t="s">
        <v>2404</v>
      </c>
      <c r="AN458" s="8"/>
      <c r="AO458">
        <v>10</v>
      </c>
      <c r="AP458" s="10" t="str">
        <f t="shared" si="263"/>
        <v>10000000</v>
      </c>
      <c r="AQ458" s="8"/>
      <c r="AR458" s="8" t="s">
        <v>2417</v>
      </c>
      <c r="AS458" s="8" t="str">
        <f t="shared" si="261"/>
        <v xml:space="preserve">25 000000 </v>
      </c>
      <c r="AT458" t="s">
        <v>2357</v>
      </c>
    </row>
    <row r="459" spans="1:46" ht="39" customHeight="1" x14ac:dyDescent="0.35">
      <c r="A459" t="s">
        <v>2064</v>
      </c>
      <c r="B459" t="str" cm="1">
        <f t="array" ref="B459">IF(SEARCH("DATA SCIENTIST",UPPER(A459),1),"DATA SCIENTIST",IF(SEARCH("DATA ANALYST",UPPER(A459),1),"DATA ANALYST",IF(SEARCH("DATA ENGINEER",UPPER(A459),1),"DATA ENGINEER",others)))</f>
        <v>DATA SCIENTIST</v>
      </c>
      <c r="C459" t="str" cm="1">
        <f t="array" ref="C459">_xlfn.IFS(IFERROR(SEARCH("Senior", A459), 0) &gt; 0, "SENIOR", IFERROR(SEARCH("Junior", A459), 0) &gt; 0, "JUNIOR", TRUE, "NM")</f>
        <v>NM</v>
      </c>
      <c r="D459" t="s">
        <v>1688</v>
      </c>
      <c r="E459">
        <v>51</v>
      </c>
      <c r="H459" t="str">
        <f t="shared" si="249"/>
        <v>$51k</v>
      </c>
      <c r="I459">
        <v>88</v>
      </c>
      <c r="L459" t="str">
        <f t="shared" si="250"/>
        <v>$88k</v>
      </c>
      <c r="M459">
        <f t="shared" si="251"/>
        <v>69.5</v>
      </c>
      <c r="N459" t="str">
        <f t="shared" si="252"/>
        <v>$69.5k</v>
      </c>
      <c r="O459" t="s">
        <v>2332</v>
      </c>
      <c r="P459" s="1">
        <f t="shared" si="253"/>
        <v>1</v>
      </c>
      <c r="Q459" s="1">
        <f t="shared" si="254"/>
        <v>1</v>
      </c>
      <c r="R459" s="1">
        <f t="shared" si="255"/>
        <v>1</v>
      </c>
      <c r="S459" s="1">
        <f t="shared" si="256"/>
        <v>0</v>
      </c>
      <c r="T459" s="1">
        <f t="shared" si="257"/>
        <v>0</v>
      </c>
      <c r="U459" s="1">
        <f t="shared" si="258"/>
        <v>1</v>
      </c>
      <c r="V459" s="1">
        <f t="shared" si="259"/>
        <v>3728</v>
      </c>
      <c r="W459">
        <v>4.3</v>
      </c>
      <c r="X459" s="1" t="s">
        <v>1689</v>
      </c>
      <c r="Y459" s="1" t="s">
        <v>2049</v>
      </c>
      <c r="Z459" t="s">
        <v>465</v>
      </c>
      <c r="AA459" t="s">
        <v>2386</v>
      </c>
      <c r="AB459" t="s">
        <v>1382</v>
      </c>
      <c r="AC459">
        <f t="shared" si="248"/>
        <v>0</v>
      </c>
      <c r="AD459" t="s">
        <v>52</v>
      </c>
      <c r="AE459">
        <v>201</v>
      </c>
      <c r="AF459">
        <v>500</v>
      </c>
      <c r="AG459" s="7">
        <f t="shared" si="262"/>
        <v>350.5</v>
      </c>
      <c r="AH459">
        <v>1969</v>
      </c>
      <c r="AI459">
        <f t="shared" ca="1" si="260"/>
        <v>55</v>
      </c>
      <c r="AJ459" t="s">
        <v>18</v>
      </c>
      <c r="AK459" t="s">
        <v>181</v>
      </c>
      <c r="AL459" t="s">
        <v>75</v>
      </c>
      <c r="AM459" s="8" t="s">
        <v>2397</v>
      </c>
      <c r="AN459" s="8"/>
      <c r="AO459">
        <v>50</v>
      </c>
      <c r="AP459" s="10" t="str">
        <f t="shared" si="263"/>
        <v>50000000</v>
      </c>
      <c r="AQ459" s="8"/>
      <c r="AR459" s="8" t="s">
        <v>2408</v>
      </c>
      <c r="AS459" s="8" t="str">
        <f t="shared" si="261"/>
        <v xml:space="preserve">100 000000 </v>
      </c>
      <c r="AT459" t="s">
        <v>2357</v>
      </c>
    </row>
    <row r="460" spans="1:46" ht="39" customHeight="1" x14ac:dyDescent="0.35">
      <c r="A460" t="s">
        <v>2064</v>
      </c>
      <c r="B460" t="str" cm="1">
        <f t="array" ref="B460">IF(SEARCH("DATA SCIENTIST",UPPER(A460),1),"DATA SCIENTIST",IF(SEARCH("DATA ANALYST",UPPER(A460),1),"DATA ANALYST",IF(SEARCH("DATA ENGINEER",UPPER(A460),1),"DATA ENGINEER",others)))</f>
        <v>DATA SCIENTIST</v>
      </c>
      <c r="C460" t="str" cm="1">
        <f t="array" ref="C460">_xlfn.IFS(IFERROR(SEARCH("Senior", A460), 0) &gt; 0, "SENIOR", IFERROR(SEARCH("Junior", A460), 0) &gt; 0, "JUNIOR", TRUE, "NM")</f>
        <v>NM</v>
      </c>
      <c r="D460" t="s">
        <v>1690</v>
      </c>
      <c r="E460">
        <v>101</v>
      </c>
      <c r="H460" t="str">
        <f t="shared" si="249"/>
        <v>$101k</v>
      </c>
      <c r="I460">
        <v>141</v>
      </c>
      <c r="L460" t="str">
        <f t="shared" si="250"/>
        <v>$141k</v>
      </c>
      <c r="M460">
        <f t="shared" si="251"/>
        <v>121</v>
      </c>
      <c r="N460" t="str">
        <f t="shared" si="252"/>
        <v>$121k</v>
      </c>
      <c r="O460" s="1" t="s">
        <v>2333</v>
      </c>
      <c r="P460" s="1">
        <f t="shared" si="253"/>
        <v>1</v>
      </c>
      <c r="Q460" s="1">
        <f t="shared" si="254"/>
        <v>1</v>
      </c>
      <c r="R460" s="1">
        <f t="shared" si="255"/>
        <v>0</v>
      </c>
      <c r="S460" s="1">
        <f t="shared" si="256"/>
        <v>0</v>
      </c>
      <c r="T460" s="1">
        <f t="shared" si="257"/>
        <v>0</v>
      </c>
      <c r="U460" s="1">
        <f t="shared" si="258"/>
        <v>0</v>
      </c>
      <c r="V460" s="1">
        <f t="shared" si="259"/>
        <v>2405</v>
      </c>
      <c r="W460">
        <v>2.6</v>
      </c>
      <c r="X460" s="1" t="s">
        <v>1691</v>
      </c>
      <c r="Y460" s="1" t="s">
        <v>2050</v>
      </c>
      <c r="Z460" t="s">
        <v>1445</v>
      </c>
      <c r="AA460" t="s">
        <v>2365</v>
      </c>
      <c r="AB460" t="s">
        <v>1445</v>
      </c>
      <c r="AC460">
        <f t="shared" si="248"/>
        <v>1</v>
      </c>
      <c r="AD460" t="s">
        <v>24</v>
      </c>
      <c r="AH460">
        <v>1997</v>
      </c>
      <c r="AI460">
        <f t="shared" ca="1" si="260"/>
        <v>27</v>
      </c>
      <c r="AJ460" t="s">
        <v>18</v>
      </c>
      <c r="AK460" t="s">
        <v>591</v>
      </c>
      <c r="AL460" t="s">
        <v>441</v>
      </c>
      <c r="AM460" s="8" t="s">
        <v>47</v>
      </c>
      <c r="AN460" s="8" t="s">
        <v>47</v>
      </c>
      <c r="AP460" s="10" t="e" cm="1">
        <f t="array" ref="AP460">_xlfn.IFS(SEARCH("m",AO460,1),SUBSTITUTE(AO460,"million","000000",1),SEARCH("b",AO460,1),SUBSTITUTE(AO460,"billion","000000000",1))</f>
        <v>#VALUE!</v>
      </c>
      <c r="AQ460" s="8"/>
      <c r="AR460" s="8"/>
      <c r="AS460" s="8" t="e">
        <f t="shared" si="261"/>
        <v>#VALUE!</v>
      </c>
      <c r="AT460" t="s">
        <v>2357</v>
      </c>
    </row>
    <row r="461" spans="1:46" ht="39" customHeight="1" x14ac:dyDescent="0.35">
      <c r="A461" t="s">
        <v>2334</v>
      </c>
      <c r="B461" t="str" cm="1">
        <f t="array" ref="B461">IF(SEARCH("DATA SCIENTIST",UPPER(A461),1),"DATA SCIENTIST",IF(SEARCH("DATA ANALYST",UPPER(A461),1),"DATA ANALYST",IF(SEARCH("DATA ENGINEER",UPPER(A461),1),"DATA ENGINEER",others)))</f>
        <v>DATA SCIENTIST</v>
      </c>
      <c r="C461" t="str" cm="1">
        <f t="array" ref="C461">_xlfn.IFS(IFERROR(SEARCH("Senior", A461), 0) &gt; 0, "SENIOR", IFERROR(SEARCH("Junior", A461), 0) &gt; 0, "JUNIOR", TRUE, "NM")</f>
        <v>NM</v>
      </c>
      <c r="D461" t="s">
        <v>1692</v>
      </c>
      <c r="E461">
        <v>79</v>
      </c>
      <c r="H461" t="str">
        <f t="shared" si="249"/>
        <v>$79k</v>
      </c>
      <c r="I461">
        <v>127</v>
      </c>
      <c r="L461" t="str">
        <f t="shared" si="250"/>
        <v>$127k</v>
      </c>
      <c r="M461">
        <f t="shared" si="251"/>
        <v>103</v>
      </c>
      <c r="N461" t="str">
        <f t="shared" si="252"/>
        <v>$103k</v>
      </c>
      <c r="O461" s="1" t="s">
        <v>2335</v>
      </c>
      <c r="P461" s="1">
        <f t="shared" si="253"/>
        <v>1</v>
      </c>
      <c r="Q461" s="1">
        <f t="shared" si="254"/>
        <v>0</v>
      </c>
      <c r="R461" s="1">
        <f t="shared" si="255"/>
        <v>0</v>
      </c>
      <c r="S461" s="1">
        <f t="shared" si="256"/>
        <v>1</v>
      </c>
      <c r="T461" s="1">
        <f t="shared" si="257"/>
        <v>0</v>
      </c>
      <c r="U461" s="1">
        <f t="shared" si="258"/>
        <v>0</v>
      </c>
      <c r="V461" s="1">
        <f t="shared" si="259"/>
        <v>2730</v>
      </c>
      <c r="W461">
        <v>3.8</v>
      </c>
      <c r="X461" s="1" t="s">
        <v>1693</v>
      </c>
      <c r="Y461" s="1" t="s">
        <v>2051</v>
      </c>
      <c r="Z461" t="s">
        <v>79</v>
      </c>
      <c r="AA461" t="s">
        <v>2365</v>
      </c>
      <c r="AB461" t="s">
        <v>1406</v>
      </c>
      <c r="AC461">
        <f t="shared" si="248"/>
        <v>0</v>
      </c>
      <c r="AD461" t="s">
        <v>52</v>
      </c>
      <c r="AE461">
        <v>201</v>
      </c>
      <c r="AF461">
        <v>500</v>
      </c>
      <c r="AG461" s="7">
        <f t="shared" ref="AG461:AG468" si="264">AVERAGE(AE461,AF461)</f>
        <v>350.5</v>
      </c>
      <c r="AH461">
        <v>2005</v>
      </c>
      <c r="AI461">
        <f t="shared" ca="1" si="260"/>
        <v>19</v>
      </c>
      <c r="AJ461" t="s">
        <v>111</v>
      </c>
      <c r="AK461" t="s">
        <v>217</v>
      </c>
      <c r="AL461" t="s">
        <v>218</v>
      </c>
      <c r="AM461" s="8" t="s">
        <v>2402</v>
      </c>
      <c r="AN461" s="8"/>
      <c r="AO461">
        <v>25</v>
      </c>
      <c r="AP461" s="10" t="str">
        <f t="shared" ref="AP461" si="265">IF(SEARCH("m",AR461,1),_xlfn.CONCAT(AO461,"000000"),0)</f>
        <v>25000000</v>
      </c>
      <c r="AQ461" s="8"/>
      <c r="AR461" s="8" t="s">
        <v>2414</v>
      </c>
      <c r="AS461" s="8" t="str">
        <f t="shared" si="261"/>
        <v xml:space="preserve">50 000000 </v>
      </c>
      <c r="AT461" t="s">
        <v>2357</v>
      </c>
    </row>
    <row r="462" spans="1:46" ht="39" customHeight="1" x14ac:dyDescent="0.35">
      <c r="A462" t="s">
        <v>2336</v>
      </c>
      <c r="B462" t="str" cm="1">
        <f t="array" ref="B462">IF(SEARCH("DATA SCIENTIST",UPPER(A462),1),"DATA SCIENTIST",IF(SEARCH("DATA ANALYST",UPPER(A462),1),"DATA ANALYST",IF(SEARCH("DATA ENGINEER",UPPER(A462),1),"DATA ENGINEER",others)))</f>
        <v>DATA SCIENTIST</v>
      </c>
      <c r="C462" t="str" cm="1">
        <f t="array" ref="C462">_xlfn.IFS(IFERROR(SEARCH("Senior", A462), 0) &gt; 0, "SENIOR", IFERROR(SEARCH("Junior", A462), 0) &gt; 0, "JUNIOR", TRUE, "NM")</f>
        <v>NM</v>
      </c>
      <c r="D462" t="s">
        <v>1694</v>
      </c>
      <c r="E462">
        <v>81</v>
      </c>
      <c r="H462" t="str">
        <f t="shared" si="249"/>
        <v>$81k</v>
      </c>
      <c r="I462">
        <v>132</v>
      </c>
      <c r="L462" t="str">
        <f t="shared" si="250"/>
        <v>$132k</v>
      </c>
      <c r="M462">
        <f t="shared" si="251"/>
        <v>106.5</v>
      </c>
      <c r="N462" t="str">
        <f t="shared" si="252"/>
        <v>$106.5k</v>
      </c>
      <c r="O462" s="1" t="s">
        <v>1695</v>
      </c>
      <c r="P462" s="1">
        <f t="shared" si="253"/>
        <v>1</v>
      </c>
      <c r="Q462" s="1">
        <f t="shared" si="254"/>
        <v>1</v>
      </c>
      <c r="R462" s="1">
        <f t="shared" si="255"/>
        <v>1</v>
      </c>
      <c r="S462" s="1">
        <f t="shared" si="256"/>
        <v>0</v>
      </c>
      <c r="T462" s="1">
        <f t="shared" si="257"/>
        <v>1</v>
      </c>
      <c r="U462" s="1">
        <f t="shared" si="258"/>
        <v>0</v>
      </c>
      <c r="V462" s="1">
        <f t="shared" si="259"/>
        <v>3174</v>
      </c>
      <c r="W462">
        <v>3.2</v>
      </c>
      <c r="X462" s="1" t="s">
        <v>415</v>
      </c>
      <c r="Y462" s="1" t="s">
        <v>1803</v>
      </c>
      <c r="Z462" t="s">
        <v>416</v>
      </c>
      <c r="AA462" t="s">
        <v>2366</v>
      </c>
      <c r="AB462" t="s">
        <v>417</v>
      </c>
      <c r="AC462">
        <f t="shared" si="248"/>
        <v>0</v>
      </c>
      <c r="AD462" t="s">
        <v>87</v>
      </c>
      <c r="AE462">
        <v>5001</v>
      </c>
      <c r="AF462">
        <v>10000</v>
      </c>
      <c r="AG462" s="7">
        <f t="shared" si="264"/>
        <v>7500.5</v>
      </c>
      <c r="AH462">
        <v>1958</v>
      </c>
      <c r="AI462">
        <f t="shared" ca="1" si="260"/>
        <v>66</v>
      </c>
      <c r="AJ462" t="s">
        <v>128</v>
      </c>
      <c r="AK462" t="s">
        <v>418</v>
      </c>
      <c r="AL462" t="s">
        <v>38</v>
      </c>
      <c r="AM462" s="8" t="s">
        <v>2401</v>
      </c>
      <c r="AN462" s="8"/>
      <c r="AO462">
        <v>1</v>
      </c>
      <c r="AP462" s="10" t="str">
        <f>IF(SEARCH("b",AR462,1),_xlfn.CONCAT(AO462,"000000000"),0)</f>
        <v>1000000000</v>
      </c>
      <c r="AQ462" s="8"/>
      <c r="AR462" s="8" t="s">
        <v>2413</v>
      </c>
      <c r="AS462" s="8" t="e">
        <f t="shared" si="261"/>
        <v>#VALUE!</v>
      </c>
      <c r="AT462" t="s">
        <v>419</v>
      </c>
    </row>
    <row r="463" spans="1:46" ht="39" customHeight="1" x14ac:dyDescent="0.35">
      <c r="A463" t="s">
        <v>2099</v>
      </c>
      <c r="B463" t="str" cm="1">
        <f t="array" ref="B463">IF(SEARCH("DATA SCIENTIST",UPPER(A463),1),"DATA SCIENTIST",IF(SEARCH("DATA ANALYST",UPPER(A463),1),"DATA ANALYST",IF(SEARCH("DATA ENGINEER",UPPER(A463),1),"DATA ENGINEER",others)))</f>
        <v>DATA SCIENTIST</v>
      </c>
      <c r="C463" t="str" cm="1">
        <f t="array" ref="C463">_xlfn.IFS(IFERROR(SEARCH("Senior", A463), 0) &gt; 0, "SENIOR", IFERROR(SEARCH("Junior", A463), 0) &gt; 0, "JUNIOR", TRUE, "NM")</f>
        <v>SENIOR</v>
      </c>
      <c r="D463" t="s">
        <v>1696</v>
      </c>
      <c r="E463">
        <v>120</v>
      </c>
      <c r="H463" t="str">
        <f t="shared" si="249"/>
        <v>$120k</v>
      </c>
      <c r="I463">
        <v>140</v>
      </c>
      <c r="L463" t="str">
        <f t="shared" si="250"/>
        <v>$140k</v>
      </c>
      <c r="M463">
        <f t="shared" si="251"/>
        <v>130</v>
      </c>
      <c r="N463" t="str">
        <f t="shared" si="252"/>
        <v>$130k</v>
      </c>
      <c r="O463" s="1" t="s">
        <v>2337</v>
      </c>
      <c r="P463" s="1">
        <f t="shared" si="253"/>
        <v>0</v>
      </c>
      <c r="Q463" s="1">
        <f t="shared" si="254"/>
        <v>1</v>
      </c>
      <c r="R463" s="1">
        <f t="shared" si="255"/>
        <v>1</v>
      </c>
      <c r="S463" s="1">
        <f t="shared" si="256"/>
        <v>0</v>
      </c>
      <c r="T463" s="1">
        <f t="shared" si="257"/>
        <v>0</v>
      </c>
      <c r="U463" s="1">
        <f t="shared" si="258"/>
        <v>1</v>
      </c>
      <c r="V463" s="1">
        <f t="shared" si="259"/>
        <v>3814</v>
      </c>
      <c r="W463">
        <v>5</v>
      </c>
      <c r="X463" s="1" t="s">
        <v>1697</v>
      </c>
      <c r="Y463" s="1" t="s">
        <v>2052</v>
      </c>
      <c r="Z463" t="s">
        <v>1698</v>
      </c>
      <c r="AA463" t="s">
        <v>2374</v>
      </c>
      <c r="AB463" t="s">
        <v>1698</v>
      </c>
      <c r="AC463">
        <f t="shared" si="248"/>
        <v>1</v>
      </c>
      <c r="AD463" t="s">
        <v>45</v>
      </c>
      <c r="AE463">
        <v>51</v>
      </c>
      <c r="AF463">
        <v>200</v>
      </c>
      <c r="AG463" s="7">
        <f t="shared" si="264"/>
        <v>125.5</v>
      </c>
      <c r="AH463">
        <v>2011</v>
      </c>
      <c r="AI463">
        <f t="shared" ca="1" si="260"/>
        <v>13</v>
      </c>
      <c r="AJ463" t="s">
        <v>18</v>
      </c>
      <c r="AK463" t="s">
        <v>186</v>
      </c>
      <c r="AL463" t="s">
        <v>75</v>
      </c>
      <c r="AM463" s="8" t="s">
        <v>47</v>
      </c>
      <c r="AN463" s="8" t="s">
        <v>47</v>
      </c>
      <c r="AP463" s="10" t="e" cm="1">
        <f t="array" ref="AP463">_xlfn.IFS(SEARCH("m",AO463,1),SUBSTITUTE(AO463,"million","000000",1),SEARCH("b",AO463,1),SUBSTITUTE(AO463,"billion","000000000",1))</f>
        <v>#VALUE!</v>
      </c>
      <c r="AQ463" s="8"/>
      <c r="AR463" s="8"/>
      <c r="AS463" s="8" t="e">
        <f t="shared" si="261"/>
        <v>#VALUE!</v>
      </c>
      <c r="AT463" t="s">
        <v>2357</v>
      </c>
    </row>
    <row r="464" spans="1:46" ht="39" customHeight="1" x14ac:dyDescent="0.35">
      <c r="A464" t="s">
        <v>1699</v>
      </c>
      <c r="B464" t="e" cm="1">
        <f t="array" ref="B464">IF(SEARCH("DATA SCIENTIST",UPPER(A464),1),"DATA SCIENTIST",IF(SEARCH("DATA ANALYST",UPPER(A464),1),"DATA ANALYST",IF(SEARCH("DATA ENGINEER",UPPER(A464),1),"DATA ENGINEER",others)))</f>
        <v>#VALUE!</v>
      </c>
      <c r="C464" t="str" cm="1">
        <f t="array" ref="C464">_xlfn.IFS(IFERROR(SEARCH("Senior", A464), 0) &gt; 0, "SENIOR", IFERROR(SEARCH("Junior", A464), 0) &gt; 0, "JUNIOR", TRUE, "NM")</f>
        <v>NM</v>
      </c>
      <c r="D464" t="s">
        <v>151</v>
      </c>
      <c r="E464">
        <v>63</v>
      </c>
      <c r="H464" t="str">
        <f t="shared" si="249"/>
        <v>$63k</v>
      </c>
      <c r="I464">
        <v>110</v>
      </c>
      <c r="L464" t="str">
        <f t="shared" si="250"/>
        <v>$110k</v>
      </c>
      <c r="M464">
        <f t="shared" si="251"/>
        <v>86.5</v>
      </c>
      <c r="N464" t="str">
        <f t="shared" si="252"/>
        <v>$86.5k</v>
      </c>
      <c r="O464" s="1" t="s">
        <v>1700</v>
      </c>
      <c r="P464" s="1">
        <f t="shared" si="253"/>
        <v>0</v>
      </c>
      <c r="Q464" s="1">
        <f t="shared" si="254"/>
        <v>0</v>
      </c>
      <c r="R464" s="1">
        <f t="shared" si="255"/>
        <v>1</v>
      </c>
      <c r="S464" s="1">
        <f t="shared" si="256"/>
        <v>1</v>
      </c>
      <c r="T464" s="1">
        <f t="shared" si="257"/>
        <v>0</v>
      </c>
      <c r="U464" s="1">
        <f t="shared" si="258"/>
        <v>1</v>
      </c>
      <c r="V464" s="1">
        <f t="shared" si="259"/>
        <v>4032</v>
      </c>
      <c r="W464">
        <v>4.3</v>
      </c>
      <c r="X464" s="1" t="s">
        <v>1415</v>
      </c>
      <c r="Y464" s="1" t="s">
        <v>2000</v>
      </c>
      <c r="Z464" t="s">
        <v>44</v>
      </c>
      <c r="AA464" t="s">
        <v>2363</v>
      </c>
      <c r="AB464" t="s">
        <v>44</v>
      </c>
      <c r="AC464">
        <f t="shared" si="248"/>
        <v>1</v>
      </c>
      <c r="AD464" t="s">
        <v>37</v>
      </c>
      <c r="AE464">
        <v>1001</v>
      </c>
      <c r="AF464">
        <v>5000</v>
      </c>
      <c r="AG464" s="7">
        <f t="shared" si="264"/>
        <v>3000.5</v>
      </c>
      <c r="AH464">
        <v>1999</v>
      </c>
      <c r="AI464">
        <f t="shared" ca="1" si="260"/>
        <v>25</v>
      </c>
      <c r="AJ464" t="s">
        <v>53</v>
      </c>
      <c r="AK464" t="s">
        <v>122</v>
      </c>
      <c r="AL464" t="s">
        <v>75</v>
      </c>
      <c r="AM464" s="8" t="s">
        <v>2400</v>
      </c>
      <c r="AN464" s="8"/>
      <c r="AO464" t="s">
        <v>2411</v>
      </c>
      <c r="AP464" s="10" t="e">
        <f>IF(SEARCH("m",AO520,1),SUBSTITUTE(AO520,"million","000000",1),)</f>
        <v>#VALUE!</v>
      </c>
      <c r="AQ464" s="8"/>
      <c r="AR464" s="8" t="s">
        <v>2412</v>
      </c>
      <c r="AS464" s="8" t="e">
        <f t="shared" si="261"/>
        <v>#VALUE!</v>
      </c>
      <c r="AT464" t="s">
        <v>1416</v>
      </c>
    </row>
    <row r="465" spans="1:46" ht="39" customHeight="1" x14ac:dyDescent="0.35">
      <c r="A465" t="s">
        <v>2064</v>
      </c>
      <c r="B465" t="str" cm="1">
        <f t="array" ref="B465">IF(SEARCH("DATA SCIENTIST",UPPER(A465),1),"DATA SCIENTIST",IF(SEARCH("DATA ANALYST",UPPER(A465),1),"DATA ANALYST",IF(SEARCH("DATA ENGINEER",UPPER(A465),1),"DATA ENGINEER",others)))</f>
        <v>DATA SCIENTIST</v>
      </c>
      <c r="C465" t="str" cm="1">
        <f t="array" ref="C465">_xlfn.IFS(IFERROR(SEARCH("Senior", A465), 0) &gt; 0, "SENIOR", IFERROR(SEARCH("Junior", A465), 0) &gt; 0, "JUNIOR", TRUE, "NM")</f>
        <v>NM</v>
      </c>
      <c r="D465" t="s">
        <v>1701</v>
      </c>
      <c r="E465">
        <v>65</v>
      </c>
      <c r="H465" t="str">
        <f t="shared" si="249"/>
        <v>$65k</v>
      </c>
      <c r="I465">
        <v>113</v>
      </c>
      <c r="L465" t="str">
        <f t="shared" si="250"/>
        <v>$113k</v>
      </c>
      <c r="M465">
        <f t="shared" si="251"/>
        <v>89</v>
      </c>
      <c r="N465" t="str">
        <f t="shared" si="252"/>
        <v>$89k</v>
      </c>
      <c r="O465" t="s">
        <v>2338</v>
      </c>
      <c r="P465" s="1">
        <f t="shared" si="253"/>
        <v>0</v>
      </c>
      <c r="Q465" s="1">
        <f t="shared" si="254"/>
        <v>0</v>
      </c>
      <c r="R465" s="1">
        <f t="shared" si="255"/>
        <v>0</v>
      </c>
      <c r="S465" s="1">
        <f t="shared" si="256"/>
        <v>0</v>
      </c>
      <c r="T465" s="1">
        <f t="shared" si="257"/>
        <v>0</v>
      </c>
      <c r="U465" s="1">
        <f t="shared" si="258"/>
        <v>0</v>
      </c>
      <c r="V465" s="1">
        <f t="shared" si="259"/>
        <v>407</v>
      </c>
      <c r="W465">
        <v>3.4</v>
      </c>
      <c r="X465" s="1" t="s">
        <v>1702</v>
      </c>
      <c r="Y465" s="1" t="s">
        <v>2053</v>
      </c>
      <c r="Z465" t="s">
        <v>1703</v>
      </c>
      <c r="AA465" t="s">
        <v>2362</v>
      </c>
      <c r="AB465" t="s">
        <v>1704</v>
      </c>
      <c r="AC465">
        <f t="shared" si="248"/>
        <v>0</v>
      </c>
      <c r="AD465" t="s">
        <v>45</v>
      </c>
      <c r="AE465">
        <v>51</v>
      </c>
      <c r="AF465">
        <v>200</v>
      </c>
      <c r="AG465" s="7">
        <f t="shared" si="264"/>
        <v>125.5</v>
      </c>
      <c r="AH465" t="s">
        <v>2357</v>
      </c>
      <c r="AI465" t="str">
        <f t="shared" ca="1" si="260"/>
        <v>unknown</v>
      </c>
      <c r="AJ465" t="s">
        <v>18</v>
      </c>
      <c r="AK465" t="s">
        <v>181</v>
      </c>
      <c r="AL465" t="s">
        <v>75</v>
      </c>
      <c r="AM465" s="8" t="s">
        <v>2406</v>
      </c>
      <c r="AN465" s="8"/>
      <c r="AO465">
        <v>5</v>
      </c>
      <c r="AP465" s="10" t="str">
        <f>IF(SEARCH("m",AR465,1),_xlfn.CONCAT(AO465,"000000"),0)</f>
        <v>5000000</v>
      </c>
      <c r="AQ465" s="8"/>
      <c r="AR465" s="8" t="s">
        <v>2421</v>
      </c>
      <c r="AS465" s="8" t="str">
        <f t="shared" si="261"/>
        <v xml:space="preserve">10 000000 </v>
      </c>
      <c r="AT465" t="s">
        <v>2357</v>
      </c>
    </row>
    <row r="466" spans="1:46" ht="39" customHeight="1" x14ac:dyDescent="0.35">
      <c r="A466" t="s">
        <v>1705</v>
      </c>
      <c r="B466" t="e" cm="1">
        <f t="array" ref="B466">IF(SEARCH("DATA SCIENTIST",UPPER(A466),1),"DATA SCIENTIST",IF(SEARCH("DATA ANALYST",UPPER(A466),1),"DATA ANALYST",IF(SEARCH("DATA ENGINEER",UPPER(A466),1),"DATA ENGINEER",others)))</f>
        <v>#VALUE!</v>
      </c>
      <c r="C466" t="str" cm="1">
        <f t="array" ref="C466">_xlfn.IFS(IFERROR(SEARCH("Senior", A466), 0) &gt; 0, "SENIOR", IFERROR(SEARCH("Junior", A466), 0) &gt; 0, "JUNIOR", TRUE, "NM")</f>
        <v>NM</v>
      </c>
      <c r="D466" t="s">
        <v>1706</v>
      </c>
      <c r="E466">
        <v>59</v>
      </c>
      <c r="H466" t="str">
        <f t="shared" si="249"/>
        <v>$59k</v>
      </c>
      <c r="I466">
        <v>125</v>
      </c>
      <c r="L466" t="str">
        <f t="shared" si="250"/>
        <v>$125k</v>
      </c>
      <c r="M466">
        <f t="shared" si="251"/>
        <v>92</v>
      </c>
      <c r="N466" t="str">
        <f t="shared" si="252"/>
        <v>$92k</v>
      </c>
      <c r="O466" s="1" t="s">
        <v>1707</v>
      </c>
      <c r="P466" s="1">
        <f t="shared" si="253"/>
        <v>0</v>
      </c>
      <c r="Q466" s="1">
        <f t="shared" si="254"/>
        <v>0</v>
      </c>
      <c r="R466" s="1">
        <f t="shared" si="255"/>
        <v>1</v>
      </c>
      <c r="S466" s="1">
        <f t="shared" si="256"/>
        <v>1</v>
      </c>
      <c r="T466" s="1">
        <f t="shared" si="257"/>
        <v>0</v>
      </c>
      <c r="U466" s="1">
        <f t="shared" si="258"/>
        <v>0</v>
      </c>
      <c r="V466" s="1">
        <f t="shared" si="259"/>
        <v>3911</v>
      </c>
      <c r="W466">
        <v>4</v>
      </c>
      <c r="X466" s="1" t="s">
        <v>1708</v>
      </c>
      <c r="Y466" s="1" t="s">
        <v>2054</v>
      </c>
      <c r="Z466" t="s">
        <v>624</v>
      </c>
      <c r="AA466" t="s">
        <v>2365</v>
      </c>
      <c r="AB466" t="s">
        <v>170</v>
      </c>
      <c r="AC466">
        <f t="shared" si="248"/>
        <v>0</v>
      </c>
      <c r="AD466" t="s">
        <v>17</v>
      </c>
      <c r="AE466">
        <v>501</v>
      </c>
      <c r="AF466">
        <v>1000</v>
      </c>
      <c r="AG466" s="7">
        <f t="shared" si="264"/>
        <v>750.5</v>
      </c>
      <c r="AH466">
        <v>2006</v>
      </c>
      <c r="AI466">
        <f t="shared" ca="1" si="260"/>
        <v>18</v>
      </c>
      <c r="AJ466" t="s">
        <v>18</v>
      </c>
      <c r="AK466" t="s">
        <v>104</v>
      </c>
      <c r="AL466" t="s">
        <v>104</v>
      </c>
      <c r="AM466" s="8" t="s">
        <v>47</v>
      </c>
      <c r="AN466" s="8" t="s">
        <v>47</v>
      </c>
      <c r="AP466" s="10" t="e" cm="1">
        <f t="array" ref="AP466">_xlfn.IFS(SEARCH("m",AO466,1),SUBSTITUTE(AO466,"million","000000",1),SEARCH("b",AO466,1),SUBSTITUTE(AO466,"billion","000000000",1))</f>
        <v>#VALUE!</v>
      </c>
      <c r="AQ466" s="8"/>
      <c r="AR466" s="8"/>
      <c r="AS466" s="8" t="e">
        <f t="shared" si="261"/>
        <v>#VALUE!</v>
      </c>
      <c r="AT466" t="s">
        <v>1709</v>
      </c>
    </row>
    <row r="467" spans="1:46" ht="39" customHeight="1" x14ac:dyDescent="0.35">
      <c r="A467" t="s">
        <v>1710</v>
      </c>
      <c r="B467" t="e" cm="1">
        <f t="array" ref="B467">IF(SEARCH("DATA SCIENTIST",UPPER(A467),1),"DATA SCIENTIST",IF(SEARCH("DATA ANALYST",UPPER(A467),1),"DATA ANALYST",IF(SEARCH("DATA ENGINEER",UPPER(A467),1),"DATA ENGINEER",others)))</f>
        <v>#VALUE!</v>
      </c>
      <c r="C467" t="str" cm="1">
        <f t="array" ref="C467">_xlfn.IFS(IFERROR(SEARCH("Senior", A467), 0) &gt; 0, "SENIOR", IFERROR(SEARCH("Junior", A467), 0) &gt; 0, "JUNIOR", TRUE, "NM")</f>
        <v>NM</v>
      </c>
      <c r="D467" t="s">
        <v>1711</v>
      </c>
      <c r="E467">
        <v>80</v>
      </c>
      <c r="H467" t="str">
        <f t="shared" si="249"/>
        <v>$80k</v>
      </c>
      <c r="I467">
        <v>142</v>
      </c>
      <c r="L467" t="str">
        <f t="shared" si="250"/>
        <v>$142k</v>
      </c>
      <c r="M467">
        <f t="shared" si="251"/>
        <v>111</v>
      </c>
      <c r="N467" t="str">
        <f t="shared" si="252"/>
        <v>$111k</v>
      </c>
      <c r="O467" s="1" t="s">
        <v>1712</v>
      </c>
      <c r="P467" s="1">
        <f t="shared" si="253"/>
        <v>1</v>
      </c>
      <c r="Q467" s="1">
        <f t="shared" si="254"/>
        <v>1</v>
      </c>
      <c r="R467" s="1">
        <f t="shared" si="255"/>
        <v>1</v>
      </c>
      <c r="S467" s="1">
        <f t="shared" si="256"/>
        <v>1</v>
      </c>
      <c r="T467" s="1">
        <f t="shared" si="257"/>
        <v>0</v>
      </c>
      <c r="U467" s="1">
        <f t="shared" si="258"/>
        <v>0</v>
      </c>
      <c r="V467" s="1">
        <f t="shared" si="259"/>
        <v>3488</v>
      </c>
      <c r="W467">
        <v>4.0999999999999996</v>
      </c>
      <c r="X467" s="1" t="s">
        <v>968</v>
      </c>
      <c r="Y467" s="1" t="s">
        <v>1918</v>
      </c>
      <c r="Z467" t="s">
        <v>290</v>
      </c>
      <c r="AA467" t="s">
        <v>2365</v>
      </c>
      <c r="AB467" t="s">
        <v>290</v>
      </c>
      <c r="AC467">
        <f t="shared" si="248"/>
        <v>1</v>
      </c>
      <c r="AD467" t="s">
        <v>208</v>
      </c>
      <c r="AE467">
        <v>1</v>
      </c>
      <c r="AF467">
        <v>50</v>
      </c>
      <c r="AG467" s="7">
        <f t="shared" si="264"/>
        <v>25.5</v>
      </c>
      <c r="AH467">
        <v>2007</v>
      </c>
      <c r="AI467">
        <f t="shared" ca="1" si="260"/>
        <v>17</v>
      </c>
      <c r="AJ467" t="s">
        <v>18</v>
      </c>
      <c r="AK467" t="s">
        <v>969</v>
      </c>
      <c r="AL467" t="s">
        <v>441</v>
      </c>
      <c r="AM467" s="8" t="s">
        <v>47</v>
      </c>
      <c r="AN467" s="8" t="s">
        <v>47</v>
      </c>
      <c r="AP467" s="10" t="e" cm="1">
        <f t="array" ref="AP467">_xlfn.IFS(SEARCH("m",AO467,1),SUBSTITUTE(AO467,"million","000000",1),SEARCH("b",AO467,1),SUBSTITUTE(AO467,"billion","000000000",1))</f>
        <v>#VALUE!</v>
      </c>
      <c r="AQ467" s="8"/>
      <c r="AR467" s="8"/>
      <c r="AS467" s="8" t="e">
        <f t="shared" si="261"/>
        <v>#VALUE!</v>
      </c>
      <c r="AT467" t="s">
        <v>2357</v>
      </c>
    </row>
    <row r="468" spans="1:46" ht="39" customHeight="1" x14ac:dyDescent="0.35">
      <c r="A468" t="s">
        <v>195</v>
      </c>
      <c r="B468" t="e" cm="1">
        <f t="array" ref="B468">IF(SEARCH("DATA SCIENTIST",UPPER(A468),1),"DATA SCIENTIST",IF(SEARCH("DATA ANALYST",UPPER(A468),1),"DATA ANALYST",IF(SEARCH("DATA ENGINEER",UPPER(A468),1),"DATA ENGINEER",others)))</f>
        <v>#VALUE!</v>
      </c>
      <c r="C468" t="str" cm="1">
        <f t="array" ref="C468">_xlfn.IFS(IFERROR(SEARCH("Senior", A468), 0) &gt; 0, "SENIOR", IFERROR(SEARCH("Junior", A468), 0) &gt; 0, "JUNIOR", TRUE, "NM")</f>
        <v>NM</v>
      </c>
      <c r="D468" t="s">
        <v>1713</v>
      </c>
      <c r="E468">
        <v>62</v>
      </c>
      <c r="H468" t="str">
        <f t="shared" si="249"/>
        <v>$62k</v>
      </c>
      <c r="I468">
        <v>113</v>
      </c>
      <c r="M468">
        <f t="shared" si="251"/>
        <v>87.5</v>
      </c>
      <c r="O468" s="1" t="s">
        <v>1714</v>
      </c>
      <c r="P468" s="1">
        <f t="shared" si="253"/>
        <v>1</v>
      </c>
      <c r="Q468" s="1">
        <f t="shared" si="254"/>
        <v>0</v>
      </c>
      <c r="R468" s="1">
        <f t="shared" si="255"/>
        <v>1</v>
      </c>
      <c r="S468" s="1">
        <f t="shared" si="256"/>
        <v>1</v>
      </c>
      <c r="T468" s="1">
        <f t="shared" si="257"/>
        <v>0</v>
      </c>
      <c r="U468" s="1">
        <f t="shared" si="258"/>
        <v>1</v>
      </c>
      <c r="V468" s="1">
        <f t="shared" si="259"/>
        <v>3825</v>
      </c>
      <c r="W468">
        <v>3.9</v>
      </c>
      <c r="X468" s="1" t="s">
        <v>1715</v>
      </c>
      <c r="Y468" s="1" t="s">
        <v>2055</v>
      </c>
      <c r="Z468" t="s">
        <v>79</v>
      </c>
      <c r="AA468" t="s">
        <v>2365</v>
      </c>
      <c r="AB468" t="s">
        <v>79</v>
      </c>
      <c r="AC468">
        <f t="shared" si="248"/>
        <v>1</v>
      </c>
      <c r="AD468" t="s">
        <v>52</v>
      </c>
      <c r="AE468">
        <v>201</v>
      </c>
      <c r="AF468">
        <v>500</v>
      </c>
      <c r="AG468" s="7">
        <f t="shared" si="264"/>
        <v>350.5</v>
      </c>
      <c r="AH468">
        <v>2011</v>
      </c>
      <c r="AI468">
        <f t="shared" ca="1" si="260"/>
        <v>13</v>
      </c>
      <c r="AJ468" t="s">
        <v>18</v>
      </c>
      <c r="AK468" t="s">
        <v>74</v>
      </c>
      <c r="AL468" t="s">
        <v>75</v>
      </c>
      <c r="AM468" s="8" t="s">
        <v>2399</v>
      </c>
      <c r="AN468" s="8"/>
      <c r="AO468">
        <v>100</v>
      </c>
      <c r="AP468" s="10" t="str">
        <f>IF(SEARCH("m",AR468,1),_xlfn.CONCAT(AO468,"000000"),0)</f>
        <v>100000000</v>
      </c>
      <c r="AQ468" s="8"/>
      <c r="AR468" s="8" t="s">
        <v>2410</v>
      </c>
      <c r="AS468" s="8" t="str">
        <f t="shared" si="261"/>
        <v xml:space="preserve">500 000000 </v>
      </c>
      <c r="AT468" t="s">
        <v>1716</v>
      </c>
    </row>
    <row r="469" spans="1:46" ht="39" customHeight="1" x14ac:dyDescent="0.35">
      <c r="P469" s="1">
        <f t="shared" si="253"/>
        <v>0</v>
      </c>
      <c r="S469" s="1">
        <f t="shared" si="256"/>
        <v>0</v>
      </c>
      <c r="T469" s="1">
        <f t="shared" si="257"/>
        <v>0</v>
      </c>
      <c r="U469" s="1">
        <f t="shared" si="258"/>
        <v>0</v>
      </c>
      <c r="AM469" s="8" t="s">
        <v>2407</v>
      </c>
      <c r="AP469" s="10" t="e" cm="1">
        <f t="array" ref="AP469">_xlfn.IFS(SEARCH("m",AO469,1),SUBSTITUTE(AO469,"million","000000",1),SEARCH("b",AO469,1),SUBSTITUTE(AO469,"billion","000000000",1))</f>
        <v>#VALUE!</v>
      </c>
      <c r="AS469" s="8" t="e">
        <f t="shared" si="261"/>
        <v>#VALUE!</v>
      </c>
    </row>
    <row r="470" spans="1:46" ht="39" customHeight="1" x14ac:dyDescent="0.35">
      <c r="F470" s="5"/>
      <c r="AD470" t="e">
        <f>MODE(AD2:AD468)</f>
        <v>#N/A</v>
      </c>
      <c r="AM470" s="8" t="s">
        <v>2407</v>
      </c>
      <c r="AP470" s="10" t="e" cm="1">
        <f t="array" ref="AP470">_xlfn.IFS(SEARCH("m",AO470,1),SUBSTITUTE(AO470,"million","000000",1),SEARCH("b",AO470,1),SUBSTITUTE(AO470,"billion","000000000",1))</f>
        <v>#VALUE!</v>
      </c>
      <c r="AS470" s="8" t="e">
        <f t="shared" si="261"/>
        <v>#VALUE!</v>
      </c>
    </row>
    <row r="471" spans="1:46" ht="39" customHeight="1" x14ac:dyDescent="0.35">
      <c r="F471" s="5">
        <f t="shared" ref="F471:F474" si="266">F156</f>
        <v>0</v>
      </c>
      <c r="AM471" s="8" t="s">
        <v>2407</v>
      </c>
      <c r="AP471" s="10" t="e" cm="1">
        <f t="array" ref="AP471">_xlfn.IFS(SEARCH("m",AO471,1),SUBSTITUTE(AO471,"million","000000",1),SEARCH("b",AO471,1),SUBSTITUTE(AO471,"billion","000000000",1))</f>
        <v>#VALUE!</v>
      </c>
      <c r="AS471" s="8" t="e">
        <f t="shared" si="261"/>
        <v>#VALUE!</v>
      </c>
    </row>
    <row r="472" spans="1:46" ht="39" customHeight="1" x14ac:dyDescent="0.35">
      <c r="F472" s="5">
        <f t="shared" si="266"/>
        <v>0</v>
      </c>
      <c r="AM472" s="8" t="s">
        <v>2407</v>
      </c>
      <c r="AP472" s="10" t="e" cm="1">
        <f t="array" ref="AP472">_xlfn.IFS(SEARCH("m",AO472,1),SUBSTITUTE(AO472,"million","000000",1),SEARCH("b",AO472,1),SUBSTITUTE(AO472,"billion","000000000",1))</f>
        <v>#VALUE!</v>
      </c>
      <c r="AS472" s="8" t="e">
        <f t="shared" si="261"/>
        <v>#VALUE!</v>
      </c>
    </row>
    <row r="473" spans="1:46" ht="39" customHeight="1" x14ac:dyDescent="0.35">
      <c r="F473" s="5">
        <f t="shared" si="266"/>
        <v>0</v>
      </c>
      <c r="AM473" s="8" t="s">
        <v>2407</v>
      </c>
      <c r="AP473" s="10" t="e" cm="1">
        <f t="array" ref="AP473">_xlfn.IFS(SEARCH("m",AO473,1),SUBSTITUTE(AO473,"million","000000",1),SEARCH("b",AO473,1),SUBSTITUTE(AO473,"billion","000000000",1))</f>
        <v>#VALUE!</v>
      </c>
      <c r="AS473" s="8" t="e">
        <f t="shared" si="261"/>
        <v>#VALUE!</v>
      </c>
    </row>
    <row r="474" spans="1:46" ht="39" customHeight="1" x14ac:dyDescent="0.35">
      <c r="F474" s="5">
        <f t="shared" si="266"/>
        <v>0</v>
      </c>
      <c r="AM474" s="8" t="s">
        <v>2407</v>
      </c>
      <c r="AP474" s="10" t="e" cm="1">
        <f t="array" ref="AP474">_xlfn.IFS(SEARCH("m",AO474,1),SUBSTITUTE(AO474,"million","000000",1),SEARCH("b",AO474,1),SUBSTITUTE(AO474,"billion","000000000",1))</f>
        <v>#VALUE!</v>
      </c>
      <c r="AS474" s="8" t="e">
        <f t="shared" si="261"/>
        <v>#VALUE!</v>
      </c>
    </row>
  </sheetData>
  <autoFilter ref="A1:AT474" xr:uid="{09D81634-F478-428D-B6A7-091708537FEB}"/>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 Kumar S</dc:creator>
  <cp:lastModifiedBy>Santhosh Kumar S</cp:lastModifiedBy>
  <dcterms:created xsi:type="dcterms:W3CDTF">2024-10-17T08:38:24Z</dcterms:created>
  <dcterms:modified xsi:type="dcterms:W3CDTF">2024-10-24T18:12:08Z</dcterms:modified>
</cp:coreProperties>
</file>